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oug\Google Drive\Unif\UCL\Mémoire\"/>
    </mc:Choice>
  </mc:AlternateContent>
  <xr:revisionPtr revIDLastSave="0" documentId="8_{4DD17BC5-323E-4C55-96D8-D1A263A2CAA3}" xr6:coauthVersionLast="45" xr6:coauthVersionMax="45" xr10:uidLastSave="{00000000-0000-0000-0000-000000000000}"/>
  <bookViews>
    <workbookView xWindow="-120" yWindow="-120" windowWidth="29040" windowHeight="15840" xr2:uid="{34BD1472-E3EF-47B3-9CE6-ABDD933607DA}"/>
  </bookViews>
  <sheets>
    <sheet name="BI Fondateur" sheetId="14" r:id="rId1"/>
    <sheet name="Revenus de la CJ1" sheetId="3" r:id="rId2"/>
    <sheet name="CJ1 - 2019 Suivi opérations" sheetId="40" r:id="rId3"/>
    <sheet name="CJ1 - 2018 Suivi opérations" sheetId="45" r:id="rId4"/>
    <sheet name="CJ1 - 2017 Suivi opérations" sheetId="46" r:id="rId5"/>
    <sheet name="CJ1 - 2016 Suivi opérations" sheetId="48" r:id="rId6"/>
    <sheet name="CJ1 - 2015 Suivi opérations" sheetId="49" r:id="rId7"/>
    <sheet name="Revenus de la CJ2" sheetId="19" r:id="rId8"/>
    <sheet name="CJ2 - 2019 Suivi opérations" sheetId="50" r:id="rId9"/>
    <sheet name="CJ2 - 2018 Suivi opérations" sheetId="51" r:id="rId10"/>
    <sheet name="CJ2 - 2017 Suivi opérations" sheetId="52" r:id="rId11"/>
    <sheet name="CJ2 - 2016 Suivi opérations" sheetId="53" r:id="rId12"/>
    <sheet name="CJ2 - 2015 Suivi opérations" sheetId="54" r:id="rId13"/>
    <sheet name="Revenus de la CJ3" sheetId="25" r:id="rId14"/>
    <sheet name="CJ3 - 2019 Suivi opérations" sheetId="55" r:id="rId15"/>
    <sheet name="CJ3 - 2018 Suivi opérations" sheetId="56" r:id="rId16"/>
    <sheet name="CJ3 - 2017 Suivi opérations" sheetId="57" r:id="rId17"/>
    <sheet name="CJ3 - 2016 Suivi opérations" sheetId="58" r:id="rId18"/>
    <sheet name="CJ3 - 2015 Suivi opérations" sheetId="59" r:id="rId19"/>
    <sheet name="Menus déroulants" sheetId="12" r:id="rId20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19" l="1"/>
  <c r="F24" i="3" l="1"/>
  <c r="H24" i="3"/>
  <c r="J24" i="3"/>
  <c r="L24" i="3"/>
  <c r="N24" i="3"/>
  <c r="F23" i="19"/>
  <c r="H23" i="19"/>
  <c r="J23" i="19"/>
  <c r="L23" i="19"/>
  <c r="N23" i="19"/>
  <c r="E15" i="19"/>
  <c r="F22" i="25"/>
  <c r="H22" i="25"/>
  <c r="J22" i="25"/>
  <c r="L22" i="25"/>
  <c r="N22" i="25"/>
  <c r="M11" i="25"/>
  <c r="M12" i="25"/>
  <c r="M13" i="25"/>
  <c r="M14" i="25"/>
  <c r="M15" i="25"/>
  <c r="M16" i="25"/>
  <c r="M17" i="25"/>
  <c r="M10" i="25"/>
  <c r="K11" i="25"/>
  <c r="K12" i="25"/>
  <c r="K13" i="25"/>
  <c r="K14" i="25"/>
  <c r="K15" i="25"/>
  <c r="K16" i="25"/>
  <c r="K17" i="25"/>
  <c r="K10" i="25"/>
  <c r="I11" i="25"/>
  <c r="I12" i="25"/>
  <c r="I13" i="25"/>
  <c r="I14" i="25"/>
  <c r="I15" i="25"/>
  <c r="I16" i="25"/>
  <c r="I17" i="25"/>
  <c r="I10" i="25"/>
  <c r="G11" i="25"/>
  <c r="G12" i="25"/>
  <c r="G13" i="25"/>
  <c r="G14" i="25"/>
  <c r="G15" i="25"/>
  <c r="G16" i="25"/>
  <c r="G17" i="25"/>
  <c r="G10" i="25"/>
  <c r="E11" i="25"/>
  <c r="E12" i="25"/>
  <c r="E13" i="25"/>
  <c r="E14" i="25"/>
  <c r="E15" i="25"/>
  <c r="E16" i="25"/>
  <c r="E17" i="25"/>
  <c r="E10" i="25"/>
  <c r="D20" i="59"/>
  <c r="D19" i="59"/>
  <c r="D18" i="59"/>
  <c r="D17" i="59"/>
  <c r="D16" i="59"/>
  <c r="D15" i="59"/>
  <c r="H14" i="59"/>
  <c r="D14" i="59"/>
  <c r="H13" i="59"/>
  <c r="D13" i="59"/>
  <c r="D20" i="58"/>
  <c r="D19" i="58"/>
  <c r="D18" i="58"/>
  <c r="D17" i="58"/>
  <c r="D16" i="58"/>
  <c r="D15" i="58"/>
  <c r="H14" i="58"/>
  <c r="D14" i="58"/>
  <c r="H13" i="58"/>
  <c r="D13" i="58"/>
  <c r="D20" i="57"/>
  <c r="D19" i="57"/>
  <c r="D18" i="57"/>
  <c r="D17" i="57"/>
  <c r="D16" i="57"/>
  <c r="D15" i="57"/>
  <c r="H14" i="57"/>
  <c r="D14" i="57"/>
  <c r="H13" i="57"/>
  <c r="D13" i="57"/>
  <c r="D20" i="56"/>
  <c r="D19" i="56"/>
  <c r="D18" i="56"/>
  <c r="D17" i="56"/>
  <c r="D16" i="56"/>
  <c r="D15" i="56"/>
  <c r="H14" i="56"/>
  <c r="D14" i="56"/>
  <c r="H13" i="56"/>
  <c r="D13" i="56"/>
  <c r="D20" i="55"/>
  <c r="D19" i="55"/>
  <c r="D18" i="55"/>
  <c r="D17" i="55"/>
  <c r="D16" i="55"/>
  <c r="D15" i="55"/>
  <c r="H14" i="55"/>
  <c r="D14" i="55"/>
  <c r="H13" i="55"/>
  <c r="D13" i="55"/>
  <c r="D20" i="54"/>
  <c r="D19" i="54"/>
  <c r="D18" i="54"/>
  <c r="D17" i="54"/>
  <c r="D16" i="54"/>
  <c r="D15" i="54"/>
  <c r="H14" i="54"/>
  <c r="D14" i="54"/>
  <c r="H13" i="54"/>
  <c r="D13" i="54"/>
  <c r="D20" i="53"/>
  <c r="D19" i="53"/>
  <c r="D18" i="53"/>
  <c r="D17" i="53"/>
  <c r="D16" i="53"/>
  <c r="D15" i="53"/>
  <c r="H14" i="53"/>
  <c r="D14" i="53"/>
  <c r="H13" i="53"/>
  <c r="D13" i="53"/>
  <c r="D20" i="52"/>
  <c r="D19" i="52"/>
  <c r="D18" i="52"/>
  <c r="D17" i="52"/>
  <c r="D16" i="52"/>
  <c r="D15" i="52"/>
  <c r="H14" i="52"/>
  <c r="D14" i="52"/>
  <c r="H13" i="52"/>
  <c r="D13" i="52"/>
  <c r="D20" i="51"/>
  <c r="D19" i="51"/>
  <c r="D18" i="51"/>
  <c r="D17" i="51"/>
  <c r="D16" i="51"/>
  <c r="D15" i="51"/>
  <c r="H14" i="51"/>
  <c r="D14" i="51"/>
  <c r="H13" i="51"/>
  <c r="D13" i="51"/>
  <c r="D20" i="50"/>
  <c r="D19" i="50"/>
  <c r="D18" i="50"/>
  <c r="D17" i="50"/>
  <c r="D16" i="50"/>
  <c r="D15" i="50"/>
  <c r="H14" i="50"/>
  <c r="D14" i="50"/>
  <c r="H13" i="50"/>
  <c r="D13" i="50"/>
  <c r="D20" i="49"/>
  <c r="D19" i="49"/>
  <c r="D18" i="49"/>
  <c r="D17" i="49"/>
  <c r="D16" i="49"/>
  <c r="D15" i="49"/>
  <c r="H14" i="49"/>
  <c r="D14" i="49"/>
  <c r="H13" i="49"/>
  <c r="D13" i="49"/>
  <c r="D20" i="48"/>
  <c r="D19" i="48"/>
  <c r="D18" i="48"/>
  <c r="D17" i="48"/>
  <c r="D16" i="48"/>
  <c r="D15" i="48"/>
  <c r="H14" i="48"/>
  <c r="D14" i="48"/>
  <c r="H13" i="48"/>
  <c r="D13" i="48"/>
  <c r="D20" i="46"/>
  <c r="D19" i="46"/>
  <c r="D18" i="46"/>
  <c r="D17" i="46"/>
  <c r="D16" i="46"/>
  <c r="D15" i="46"/>
  <c r="H14" i="46"/>
  <c r="D14" i="46"/>
  <c r="H13" i="46"/>
  <c r="D13" i="46"/>
  <c r="D20" i="45"/>
  <c r="D19" i="45"/>
  <c r="D18" i="45"/>
  <c r="D17" i="45"/>
  <c r="D16" i="45"/>
  <c r="D15" i="45"/>
  <c r="H14" i="45"/>
  <c r="D14" i="45"/>
  <c r="H13" i="45"/>
  <c r="D13" i="45"/>
  <c r="D20" i="40"/>
  <c r="D18" i="40"/>
  <c r="D19" i="40"/>
  <c r="D16" i="40"/>
  <c r="D14" i="40"/>
  <c r="L21" i="3" l="1"/>
  <c r="D17" i="40"/>
  <c r="E16" i="3" s="1"/>
  <c r="D15" i="40"/>
  <c r="H14" i="40"/>
  <c r="H13" i="40"/>
  <c r="D13" i="40"/>
  <c r="L19" i="25"/>
  <c r="N7" i="25"/>
  <c r="L7" i="25"/>
  <c r="L15" i="25" s="1"/>
  <c r="K16" i="19" s="1"/>
  <c r="J7" i="25"/>
  <c r="J16" i="25" s="1"/>
  <c r="I17" i="19" s="1"/>
  <c r="H7" i="25"/>
  <c r="H12" i="25" s="1"/>
  <c r="G13" i="19" s="1"/>
  <c r="F7" i="25"/>
  <c r="N8" i="19"/>
  <c r="L8" i="19"/>
  <c r="H8" i="19"/>
  <c r="F8" i="19"/>
  <c r="N9" i="3"/>
  <c r="L9" i="3"/>
  <c r="J9" i="3"/>
  <c r="F9" i="3"/>
  <c r="H9" i="3"/>
  <c r="J11" i="25" l="1"/>
  <c r="I12" i="19" s="1"/>
  <c r="J12" i="19" s="1"/>
  <c r="I13" i="3" s="1"/>
  <c r="J13" i="25"/>
  <c r="I14" i="19" s="1"/>
  <c r="J14" i="25"/>
  <c r="I15" i="19" s="1"/>
  <c r="J19" i="25"/>
  <c r="H19" i="25" s="1"/>
  <c r="F19" i="25" s="1"/>
  <c r="N24" i="19"/>
  <c r="L20" i="19"/>
  <c r="J20" i="19" s="1"/>
  <c r="H20" i="19" s="1"/>
  <c r="F20" i="19" s="1"/>
  <c r="L16" i="19"/>
  <c r="K17" i="3" s="1"/>
  <c r="J14" i="19"/>
  <c r="I15" i="3" s="1"/>
  <c r="J21" i="3"/>
  <c r="H21" i="3" s="1"/>
  <c r="F21" i="3" s="1"/>
  <c r="L17" i="25"/>
  <c r="J17" i="19"/>
  <c r="I18" i="3" s="1"/>
  <c r="J15" i="19"/>
  <c r="I16" i="3" s="1"/>
  <c r="H13" i="19"/>
  <c r="G14" i="3" s="1"/>
  <c r="N25" i="3"/>
  <c r="L12" i="25"/>
  <c r="L13" i="25"/>
  <c r="K14" i="19" s="1"/>
  <c r="L11" i="25"/>
  <c r="H10" i="25"/>
  <c r="G11" i="19" s="1"/>
  <c r="L10" i="25"/>
  <c r="F17" i="25"/>
  <c r="H16" i="25"/>
  <c r="G17" i="19" s="1"/>
  <c r="L14" i="25"/>
  <c r="K15" i="19" s="1"/>
  <c r="N17" i="25"/>
  <c r="M18" i="19" s="1"/>
  <c r="J15" i="25"/>
  <c r="I16" i="19" s="1"/>
  <c r="F13" i="25"/>
  <c r="N14" i="25"/>
  <c r="M15" i="19" s="1"/>
  <c r="F10" i="25"/>
  <c r="E11" i="19" s="1"/>
  <c r="N10" i="25"/>
  <c r="M11" i="19" s="1"/>
  <c r="J12" i="25"/>
  <c r="I13" i="19" s="1"/>
  <c r="H13" i="25"/>
  <c r="G14" i="19" s="1"/>
  <c r="N13" i="25"/>
  <c r="M14" i="19" s="1"/>
  <c r="H17" i="25"/>
  <c r="G18" i="19" s="1"/>
  <c r="H14" i="25"/>
  <c r="G15" i="19" s="1"/>
  <c r="F15" i="25"/>
  <c r="N15" i="25"/>
  <c r="M16" i="19" s="1"/>
  <c r="L16" i="25"/>
  <c r="K17" i="19" s="1"/>
  <c r="J17" i="25"/>
  <c r="I18" i="19" s="1"/>
  <c r="H15" i="25"/>
  <c r="G16" i="19" s="1"/>
  <c r="J10" i="25"/>
  <c r="I11" i="19" s="1"/>
  <c r="H11" i="25"/>
  <c r="G12" i="19" s="1"/>
  <c r="F12" i="25"/>
  <c r="E13" i="19" s="1"/>
  <c r="N12" i="25"/>
  <c r="M13" i="19" s="1"/>
  <c r="F11" i="25"/>
  <c r="E12" i="19" s="1"/>
  <c r="N11" i="25"/>
  <c r="M12" i="19" s="1"/>
  <c r="F16" i="25"/>
  <c r="N16" i="25"/>
  <c r="M17" i="19" s="1"/>
  <c r="E17" i="19" l="1"/>
  <c r="F17" i="19" s="1"/>
  <c r="E18" i="3" s="1"/>
  <c r="F18" i="3" s="1"/>
  <c r="E18" i="19"/>
  <c r="F18" i="19" s="1"/>
  <c r="E19" i="3" s="1"/>
  <c r="F19" i="3" s="1"/>
  <c r="K13" i="19"/>
  <c r="L13" i="19" s="1"/>
  <c r="K14" i="3" s="1"/>
  <c r="L14" i="3" s="1"/>
  <c r="K11" i="19"/>
  <c r="L11" i="19" s="1"/>
  <c r="K12" i="3" s="1"/>
  <c r="L12" i="3" s="1"/>
  <c r="E16" i="19"/>
  <c r="F16" i="19" s="1"/>
  <c r="E17" i="3" s="1"/>
  <c r="F17" i="3" s="1"/>
  <c r="E14" i="19"/>
  <c r="F14" i="19" s="1"/>
  <c r="E15" i="3" s="1"/>
  <c r="F15" i="3" s="1"/>
  <c r="K12" i="19"/>
  <c r="L12" i="19" s="1"/>
  <c r="K13" i="3" s="1"/>
  <c r="L13" i="3" s="1"/>
  <c r="G10" i="14" s="1"/>
  <c r="K18" i="19"/>
  <c r="L18" i="19" s="1"/>
  <c r="K19" i="3" s="1"/>
  <c r="L19" i="3" s="1"/>
  <c r="G19" i="14" s="1"/>
  <c r="N12" i="19"/>
  <c r="N11" i="19"/>
  <c r="M12" i="3" s="1"/>
  <c r="L15" i="19"/>
  <c r="N17" i="19"/>
  <c r="N16" i="19"/>
  <c r="N15" i="19"/>
  <c r="H11" i="19"/>
  <c r="J13" i="19"/>
  <c r="L17" i="19"/>
  <c r="J11" i="19"/>
  <c r="H16" i="19"/>
  <c r="H14" i="19"/>
  <c r="N13" i="19"/>
  <c r="H15" i="19"/>
  <c r="H12" i="19"/>
  <c r="J16" i="19"/>
  <c r="L14" i="19"/>
  <c r="N14" i="19"/>
  <c r="H17" i="19"/>
  <c r="N18" i="19"/>
  <c r="J18" i="19"/>
  <c r="H18" i="19"/>
  <c r="L17" i="3"/>
  <c r="G16" i="14" s="1"/>
  <c r="J13" i="3"/>
  <c r="F10" i="14" s="1"/>
  <c r="J18" i="3"/>
  <c r="J16" i="3"/>
  <c r="J15" i="3"/>
  <c r="F12" i="19"/>
  <c r="F13" i="19"/>
  <c r="F11" i="19"/>
  <c r="L20" i="25"/>
  <c r="J20" i="25" s="1"/>
  <c r="H20" i="25" s="1"/>
  <c r="F20" i="25" s="1"/>
  <c r="H14" i="3"/>
  <c r="D16" i="14" l="1"/>
  <c r="D15" i="14"/>
  <c r="G15" i="3"/>
  <c r="H15" i="3" s="1"/>
  <c r="E12" i="14" s="1"/>
  <c r="G17" i="3"/>
  <c r="H17" i="3" s="1"/>
  <c r="E16" i="14" s="1"/>
  <c r="M15" i="3"/>
  <c r="N15" i="3" s="1"/>
  <c r="H13" i="14" s="1"/>
  <c r="M18" i="3"/>
  <c r="N18" i="3" s="1"/>
  <c r="M19" i="3"/>
  <c r="N19" i="3" s="1"/>
  <c r="H19" i="14" s="1"/>
  <c r="M17" i="3"/>
  <c r="N17" i="3" s="1"/>
  <c r="H16" i="14" s="1"/>
  <c r="K15" i="3"/>
  <c r="L15" i="3" s="1"/>
  <c r="G12" i="14" s="1"/>
  <c r="I17" i="3"/>
  <c r="J17" i="3" s="1"/>
  <c r="K18" i="3"/>
  <c r="L18" i="3" s="1"/>
  <c r="G18" i="14" s="1"/>
  <c r="G20" i="14" s="1"/>
  <c r="K16" i="3"/>
  <c r="L16" i="3" s="1"/>
  <c r="G15" i="14" s="1"/>
  <c r="G17" i="14" s="1"/>
  <c r="I19" i="3"/>
  <c r="J19" i="3" s="1"/>
  <c r="F19" i="14" s="1"/>
  <c r="M14" i="3"/>
  <c r="N14" i="3" s="1"/>
  <c r="M16" i="3"/>
  <c r="N16" i="3" s="1"/>
  <c r="G18" i="3"/>
  <c r="H18" i="3" s="1"/>
  <c r="I12" i="3"/>
  <c r="J12" i="3" s="1"/>
  <c r="F9" i="14" s="1"/>
  <c r="F11" i="14" s="1"/>
  <c r="G13" i="3"/>
  <c r="H13" i="3" s="1"/>
  <c r="E10" i="14" s="1"/>
  <c r="I14" i="3"/>
  <c r="J14" i="3" s="1"/>
  <c r="F12" i="14" s="1"/>
  <c r="G19" i="3"/>
  <c r="H19" i="3" s="1"/>
  <c r="E19" i="14" s="1"/>
  <c r="G16" i="3"/>
  <c r="H16" i="3" s="1"/>
  <c r="E15" i="14" s="1"/>
  <c r="G12" i="3"/>
  <c r="H12" i="3" s="1"/>
  <c r="M13" i="3"/>
  <c r="N13" i="3" s="1"/>
  <c r="H10" i="14" s="1"/>
  <c r="L21" i="19"/>
  <c r="J21" i="19" s="1"/>
  <c r="J24" i="19" s="1"/>
  <c r="N12" i="3"/>
  <c r="E12" i="3"/>
  <c r="F12" i="3" s="1"/>
  <c r="E14" i="3"/>
  <c r="F14" i="3" s="1"/>
  <c r="D12" i="14" s="1"/>
  <c r="E13" i="3"/>
  <c r="F13" i="3" s="1"/>
  <c r="D10" i="14" s="1"/>
  <c r="D19" i="14"/>
  <c r="D18" i="14"/>
  <c r="G9" i="14"/>
  <c r="G11" i="14" s="1"/>
  <c r="D17" i="14" l="1"/>
  <c r="H15" i="14"/>
  <c r="H17" i="14" s="1"/>
  <c r="H12" i="14"/>
  <c r="H14" i="14" s="1"/>
  <c r="H18" i="14"/>
  <c r="H20" i="14" s="1"/>
  <c r="F16" i="14"/>
  <c r="F15" i="14"/>
  <c r="F17" i="14" s="1"/>
  <c r="E18" i="14"/>
  <c r="E20" i="14" s="1"/>
  <c r="E9" i="14"/>
  <c r="E11" i="14" s="1"/>
  <c r="E17" i="14"/>
  <c r="F18" i="14"/>
  <c r="F20" i="14" s="1"/>
  <c r="H9" i="14"/>
  <c r="H11" i="14" s="1"/>
  <c r="L22" i="3"/>
  <c r="L25" i="3" s="1"/>
  <c r="G13" i="14" s="1"/>
  <c r="G14" i="14" s="1"/>
  <c r="L24" i="19"/>
  <c r="D9" i="14"/>
  <c r="D11" i="14" s="1"/>
  <c r="D20" i="14"/>
  <c r="H21" i="19"/>
  <c r="J22" i="3" l="1"/>
  <c r="J25" i="3" s="1"/>
  <c r="F13" i="14" s="1"/>
  <c r="F14" i="14" s="1"/>
  <c r="F21" i="19"/>
  <c r="F24" i="19" s="1"/>
  <c r="H24" i="19"/>
  <c r="H22" i="3" l="1"/>
  <c r="F22" i="3" s="1"/>
  <c r="F25" i="3" s="1"/>
  <c r="D13" i="14" s="1"/>
  <c r="D14" i="14" s="1"/>
  <c r="H25" i="3" l="1"/>
  <c r="E13" i="14" s="1"/>
  <c r="E14" i="14" s="1"/>
</calcChain>
</file>

<file path=xl/sharedStrings.xml><?xml version="1.0" encoding="utf-8"?>
<sst xmlns="http://schemas.openxmlformats.org/spreadsheetml/2006/main" count="464" uniqueCount="55">
  <si>
    <t>Reconstitution de la BI d'un résident belge dans le cadre de la taxation par transparence des revenus d'une chaîne de constructions juridiques</t>
  </si>
  <si>
    <t>Type de revenus</t>
  </si>
  <si>
    <t>Immobiliers</t>
  </si>
  <si>
    <t>Mobiliers</t>
  </si>
  <si>
    <t>Professionnels</t>
  </si>
  <si>
    <t>Divers</t>
  </si>
  <si>
    <t>Année</t>
  </si>
  <si>
    <t>Imputation sur les revenus</t>
  </si>
  <si>
    <t>Quote-part de propriété du fondateur (en %)</t>
  </si>
  <si>
    <t>Date</t>
  </si>
  <si>
    <t>Type d'opérations</t>
  </si>
  <si>
    <t>Montant</t>
  </si>
  <si>
    <t>Sorties:</t>
  </si>
  <si>
    <t>Entrées:</t>
  </si>
  <si>
    <t>Types de revenus</t>
  </si>
  <si>
    <t>Loyers</t>
  </si>
  <si>
    <t>Plus-value sur vente d'actions</t>
  </si>
  <si>
    <t>Dividendes</t>
  </si>
  <si>
    <t>Intérêts</t>
  </si>
  <si>
    <t>Bénéfices</t>
  </si>
  <si>
    <t>Rémunérations</t>
  </si>
  <si>
    <t>Profits</t>
  </si>
  <si>
    <t>Plus-value sur vente d'immeubles</t>
  </si>
  <si>
    <t>Reconstitution de la BI d'un résident belge dans le cadre de la taxation par transparence des revenus de constructions juridiques</t>
  </si>
  <si>
    <t>Exonérés</t>
  </si>
  <si>
    <t>Total</t>
  </si>
  <si>
    <t>Dividendes avec preuve d'I</t>
  </si>
  <si>
    <t>Intérêts avec preuve d'I</t>
  </si>
  <si>
    <t>Bénéfices avec preuve d'I</t>
  </si>
  <si>
    <t>Rémunérations avec preuve d'I</t>
  </si>
  <si>
    <t>Profits avec preuve d'I</t>
  </si>
  <si>
    <t>Loyers avec preuve d'I</t>
  </si>
  <si>
    <t>Revenus anciens sans preuve d'I</t>
  </si>
  <si>
    <t>Revenus anciens avec preuve d'I</t>
  </si>
  <si>
    <t>Livret des opérations CJ1</t>
  </si>
  <si>
    <t>Immobiliers avec preuve d'I</t>
  </si>
  <si>
    <t>Mobiliers avec preuve d'I</t>
  </si>
  <si>
    <t>Professionnels avec preuve d'I</t>
  </si>
  <si>
    <t>Divers avec preuve d'I</t>
  </si>
  <si>
    <t>Totaux :</t>
  </si>
  <si>
    <t>Distributions</t>
  </si>
  <si>
    <t xml:space="preserve"> </t>
  </si>
  <si>
    <t>Distributions exonérées</t>
  </si>
  <si>
    <t>Revenus CJ1</t>
  </si>
  <si>
    <t xml:space="preserve">Bénéficiaire </t>
  </si>
  <si>
    <t>Revenus CJ2</t>
  </si>
  <si>
    <t>Quote-part de propriété de la CJ1 (en %)</t>
  </si>
  <si>
    <t>Livret des opérations CJ2</t>
  </si>
  <si>
    <t>Quote-part de propriété de la CJ2 (en %)</t>
  </si>
  <si>
    <t>Livret des opérations CJ3</t>
  </si>
  <si>
    <t>Revenus CJ3</t>
  </si>
  <si>
    <t>Plus-value sur vente d'actions avec preuve d'I</t>
  </si>
  <si>
    <t>Plus-value sur vente d'immeubles avec preuve d'I</t>
  </si>
  <si>
    <t>Imposables</t>
  </si>
  <si>
    <t>Base imposable du résident belge : IPP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</si>
</sst>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15" xfId="0" applyFont="1" applyBorder="1"/>
    <xf numFmtId="0" fontId="1" fillId="0" borderId="1" xfId="0" applyFont="1" applyBorder="1"/>
    <xf numFmtId="0" fontId="0" fillId="0" borderId="16" xfId="0" applyBorder="1"/>
    <xf numFmtId="0" fontId="0" fillId="0" borderId="17" xfId="0" applyBorder="1"/>
    <xf numFmtId="0" fontId="1" fillId="0" borderId="18" xfId="0" applyFont="1" applyBorder="1"/>
    <xf numFmtId="0" fontId="1" fillId="0" borderId="5" xfId="0" applyFont="1" applyBorder="1"/>
    <xf numFmtId="0" fontId="1" fillId="0" borderId="19" xfId="0" applyFont="1" applyBorder="1"/>
    <xf numFmtId="0" fontId="0" fillId="0" borderId="0" xfId="0" applyBorder="1"/>
    <xf numFmtId="0" fontId="1" fillId="0" borderId="0" xfId="0" applyFont="1" applyBorder="1" applyAlignment="1"/>
    <xf numFmtId="0" fontId="1" fillId="0" borderId="20" xfId="0" applyFont="1" applyBorder="1"/>
    <xf numFmtId="0" fontId="0" fillId="0" borderId="22" xfId="0" applyBorder="1"/>
    <xf numFmtId="0" fontId="0" fillId="0" borderId="9" xfId="0" applyBorder="1"/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0" borderId="23" xfId="0" applyFont="1" applyBorder="1"/>
    <xf numFmtId="0" fontId="1" fillId="0" borderId="0" xfId="0" applyFont="1" applyBorder="1" applyAlignment="1">
      <alignment vertical="center"/>
    </xf>
    <xf numFmtId="0" fontId="1" fillId="2" borderId="2" xfId="0" applyFont="1" applyFill="1" applyBorder="1" applyAlignment="1">
      <alignment wrapText="1"/>
    </xf>
    <xf numFmtId="0" fontId="1" fillId="2" borderId="15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0" xfId="0" applyFill="1"/>
    <xf numFmtId="0" fontId="0" fillId="2" borderId="22" xfId="0" applyFill="1" applyBorder="1"/>
    <xf numFmtId="0" fontId="0" fillId="2" borderId="8" xfId="0" applyFill="1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1" fillId="0" borderId="2" xfId="0" applyFont="1" applyBorder="1"/>
    <xf numFmtId="0" fontId="0" fillId="0" borderId="13" xfId="0" applyBorder="1"/>
    <xf numFmtId="0" fontId="1" fillId="0" borderId="8" xfId="0" applyFont="1" applyBorder="1"/>
    <xf numFmtId="0" fontId="0" fillId="2" borderId="0" xfId="0" applyFill="1" applyBorder="1"/>
    <xf numFmtId="0" fontId="0" fillId="2" borderId="2" xfId="0" applyFill="1" applyBorder="1"/>
    <xf numFmtId="0" fontId="0" fillId="0" borderId="28" xfId="0" applyBorder="1"/>
    <xf numFmtId="0" fontId="0" fillId="0" borderId="16" xfId="0" applyFont="1" applyBorder="1"/>
    <xf numFmtId="0" fontId="0" fillId="0" borderId="27" xfId="0" applyFont="1" applyBorder="1"/>
    <xf numFmtId="0" fontId="0" fillId="0" borderId="16" xfId="0" applyFont="1" applyFill="1" applyBorder="1"/>
    <xf numFmtId="0" fontId="0" fillId="0" borderId="27" xfId="0" applyFont="1" applyFill="1" applyBorder="1"/>
    <xf numFmtId="0" fontId="0" fillId="0" borderId="26" xfId="0" applyFont="1" applyBorder="1"/>
    <xf numFmtId="0" fontId="0" fillId="2" borderId="16" xfId="0" applyFont="1" applyFill="1" applyBorder="1"/>
    <xf numFmtId="1" fontId="1" fillId="2" borderId="2" xfId="0" applyNumberFormat="1" applyFont="1" applyFill="1" applyBorder="1"/>
    <xf numFmtId="0" fontId="1" fillId="0" borderId="2" xfId="0" applyFont="1" applyBorder="1" applyAlignment="1">
      <alignment wrapText="1"/>
    </xf>
    <xf numFmtId="0" fontId="0" fillId="0" borderId="32" xfId="0" applyBorder="1"/>
    <xf numFmtId="0" fontId="0" fillId="0" borderId="29" xfId="0" applyBorder="1"/>
    <xf numFmtId="0" fontId="0" fillId="0" borderId="33" xfId="0" applyBorder="1"/>
    <xf numFmtId="0" fontId="0" fillId="0" borderId="34" xfId="0" applyBorder="1"/>
    <xf numFmtId="0" fontId="1" fillId="0" borderId="28" xfId="0" applyFont="1" applyBorder="1"/>
    <xf numFmtId="0" fontId="0" fillId="0" borderId="27" xfId="0" applyBorder="1"/>
    <xf numFmtId="0" fontId="0" fillId="0" borderId="2" xfId="0" applyBorder="1"/>
    <xf numFmtId="0" fontId="0" fillId="3" borderId="8" xfId="0" applyFill="1" applyBorder="1"/>
    <xf numFmtId="14" fontId="0" fillId="3" borderId="21" xfId="0" applyNumberForma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14" fontId="0" fillId="3" borderId="30" xfId="0" applyNumberFormat="1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1" fillId="3" borderId="19" xfId="0" applyFont="1" applyFill="1" applyBorder="1"/>
    <xf numFmtId="0" fontId="1" fillId="3" borderId="2" xfId="0" applyFont="1" applyFill="1" applyBorder="1"/>
    <xf numFmtId="14" fontId="0" fillId="3" borderId="6" xfId="0" applyNumberForma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7" xfId="0" applyFill="1" applyBorder="1"/>
    <xf numFmtId="0" fontId="0" fillId="3" borderId="35" xfId="0" applyFill="1" applyBorder="1"/>
    <xf numFmtId="0" fontId="0" fillId="3" borderId="10" xfId="0" applyFill="1" applyBorder="1"/>
    <xf numFmtId="0" fontId="1" fillId="0" borderId="36" xfId="0" applyFont="1" applyBorder="1"/>
    <xf numFmtId="0" fontId="1" fillId="0" borderId="37" xfId="0" applyFont="1" applyBorder="1"/>
    <xf numFmtId="0" fontId="1" fillId="0" borderId="38" xfId="0" applyFont="1" applyBorder="1"/>
    <xf numFmtId="0" fontId="1" fillId="0" borderId="6" xfId="0" applyFont="1" applyBorder="1"/>
    <xf numFmtId="0" fontId="0" fillId="0" borderId="24" xfId="0" applyBorder="1"/>
    <xf numFmtId="0" fontId="1" fillId="0" borderId="21" xfId="0" applyFont="1" applyBorder="1"/>
    <xf numFmtId="0" fontId="0" fillId="0" borderId="39" xfId="0" applyBorder="1"/>
    <xf numFmtId="0" fontId="0" fillId="0" borderId="37" xfId="0" applyBorder="1"/>
    <xf numFmtId="0" fontId="0" fillId="0" borderId="38" xfId="0" applyBorder="1"/>
    <xf numFmtId="0" fontId="1" fillId="2" borderId="23" xfId="0" applyFont="1" applyFill="1" applyBorder="1"/>
    <xf numFmtId="0" fontId="1" fillId="2" borderId="2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1" xfId="0" applyFont="1" applyFill="1" applyBorder="1"/>
    <xf numFmtId="0" fontId="0" fillId="2" borderId="32" xfId="0" applyFill="1" applyBorder="1"/>
    <xf numFmtId="0" fontId="0" fillId="2" borderId="26" xfId="0" applyFont="1" applyFill="1" applyBorder="1"/>
    <xf numFmtId="0" fontId="0" fillId="2" borderId="29" xfId="0" applyFill="1" applyBorder="1"/>
    <xf numFmtId="0" fontId="1" fillId="2" borderId="8" xfId="0" applyFont="1" applyFill="1" applyBorder="1"/>
    <xf numFmtId="0" fontId="0" fillId="2" borderId="33" xfId="0" applyFill="1" applyBorder="1"/>
    <xf numFmtId="0" fontId="1" fillId="2" borderId="28" xfId="0" applyFont="1" applyFill="1" applyBorder="1"/>
    <xf numFmtId="0" fontId="0" fillId="2" borderId="27" xfId="0" applyFont="1" applyFill="1" applyBorder="1"/>
    <xf numFmtId="0" fontId="0" fillId="2" borderId="25" xfId="0" applyFill="1" applyBorder="1"/>
    <xf numFmtId="0" fontId="0" fillId="2" borderId="28" xfId="0" applyFill="1" applyBorder="1"/>
    <xf numFmtId="0" fontId="0" fillId="2" borderId="16" xfId="0" applyFill="1" applyBorder="1"/>
    <xf numFmtId="0" fontId="0" fillId="2" borderId="27" xfId="0" applyFill="1" applyBorder="1"/>
    <xf numFmtId="0" fontId="0" fillId="2" borderId="17" xfId="0" applyFill="1" applyBorder="1"/>
    <xf numFmtId="0" fontId="0" fillId="2" borderId="34" xfId="0" applyFill="1" applyBorder="1"/>
    <xf numFmtId="0" fontId="0" fillId="2" borderId="9" xfId="0" applyFill="1" applyBorder="1"/>
    <xf numFmtId="0" fontId="0" fillId="2" borderId="10" xfId="0" applyFill="1" applyBorder="1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10739-E160-4365-AF6D-11C7562575EF}">
  <dimension ref="A1:M20"/>
  <sheetViews>
    <sheetView tabSelected="1" workbookViewId="0"/>
  </sheetViews>
  <sheetFormatPr baseColWidth="10" defaultRowHeight="15" x14ac:dyDescent="0.25"/>
  <cols>
    <col min="2" max="2" width="15.5703125" bestFit="1" customWidth="1"/>
    <col min="3" max="3" width="7.5703125" customWidth="1"/>
  </cols>
  <sheetData>
    <row r="1" spans="1:13" ht="15.75" thickBot="1" x14ac:dyDescent="0.3">
      <c r="A1" t="s">
        <v>41</v>
      </c>
    </row>
    <row r="2" spans="1:13" ht="30.75" customHeight="1" thickBot="1" x14ac:dyDescent="0.3">
      <c r="B2" s="103" t="s">
        <v>0</v>
      </c>
      <c r="C2" s="104"/>
      <c r="D2" s="104"/>
      <c r="E2" s="104"/>
      <c r="F2" s="104"/>
      <c r="G2" s="104"/>
      <c r="H2" s="105"/>
      <c r="I2" s="14"/>
      <c r="J2" s="14"/>
      <c r="K2" s="14"/>
      <c r="L2" s="14"/>
      <c r="M2" s="14"/>
    </row>
    <row r="3" spans="1:13" ht="15.75" thickBot="1" x14ac:dyDescent="0.3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spans="1:13" ht="15.75" thickBot="1" x14ac:dyDescent="0.3">
      <c r="B4" s="103" t="s">
        <v>54</v>
      </c>
      <c r="C4" s="104"/>
      <c r="D4" s="104"/>
      <c r="E4" s="104"/>
      <c r="F4" s="104"/>
      <c r="G4" s="104"/>
      <c r="H4" s="105"/>
      <c r="I4" s="24"/>
      <c r="J4" s="24"/>
      <c r="K4" s="24"/>
      <c r="L4" s="24"/>
      <c r="M4" s="24"/>
    </row>
    <row r="6" spans="1:13" ht="15.75" thickBot="1" x14ac:dyDescent="0.3">
      <c r="F6" s="13"/>
      <c r="G6" s="13"/>
      <c r="H6" s="13"/>
      <c r="I6" s="13"/>
    </row>
    <row r="7" spans="1:13" ht="15.75" thickBot="1" x14ac:dyDescent="0.3">
      <c r="B7" s="23"/>
      <c r="C7" s="73" t="s">
        <v>6</v>
      </c>
      <c r="D7" s="74">
        <v>2019</v>
      </c>
      <c r="E7" s="74">
        <v>2018</v>
      </c>
      <c r="F7" s="74">
        <v>2017</v>
      </c>
      <c r="G7" s="74">
        <v>2016</v>
      </c>
      <c r="H7" s="75">
        <v>2015</v>
      </c>
      <c r="I7" s="13"/>
    </row>
    <row r="8" spans="1:13" ht="15.75" thickBot="1" x14ac:dyDescent="0.3">
      <c r="B8" s="10" t="s">
        <v>1</v>
      </c>
      <c r="C8" s="79"/>
      <c r="D8" s="80"/>
      <c r="E8" s="80"/>
      <c r="F8" s="80"/>
      <c r="G8" s="80"/>
      <c r="H8" s="81"/>
      <c r="I8" s="13"/>
    </row>
    <row r="9" spans="1:13" x14ac:dyDescent="0.25">
      <c r="B9" s="76" t="s">
        <v>2</v>
      </c>
      <c r="C9" s="77"/>
      <c r="D9" s="77">
        <f>'Revenus de la CJ1'!F12+'Revenus de la CJ1'!F13</f>
        <v>0</v>
      </c>
      <c r="E9" s="77">
        <f>'Revenus de la CJ1'!H12+'Revenus de la CJ1'!H13</f>
        <v>0</v>
      </c>
      <c r="F9" s="77">
        <f>'Revenus de la CJ1'!J12+'Revenus de la CJ1'!J13</f>
        <v>0</v>
      </c>
      <c r="G9" s="77">
        <f>'Revenus de la CJ1'!L12+'Revenus de la CJ1'!L13</f>
        <v>0</v>
      </c>
      <c r="H9" s="33">
        <f>'Revenus de la CJ1'!N12+'Revenus de la CJ1'!N13</f>
        <v>0</v>
      </c>
      <c r="I9" s="13"/>
    </row>
    <row r="10" spans="1:13" x14ac:dyDescent="0.25">
      <c r="B10" s="16" t="s">
        <v>24</v>
      </c>
      <c r="C10" s="1"/>
      <c r="D10" s="1">
        <f>'Revenus de la CJ1'!F13</f>
        <v>0</v>
      </c>
      <c r="E10" s="1">
        <f>'Revenus de la CJ1'!H13</f>
        <v>0</v>
      </c>
      <c r="F10" s="1">
        <f>'Revenus de la CJ1'!J13</f>
        <v>0</v>
      </c>
      <c r="G10" s="1">
        <f>'Revenus de la CJ1'!L13</f>
        <v>0</v>
      </c>
      <c r="H10" s="2">
        <f>'Revenus de la CJ1'!N13</f>
        <v>0</v>
      </c>
      <c r="I10" s="13"/>
    </row>
    <row r="11" spans="1:13" ht="15.75" thickBot="1" x14ac:dyDescent="0.3">
      <c r="B11" s="17" t="s">
        <v>53</v>
      </c>
      <c r="C11" s="4"/>
      <c r="D11" s="4">
        <f>D9-D10</f>
        <v>0</v>
      </c>
      <c r="E11" s="4">
        <f t="shared" ref="E11:H11" si="0">E9-E10</f>
        <v>0</v>
      </c>
      <c r="F11" s="4">
        <f t="shared" si="0"/>
        <v>0</v>
      </c>
      <c r="G11" s="4">
        <f t="shared" si="0"/>
        <v>0</v>
      </c>
      <c r="H11" s="4">
        <f t="shared" si="0"/>
        <v>0</v>
      </c>
      <c r="I11" s="13"/>
    </row>
    <row r="12" spans="1:13" x14ac:dyDescent="0.25">
      <c r="B12" s="76" t="s">
        <v>3</v>
      </c>
      <c r="C12" s="77"/>
      <c r="D12" s="77">
        <f>'Revenus de la CJ1'!F14+'Revenus de la CJ1'!F15+'Revenus de la CJ1'!F24</f>
        <v>0</v>
      </c>
      <c r="E12" s="77">
        <f>'Revenus de la CJ1'!H14+'Revenus de la CJ1'!H15+'Revenus de la CJ1'!H24</f>
        <v>0</v>
      </c>
      <c r="F12" s="77">
        <f>'Revenus de la CJ1'!J14+'Revenus de la CJ1'!J15+'Revenus de la CJ1'!J24</f>
        <v>0</v>
      </c>
      <c r="G12" s="77">
        <f>'Revenus de la CJ1'!L14+'Revenus de la CJ1'!L15+'Revenus de la CJ1'!L24</f>
        <v>0</v>
      </c>
      <c r="H12" s="33">
        <f>'Revenus de la CJ1'!N14+'Revenus de la CJ1'!N15+'Revenus de la CJ1'!N24</f>
        <v>0</v>
      </c>
      <c r="I12" s="13"/>
    </row>
    <row r="13" spans="1:13" x14ac:dyDescent="0.25">
      <c r="B13" s="16" t="s">
        <v>24</v>
      </c>
      <c r="C13" s="1"/>
      <c r="D13" s="1">
        <f>'Revenus de la CJ1'!F15+'Revenus de la CJ1'!F25</f>
        <v>0</v>
      </c>
      <c r="E13" s="1">
        <f>'Revenus de la CJ1'!H15+'Revenus de la CJ1'!H25</f>
        <v>0</v>
      </c>
      <c r="F13" s="1">
        <f>'Revenus de la CJ1'!J15+'Revenus de la CJ1'!J25</f>
        <v>0</v>
      </c>
      <c r="G13" s="1">
        <f>'Revenus de la CJ1'!L15+'Revenus de la CJ1'!L25</f>
        <v>0</v>
      </c>
      <c r="H13" s="2">
        <f>'Revenus de la CJ1'!N15+'Revenus de la CJ1'!N25</f>
        <v>0</v>
      </c>
      <c r="I13" s="13"/>
    </row>
    <row r="14" spans="1:13" ht="15.75" thickBot="1" x14ac:dyDescent="0.3">
      <c r="B14" s="17" t="s">
        <v>53</v>
      </c>
      <c r="C14" s="4"/>
      <c r="D14" s="4">
        <f>D12-D13</f>
        <v>0</v>
      </c>
      <c r="E14" s="4">
        <f t="shared" ref="E14:H14" si="1">E12-E13</f>
        <v>0</v>
      </c>
      <c r="F14" s="4">
        <f t="shared" si="1"/>
        <v>0</v>
      </c>
      <c r="G14" s="4">
        <f t="shared" si="1"/>
        <v>0</v>
      </c>
      <c r="H14" s="4">
        <f t="shared" si="1"/>
        <v>0</v>
      </c>
      <c r="I14" s="13"/>
    </row>
    <row r="15" spans="1:13" x14ac:dyDescent="0.25">
      <c r="B15" s="76" t="s">
        <v>4</v>
      </c>
      <c r="C15" s="77"/>
      <c r="D15" s="77">
        <f>SUM('Revenus de la CJ1'!F16:F17)</f>
        <v>0</v>
      </c>
      <c r="E15" s="77">
        <f>'Revenus de la CJ1'!H16+'Revenus de la CJ1'!H17</f>
        <v>0</v>
      </c>
      <c r="F15" s="77">
        <f>'Revenus de la CJ1'!J16+'Revenus de la CJ1'!J17</f>
        <v>0</v>
      </c>
      <c r="G15" s="77">
        <f>'Revenus de la CJ1'!L16+'Revenus de la CJ1'!L17</f>
        <v>0</v>
      </c>
      <c r="H15" s="33">
        <f>'Revenus de la CJ1'!N16+'Revenus de la CJ1'!N17</f>
        <v>0</v>
      </c>
      <c r="I15" s="13"/>
    </row>
    <row r="16" spans="1:13" x14ac:dyDescent="0.25">
      <c r="B16" s="16" t="s">
        <v>24</v>
      </c>
      <c r="C16" s="1"/>
      <c r="D16" s="1">
        <f>'Revenus de la CJ1'!F17</f>
        <v>0</v>
      </c>
      <c r="E16" s="1">
        <f>'Revenus de la CJ1'!H17</f>
        <v>0</v>
      </c>
      <c r="F16" s="1">
        <f>'Revenus de la CJ1'!J17</f>
        <v>0</v>
      </c>
      <c r="G16" s="1">
        <f>'Revenus de la CJ1'!L17</f>
        <v>0</v>
      </c>
      <c r="H16" s="2">
        <f>'Revenus de la CJ1'!N17</f>
        <v>0</v>
      </c>
      <c r="I16" s="13"/>
    </row>
    <row r="17" spans="2:9" ht="15.75" thickBot="1" x14ac:dyDescent="0.3">
      <c r="B17" s="17" t="s">
        <v>53</v>
      </c>
      <c r="C17" s="4"/>
      <c r="D17" s="4">
        <f>D15-D16</f>
        <v>0</v>
      </c>
      <c r="E17" s="4">
        <f t="shared" ref="E17:H17" si="2">E15-E16</f>
        <v>0</v>
      </c>
      <c r="F17" s="4">
        <f t="shared" si="2"/>
        <v>0</v>
      </c>
      <c r="G17" s="4">
        <f t="shared" si="2"/>
        <v>0</v>
      </c>
      <c r="H17" s="4">
        <f t="shared" si="2"/>
        <v>0</v>
      </c>
      <c r="I17" s="13"/>
    </row>
    <row r="18" spans="2:9" x14ac:dyDescent="0.25">
      <c r="B18" s="78" t="s">
        <v>5</v>
      </c>
      <c r="C18" s="5"/>
      <c r="D18" s="5">
        <f>'Revenus de la CJ1'!F18+'Revenus de la CJ1'!F19</f>
        <v>0</v>
      </c>
      <c r="E18" s="5">
        <f>'Revenus de la CJ1'!H18+'Revenus de la CJ1'!H19</f>
        <v>0</v>
      </c>
      <c r="F18" s="5">
        <f>'Revenus de la CJ1'!J18+'Revenus de la CJ1'!J19</f>
        <v>0</v>
      </c>
      <c r="G18" s="5">
        <f>'Revenus de la CJ1'!L18+'Revenus de la CJ1'!L19</f>
        <v>0</v>
      </c>
      <c r="H18" s="36">
        <f>'Revenus de la CJ1'!N18+'Revenus de la CJ1'!N19</f>
        <v>0</v>
      </c>
      <c r="I18" s="13"/>
    </row>
    <row r="19" spans="2:9" x14ac:dyDescent="0.25">
      <c r="B19" s="16" t="s">
        <v>24</v>
      </c>
      <c r="C19" s="1"/>
      <c r="D19" s="1">
        <f>'Revenus de la CJ1'!F19</f>
        <v>0</v>
      </c>
      <c r="E19" s="1">
        <f>'Revenus de la CJ1'!H19</f>
        <v>0</v>
      </c>
      <c r="F19" s="1">
        <f>'Revenus de la CJ1'!J19</f>
        <v>0</v>
      </c>
      <c r="G19" s="1">
        <f>'Revenus de la CJ1'!L19</f>
        <v>0</v>
      </c>
      <c r="H19" s="2">
        <f>'Revenus de la CJ1'!N19</f>
        <v>0</v>
      </c>
      <c r="I19" s="13"/>
    </row>
    <row r="20" spans="2:9" ht="15.75" thickBot="1" x14ac:dyDescent="0.3">
      <c r="B20" s="17" t="s">
        <v>53</v>
      </c>
      <c r="C20" s="4"/>
      <c r="D20" s="4">
        <f>D18-D19</f>
        <v>0</v>
      </c>
      <c r="E20" s="4">
        <f t="shared" ref="E20:H20" si="3">E18-E19</f>
        <v>0</v>
      </c>
      <c r="F20" s="4">
        <f t="shared" si="3"/>
        <v>0</v>
      </c>
      <c r="G20" s="4">
        <f t="shared" si="3"/>
        <v>0</v>
      </c>
      <c r="H20" s="4">
        <f t="shared" si="3"/>
        <v>0</v>
      </c>
    </row>
  </sheetData>
  <mergeCells count="2">
    <mergeCell ref="B2:H2"/>
    <mergeCell ref="B4:H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44E3-8AF8-4EEF-85FF-CFF409C8CD86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47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2018</v>
      </c>
      <c r="F6" s="10" t="s">
        <v>12</v>
      </c>
      <c r="G6">
        <v>2018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SUMIF('CJ2 - 2018 Suivi opérations'!C8:C10,'Menus déroulants'!C5,'CJ2 - 2018 Suivi opérations'!D8:D10)</f>
        <v>0</v>
      </c>
      <c r="F13" s="55" t="s">
        <v>25</v>
      </c>
      <c r="G13" s="27" t="s">
        <v>17</v>
      </c>
      <c r="H13" s="33">
        <f>SUMIF(G8:G10,'Menus déroulants'!C8,'CJ2 - 2018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déroulants'!C6,'CJ2 - 2018 Suivi opérations'!D8:D10)</f>
        <v>0</v>
      </c>
      <c r="G14" s="17" t="s">
        <v>18</v>
      </c>
      <c r="H14" s="3">
        <f>SUMIF(G8:G10,'Menus déroulants'!C9,'CJ2 - 2018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déroulants'!C8,'CJ2 - 2018 Suivi opérations'!D8:D10)+SUMIF(C8:C10,'Menus déroulants'!C9,'CJ2 - 2018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déroulants'!C10,'CJ2 - 2018 Suivi opérations'!D8:D10)+SUMIF(C8:C10,'Menus déroulants'!C11,'CJ2 - 2018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déroulants'!C13,'CJ2 - 2018 Suivi opérations'!D8:D10)+SUMIF(C8:C10,'Menus déroulants'!C14,'CJ2 - 2018 Suivi opérations'!D8:D10)+SUMIF(C8:C10,'Menus déroulants'!C15,'CJ2 - 2018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déroulants'!C16,'CJ2 - 2018 Suivi opérations'!D8:D10)+SUMIF(C8:C10,'Menus déroulants'!C17,'CJ2 - 2018 Suivi opérations'!D8:D10)+SUMIF(C8:C10,'Menus déroulants'!C18,'CJ2 - 2018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déroulants'!C20,'CJ2 - 2018 Suivi opérations'!D8:D10)+SUMIF(C8:C10,'Menus déroulants'!C21,'CJ2 - 2018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déroulants'!C22,'CJ2 - 2018 Suivi opérations'!D8:D10)+SUMIF(C8:C10,'Menus déroulants'!C23,'CJ2 - 2018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B62C2E-0032-49EF-9599-85485F1CFD6D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788B4C85-3267-46E3-BF12-CA43B1EEA606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35811-2473-4B2C-AC9D-D3D8D8A4387B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47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2017</v>
      </c>
      <c r="F6" s="10" t="s">
        <v>12</v>
      </c>
      <c r="G6">
        <v>2017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SUMIF('CJ2 - 2017 Suivi opérations'!C8:C10,'Menus déroulants'!C5,'CJ2 - 2017 Suivi opérations'!D8:D10)</f>
        <v>0</v>
      </c>
      <c r="F13" s="55" t="s">
        <v>25</v>
      </c>
      <c r="G13" s="27" t="s">
        <v>17</v>
      </c>
      <c r="H13" s="33">
        <f>SUMIF(G8:G10,'Menus déroulants'!C8,'CJ2 - 2017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déroulants'!C6,'CJ2 - 2017 Suivi opérations'!D8:D10)</f>
        <v>0</v>
      </c>
      <c r="G14" s="17" t="s">
        <v>18</v>
      </c>
      <c r="H14" s="3">
        <f>SUMIF(G8:G10,'Menus déroulants'!C9,'CJ2 - 2017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déroulants'!C8,'CJ2 - 2017 Suivi opérations'!D8:D10)+SUMIF(C8:C10,'Menus déroulants'!C9,'CJ2 - 2017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déroulants'!C10,'CJ2 - 2017 Suivi opérations'!D8:D10)+SUMIF(C8:C10,'Menus déroulants'!C11,'CJ2 - 2017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déroulants'!C13,'CJ2 - 2017 Suivi opérations'!D8:D10)+SUMIF(C8:C10,'Menus déroulants'!C14,'CJ2 - 2017 Suivi opérations'!D8:D10)+SUMIF(C8:C10,'Menus déroulants'!C15,'CJ2 - 2017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déroulants'!C16,'CJ2 - 2017 Suivi opérations'!D8:D10)+SUMIF(C8:C10,'Menus déroulants'!C17,'CJ2 - 2017 Suivi opérations'!D8:D10)+SUMIF(C8:C10,'Menus déroulants'!C18,'CJ2 - 2017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déroulants'!C20,'CJ2 - 2017 Suivi opérations'!D8:D10)+SUMIF(C8:C10,'Menus déroulants'!C21,'CJ2 - 2017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déroulants'!C22,'CJ2 - 2017 Suivi opérations'!D8:D10)+SUMIF(C8:C10,'Menus déroulants'!C23,'CJ2 - 2017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10F84C-9BCE-43D6-8927-0C985FF6093B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C620AFB2-A7F8-4956-BB82-0DF4F57304D4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F2759-722B-4B1C-8FB4-38629A282E2E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47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2016</v>
      </c>
      <c r="F6" s="10" t="s">
        <v>12</v>
      </c>
      <c r="G6">
        <v>2016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SUMIF('CJ2 - 2016 Suivi opérations'!C8:C10,'Menus déroulants'!C5,'CJ2 - 2016 Suivi opérations'!D8:D10)</f>
        <v>0</v>
      </c>
      <c r="F13" s="55" t="s">
        <v>25</v>
      </c>
      <c r="G13" s="27" t="s">
        <v>17</v>
      </c>
      <c r="H13" s="33">
        <f>SUMIF(G8:G10,'Menus déroulants'!C8,'CJ2 - 2016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déroulants'!C6,'CJ2 - 2016 Suivi opérations'!D8:D10)</f>
        <v>0</v>
      </c>
      <c r="G14" s="17" t="s">
        <v>18</v>
      </c>
      <c r="H14" s="3">
        <f>SUMIF(G8:G10,'Menus déroulants'!C9,'CJ2 - 2016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déroulants'!C8,'CJ2 - 2016 Suivi opérations'!D8:D10)+SUMIF(C8:C10,'Menus déroulants'!C9,'CJ2 - 2016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déroulants'!C10,'CJ2 - 2016 Suivi opérations'!D8:D10)+SUMIF(C8:C10,'Menus déroulants'!C11,'CJ2 - 2016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déroulants'!C13,'CJ2 - 2016 Suivi opérations'!D8:D10)+SUMIF(C8:C10,'Menus déroulants'!C14,'CJ2 - 2016 Suivi opérations'!D8:D10)+SUMIF(C8:C10,'Menus déroulants'!C15,'CJ2 - 2016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déroulants'!C16,'CJ2 - 2016 Suivi opérations'!D8:D10)+SUMIF(C8:C10,'Menus déroulants'!C17,'CJ2 - 2016 Suivi opérations'!D8:D10)+SUMIF(C8:C10,'Menus déroulants'!C18,'CJ2 - 2016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déroulants'!C20,'CJ2 - 2016 Suivi opérations'!D8:D10)+SUMIF(C8:C10,'Menus déroulants'!C21,'CJ2 - 2016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déroulants'!C22,'CJ2 - 2016 Suivi opérations'!D8:D10)+SUMIF(C8:C10,'Menus déroulants'!C23,'CJ2 - 2016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25D39B-352B-4DBA-A002-E6450E4DF71D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13782439-61EC-42C0-819F-2CED2D96F7FA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90A3-A9AA-4C10-8F79-192391364299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47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2015</v>
      </c>
      <c r="F6" s="10" t="s">
        <v>12</v>
      </c>
      <c r="G6">
        <v>2015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SUMIF('CJ2 - 2015 Suivi opérations'!C8:C10,'Menus déroulants'!C5,'CJ2 - 2015 Suivi opérations'!D8:D10)</f>
        <v>0</v>
      </c>
      <c r="F13" s="55" t="s">
        <v>25</v>
      </c>
      <c r="G13" s="27" t="s">
        <v>17</v>
      </c>
      <c r="H13" s="33">
        <f>SUMIF(G8:G10,'Menus déroulants'!C8,'CJ2 - 2015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déroulants'!C6,'CJ2 - 2015 Suivi opérations'!D8:D10)</f>
        <v>0</v>
      </c>
      <c r="G14" s="17" t="s">
        <v>18</v>
      </c>
      <c r="H14" s="3">
        <f>SUMIF(G8:G10,'Menus déroulants'!C9,'CJ2 - 2015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déroulants'!C8,'CJ2 - 2015 Suivi opérations'!D8:D10)+SUMIF(C8:C10,'Menus déroulants'!C9,'CJ2 - 2015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déroulants'!C10,'CJ2 - 2015 Suivi opérations'!D8:D10)+SUMIF(C8:C10,'Menus déroulants'!C11,'CJ2 - 2015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déroulants'!C13,'CJ2 - 2015 Suivi opérations'!D8:D10)+SUMIF(C8:C10,'Menus déroulants'!C14,'CJ2 - 2015 Suivi opérations'!D8:D10)+SUMIF(C8:C10,'Menus déroulants'!C15,'CJ2 - 2015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déroulants'!C16,'CJ2 - 2015 Suivi opérations'!D8:D10)+SUMIF(C8:C10,'Menus déroulants'!C17,'CJ2 - 2015 Suivi opérations'!D8:D10)+SUMIF(C8:C10,'Menus déroulants'!C18,'CJ2 - 2015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déroulants'!C20,'CJ2 - 2015 Suivi opérations'!D8:D10)+SUMIF(C8:C10,'Menus déroulants'!C21,'CJ2 - 2015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déroulants'!C22,'CJ2 - 2015 Suivi opérations'!D8:D10)+SUMIF(C8:C10,'Menus déroulants'!C23,'CJ2 - 2015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6113024-4413-4BFD-934E-CD3E53636A89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78E807D3-806B-451B-9661-70D240EAC511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3DEBA-97A0-4278-944F-2C55F4C157F8}">
  <dimension ref="A1:U29"/>
  <sheetViews>
    <sheetView workbookViewId="0"/>
  </sheetViews>
  <sheetFormatPr baseColWidth="10" defaultRowHeight="15" x14ac:dyDescent="0.25"/>
  <cols>
    <col min="3" max="3" width="30.85546875" bestFit="1" customWidth="1"/>
    <col min="4" max="4" width="12.85546875" customWidth="1"/>
    <col min="5" max="5" width="7.7109375" customWidth="1"/>
    <col min="6" max="6" width="8" customWidth="1"/>
    <col min="7" max="7" width="8.7109375" customWidth="1"/>
    <col min="8" max="8" width="7.140625" customWidth="1"/>
    <col min="9" max="9" width="8.28515625" customWidth="1"/>
    <col min="10" max="10" width="8.5703125" customWidth="1"/>
    <col min="11" max="11" width="8.42578125" customWidth="1"/>
    <col min="12" max="12" width="6.140625" customWidth="1"/>
    <col min="13" max="13" width="8" customWidth="1"/>
    <col min="14" max="14" width="7.7109375" customWidth="1"/>
  </cols>
  <sheetData>
    <row r="1" spans="1:21" ht="15.75" thickBot="1" x14ac:dyDescent="0.3">
      <c r="A1" t="s">
        <v>41</v>
      </c>
      <c r="P1" s="13"/>
      <c r="Q1" s="13"/>
      <c r="R1" s="13"/>
      <c r="S1" s="13"/>
      <c r="T1" s="13"/>
      <c r="U1" s="13"/>
    </row>
    <row r="2" spans="1:21" ht="30" customHeight="1" thickBot="1" x14ac:dyDescent="0.3">
      <c r="C2" s="109" t="s">
        <v>23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1"/>
      <c r="O2" s="14"/>
      <c r="P2" s="14"/>
      <c r="Q2" s="14"/>
      <c r="R2" s="14"/>
      <c r="S2" s="14"/>
      <c r="T2" s="13"/>
      <c r="U2" s="13"/>
    </row>
    <row r="3" spans="1:21" ht="15.75" thickBot="1" x14ac:dyDescent="0.3">
      <c r="P3" s="13"/>
      <c r="Q3" s="13"/>
      <c r="R3" s="13"/>
      <c r="S3" s="13"/>
      <c r="T3" s="13"/>
      <c r="U3" s="13"/>
    </row>
    <row r="4" spans="1:21" ht="15.75" thickBot="1" x14ac:dyDescent="0.3">
      <c r="C4" s="106" t="s">
        <v>50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8"/>
      <c r="O4" s="24"/>
      <c r="P4" s="13"/>
      <c r="Q4" s="13"/>
      <c r="R4" s="13"/>
      <c r="S4" s="13"/>
      <c r="T4" s="13"/>
      <c r="U4" s="13"/>
    </row>
    <row r="5" spans="1:21" ht="15.75" thickBot="1" x14ac:dyDescent="0.3">
      <c r="C5" t="s">
        <v>41</v>
      </c>
    </row>
    <row r="6" spans="1:21" ht="15.75" thickBot="1" x14ac:dyDescent="0.3">
      <c r="C6" s="23"/>
      <c r="D6" s="35" t="s">
        <v>6</v>
      </c>
      <c r="E6" s="12">
        <v>2019</v>
      </c>
      <c r="F6" s="6"/>
      <c r="G6" s="12">
        <v>2018</v>
      </c>
      <c r="H6" s="6"/>
      <c r="I6" s="12">
        <v>2017</v>
      </c>
      <c r="J6" s="6"/>
      <c r="K6" s="35">
        <v>2016</v>
      </c>
      <c r="L6" s="6"/>
      <c r="M6" s="12">
        <v>2015</v>
      </c>
      <c r="N6" s="6"/>
      <c r="O6" s="13"/>
    </row>
    <row r="7" spans="1:21" ht="30.75" thickBot="1" x14ac:dyDescent="0.3">
      <c r="C7" s="25" t="s">
        <v>48</v>
      </c>
      <c r="D7" s="47"/>
      <c r="E7" s="66">
        <v>100</v>
      </c>
      <c r="F7" s="26">
        <f>E7/100</f>
        <v>1</v>
      </c>
      <c r="G7" s="66">
        <v>100</v>
      </c>
      <c r="H7" s="26">
        <f>G7/100</f>
        <v>1</v>
      </c>
      <c r="I7" s="66">
        <v>100</v>
      </c>
      <c r="J7" s="26">
        <f>I7/100</f>
        <v>1</v>
      </c>
      <c r="K7" s="67">
        <v>100</v>
      </c>
      <c r="L7" s="26">
        <f>K7/100</f>
        <v>1</v>
      </c>
      <c r="M7" s="66">
        <v>100</v>
      </c>
      <c r="N7" s="26">
        <f>M7/100</f>
        <v>1</v>
      </c>
      <c r="O7" s="13"/>
    </row>
    <row r="8" spans="1:21" ht="45.75" thickBot="1" x14ac:dyDescent="0.3">
      <c r="C8" s="15"/>
      <c r="D8" s="102" t="s">
        <v>7</v>
      </c>
      <c r="E8" s="12"/>
      <c r="F8" s="6"/>
      <c r="G8" s="12"/>
      <c r="H8" s="6"/>
      <c r="I8" s="12"/>
      <c r="J8" s="6"/>
      <c r="K8" s="35"/>
      <c r="L8" s="6"/>
      <c r="M8" s="12"/>
      <c r="N8" s="6"/>
      <c r="O8" s="13"/>
    </row>
    <row r="9" spans="1:21" ht="15.75" thickBot="1" x14ac:dyDescent="0.3">
      <c r="C9" s="7" t="s">
        <v>1</v>
      </c>
      <c r="D9" s="49"/>
      <c r="E9" s="32"/>
      <c r="F9" s="33"/>
      <c r="G9" s="32"/>
      <c r="H9" s="33"/>
      <c r="I9" s="32"/>
      <c r="J9" s="33"/>
      <c r="K9" s="49"/>
      <c r="L9" s="33"/>
      <c r="M9" s="32"/>
      <c r="N9" s="33"/>
      <c r="O9" s="13"/>
    </row>
    <row r="10" spans="1:21" x14ac:dyDescent="0.25">
      <c r="C10" s="45" t="s">
        <v>2</v>
      </c>
      <c r="D10" s="50"/>
      <c r="E10" s="16">
        <f>'CJ3 - 2019 Suivi opérations'!D13</f>
        <v>0</v>
      </c>
      <c r="F10" s="37">
        <f>F7*E10</f>
        <v>0</v>
      </c>
      <c r="G10" s="16">
        <f>'CJ3 - 2018 Suivi opérations'!D13</f>
        <v>0</v>
      </c>
      <c r="H10" s="37">
        <f>H7*G10</f>
        <v>0</v>
      </c>
      <c r="I10" s="16">
        <f>'CJ3 - 2017 Suivi opérations'!D13</f>
        <v>0</v>
      </c>
      <c r="J10" s="37">
        <f>J7*I10</f>
        <v>0</v>
      </c>
      <c r="K10" s="50">
        <f>'CJ3 - 2016 Suivi opérations'!D13</f>
        <v>0</v>
      </c>
      <c r="L10" s="37">
        <f>L7*K10</f>
        <v>0</v>
      </c>
      <c r="M10" s="16">
        <f>'CJ3 - 2015 Suivi opérations'!D13</f>
        <v>0</v>
      </c>
      <c r="N10" s="37">
        <f>N7*M10</f>
        <v>0</v>
      </c>
      <c r="O10" s="13"/>
    </row>
    <row r="11" spans="1:21" x14ac:dyDescent="0.25">
      <c r="C11" s="46" t="s">
        <v>35</v>
      </c>
      <c r="D11" s="50"/>
      <c r="E11" s="16">
        <f>'CJ3 - 2019 Suivi opérations'!D14</f>
        <v>0</v>
      </c>
      <c r="F11" s="37">
        <f>F7*E11</f>
        <v>0</v>
      </c>
      <c r="G11" s="16">
        <f>'CJ3 - 2018 Suivi opérations'!D14</f>
        <v>0</v>
      </c>
      <c r="H11" s="37">
        <f>H7*G11</f>
        <v>0</v>
      </c>
      <c r="I11" s="16">
        <f>'CJ3 - 2017 Suivi opérations'!D14</f>
        <v>0</v>
      </c>
      <c r="J11" s="37">
        <f>J7*I11</f>
        <v>0</v>
      </c>
      <c r="K11" s="50">
        <f>'CJ3 - 2016 Suivi opérations'!D14</f>
        <v>0</v>
      </c>
      <c r="L11" s="37">
        <f>L7*K11</f>
        <v>0</v>
      </c>
      <c r="M11" s="16">
        <f>'CJ3 - 2015 Suivi opérations'!D14</f>
        <v>0</v>
      </c>
      <c r="N11" s="37">
        <f>N7*M11</f>
        <v>0</v>
      </c>
      <c r="O11" s="13"/>
    </row>
    <row r="12" spans="1:21" x14ac:dyDescent="0.25">
      <c r="C12" s="41" t="s">
        <v>3</v>
      </c>
      <c r="D12" s="50"/>
      <c r="E12" s="16">
        <f>'CJ3 - 2019 Suivi opérations'!D15</f>
        <v>0</v>
      </c>
      <c r="F12" s="37">
        <f>F7*E12</f>
        <v>0</v>
      </c>
      <c r="G12" s="16">
        <f>'CJ3 - 2018 Suivi opérations'!D15</f>
        <v>0</v>
      </c>
      <c r="H12" s="37">
        <f>H7*G12</f>
        <v>0</v>
      </c>
      <c r="I12" s="16">
        <f>'CJ3 - 2017 Suivi opérations'!D15</f>
        <v>0</v>
      </c>
      <c r="J12" s="37">
        <f>J7*I12</f>
        <v>0</v>
      </c>
      <c r="K12" s="50">
        <f>'CJ3 - 2016 Suivi opérations'!D15</f>
        <v>0</v>
      </c>
      <c r="L12" s="37">
        <f>L7*K12</f>
        <v>0</v>
      </c>
      <c r="M12" s="16">
        <f>'CJ3 - 2015 Suivi opérations'!D15</f>
        <v>0</v>
      </c>
      <c r="N12" s="37">
        <f>N7*M12</f>
        <v>0</v>
      </c>
      <c r="O12" s="13"/>
    </row>
    <row r="13" spans="1:21" x14ac:dyDescent="0.25">
      <c r="C13" s="46" t="s">
        <v>36</v>
      </c>
      <c r="D13" s="50"/>
      <c r="E13" s="16">
        <f>'CJ3 - 2019 Suivi opérations'!D16</f>
        <v>0</v>
      </c>
      <c r="F13" s="37">
        <f>F7*E13</f>
        <v>0</v>
      </c>
      <c r="G13" s="16">
        <f>'CJ3 - 2018 Suivi opérations'!D16</f>
        <v>0</v>
      </c>
      <c r="H13" s="37">
        <f>H7*G13</f>
        <v>0</v>
      </c>
      <c r="I13" s="16">
        <f>'CJ3 - 2017 Suivi opérations'!D16</f>
        <v>0</v>
      </c>
      <c r="J13" s="37">
        <f>J7*I13</f>
        <v>0</v>
      </c>
      <c r="K13" s="50">
        <f>'CJ3 - 2016 Suivi opérations'!D16</f>
        <v>0</v>
      </c>
      <c r="L13" s="37">
        <f>L7*K13</f>
        <v>0</v>
      </c>
      <c r="M13" s="16">
        <f>'CJ3 - 2015 Suivi opérations'!D16</f>
        <v>0</v>
      </c>
      <c r="N13" s="37">
        <f>N7*M13</f>
        <v>0</v>
      </c>
      <c r="O13" s="13"/>
    </row>
    <row r="14" spans="1:21" x14ac:dyDescent="0.25">
      <c r="C14" s="41" t="s">
        <v>4</v>
      </c>
      <c r="D14" s="50"/>
      <c r="E14" s="16">
        <f>'CJ3 - 2019 Suivi opérations'!D17</f>
        <v>0</v>
      </c>
      <c r="F14" s="37">
        <v>0</v>
      </c>
      <c r="G14" s="16">
        <f>'CJ3 - 2018 Suivi opérations'!D17</f>
        <v>0</v>
      </c>
      <c r="H14" s="37">
        <f>H7*G14</f>
        <v>0</v>
      </c>
      <c r="I14" s="16">
        <f>'CJ3 - 2017 Suivi opérations'!D17</f>
        <v>0</v>
      </c>
      <c r="J14" s="37">
        <f>J7*I14</f>
        <v>0</v>
      </c>
      <c r="K14" s="50">
        <f>'CJ3 - 2016 Suivi opérations'!D17</f>
        <v>0</v>
      </c>
      <c r="L14" s="37">
        <f>L7*K14</f>
        <v>0</v>
      </c>
      <c r="M14" s="16">
        <f>'CJ3 - 2015 Suivi opérations'!D17</f>
        <v>0</v>
      </c>
      <c r="N14" s="37">
        <f>N7*M14</f>
        <v>0</v>
      </c>
      <c r="O14" s="13"/>
    </row>
    <row r="15" spans="1:21" x14ac:dyDescent="0.25">
      <c r="C15" s="46" t="s">
        <v>37</v>
      </c>
      <c r="D15" s="51"/>
      <c r="E15" s="16">
        <f>'CJ3 - 2019 Suivi opérations'!D18</f>
        <v>0</v>
      </c>
      <c r="F15" s="53">
        <f>F7*E15</f>
        <v>0</v>
      </c>
      <c r="G15" s="16">
        <f>'CJ3 - 2018 Suivi opérations'!D18</f>
        <v>0</v>
      </c>
      <c r="H15" s="53">
        <f>H7*G15</f>
        <v>0</v>
      </c>
      <c r="I15" s="16">
        <f>'CJ3 - 2017 Suivi opérations'!D18</f>
        <v>0</v>
      </c>
      <c r="J15" s="37">
        <f>J7*I15</f>
        <v>0</v>
      </c>
      <c r="K15" s="50">
        <f>'CJ3 - 2016 Suivi opérations'!D18</f>
        <v>0</v>
      </c>
      <c r="L15" s="37">
        <f>L7*K15</f>
        <v>0</v>
      </c>
      <c r="M15" s="16">
        <f>'CJ3 - 2015 Suivi opérations'!D18</f>
        <v>0</v>
      </c>
      <c r="N15" s="37">
        <f>N7*M15</f>
        <v>0</v>
      </c>
      <c r="O15" s="13"/>
    </row>
    <row r="16" spans="1:21" x14ac:dyDescent="0.25">
      <c r="C16" s="42" t="s">
        <v>5</v>
      </c>
      <c r="D16" s="51"/>
      <c r="E16" s="16">
        <f>'CJ3 - 2019 Suivi opérations'!D19</f>
        <v>0</v>
      </c>
      <c r="F16" s="53">
        <f>F7*E16</f>
        <v>0</v>
      </c>
      <c r="G16" s="16">
        <f>'CJ3 - 2018 Suivi opérations'!D19</f>
        <v>0</v>
      </c>
      <c r="H16" s="53">
        <f>H7*G16</f>
        <v>0</v>
      </c>
      <c r="I16" s="16">
        <f>'CJ3 - 2017 Suivi opérations'!D19</f>
        <v>0</v>
      </c>
      <c r="J16" s="37">
        <f>J7*I16</f>
        <v>0</v>
      </c>
      <c r="K16" s="50">
        <f>'CJ3 - 2016 Suivi opérations'!D19</f>
        <v>0</v>
      </c>
      <c r="L16" s="37">
        <f>L7*K16</f>
        <v>0</v>
      </c>
      <c r="M16" s="16">
        <f>'CJ3 - 2015 Suivi opérations'!D19</f>
        <v>0</v>
      </c>
      <c r="N16" s="37">
        <f>N7*M16</f>
        <v>0</v>
      </c>
      <c r="O16" s="13"/>
    </row>
    <row r="17" spans="3:15" x14ac:dyDescent="0.25">
      <c r="C17" s="46" t="s">
        <v>38</v>
      </c>
      <c r="D17" s="51"/>
      <c r="E17" s="16">
        <f>'CJ3 - 2019 Suivi opérations'!D20</f>
        <v>0</v>
      </c>
      <c r="F17" s="53">
        <f>F7*E17</f>
        <v>0</v>
      </c>
      <c r="G17" s="16">
        <f>'CJ3 - 2018 Suivi opérations'!D20</f>
        <v>0</v>
      </c>
      <c r="H17" s="53">
        <f>H7*G17</f>
        <v>0</v>
      </c>
      <c r="I17" s="16">
        <f>'CJ3 - 2017 Suivi opérations'!D20</f>
        <v>0</v>
      </c>
      <c r="J17" s="37">
        <f>J7*I17</f>
        <v>0</v>
      </c>
      <c r="K17" s="50">
        <f>'CJ3 - 2016 Suivi opérations'!D20</f>
        <v>0</v>
      </c>
      <c r="L17" s="37">
        <f>L7*K17</f>
        <v>0</v>
      </c>
      <c r="M17" s="16">
        <f>'CJ3 - 2015 Suivi opérations'!D20</f>
        <v>0</v>
      </c>
      <c r="N17" s="37">
        <f>N7*M17</f>
        <v>0</v>
      </c>
      <c r="O17" s="13"/>
    </row>
    <row r="18" spans="3:15" x14ac:dyDescent="0.25">
      <c r="C18" s="46"/>
      <c r="D18" s="51"/>
      <c r="E18" s="34"/>
      <c r="F18" s="53"/>
      <c r="G18" s="34"/>
      <c r="H18" s="53"/>
      <c r="I18" s="16"/>
      <c r="J18" s="37"/>
      <c r="K18" s="50"/>
      <c r="L18" s="37"/>
      <c r="M18" s="16"/>
      <c r="N18" s="37"/>
      <c r="O18" s="13"/>
    </row>
    <row r="19" spans="3:15" x14ac:dyDescent="0.25">
      <c r="C19" s="43" t="s">
        <v>32</v>
      </c>
      <c r="D19" s="50"/>
      <c r="E19" s="16"/>
      <c r="F19" s="2">
        <f>IF(H19-H22&lt;0,0,H19-H22)</f>
        <v>0</v>
      </c>
      <c r="G19" s="16"/>
      <c r="H19" s="2">
        <f>IF(J19-J22&lt;0,0,J19-J22)</f>
        <v>0</v>
      </c>
      <c r="I19" s="16"/>
      <c r="J19" s="2">
        <f>IF(L19-L22&lt;0,0,L19-L22)</f>
        <v>0</v>
      </c>
      <c r="K19" s="50"/>
      <c r="L19" s="2">
        <f>IF(N19-N22&lt;0,0,N19-N22)</f>
        <v>0</v>
      </c>
      <c r="M19" s="16"/>
      <c r="N19" s="56">
        <v>0</v>
      </c>
      <c r="O19" s="13"/>
    </row>
    <row r="20" spans="3:15" x14ac:dyDescent="0.25">
      <c r="C20" s="44" t="s">
        <v>33</v>
      </c>
      <c r="D20" s="51"/>
      <c r="E20" s="34"/>
      <c r="F20" s="40">
        <f>SUM(H10:H17)+H20</f>
        <v>0</v>
      </c>
      <c r="G20" s="34"/>
      <c r="H20" s="40">
        <f>SUM(J10:J17)+J20</f>
        <v>0</v>
      </c>
      <c r="I20" s="34"/>
      <c r="J20" s="40">
        <f>SUM(L10:L17)+L20</f>
        <v>0</v>
      </c>
      <c r="K20" s="51"/>
      <c r="L20" s="40">
        <f>SUM(N10:N17)</f>
        <v>0</v>
      </c>
      <c r="M20" s="16"/>
      <c r="N20" s="56">
        <v>0</v>
      </c>
      <c r="O20" s="13"/>
    </row>
    <row r="21" spans="3:15" x14ac:dyDescent="0.25">
      <c r="C21" s="8"/>
      <c r="D21" s="50"/>
      <c r="E21" s="16"/>
      <c r="F21" s="2"/>
      <c r="G21" s="16"/>
      <c r="H21" s="2"/>
      <c r="I21" s="16"/>
      <c r="J21" s="2"/>
      <c r="K21" s="16"/>
      <c r="L21" s="2"/>
      <c r="M21" s="16"/>
      <c r="N21" s="2"/>
      <c r="O21" s="13"/>
    </row>
    <row r="22" spans="3:15" x14ac:dyDescent="0.25">
      <c r="C22" s="54" t="s">
        <v>40</v>
      </c>
      <c r="D22" s="51"/>
      <c r="E22" s="34"/>
      <c r="F22" s="40">
        <f>'CJ3 - 2019 Suivi opérations'!H13</f>
        <v>0</v>
      </c>
      <c r="G22" s="34"/>
      <c r="H22" s="40">
        <f>'CJ3 - 2018 Suivi opérations'!H13</f>
        <v>0</v>
      </c>
      <c r="I22" s="34"/>
      <c r="J22" s="40">
        <f>'CJ3 - 2017 Suivi opérations'!H13</f>
        <v>0</v>
      </c>
      <c r="K22" s="34"/>
      <c r="L22" s="40">
        <f>'CJ3 - 2016 Suivi opérations'!H13</f>
        <v>0</v>
      </c>
      <c r="M22" s="34"/>
      <c r="N22" s="40">
        <f>'CJ3 - 2015 Suivi opérations'!H13</f>
        <v>0</v>
      </c>
      <c r="O22" s="13"/>
    </row>
    <row r="23" spans="3:15" ht="15.75" thickBot="1" x14ac:dyDescent="0.3">
      <c r="C23" s="9" t="s">
        <v>42</v>
      </c>
      <c r="D23" s="52"/>
      <c r="E23" s="17"/>
      <c r="F23" s="3">
        <v>0</v>
      </c>
      <c r="G23" s="17"/>
      <c r="H23" s="3">
        <v>0</v>
      </c>
      <c r="I23" s="17"/>
      <c r="J23" s="3">
        <v>0</v>
      </c>
      <c r="K23" s="17"/>
      <c r="L23" s="3">
        <v>0</v>
      </c>
      <c r="M23" s="17"/>
      <c r="N23" s="3">
        <v>0</v>
      </c>
    </row>
    <row r="29" spans="3:15" x14ac:dyDescent="0.25">
      <c r="J29" t="s">
        <v>41</v>
      </c>
    </row>
  </sheetData>
  <mergeCells count="2">
    <mergeCell ref="C2:N2"/>
    <mergeCell ref="C4:N4"/>
  </mergeCells>
  <pageMargins left="0.7" right="0.7" top="0.75" bottom="0.75" header="0.3" footer="0.3"/>
  <pageSetup paperSize="9"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CE062-C1C2-4782-B30C-CF42239424A7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49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2019</v>
      </c>
      <c r="F6" s="10" t="s">
        <v>12</v>
      </c>
      <c r="G6">
        <v>2019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SUMIF('CJ3 - 2019 Suivi opérations'!C8:C10,'Menus déroulants'!C5,'CJ3 - 2019 Suivi opérations'!D8:D10)</f>
        <v>0</v>
      </c>
      <c r="F13" s="55" t="s">
        <v>25</v>
      </c>
      <c r="G13" s="27" t="s">
        <v>17</v>
      </c>
      <c r="H13" s="33">
        <f>SUMIF(G8:G10,'Menus déroulants'!C8,'CJ3 - 2019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déroulants'!C6,'CJ3 - 2019 Suivi opérations'!D8:D10)</f>
        <v>0</v>
      </c>
      <c r="G14" s="17" t="s">
        <v>18</v>
      </c>
      <c r="H14" s="3">
        <f>SUMIF(G8:G10,'Menus déroulants'!C9,'CJ3 - 2019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déroulants'!C8,'CJ3 - 2019 Suivi opérations'!D8:D10)+SUMIF(C8:C10,'Menus déroulants'!C9,'CJ3 - 2019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déroulants'!C10,'CJ3 - 2019 Suivi opérations'!D8:D10)+SUMIF(C8:C10,'Menus déroulants'!C11,'CJ3 - 2019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déroulants'!C13,'CJ3 - 2019 Suivi opérations'!D8:D10)+SUMIF(C8:C10,'Menus déroulants'!C14,'CJ3 - 2019 Suivi opérations'!D8:D10)+SUMIF(C8:C10,'Menus déroulants'!C15,'CJ3 - 2019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déroulants'!C16,'CJ3 - 2019 Suivi opérations'!D8:D10)+SUMIF(C8:C10,'Menus déroulants'!C17,'CJ3 - 2019 Suivi opérations'!D8:D10)+SUMIF(C8:C10,'Menus déroulants'!C18,'CJ3 - 2019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déroulants'!C20,'CJ3 - 2019 Suivi opérations'!D8:D10)+SUMIF(C8:C10,'Menus déroulants'!C21,'CJ3 - 2019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déroulants'!C22,'CJ3 - 2019 Suivi opérations'!D8:D10)+SUMIF(C8:C10,'Menus déroulants'!C23,'CJ3 - 2019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BB0E5F2-9EE5-4DBD-B8D1-9D3DD830AF3D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40B69B68-22F3-437D-AF76-DB5298903311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A16B4-61A2-4E47-B121-338890B11A2C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49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2018</v>
      </c>
      <c r="F6" s="10" t="s">
        <v>12</v>
      </c>
      <c r="G6">
        <v>2018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SUMIF('CJ3 - 2018 Suivi opérations'!C8:C10,'Menus déroulants'!C5,'CJ3 - 2018 Suivi opérations'!D8:D10)</f>
        <v>0</v>
      </c>
      <c r="F13" s="55" t="s">
        <v>25</v>
      </c>
      <c r="G13" s="27" t="s">
        <v>17</v>
      </c>
      <c r="H13" s="33">
        <f>SUMIF(G8:G10,'Menus déroulants'!C8,'CJ3 - 2018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déroulants'!C6,'CJ3 - 2018 Suivi opérations'!D8:D10)</f>
        <v>0</v>
      </c>
      <c r="G14" s="17" t="s">
        <v>18</v>
      </c>
      <c r="H14" s="3">
        <f>SUMIF(G8:G10,'Menus déroulants'!C9,'CJ3 - 2018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déroulants'!C8,'CJ3 - 2018 Suivi opérations'!D8:D10)+SUMIF(C8:C10,'Menus déroulants'!C9,'CJ3 - 2018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déroulants'!C10,'CJ3 - 2018 Suivi opérations'!D8:D10)+SUMIF(C8:C10,'Menus déroulants'!C11,'CJ3 - 2018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déroulants'!C13,'CJ3 - 2018 Suivi opérations'!D8:D10)+SUMIF(C8:C10,'Menus déroulants'!C14,'CJ3 - 2018 Suivi opérations'!D8:D10)+SUMIF(C8:C10,'Menus déroulants'!C15,'CJ3 - 2018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déroulants'!C16,'CJ3 - 2018 Suivi opérations'!D8:D10)+SUMIF(C8:C10,'Menus déroulants'!C17,'CJ3 - 2018 Suivi opérations'!D8:D10)+SUMIF(C8:C10,'Menus déroulants'!C18,'CJ3 - 2018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déroulants'!C20,'CJ3 - 2018 Suivi opérations'!D8:D10)+SUMIF(C8:C10,'Menus déroulants'!C21,'CJ3 - 2018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déroulants'!C22,'CJ3 - 2018 Suivi opérations'!D8:D10)+SUMIF(C8:C10,'Menus déroulants'!C23,'CJ3 - 2018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9A411F0-BF18-4BB0-A891-9780350706EC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643DFF51-01C0-4FEA-B693-553A8C081EA9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2708A-6468-4E88-81B7-F800DA6AF268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49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2017</v>
      </c>
      <c r="F6" s="10" t="s">
        <v>12</v>
      </c>
      <c r="G6">
        <v>2017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SUMIF('CJ3 - 2017 Suivi opérations'!C8:C10,'Menus déroulants'!C5,'CJ3 - 2017 Suivi opérations'!D8:D10)</f>
        <v>0</v>
      </c>
      <c r="F13" s="55" t="s">
        <v>25</v>
      </c>
      <c r="G13" s="27" t="s">
        <v>17</v>
      </c>
      <c r="H13" s="33">
        <f>SUMIF(G8:G10,'Menus déroulants'!C8,'CJ3 - 2017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déroulants'!C6,'CJ3 - 2017 Suivi opérations'!D8:D10)</f>
        <v>0</v>
      </c>
      <c r="G14" s="17" t="s">
        <v>18</v>
      </c>
      <c r="H14" s="3">
        <f>SUMIF(G8:G10,'Menus déroulants'!C9,'CJ3 - 2017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déroulants'!C8,'CJ3 - 2017 Suivi opérations'!D8:D10)+SUMIF(C8:C10,'Menus déroulants'!C9,'CJ3 - 2017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déroulants'!C10,'CJ3 - 2017 Suivi opérations'!D8:D10)+SUMIF(C8:C10,'Menus déroulants'!C11,'CJ3 - 2017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déroulants'!C13,'CJ3 - 2017 Suivi opérations'!D8:D10)+SUMIF(C8:C10,'Menus déroulants'!C14,'CJ3 - 2017 Suivi opérations'!D8:D10)+SUMIF(C8:C10,'Menus déroulants'!C15,'CJ3 - 2017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déroulants'!C16,'CJ3 - 2017 Suivi opérations'!D8:D10)+SUMIF(C8:C10,'Menus déroulants'!C17,'CJ3 - 2017 Suivi opérations'!D8:D10)+SUMIF(C8:C10,'Menus déroulants'!C18,'CJ3 - 2017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déroulants'!C20,'CJ3 - 2017 Suivi opérations'!D8:D10)+SUMIF(C8:C10,'Menus déroulants'!C21,'CJ3 - 2017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déroulants'!C22,'CJ3 - 2017 Suivi opérations'!D8:D10)+SUMIF(C8:C10,'Menus déroulants'!C23,'CJ3 - 2017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3589871-26C5-4F7D-8FBD-73647F2B51DD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B50421C1-E59C-489E-9661-3C538A77EABA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D9599-3627-4B43-8499-B399648184A0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49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2016</v>
      </c>
      <c r="F6" s="10" t="s">
        <v>12</v>
      </c>
      <c r="G6">
        <v>2016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SUMIF('CJ3 - 2016 Suivi opérations'!C8:C10,'Menus déroulants'!C5,'CJ3 - 2016 Suivi opérations'!D8:D10)</f>
        <v>0</v>
      </c>
      <c r="F13" s="55" t="s">
        <v>25</v>
      </c>
      <c r="G13" s="27" t="s">
        <v>17</v>
      </c>
      <c r="H13" s="33">
        <f>SUMIF(G8:G10,'Menus déroulants'!C8,'CJ3 - 2016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déroulants'!C6,'CJ3 - 2016 Suivi opérations'!D8:D10)</f>
        <v>0</v>
      </c>
      <c r="G14" s="17" t="s">
        <v>18</v>
      </c>
      <c r="H14" s="3">
        <f>SUMIF(G8:G10,'Menus déroulants'!C9,'CJ3 - 2016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déroulants'!C8,'CJ3 - 2016 Suivi opérations'!D8:D10)+SUMIF(C8:C10,'Menus déroulants'!C9,'CJ3 - 2016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déroulants'!C10,'CJ3 - 2016 Suivi opérations'!D8:D10)+SUMIF(C8:C10,'Menus déroulants'!C11,'CJ3 - 2016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déroulants'!C13,'CJ3 - 2016 Suivi opérations'!D8:D10)+SUMIF(C8:C10,'Menus déroulants'!C14,'CJ3 - 2016 Suivi opérations'!D8:D10)+SUMIF(C8:C10,'Menus déroulants'!C15,'CJ3 - 2016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déroulants'!C16,'CJ3 - 2016 Suivi opérations'!D8:D10)+SUMIF(C8:C10,'Menus déroulants'!C17,'CJ3 - 2016 Suivi opérations'!D8:D10)+SUMIF(C8:C10,'Menus déroulants'!C18,'CJ3 - 2016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déroulants'!C20,'CJ3 - 2016 Suivi opérations'!D8:D10)+SUMIF(C8:C10,'Menus déroulants'!C21,'CJ3 - 2016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déroulants'!C22,'CJ3 - 2016 Suivi opérations'!D8:D10)+SUMIF(C8:C10,'Menus déroulants'!C23,'CJ3 - 2016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AF868A7-2DC5-4EFF-BC51-595544B576AD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6F0F4696-69C0-41EF-AC81-4A8978AA2ACF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73697-E6E0-4A73-8662-56AE6F4053F1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49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2015</v>
      </c>
      <c r="F6" s="10" t="s">
        <v>12</v>
      </c>
      <c r="G6">
        <v>2015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SUMIF('CJ3 - 2015 Suivi opérations'!C8:C10,'Menus déroulants'!C5,'CJ3 - 2015 Suivi opérations'!D8:D10)</f>
        <v>0</v>
      </c>
      <c r="F13" s="55" t="s">
        <v>25</v>
      </c>
      <c r="G13" s="27" t="s">
        <v>17</v>
      </c>
      <c r="H13" s="33">
        <f>SUMIF(G8:G10,'Menus déroulants'!C8,'CJ3 - 2015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déroulants'!C6,'CJ3 - 2015 Suivi opérations'!D8:D10)</f>
        <v>0</v>
      </c>
      <c r="G14" s="17" t="s">
        <v>18</v>
      </c>
      <c r="H14" s="3">
        <f>SUMIF(G8:G10,'Menus déroulants'!C9,'CJ3 - 2015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déroulants'!C8,'CJ3 - 2015 Suivi opérations'!D8:D10)+SUMIF(C8:C10,'Menus déroulants'!C9,'CJ3 - 2015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déroulants'!C10,'CJ3 - 2015 Suivi opérations'!D8:D10)+SUMIF(C8:C10,'Menus déroulants'!C11,'CJ3 - 2015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déroulants'!C13,'CJ3 - 2015 Suivi opérations'!D8:D10)+SUMIF(C8:C10,'Menus déroulants'!C14,'CJ3 - 2015 Suivi opérations'!D8:D10)+SUMIF(C8:C10,'Menus déroulants'!C15,'CJ3 - 2015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déroulants'!C16,'CJ3 - 2015 Suivi opérations'!D8:D10)+SUMIF(C8:C10,'Menus déroulants'!C17,'CJ3 - 2015 Suivi opérations'!D8:D10)+SUMIF(C8:C10,'Menus déroulants'!C18,'CJ3 - 2015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déroulants'!C20,'CJ3 - 2015 Suivi opérations'!D8:D10)+SUMIF(C8:C10,'Menus déroulants'!C21,'CJ3 - 2015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déroulants'!C22,'CJ3 - 2015 Suivi opérations'!D8:D10)+SUMIF(C8:C10,'Menus déroulants'!C23,'CJ3 - 2015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C0C323-1E36-45F4-8298-4D5A8298B1C6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225FFBD2-E181-4DA8-95A6-96D24396567B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AB63C-E1E0-465C-AA07-711758E4C44C}">
  <sheetPr codeName="Feuil2"/>
  <dimension ref="A1:U31"/>
  <sheetViews>
    <sheetView topLeftCell="B1" workbookViewId="0"/>
  </sheetViews>
  <sheetFormatPr baseColWidth="10" defaultRowHeight="15" x14ac:dyDescent="0.25"/>
  <cols>
    <col min="3" max="3" width="30.85546875" bestFit="1" customWidth="1"/>
    <col min="4" max="4" width="17.140625" bestFit="1" customWidth="1"/>
    <col min="5" max="5" width="7.7109375" customWidth="1"/>
    <col min="6" max="6" width="8" customWidth="1"/>
    <col min="7" max="7" width="8.7109375" customWidth="1"/>
    <col min="8" max="8" width="7.140625" customWidth="1"/>
    <col min="9" max="9" width="8.28515625" customWidth="1"/>
    <col min="10" max="10" width="8.5703125" customWidth="1"/>
    <col min="11" max="11" width="8.42578125" customWidth="1"/>
    <col min="12" max="12" width="6.140625" customWidth="1"/>
    <col min="13" max="13" width="8" customWidth="1"/>
    <col min="14" max="14" width="7.28515625" customWidth="1"/>
  </cols>
  <sheetData>
    <row r="1" spans="1:21" x14ac:dyDescent="0.25">
      <c r="A1" t="s">
        <v>41</v>
      </c>
      <c r="B1" t="s">
        <v>41</v>
      </c>
      <c r="P1" s="13"/>
      <c r="Q1" s="13"/>
      <c r="R1" s="13"/>
      <c r="S1" s="13"/>
      <c r="T1" s="13"/>
      <c r="U1" s="13"/>
    </row>
    <row r="2" spans="1:21" ht="15.75" thickBot="1" x14ac:dyDescent="0.3">
      <c r="P2" s="13"/>
      <c r="Q2" s="13"/>
      <c r="R2" s="13"/>
      <c r="S2" s="13"/>
      <c r="T2" s="13"/>
      <c r="U2" s="13"/>
    </row>
    <row r="3" spans="1:21" ht="30" customHeight="1" thickBot="1" x14ac:dyDescent="0.3">
      <c r="C3" s="109" t="s">
        <v>23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1"/>
      <c r="O3" s="14"/>
      <c r="P3" s="14"/>
      <c r="Q3" s="14"/>
      <c r="R3" s="14"/>
      <c r="S3" s="14"/>
      <c r="T3" s="13"/>
      <c r="U3" s="13"/>
    </row>
    <row r="4" spans="1:21" ht="15.75" thickBot="1" x14ac:dyDescent="0.3">
      <c r="P4" s="13"/>
      <c r="Q4" s="13"/>
      <c r="R4" s="13"/>
      <c r="S4" s="13"/>
      <c r="T4" s="13"/>
      <c r="U4" s="13"/>
    </row>
    <row r="5" spans="1:21" ht="15.75" thickBot="1" x14ac:dyDescent="0.3">
      <c r="C5" s="106" t="s">
        <v>43</v>
      </c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8"/>
      <c r="O5" s="24"/>
      <c r="P5" s="13"/>
      <c r="Q5" s="13"/>
      <c r="R5" s="13"/>
      <c r="S5" s="13"/>
      <c r="T5" s="13"/>
      <c r="U5" s="13"/>
    </row>
    <row r="6" spans="1:21" x14ac:dyDescent="0.25">
      <c r="C6" t="s">
        <v>41</v>
      </c>
    </row>
    <row r="7" spans="1:21" ht="15.75" thickBot="1" x14ac:dyDescent="0.3"/>
    <row r="8" spans="1:21" ht="15.75" thickBot="1" x14ac:dyDescent="0.3">
      <c r="C8" s="82"/>
      <c r="D8" s="83" t="s">
        <v>6</v>
      </c>
      <c r="E8" s="84">
        <v>2019</v>
      </c>
      <c r="F8" s="26"/>
      <c r="G8" s="84">
        <v>2018</v>
      </c>
      <c r="H8" s="26"/>
      <c r="I8" s="84">
        <v>2017</v>
      </c>
      <c r="J8" s="26"/>
      <c r="K8" s="83">
        <v>2016</v>
      </c>
      <c r="L8" s="26"/>
      <c r="M8" s="84">
        <v>2015</v>
      </c>
      <c r="N8" s="26"/>
      <c r="O8" s="13"/>
    </row>
    <row r="9" spans="1:21" ht="30.75" thickBot="1" x14ac:dyDescent="0.3">
      <c r="C9" s="25" t="s">
        <v>8</v>
      </c>
      <c r="D9" s="47"/>
      <c r="E9" s="66">
        <v>100</v>
      </c>
      <c r="F9" s="26">
        <f>E9/100</f>
        <v>1</v>
      </c>
      <c r="G9" s="66">
        <v>100</v>
      </c>
      <c r="H9" s="26">
        <f>G9/100</f>
        <v>1</v>
      </c>
      <c r="I9" s="66">
        <v>100</v>
      </c>
      <c r="J9" s="26">
        <f>I9/100</f>
        <v>1</v>
      </c>
      <c r="K9" s="67">
        <v>100</v>
      </c>
      <c r="L9" s="26">
        <f>K9/100</f>
        <v>1</v>
      </c>
      <c r="M9" s="66">
        <v>100</v>
      </c>
      <c r="N9" s="26">
        <f>M9/100</f>
        <v>1</v>
      </c>
      <c r="O9" s="13"/>
    </row>
    <row r="10" spans="1:21" ht="30.75" thickBot="1" x14ac:dyDescent="0.3">
      <c r="C10" s="85"/>
      <c r="D10" s="25" t="s">
        <v>7</v>
      </c>
      <c r="E10" s="84"/>
      <c r="F10" s="26"/>
      <c r="G10" s="84"/>
      <c r="H10" s="26"/>
      <c r="I10" s="84"/>
      <c r="J10" s="26"/>
      <c r="K10" s="83"/>
      <c r="L10" s="26"/>
      <c r="M10" s="84"/>
      <c r="N10" s="26"/>
      <c r="O10" s="13"/>
    </row>
    <row r="11" spans="1:21" ht="15.75" thickBot="1" x14ac:dyDescent="0.3">
      <c r="C11" s="86" t="s">
        <v>1</v>
      </c>
      <c r="D11" s="87"/>
      <c r="E11" s="27"/>
      <c r="F11" s="28"/>
      <c r="G11" s="27"/>
      <c r="H11" s="28"/>
      <c r="I11" s="27"/>
      <c r="J11" s="28"/>
      <c r="K11" s="87"/>
      <c r="L11" s="28"/>
      <c r="M11" s="27"/>
      <c r="N11" s="28"/>
      <c r="O11" s="13"/>
    </row>
    <row r="12" spans="1:21" x14ac:dyDescent="0.25">
      <c r="C12" s="88" t="s">
        <v>2</v>
      </c>
      <c r="D12" s="89"/>
      <c r="E12" s="30">
        <f>'CJ1 - 2019 Suivi opérations'!D13+'Revenus de la CJ2'!F11</f>
        <v>0</v>
      </c>
      <c r="F12" s="90">
        <f>F9*E12</f>
        <v>0</v>
      </c>
      <c r="G12" s="30">
        <f>'CJ1 - 2018 Suivi opérations'!D13+'Revenus de la CJ2'!H11</f>
        <v>0</v>
      </c>
      <c r="H12" s="90">
        <f>H9*G12</f>
        <v>0</v>
      </c>
      <c r="I12" s="30">
        <f>'CJ1 - 2017 Suivi opérations'!D13+'Revenus de la CJ2'!J11</f>
        <v>0</v>
      </c>
      <c r="J12" s="90">
        <f>J9*I12</f>
        <v>0</v>
      </c>
      <c r="K12" s="89">
        <f>'CJ1 - 2016 Suivi opérations'!D13+'Revenus de la CJ2'!L11</f>
        <v>0</v>
      </c>
      <c r="L12" s="90">
        <f>L9*K12</f>
        <v>0</v>
      </c>
      <c r="M12" s="30">
        <f>'CJ1 - 2015 Suivi opérations'!D13+'Revenus de la CJ2'!N11</f>
        <v>0</v>
      </c>
      <c r="N12" s="90">
        <f>N9*M12</f>
        <v>0</v>
      </c>
      <c r="O12" s="13"/>
    </row>
    <row r="13" spans="1:21" x14ac:dyDescent="0.25">
      <c r="C13" s="46" t="s">
        <v>35</v>
      </c>
      <c r="D13" s="89"/>
      <c r="E13" s="30">
        <f>'CJ1 - 2019 Suivi opérations'!D14+'Revenus de la CJ2'!F12</f>
        <v>0</v>
      </c>
      <c r="F13" s="90">
        <f>F9*E13</f>
        <v>0</v>
      </c>
      <c r="G13" s="30">
        <f>'CJ1 - 2018 Suivi opérations'!D14+'Revenus de la CJ2'!H12</f>
        <v>0</v>
      </c>
      <c r="H13" s="90">
        <f>H9*G13</f>
        <v>0</v>
      </c>
      <c r="I13" s="30">
        <f>'CJ1 - 2017 Suivi opérations'!D14+'Revenus de la CJ2'!J12</f>
        <v>0</v>
      </c>
      <c r="J13" s="90">
        <f>J9*I13</f>
        <v>0</v>
      </c>
      <c r="K13" s="89">
        <f>'CJ1 - 2016 Suivi opérations'!D14+'Revenus de la CJ2'!L12</f>
        <v>0</v>
      </c>
      <c r="L13" s="90">
        <f>L9*K13</f>
        <v>0</v>
      </c>
      <c r="M13" s="30">
        <f>'CJ1 - 2015 Suivi opérations'!D14+'Revenus de la CJ2'!N12</f>
        <v>0</v>
      </c>
      <c r="N13" s="90">
        <f>N9*M13</f>
        <v>0</v>
      </c>
      <c r="O13" s="13"/>
    </row>
    <row r="14" spans="1:21" x14ac:dyDescent="0.25">
      <c r="C14" s="46" t="s">
        <v>3</v>
      </c>
      <c r="D14" s="89"/>
      <c r="E14" s="30">
        <f>'CJ1 - 2019 Suivi opérations'!D15+'Revenus de la CJ2'!F13</f>
        <v>0</v>
      </c>
      <c r="F14" s="90">
        <f>F9*E14</f>
        <v>0</v>
      </c>
      <c r="G14" s="30">
        <f>'CJ1 - 2018 Suivi opérations'!D15+'Revenus de la CJ2'!H13</f>
        <v>0</v>
      </c>
      <c r="H14" s="90">
        <f>H9*G14</f>
        <v>0</v>
      </c>
      <c r="I14" s="30">
        <f>'CJ1 - 2017 Suivi opérations'!D15+'Revenus de la CJ2'!J13</f>
        <v>0</v>
      </c>
      <c r="J14" s="90">
        <f>J9*I14</f>
        <v>0</v>
      </c>
      <c r="K14" s="89">
        <f>'CJ1 - 2016 Suivi opérations'!D15+'Revenus de la CJ2'!L13</f>
        <v>0</v>
      </c>
      <c r="L14" s="90">
        <f>L9*K14</f>
        <v>0</v>
      </c>
      <c r="M14" s="30">
        <f>'CJ1 - 2015 Suivi opérations'!D15+'Revenus de la CJ2'!N13</f>
        <v>0</v>
      </c>
      <c r="N14" s="90">
        <f>N9*M14</f>
        <v>0</v>
      </c>
      <c r="O14" s="13"/>
    </row>
    <row r="15" spans="1:21" x14ac:dyDescent="0.25">
      <c r="C15" s="46" t="s">
        <v>36</v>
      </c>
      <c r="D15" s="89"/>
      <c r="E15" s="30">
        <f>'CJ1 - 2019 Suivi opérations'!D16+'Revenus de la CJ2'!F14</f>
        <v>0</v>
      </c>
      <c r="F15" s="90">
        <f>F9*E15</f>
        <v>0</v>
      </c>
      <c r="G15" s="30">
        <f>'CJ1 - 2018 Suivi opérations'!D16+'Revenus de la CJ2'!H14</f>
        <v>0</v>
      </c>
      <c r="H15" s="90">
        <f>H9*G15</f>
        <v>0</v>
      </c>
      <c r="I15" s="30">
        <f>'CJ1 - 2017 Suivi opérations'!D16+'Revenus de la CJ2'!J14</f>
        <v>0</v>
      </c>
      <c r="J15" s="90">
        <f>J9*I15</f>
        <v>0</v>
      </c>
      <c r="K15" s="89">
        <f>'CJ1 - 2016 Suivi opérations'!D16+'Revenus de la CJ2'!L14</f>
        <v>0</v>
      </c>
      <c r="L15" s="90">
        <f>L9*K15</f>
        <v>0</v>
      </c>
      <c r="M15" s="30">
        <f>'CJ1 - 2015 Suivi opérations'!D16+'Revenus de la CJ2'!N14</f>
        <v>0</v>
      </c>
      <c r="N15" s="90">
        <f>N9*M15</f>
        <v>0</v>
      </c>
      <c r="O15" s="13"/>
    </row>
    <row r="16" spans="1:21" x14ac:dyDescent="0.25">
      <c r="C16" s="46" t="s">
        <v>4</v>
      </c>
      <c r="D16" s="89"/>
      <c r="E16" s="30">
        <f>'CJ1 - 2019 Suivi opérations'!D17+'Revenus de la CJ2'!F15</f>
        <v>0</v>
      </c>
      <c r="F16" s="90">
        <v>0</v>
      </c>
      <c r="G16" s="30">
        <f>'CJ1 - 2018 Suivi opérations'!D17+'Revenus de la CJ2'!H15</f>
        <v>0</v>
      </c>
      <c r="H16" s="90">
        <f>H9*G16</f>
        <v>0</v>
      </c>
      <c r="I16" s="30">
        <f>'CJ1 - 2017 Suivi opérations'!D17+'Revenus de la CJ2'!J15</f>
        <v>0</v>
      </c>
      <c r="J16" s="90">
        <f>J9*I16</f>
        <v>0</v>
      </c>
      <c r="K16" s="89">
        <f>'CJ1 - 2016 Suivi opérations'!D17+'Revenus de la CJ2'!L15</f>
        <v>0</v>
      </c>
      <c r="L16" s="90">
        <f>L9*K16</f>
        <v>0</v>
      </c>
      <c r="M16" s="30">
        <f>'CJ1 - 2015 Suivi opérations'!D17+'Revenus de la CJ2'!N15</f>
        <v>0</v>
      </c>
      <c r="N16" s="90">
        <f>N9*M16</f>
        <v>0</v>
      </c>
      <c r="O16" s="13"/>
    </row>
    <row r="17" spans="3:15" x14ac:dyDescent="0.25">
      <c r="C17" s="46" t="s">
        <v>37</v>
      </c>
      <c r="D17" s="91"/>
      <c r="E17" s="30">
        <f>'CJ1 - 2019 Suivi opérations'!D18+'Revenus de la CJ2'!F16</f>
        <v>0</v>
      </c>
      <c r="F17" s="92">
        <f>F9*E17</f>
        <v>0</v>
      </c>
      <c r="G17" s="30">
        <f>'CJ1 - 2018 Suivi opérations'!D18+'Revenus de la CJ2'!H16</f>
        <v>0</v>
      </c>
      <c r="H17" s="92">
        <f>H9*G17</f>
        <v>0</v>
      </c>
      <c r="I17" s="30">
        <f>'CJ1 - 2017 Suivi opérations'!D18+'Revenus de la CJ2'!J16</f>
        <v>0</v>
      </c>
      <c r="J17" s="90">
        <f>J9*I17</f>
        <v>0</v>
      </c>
      <c r="K17" s="89">
        <f>'CJ1 - 2016 Suivi opérations'!D18+'Revenus de la CJ2'!L16</f>
        <v>0</v>
      </c>
      <c r="L17" s="90">
        <f>L9*K17</f>
        <v>0</v>
      </c>
      <c r="M17" s="30">
        <f>'CJ1 - 2015 Suivi opérations'!D18+'Revenus de la CJ2'!N16</f>
        <v>0</v>
      </c>
      <c r="N17" s="90">
        <f>N9*M17</f>
        <v>0</v>
      </c>
      <c r="O17" s="13"/>
    </row>
    <row r="18" spans="3:15" x14ac:dyDescent="0.25">
      <c r="C18" s="93" t="s">
        <v>5</v>
      </c>
      <c r="D18" s="91"/>
      <c r="E18" s="30">
        <f>'CJ1 - 2019 Suivi opérations'!D19+'Revenus de la CJ2'!F17</f>
        <v>0</v>
      </c>
      <c r="F18" s="92">
        <f>F9*E18</f>
        <v>0</v>
      </c>
      <c r="G18" s="30">
        <f>'CJ1 - 2018 Suivi opérations'!D19+'Revenus de la CJ2'!H17</f>
        <v>0</v>
      </c>
      <c r="H18" s="92">
        <f>H9*G18</f>
        <v>0</v>
      </c>
      <c r="I18" s="30">
        <f>'CJ1 - 2017 Suivi opérations'!D19+'Revenus de la CJ2'!J17</f>
        <v>0</v>
      </c>
      <c r="J18" s="90">
        <f>J9*I18</f>
        <v>0</v>
      </c>
      <c r="K18" s="89">
        <f>'CJ1 - 2016 Suivi opérations'!D19+'Revenus de la CJ2'!L17</f>
        <v>0</v>
      </c>
      <c r="L18" s="90">
        <f>L9*K18</f>
        <v>0</v>
      </c>
      <c r="M18" s="30">
        <f>'CJ1 - 2015 Suivi opérations'!D19+'Revenus de la CJ2'!N17</f>
        <v>0</v>
      </c>
      <c r="N18" s="90">
        <f>N9*M18</f>
        <v>0</v>
      </c>
      <c r="O18" s="13"/>
    </row>
    <row r="19" spans="3:15" x14ac:dyDescent="0.25">
      <c r="C19" s="46" t="s">
        <v>38</v>
      </c>
      <c r="D19" s="91"/>
      <c r="E19" s="30">
        <f>'CJ1 - 2019 Suivi opérations'!D20+'Revenus de la CJ2'!F18</f>
        <v>0</v>
      </c>
      <c r="F19" s="92">
        <f>F9*E19</f>
        <v>0</v>
      </c>
      <c r="G19" s="30">
        <f>'CJ1 - 2018 Suivi opérations'!D20+'Revenus de la CJ2'!H18</f>
        <v>0</v>
      </c>
      <c r="H19" s="92">
        <f>H9*G19</f>
        <v>0</v>
      </c>
      <c r="I19" s="30">
        <f>'CJ1 - 2017 Suivi opérations'!D20+'Revenus de la CJ2'!J18</f>
        <v>0</v>
      </c>
      <c r="J19" s="90">
        <f>J9*I19</f>
        <v>0</v>
      </c>
      <c r="K19" s="89">
        <f>'CJ1 - 2016 Suivi opérations'!D20+'Revenus de la CJ2'!L18</f>
        <v>0</v>
      </c>
      <c r="L19" s="90">
        <f>L9*K19</f>
        <v>0</v>
      </c>
      <c r="M19" s="30">
        <f>'CJ1 - 2015 Suivi opérations'!D20+'Revenus de la CJ2'!N18</f>
        <v>0</v>
      </c>
      <c r="N19" s="90">
        <f>N9*M19</f>
        <v>0</v>
      </c>
      <c r="O19" s="13"/>
    </row>
    <row r="20" spans="3:15" x14ac:dyDescent="0.25">
      <c r="C20" s="46"/>
      <c r="D20" s="91"/>
      <c r="E20" s="94"/>
      <c r="F20" s="92"/>
      <c r="G20" s="94"/>
      <c r="H20" s="92"/>
      <c r="I20" s="30"/>
      <c r="J20" s="90"/>
      <c r="K20" s="89"/>
      <c r="L20" s="90"/>
      <c r="M20" s="30"/>
      <c r="N20" s="90"/>
      <c r="O20" s="13"/>
    </row>
    <row r="21" spans="3:15" x14ac:dyDescent="0.25">
      <c r="C21" s="46" t="s">
        <v>32</v>
      </c>
      <c r="D21" s="89"/>
      <c r="E21" s="30"/>
      <c r="F21" s="31">
        <f>IF(H21-H24&lt;0,0,H21-H24)</f>
        <v>0</v>
      </c>
      <c r="G21" s="30"/>
      <c r="H21" s="31">
        <f>IF(J21-J24&lt;0,0,J21-J24)</f>
        <v>0</v>
      </c>
      <c r="I21" s="30"/>
      <c r="J21" s="31">
        <f>IF(L21-L24&lt;0,0,L21-L24)</f>
        <v>0</v>
      </c>
      <c r="K21" s="89"/>
      <c r="L21" s="31">
        <f>IF(N21-N24&lt;0,0,N21-N24)</f>
        <v>0</v>
      </c>
      <c r="M21" s="30"/>
      <c r="N21" s="56">
        <v>0</v>
      </c>
      <c r="O21" s="13"/>
    </row>
    <row r="22" spans="3:15" x14ac:dyDescent="0.25">
      <c r="C22" s="93" t="s">
        <v>33</v>
      </c>
      <c r="D22" s="91"/>
      <c r="E22" s="94"/>
      <c r="F22" s="95">
        <f>SUM(H12:H19)+H22</f>
        <v>0</v>
      </c>
      <c r="G22" s="94"/>
      <c r="H22" s="95">
        <f>SUM(J12:J19)+J22</f>
        <v>0</v>
      </c>
      <c r="I22" s="94"/>
      <c r="J22" s="95">
        <f>SUM(L12:L19)+L22</f>
        <v>0</v>
      </c>
      <c r="K22" s="91"/>
      <c r="L22" s="95">
        <f>SUM(N12:N19)</f>
        <v>0</v>
      </c>
      <c r="M22" s="30"/>
      <c r="N22" s="56">
        <v>0</v>
      </c>
      <c r="O22" s="13"/>
    </row>
    <row r="23" spans="3:15" x14ac:dyDescent="0.25">
      <c r="C23" s="96"/>
      <c r="D23" s="89"/>
      <c r="E23" s="30"/>
      <c r="F23" s="31"/>
      <c r="G23" s="30"/>
      <c r="H23" s="31"/>
      <c r="I23" s="30"/>
      <c r="J23" s="31"/>
      <c r="K23" s="30"/>
      <c r="L23" s="31"/>
      <c r="M23" s="30"/>
      <c r="N23" s="31"/>
      <c r="O23" s="13"/>
    </row>
    <row r="24" spans="3:15" x14ac:dyDescent="0.25">
      <c r="C24" s="97" t="s">
        <v>40</v>
      </c>
      <c r="D24" s="91"/>
      <c r="E24" s="94"/>
      <c r="F24" s="95">
        <f>'CJ1 - 2019 Suivi opérations'!H13</f>
        <v>0</v>
      </c>
      <c r="G24" s="94"/>
      <c r="H24" s="95">
        <f>'CJ1 - 2018 Suivi opérations'!H13</f>
        <v>0</v>
      </c>
      <c r="I24" s="94"/>
      <c r="J24" s="95">
        <f>'CJ1 - 2017 Suivi opérations'!H13</f>
        <v>0</v>
      </c>
      <c r="K24" s="94"/>
      <c r="L24" s="95">
        <f>'CJ1 - 2016 Suivi opérations'!H13</f>
        <v>0</v>
      </c>
      <c r="M24" s="94"/>
      <c r="N24" s="95">
        <f>'CJ1 - 2015 Suivi opérations'!H13</f>
        <v>0</v>
      </c>
      <c r="O24" s="13"/>
    </row>
    <row r="25" spans="3:15" ht="15.75" thickBot="1" x14ac:dyDescent="0.3">
      <c r="C25" s="98" t="s">
        <v>42</v>
      </c>
      <c r="D25" s="99"/>
      <c r="E25" s="100"/>
      <c r="F25" s="101">
        <f>IF(F22&gt;F24,F24,F22)</f>
        <v>0</v>
      </c>
      <c r="G25" s="100"/>
      <c r="H25" s="101">
        <f>IF(H22&gt;H24,H24,H22)</f>
        <v>0</v>
      </c>
      <c r="I25" s="100"/>
      <c r="J25" s="101">
        <f>IF(J22&gt;J24,J24,J22)</f>
        <v>0</v>
      </c>
      <c r="K25" s="100"/>
      <c r="L25" s="101">
        <f>IF(L22&gt;L24,L24,L22)</f>
        <v>0</v>
      </c>
      <c r="M25" s="100"/>
      <c r="N25" s="101">
        <f>IF(N22&gt;N24,N24,N22)</f>
        <v>0</v>
      </c>
    </row>
    <row r="31" spans="3:15" x14ac:dyDescent="0.25">
      <c r="J31" t="s">
        <v>41</v>
      </c>
    </row>
  </sheetData>
  <mergeCells count="2">
    <mergeCell ref="C5:N5"/>
    <mergeCell ref="C3:N3"/>
  </mergeCells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33BDC-A087-4401-84F4-EBFC9B690170}">
  <dimension ref="A1:C23"/>
  <sheetViews>
    <sheetView workbookViewId="0"/>
  </sheetViews>
  <sheetFormatPr baseColWidth="10" defaultRowHeight="15" x14ac:dyDescent="0.25"/>
  <cols>
    <col min="2" max="2" width="16.5703125" bestFit="1" customWidth="1"/>
    <col min="3" max="3" width="46.28515625" bestFit="1" customWidth="1"/>
  </cols>
  <sheetData>
    <row r="1" spans="1:3" ht="15.75" thickBot="1" x14ac:dyDescent="0.3">
      <c r="A1" t="s">
        <v>41</v>
      </c>
    </row>
    <row r="2" spans="1:3" ht="15.75" thickBot="1" x14ac:dyDescent="0.3">
      <c r="B2" s="7" t="s">
        <v>14</v>
      </c>
    </row>
    <row r="4" spans="1:3" x14ac:dyDescent="0.25">
      <c r="B4" s="11" t="s">
        <v>2</v>
      </c>
      <c r="C4" s="1"/>
    </row>
    <row r="5" spans="1:3" x14ac:dyDescent="0.25">
      <c r="B5" s="1"/>
      <c r="C5" s="1" t="s">
        <v>15</v>
      </c>
    </row>
    <row r="6" spans="1:3" x14ac:dyDescent="0.25">
      <c r="B6" s="1"/>
      <c r="C6" s="1" t="s">
        <v>31</v>
      </c>
    </row>
    <row r="7" spans="1:3" x14ac:dyDescent="0.25">
      <c r="B7" s="11" t="s">
        <v>3</v>
      </c>
      <c r="C7" s="1"/>
    </row>
    <row r="8" spans="1:3" x14ac:dyDescent="0.25">
      <c r="B8" s="1"/>
      <c r="C8" s="1" t="s">
        <v>17</v>
      </c>
    </row>
    <row r="9" spans="1:3" x14ac:dyDescent="0.25">
      <c r="B9" s="1"/>
      <c r="C9" s="1" t="s">
        <v>18</v>
      </c>
    </row>
    <row r="10" spans="1:3" x14ac:dyDescent="0.25">
      <c r="B10" s="1"/>
      <c r="C10" s="1" t="s">
        <v>26</v>
      </c>
    </row>
    <row r="11" spans="1:3" x14ac:dyDescent="0.25">
      <c r="B11" s="1"/>
      <c r="C11" s="1" t="s">
        <v>27</v>
      </c>
    </row>
    <row r="12" spans="1:3" x14ac:dyDescent="0.25">
      <c r="B12" s="11" t="s">
        <v>4</v>
      </c>
      <c r="C12" s="1"/>
    </row>
    <row r="13" spans="1:3" x14ac:dyDescent="0.25">
      <c r="B13" s="11"/>
      <c r="C13" s="1" t="s">
        <v>19</v>
      </c>
    </row>
    <row r="14" spans="1:3" x14ac:dyDescent="0.25">
      <c r="B14" s="1"/>
      <c r="C14" s="1" t="s">
        <v>20</v>
      </c>
    </row>
    <row r="15" spans="1:3" x14ac:dyDescent="0.25">
      <c r="B15" s="1"/>
      <c r="C15" s="1" t="s">
        <v>21</v>
      </c>
    </row>
    <row r="16" spans="1:3" x14ac:dyDescent="0.25">
      <c r="B16" s="1"/>
      <c r="C16" s="1" t="s">
        <v>28</v>
      </c>
    </row>
    <row r="17" spans="2:3" x14ac:dyDescent="0.25">
      <c r="B17" s="1"/>
      <c r="C17" s="1" t="s">
        <v>29</v>
      </c>
    </row>
    <row r="18" spans="2:3" x14ac:dyDescent="0.25">
      <c r="B18" s="1"/>
      <c r="C18" s="1" t="s">
        <v>30</v>
      </c>
    </row>
    <row r="19" spans="2:3" x14ac:dyDescent="0.25">
      <c r="B19" s="11" t="s">
        <v>5</v>
      </c>
      <c r="C19" s="1"/>
    </row>
    <row r="20" spans="2:3" x14ac:dyDescent="0.25">
      <c r="B20" s="1"/>
      <c r="C20" s="1" t="s">
        <v>16</v>
      </c>
    </row>
    <row r="21" spans="2:3" x14ac:dyDescent="0.25">
      <c r="B21" s="1"/>
      <c r="C21" s="1" t="s">
        <v>22</v>
      </c>
    </row>
    <row r="22" spans="2:3" x14ac:dyDescent="0.25">
      <c r="B22" s="1"/>
      <c r="C22" s="1" t="s">
        <v>51</v>
      </c>
    </row>
    <row r="23" spans="2:3" x14ac:dyDescent="0.25">
      <c r="B23" s="1"/>
      <c r="C23" s="1" t="s">
        <v>52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4020B-3406-4FAE-912C-831D7985C3F2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34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2019</v>
      </c>
      <c r="F6" s="10" t="s">
        <v>12</v>
      </c>
      <c r="G6">
        <v>2019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SUMIF('CJ1 - 2019 Suivi opérations'!C8:C10,'Menus déroulants'!C5,'CJ1 - 2019 Suivi opérations'!D8:D10)</f>
        <v>0</v>
      </c>
      <c r="F13" s="55" t="s">
        <v>25</v>
      </c>
      <c r="G13" s="27" t="s">
        <v>17</v>
      </c>
      <c r="H13" s="33">
        <f>SUMIF(G8:G10,'Menus déroulants'!C8,'CJ1 - 2019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déroulants'!C6,'CJ1 - 2019 Suivi opérations'!D8:D10)</f>
        <v>0</v>
      </c>
      <c r="G14" s="17" t="s">
        <v>18</v>
      </c>
      <c r="H14" s="3">
        <f>SUMIF(G8:G10,'Menus déroulants'!C9,'CJ1 - 2019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déroulants'!C8,'CJ1 - 2019 Suivi opérations'!D8:D10)+SUMIF(C8:C10,'Menus déroulants'!C9,'CJ1 - 2019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déroulants'!C10,'CJ1 - 2019 Suivi opérations'!D8:D10)+SUMIF(C8:C10,'Menus déroulants'!C11,'CJ1 - 2019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déroulants'!C13,'CJ1 - 2019 Suivi opérations'!D8:D10)+SUMIF(C8:C10,'Menus déroulants'!C14,'CJ1 - 2019 Suivi opérations'!D8:D10)+SUMIF(C8:C10,'Menus déroulants'!C15,'CJ1 - 2019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déroulants'!C16,'CJ1 - 2019 Suivi opérations'!D8:D10)+SUMIF(C8:C10,'Menus déroulants'!C17,'CJ1 - 2019 Suivi opérations'!D8:D10)+SUMIF(C8:C10,'Menus déroulants'!C18,'CJ1 - 2019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déroulants'!C20,'CJ1 - 2019 Suivi opérations'!D8:D10)+SUMIF(C8:C10,'Menus déroulants'!C21,'CJ1 - 2019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déroulants'!C22,'CJ1 - 2019 Suivi opérations'!D8:D10)+SUMIF(C8:C10,'Menus déroulants'!C23,'CJ1 - 2019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EF61E4-92D4-4913-B362-B3594D333B5B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CDDE1593-33CB-48C0-8589-10B9810EA348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86B4F-CB2B-44B1-891A-67F6E8E56577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34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2018</v>
      </c>
      <c r="F6" s="10" t="s">
        <v>12</v>
      </c>
      <c r="G6">
        <v>2018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SUMIF('CJ1 - 2018 Suivi opérations'!C8:C10,'Menus déroulants'!C5,'CJ1 - 2018 Suivi opérations'!D8:D10)</f>
        <v>0</v>
      </c>
      <c r="F13" s="55" t="s">
        <v>25</v>
      </c>
      <c r="G13" s="27" t="s">
        <v>17</v>
      </c>
      <c r="H13" s="33">
        <f>SUMIF(G8:G10,'Menus déroulants'!C8,'CJ1 - 2018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déroulants'!C6,'CJ1 - 2018 Suivi opérations'!D8:D10)</f>
        <v>0</v>
      </c>
      <c r="G14" s="17" t="s">
        <v>18</v>
      </c>
      <c r="H14" s="3">
        <f>SUMIF(G8:G10,'Menus déroulants'!C9,'CJ1 - 2018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déroulants'!C8,'CJ1 - 2018 Suivi opérations'!D8:D10)+SUMIF(C8:C10,'Menus déroulants'!C9,'CJ1 - 2018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déroulants'!C10,'CJ1 - 2018 Suivi opérations'!D8:D10)+SUMIF(C8:C10,'Menus déroulants'!C11,'CJ1 - 2018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déroulants'!C13,'CJ1 - 2018 Suivi opérations'!D8:D10)+SUMIF(C8:C10,'Menus déroulants'!C14,'CJ1 - 2018 Suivi opérations'!D8:D10)+SUMIF(C8:C10,'Menus déroulants'!C15,'CJ1 - 2018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déroulants'!C16,'CJ1 - 2018 Suivi opérations'!D8:D10)+SUMIF(C8:C10,'Menus déroulants'!C17,'CJ1 - 2018 Suivi opérations'!D8:D10)+SUMIF(C8:C10,'Menus déroulants'!C18,'CJ1 - 2018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déroulants'!C20,'CJ1 - 2018 Suivi opérations'!D8:D10)+SUMIF(C8:C10,'Menus déroulants'!C21,'CJ1 - 2018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déroulants'!C22,'CJ1 - 2018 Suivi opérations'!D8:D10)+SUMIF(C8:C10,'Menus déroulants'!C23,'CJ1 - 2018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F35D9A-B081-4CC3-9785-C35D099EFD93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9BA7BF94-3736-4312-B473-1D5537DC2F90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B69D6-A25A-44D4-ACF5-77AF611E63E1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34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2017</v>
      </c>
      <c r="F6" s="10" t="s">
        <v>12</v>
      </c>
      <c r="G6">
        <v>2017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SUMIF('CJ1 - 2017 Suivi opérations'!C8:C10,'Menus déroulants'!C5,'CJ1 - 2017 Suivi opérations'!D8:D10)</f>
        <v>0</v>
      </c>
      <c r="F13" s="55" t="s">
        <v>25</v>
      </c>
      <c r="G13" s="27" t="s">
        <v>17</v>
      </c>
      <c r="H13" s="33">
        <f>SUMIF(G8:G10,'Menus déroulants'!C8,'CJ1 - 2017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déroulants'!C6,'CJ1 - 2017 Suivi opérations'!D8:D10)</f>
        <v>0</v>
      </c>
      <c r="G14" s="17" t="s">
        <v>18</v>
      </c>
      <c r="H14" s="3">
        <f>SUMIF(G8:G10,'Menus déroulants'!C9,'CJ1 - 2017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déroulants'!C8,'CJ1 - 2017 Suivi opérations'!D8:D10)+SUMIF(C8:C10,'Menus déroulants'!C9,'CJ1 - 2017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déroulants'!C10,'CJ1 - 2017 Suivi opérations'!D8:D10)+SUMIF(C8:C10,'Menus déroulants'!C11,'CJ1 - 2017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déroulants'!C13,'CJ1 - 2017 Suivi opérations'!D8:D10)+SUMIF(C8:C10,'Menus déroulants'!C14,'CJ1 - 2017 Suivi opérations'!D8:D10)+SUMIF(C8:C10,'Menus déroulants'!C15,'CJ1 - 2017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déroulants'!C16,'CJ1 - 2017 Suivi opérations'!D8:D10)+SUMIF(C8:C10,'Menus déroulants'!C17,'CJ1 - 2017 Suivi opérations'!D8:D10)+SUMIF(C8:C10,'Menus déroulants'!C18,'CJ1 - 2017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déroulants'!C20,'CJ1 - 2017 Suivi opérations'!D8:D10)+SUMIF(C8:C10,'Menus déroulants'!C21,'CJ1 - 2017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déroulants'!C22,'CJ1 - 2017 Suivi opérations'!D8:D10)+SUMIF(C8:C10,'Menus déroulants'!C23,'CJ1 - 2017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78B593D-4E35-47E6-A014-BF372DE063C9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00669BF6-E961-4424-8086-CF38EB5122F4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8D46B-656B-4900-9934-715802F8B560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34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2016</v>
      </c>
      <c r="F6" s="10" t="s">
        <v>12</v>
      </c>
      <c r="G6">
        <v>2016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SUMIF('CJ1 - 2016 Suivi opérations'!C8:C10,'Menus déroulants'!C5,'CJ1 - 2016 Suivi opérations'!D8:D10)</f>
        <v>0</v>
      </c>
      <c r="F13" s="55" t="s">
        <v>25</v>
      </c>
      <c r="G13" s="27" t="s">
        <v>17</v>
      </c>
      <c r="H13" s="33">
        <f>SUMIF(G8:G10,'Menus déroulants'!C8,'CJ1 - 2016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déroulants'!C6,'CJ1 - 2016 Suivi opérations'!D8:D10)</f>
        <v>0</v>
      </c>
      <c r="G14" s="17" t="s">
        <v>18</v>
      </c>
      <c r="H14" s="3">
        <f>SUMIF(G8:G10,'Menus déroulants'!C9,'CJ1 - 2016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déroulants'!C8,'CJ1 - 2016 Suivi opérations'!D8:D10)+SUMIF(C8:C10,'Menus déroulants'!C9,'CJ1 - 2016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déroulants'!C10,'CJ1 - 2016 Suivi opérations'!D8:D10)+SUMIF(C8:C10,'Menus déroulants'!C11,'CJ1 - 2016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déroulants'!C13,'CJ1 - 2016 Suivi opérations'!D8:D10)+SUMIF(C8:C10,'Menus déroulants'!C14,'CJ1 - 2016 Suivi opérations'!D8:D10)+SUMIF(C8:C10,'Menus déroulants'!C15,'CJ1 - 2016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déroulants'!C16,'CJ1 - 2016 Suivi opérations'!D8:D10)+SUMIF(C8:C10,'Menus déroulants'!C17,'CJ1 - 2016 Suivi opérations'!D8:D10)+SUMIF(C8:C10,'Menus déroulants'!C18,'CJ1 - 2016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déroulants'!C20,'CJ1 - 2016 Suivi opérations'!D8:D10)+SUMIF(C8:C10,'Menus déroulants'!C21,'CJ1 - 2016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déroulants'!C22,'CJ1 - 2016 Suivi opérations'!D8:D10)+SUMIF(C8:C10,'Menus déroulants'!C23,'CJ1 - 2016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74BEA0A-909B-47F5-A701-126D8131CF56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DDD75BA3-E53D-4C68-93C4-AA1D819629FF}">
          <x14:formula1>
            <xm:f>'Menus déroulants'!$C$5:$C$23</xm:f>
          </x14:formula1>
          <xm:sqref>C8:C10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57CF4-20FE-41E3-8243-CE89B6D5970A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34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2015</v>
      </c>
      <c r="F6" s="10" t="s">
        <v>12</v>
      </c>
      <c r="G6">
        <v>2015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SUMIF('CJ1 - 2015 Suivi opérations'!C8:C10,'Menus déroulants'!C5,'CJ1 - 2015 Suivi opérations'!D8:D10)</f>
        <v>0</v>
      </c>
      <c r="F13" s="55" t="s">
        <v>25</v>
      </c>
      <c r="G13" s="27" t="s">
        <v>17</v>
      </c>
      <c r="H13" s="33">
        <f>SUMIF(G8:G10,'Menus déroulants'!C8,'CJ1 - 2015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déroulants'!C6,'CJ1 - 2015 Suivi opérations'!D8:D10)</f>
        <v>0</v>
      </c>
      <c r="G14" s="17" t="s">
        <v>18</v>
      </c>
      <c r="H14" s="3">
        <f>SUMIF(G8:G10,'Menus déroulants'!C9,'CJ1 - 2015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déroulants'!C8,'CJ1 - 2015 Suivi opérations'!D8:D10)+SUMIF(C8:C10,'Menus déroulants'!C9,'CJ1 - 2015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déroulants'!C10,'CJ1 - 2015 Suivi opérations'!D8:D10)+SUMIF(C8:C10,'Menus déroulants'!C11,'CJ1 - 2015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déroulants'!C13,'CJ1 - 2015 Suivi opérations'!D8:D10)+SUMIF(C8:C10,'Menus déroulants'!C14,'CJ1 - 2015 Suivi opérations'!D8:D10)+SUMIF(C8:C10,'Menus déroulants'!C15,'CJ1 - 2015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déroulants'!C16,'CJ1 - 2015 Suivi opérations'!D8:D10)+SUMIF(C8:C10,'Menus déroulants'!C17,'CJ1 - 2015 Suivi opérations'!D8:D10)+SUMIF(C8:C10,'Menus déroulants'!C18,'CJ1 - 2015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déroulants'!C20,'CJ1 - 2015 Suivi opérations'!D8:D10)+SUMIF(C8:C10,'Menus déroulants'!C21,'CJ1 - 2015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déroulants'!C22,'CJ1 - 2015 Suivi opérations'!D8:D10)+SUMIF(C8:C10,'Menus déroulants'!C23,'CJ1 - 2015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C5E038F-CFA6-4A23-B3EC-34EA4B8B7E4B}">
          <x14:formula1>
            <xm:f>'Menus déroulants'!$C$5:$C$23</xm:f>
          </x14:formula1>
          <xm:sqref>C8:C10</xm:sqref>
        </x14:dataValidation>
        <x14:dataValidation type="list" allowBlank="1" showInputMessage="1" showErrorMessage="1" xr:uid="{66B7C9DA-FACB-4A4E-91BF-157C5A437B11}">
          <x14:formula1>
            <xm:f>'Menus déroulants'!$C$5:$C$21</xm:f>
          </x14:formula1>
          <xm:sqref>G8:G10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601E8-19F0-4C1A-96D0-E286EB2EA656}">
  <dimension ref="A1:U30"/>
  <sheetViews>
    <sheetView workbookViewId="0"/>
  </sheetViews>
  <sheetFormatPr baseColWidth="10" defaultRowHeight="15" x14ac:dyDescent="0.25"/>
  <cols>
    <col min="3" max="3" width="30.85546875" bestFit="1" customWidth="1"/>
    <col min="4" max="4" width="17.140625" bestFit="1" customWidth="1"/>
    <col min="5" max="5" width="7.7109375" customWidth="1"/>
    <col min="6" max="6" width="8" customWidth="1"/>
    <col min="7" max="7" width="8.7109375" customWidth="1"/>
    <col min="8" max="8" width="7.140625" customWidth="1"/>
    <col min="9" max="9" width="8.28515625" customWidth="1"/>
    <col min="10" max="10" width="8.5703125" customWidth="1"/>
    <col min="11" max="11" width="8.42578125" customWidth="1"/>
    <col min="12" max="12" width="6.140625" customWidth="1"/>
    <col min="13" max="13" width="7.140625" customWidth="1"/>
    <col min="14" max="14" width="7.85546875" customWidth="1"/>
  </cols>
  <sheetData>
    <row r="1" spans="1:21" x14ac:dyDescent="0.25">
      <c r="A1" t="s">
        <v>41</v>
      </c>
      <c r="B1" t="s">
        <v>41</v>
      </c>
      <c r="P1" s="13"/>
      <c r="Q1" s="13"/>
      <c r="R1" s="13"/>
      <c r="S1" s="13"/>
      <c r="T1" s="13"/>
      <c r="U1" s="13"/>
    </row>
    <row r="2" spans="1:21" ht="15.75" thickBot="1" x14ac:dyDescent="0.3">
      <c r="P2" s="13"/>
      <c r="Q2" s="13"/>
      <c r="R2" s="13"/>
      <c r="S2" s="13"/>
      <c r="T2" s="13"/>
      <c r="U2" s="13"/>
    </row>
    <row r="3" spans="1:21" ht="30" customHeight="1" thickBot="1" x14ac:dyDescent="0.3">
      <c r="C3" s="109" t="s">
        <v>23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1"/>
      <c r="O3" s="14"/>
      <c r="P3" s="14"/>
      <c r="Q3" s="14"/>
      <c r="R3" s="14"/>
      <c r="S3" s="14"/>
      <c r="T3" s="13"/>
      <c r="U3" s="13"/>
    </row>
    <row r="4" spans="1:21" ht="15.75" thickBot="1" x14ac:dyDescent="0.3">
      <c r="P4" s="13"/>
      <c r="Q4" s="13"/>
      <c r="R4" s="13"/>
      <c r="S4" s="13"/>
      <c r="T4" s="13"/>
      <c r="U4" s="13"/>
    </row>
    <row r="5" spans="1:21" ht="15.75" thickBot="1" x14ac:dyDescent="0.3">
      <c r="C5" s="106" t="s">
        <v>45</v>
      </c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8"/>
      <c r="O5" s="24"/>
      <c r="P5" s="13"/>
      <c r="Q5" s="13"/>
      <c r="R5" s="13"/>
      <c r="S5" s="13"/>
      <c r="T5" s="13"/>
      <c r="U5" s="13"/>
    </row>
    <row r="6" spans="1:21" ht="15.75" thickBot="1" x14ac:dyDescent="0.3">
      <c r="C6" t="s">
        <v>41</v>
      </c>
    </row>
    <row r="7" spans="1:21" ht="15.75" thickBot="1" x14ac:dyDescent="0.3">
      <c r="C7" s="23"/>
      <c r="D7" s="35" t="s">
        <v>6</v>
      </c>
      <c r="E7" s="12">
        <v>2019</v>
      </c>
      <c r="F7" s="6"/>
      <c r="G7" s="12">
        <v>2018</v>
      </c>
      <c r="H7" s="6"/>
      <c r="I7" s="12">
        <v>2017</v>
      </c>
      <c r="J7" s="6"/>
      <c r="K7" s="35">
        <v>2016</v>
      </c>
      <c r="L7" s="6"/>
      <c r="M7" s="12">
        <v>2015</v>
      </c>
      <c r="N7" s="6"/>
      <c r="O7" s="13"/>
    </row>
    <row r="8" spans="1:21" ht="30.75" thickBot="1" x14ac:dyDescent="0.3">
      <c r="C8" s="25" t="s">
        <v>46</v>
      </c>
      <c r="D8" s="47"/>
      <c r="E8" s="66">
        <v>100</v>
      </c>
      <c r="F8" s="26">
        <f>E8/100</f>
        <v>1</v>
      </c>
      <c r="G8" s="66">
        <v>100</v>
      </c>
      <c r="H8" s="26">
        <f>G8/100</f>
        <v>1</v>
      </c>
      <c r="I8" s="66">
        <v>100</v>
      </c>
      <c r="J8" s="26">
        <f>I8/100</f>
        <v>1</v>
      </c>
      <c r="K8" s="67">
        <v>100</v>
      </c>
      <c r="L8" s="26">
        <f>K8/100</f>
        <v>1</v>
      </c>
      <c r="M8" s="66">
        <v>100</v>
      </c>
      <c r="N8" s="26">
        <f>M8/100</f>
        <v>1</v>
      </c>
      <c r="O8" s="13"/>
    </row>
    <row r="9" spans="1:21" ht="30.75" thickBot="1" x14ac:dyDescent="0.3">
      <c r="C9" s="15"/>
      <c r="D9" s="48" t="s">
        <v>7</v>
      </c>
      <c r="E9" s="12"/>
      <c r="F9" s="6"/>
      <c r="G9" s="12"/>
      <c r="H9" s="6"/>
      <c r="I9" s="12"/>
      <c r="J9" s="6"/>
      <c r="K9" s="35"/>
      <c r="L9" s="6"/>
      <c r="M9" s="12"/>
      <c r="N9" s="6"/>
      <c r="O9" s="13"/>
    </row>
    <row r="10" spans="1:21" ht="15.75" thickBot="1" x14ac:dyDescent="0.3">
      <c r="C10" s="7" t="s">
        <v>1</v>
      </c>
      <c r="D10" s="49"/>
      <c r="E10" s="32"/>
      <c r="F10" s="33"/>
      <c r="G10" s="32"/>
      <c r="H10" s="33"/>
      <c r="I10" s="32"/>
      <c r="J10" s="33"/>
      <c r="K10" s="49"/>
      <c r="L10" s="33"/>
      <c r="M10" s="32"/>
      <c r="N10" s="33"/>
      <c r="O10" s="13"/>
    </row>
    <row r="11" spans="1:21" x14ac:dyDescent="0.25">
      <c r="C11" s="45" t="s">
        <v>2</v>
      </c>
      <c r="D11" s="50"/>
      <c r="E11" s="16">
        <f>'CJ2 - 2019 Suivi opérations'!D13+'Revenus de la CJ3'!F10</f>
        <v>0</v>
      </c>
      <c r="F11" s="37">
        <f>F8*E11</f>
        <v>0</v>
      </c>
      <c r="G11" s="16">
        <f>'CJ2 - 2018 Suivi opérations'!D13+'Revenus de la CJ3'!H10</f>
        <v>0</v>
      </c>
      <c r="H11" s="37">
        <f>H8*G11</f>
        <v>0</v>
      </c>
      <c r="I11" s="16">
        <f>'CJ2 - 2017 Suivi opérations'!D13+'Revenus de la CJ3'!J10</f>
        <v>0</v>
      </c>
      <c r="J11" s="37">
        <f>J8*I11</f>
        <v>0</v>
      </c>
      <c r="K11" s="50">
        <f>'CJ2 - 2016 Suivi opérations'!D13+'Revenus de la CJ3'!L10</f>
        <v>0</v>
      </c>
      <c r="L11" s="37">
        <f>L8*K11</f>
        <v>0</v>
      </c>
      <c r="M11" s="16">
        <f>'CJ2 - 2015 Suivi opérations'!D13+'Revenus de la CJ3'!N10</f>
        <v>0</v>
      </c>
      <c r="N11" s="37">
        <f>N8*M11</f>
        <v>0</v>
      </c>
      <c r="O11" s="13"/>
    </row>
    <row r="12" spans="1:21" x14ac:dyDescent="0.25">
      <c r="C12" s="46" t="s">
        <v>35</v>
      </c>
      <c r="D12" s="50"/>
      <c r="E12" s="16">
        <f>'CJ2 - 2019 Suivi opérations'!D14+'Revenus de la CJ3'!F11</f>
        <v>0</v>
      </c>
      <c r="F12" s="37">
        <f>F8*E12</f>
        <v>0</v>
      </c>
      <c r="G12" s="16">
        <f>'CJ2 - 2018 Suivi opérations'!D14+'Revenus de la CJ3'!H11</f>
        <v>0</v>
      </c>
      <c r="H12" s="37">
        <f>H8*G12</f>
        <v>0</v>
      </c>
      <c r="I12" s="16">
        <f>'CJ2 - 2017 Suivi opérations'!D14+'Revenus de la CJ3'!J11</f>
        <v>0</v>
      </c>
      <c r="J12" s="37">
        <f>J8*I12</f>
        <v>0</v>
      </c>
      <c r="K12" s="50">
        <f>'CJ2 - 2016 Suivi opérations'!D14+'Revenus de la CJ3'!L11</f>
        <v>0</v>
      </c>
      <c r="L12" s="37">
        <f>L8*K12</f>
        <v>0</v>
      </c>
      <c r="M12" s="16">
        <f>'CJ2 - 2015 Suivi opérations'!D14+'Revenus de la CJ3'!N11</f>
        <v>0</v>
      </c>
      <c r="N12" s="37">
        <f>N8*M12</f>
        <v>0</v>
      </c>
      <c r="O12" s="13"/>
    </row>
    <row r="13" spans="1:21" x14ac:dyDescent="0.25">
      <c r="C13" s="41" t="s">
        <v>3</v>
      </c>
      <c r="D13" s="50"/>
      <c r="E13" s="16">
        <f>'CJ2 - 2019 Suivi opérations'!D15+'Revenus de la CJ3'!F12</f>
        <v>0</v>
      </c>
      <c r="F13" s="37">
        <f>F8*E13</f>
        <v>0</v>
      </c>
      <c r="G13" s="16">
        <f>'CJ2 - 2018 Suivi opérations'!D15+'Revenus de la CJ3'!H12</f>
        <v>0</v>
      </c>
      <c r="H13" s="37">
        <f>H8*G13</f>
        <v>0</v>
      </c>
      <c r="I13" s="16">
        <f>'CJ2 - 2017 Suivi opérations'!D15+'Revenus de la CJ3'!J12</f>
        <v>0</v>
      </c>
      <c r="J13" s="37">
        <f>J8*I13</f>
        <v>0</v>
      </c>
      <c r="K13" s="50">
        <f>'CJ2 - 2016 Suivi opérations'!D15+'Revenus de la CJ3'!L12</f>
        <v>0</v>
      </c>
      <c r="L13" s="37">
        <f>L8*K13</f>
        <v>0</v>
      </c>
      <c r="M13" s="16">
        <f>'CJ2 - 2015 Suivi opérations'!D15+'Revenus de la CJ3'!N12</f>
        <v>0</v>
      </c>
      <c r="N13" s="37">
        <f>N8*M13</f>
        <v>0</v>
      </c>
      <c r="O13" s="13"/>
    </row>
    <row r="14" spans="1:21" x14ac:dyDescent="0.25">
      <c r="C14" s="46" t="s">
        <v>36</v>
      </c>
      <c r="D14" s="50"/>
      <c r="E14" s="16">
        <f>'CJ2 - 2019 Suivi opérations'!D16+'Revenus de la CJ3'!F13</f>
        <v>0</v>
      </c>
      <c r="F14" s="37">
        <f>F8*E14</f>
        <v>0</v>
      </c>
      <c r="G14" s="16">
        <f>'CJ2 - 2018 Suivi opérations'!D16+'Revenus de la CJ3'!H13</f>
        <v>0</v>
      </c>
      <c r="H14" s="37">
        <f>H8*G14</f>
        <v>0</v>
      </c>
      <c r="I14" s="16">
        <f>'CJ2 - 2017 Suivi opérations'!D16+'Revenus de la CJ3'!J13</f>
        <v>0</v>
      </c>
      <c r="J14" s="37">
        <f>J8*I14</f>
        <v>0</v>
      </c>
      <c r="K14" s="50">
        <f>'CJ2 - 2016 Suivi opérations'!D16+'Revenus de la CJ3'!L13</f>
        <v>0</v>
      </c>
      <c r="L14" s="37">
        <f>L8*K14</f>
        <v>0</v>
      </c>
      <c r="M14" s="16">
        <f>'CJ2 - 2015 Suivi opérations'!D16+'Revenus de la CJ3'!N13</f>
        <v>0</v>
      </c>
      <c r="N14" s="37">
        <f>N8*M14</f>
        <v>0</v>
      </c>
      <c r="O14" s="13"/>
    </row>
    <row r="15" spans="1:21" x14ac:dyDescent="0.25">
      <c r="C15" s="41" t="s">
        <v>4</v>
      </c>
      <c r="D15" s="50"/>
      <c r="E15" s="16">
        <f>'CJ2 - 2019 Suivi opérations'!D17+'Revenus de la CJ3'!F14</f>
        <v>0</v>
      </c>
      <c r="F15" s="37">
        <v>0</v>
      </c>
      <c r="G15" s="16">
        <f>'CJ2 - 2018 Suivi opérations'!D17+'Revenus de la CJ3'!H14</f>
        <v>0</v>
      </c>
      <c r="H15" s="37">
        <f>H8*G15</f>
        <v>0</v>
      </c>
      <c r="I15" s="16">
        <f>'CJ2 - 2017 Suivi opérations'!D17+'Revenus de la CJ3'!J14</f>
        <v>0</v>
      </c>
      <c r="J15" s="37">
        <f>J8*I15</f>
        <v>0</v>
      </c>
      <c r="K15" s="50">
        <f>'CJ2 - 2016 Suivi opérations'!D17+'Revenus de la CJ3'!L14</f>
        <v>0</v>
      </c>
      <c r="L15" s="37">
        <f>L8*K15</f>
        <v>0</v>
      </c>
      <c r="M15" s="16">
        <f>'CJ2 - 2015 Suivi opérations'!D17+'Revenus de la CJ3'!N14</f>
        <v>0</v>
      </c>
      <c r="N15" s="37">
        <f>N8*M15</f>
        <v>0</v>
      </c>
      <c r="O15" s="13"/>
    </row>
    <row r="16" spans="1:21" x14ac:dyDescent="0.25">
      <c r="C16" s="46" t="s">
        <v>37</v>
      </c>
      <c r="D16" s="51"/>
      <c r="E16" s="16">
        <f>'CJ2 - 2019 Suivi opérations'!D18+'Revenus de la CJ3'!F15</f>
        <v>0</v>
      </c>
      <c r="F16" s="53">
        <f>F8*E16</f>
        <v>0</v>
      </c>
      <c r="G16" s="16">
        <f>'CJ2 - 2018 Suivi opérations'!D18+'Revenus de la CJ3'!H15</f>
        <v>0</v>
      </c>
      <c r="H16" s="53">
        <f>H8*G16</f>
        <v>0</v>
      </c>
      <c r="I16" s="16">
        <f>'CJ2 - 2017 Suivi opérations'!D18+'Revenus de la CJ3'!J15</f>
        <v>0</v>
      </c>
      <c r="J16" s="37">
        <f>J8*I16</f>
        <v>0</v>
      </c>
      <c r="K16" s="50">
        <f>'CJ2 - 2016 Suivi opérations'!D18+'Revenus de la CJ3'!L15</f>
        <v>0</v>
      </c>
      <c r="L16" s="37">
        <f>L8*K16</f>
        <v>0</v>
      </c>
      <c r="M16" s="16">
        <f>'CJ2 - 2015 Suivi opérations'!D18+'Revenus de la CJ3'!N15</f>
        <v>0</v>
      </c>
      <c r="N16" s="37">
        <f>N8*M16</f>
        <v>0</v>
      </c>
      <c r="O16" s="13"/>
    </row>
    <row r="17" spans="3:15" x14ac:dyDescent="0.25">
      <c r="C17" s="42" t="s">
        <v>5</v>
      </c>
      <c r="D17" s="51"/>
      <c r="E17" s="16">
        <f>'CJ2 - 2019 Suivi opérations'!D19+'Revenus de la CJ3'!F16</f>
        <v>0</v>
      </c>
      <c r="F17" s="53">
        <f>F8*E17</f>
        <v>0</v>
      </c>
      <c r="G17" s="16">
        <f>'CJ2 - 2018 Suivi opérations'!D19+'Revenus de la CJ3'!H16</f>
        <v>0</v>
      </c>
      <c r="H17" s="53">
        <f>H8*G17</f>
        <v>0</v>
      </c>
      <c r="I17" s="16">
        <f>'CJ2 - 2017 Suivi opérations'!D19+'Revenus de la CJ3'!J16</f>
        <v>0</v>
      </c>
      <c r="J17" s="37">
        <f>J8*I17</f>
        <v>0</v>
      </c>
      <c r="K17" s="50">
        <f>'CJ2 - 2016 Suivi opérations'!D19+'Revenus de la CJ3'!L16</f>
        <v>0</v>
      </c>
      <c r="L17" s="37">
        <f>L8*K17</f>
        <v>0</v>
      </c>
      <c r="M17" s="16">
        <f>'CJ2 - 2015 Suivi opérations'!D19+'Revenus de la CJ3'!N16</f>
        <v>0</v>
      </c>
      <c r="N17" s="37">
        <f>N8*M17</f>
        <v>0</v>
      </c>
      <c r="O17" s="13"/>
    </row>
    <row r="18" spans="3:15" x14ac:dyDescent="0.25">
      <c r="C18" s="46" t="s">
        <v>38</v>
      </c>
      <c r="D18" s="51"/>
      <c r="E18" s="16">
        <f>'CJ2 - 2019 Suivi opérations'!D20+'Revenus de la CJ3'!F17</f>
        <v>0</v>
      </c>
      <c r="F18" s="53">
        <f>F8*E18</f>
        <v>0</v>
      </c>
      <c r="G18" s="16">
        <f>'CJ2 - 2018 Suivi opérations'!D20+'Revenus de la CJ3'!H17</f>
        <v>0</v>
      </c>
      <c r="H18" s="53">
        <f>H8*G18</f>
        <v>0</v>
      </c>
      <c r="I18" s="16">
        <f>'CJ2 - 2017 Suivi opérations'!D20+'Revenus de la CJ3'!J17</f>
        <v>0</v>
      </c>
      <c r="J18" s="37">
        <f>J8*I18</f>
        <v>0</v>
      </c>
      <c r="K18" s="50">
        <f>'CJ2 - 2016 Suivi opérations'!D20+'Revenus de la CJ3'!L17</f>
        <v>0</v>
      </c>
      <c r="L18" s="37">
        <f>L8*K18</f>
        <v>0</v>
      </c>
      <c r="M18" s="16">
        <f>'CJ2 - 2015 Suivi opérations'!D20+'Revenus de la CJ3'!N17</f>
        <v>0</v>
      </c>
      <c r="N18" s="37">
        <f>N8*M18</f>
        <v>0</v>
      </c>
      <c r="O18" s="13"/>
    </row>
    <row r="19" spans="3:15" x14ac:dyDescent="0.25">
      <c r="C19" s="46"/>
      <c r="D19" s="51"/>
      <c r="E19" s="34"/>
      <c r="F19" s="53"/>
      <c r="G19" s="34"/>
      <c r="H19" s="53"/>
      <c r="I19" s="16"/>
      <c r="J19" s="37"/>
      <c r="K19" s="50"/>
      <c r="L19" s="37"/>
      <c r="M19" s="16"/>
      <c r="N19" s="37"/>
      <c r="O19" s="13"/>
    </row>
    <row r="20" spans="3:15" x14ac:dyDescent="0.25">
      <c r="C20" s="43" t="s">
        <v>32</v>
      </c>
      <c r="D20" s="50"/>
      <c r="E20" s="16"/>
      <c r="F20" s="2">
        <f>IF(H20-H23&lt;0,0,H20-H23)</f>
        <v>0</v>
      </c>
      <c r="G20" s="16"/>
      <c r="H20" s="2">
        <f>IF(J20-J23&lt;0,0,J20-J23)</f>
        <v>0</v>
      </c>
      <c r="I20" s="16"/>
      <c r="J20" s="2">
        <f>IF(L20-L23&lt;0,0,L20-L23)</f>
        <v>0</v>
      </c>
      <c r="K20" s="50"/>
      <c r="L20" s="2">
        <f>IF(N20-N23&lt;0,0,N20-N23)</f>
        <v>0</v>
      </c>
      <c r="M20" s="16"/>
      <c r="N20" s="56">
        <v>0</v>
      </c>
      <c r="O20" s="13"/>
    </row>
    <row r="21" spans="3:15" x14ac:dyDescent="0.25">
      <c r="C21" s="44" t="s">
        <v>33</v>
      </c>
      <c r="D21" s="51"/>
      <c r="E21" s="34"/>
      <c r="F21" s="40">
        <f>SUM(H11:H18)+H21</f>
        <v>0</v>
      </c>
      <c r="G21" s="34"/>
      <c r="H21" s="40">
        <f>SUM(J11:J18)+J21</f>
        <v>0</v>
      </c>
      <c r="I21" s="34"/>
      <c r="J21" s="40">
        <f>SUM(L11:L18)+L21</f>
        <v>0</v>
      </c>
      <c r="K21" s="51"/>
      <c r="L21" s="40">
        <f>SUM(N11:N18)</f>
        <v>0</v>
      </c>
      <c r="M21" s="16"/>
      <c r="N21" s="56">
        <v>0</v>
      </c>
      <c r="O21" s="13"/>
    </row>
    <row r="22" spans="3:15" x14ac:dyDescent="0.25">
      <c r="C22" s="8"/>
      <c r="D22" s="50"/>
      <c r="E22" s="16"/>
      <c r="F22" s="2"/>
      <c r="G22" s="16"/>
      <c r="H22" s="2"/>
      <c r="I22" s="16"/>
      <c r="J22" s="2"/>
      <c r="K22" s="16"/>
      <c r="L22" s="2"/>
      <c r="M22" s="16"/>
      <c r="N22" s="2"/>
      <c r="O22" s="13"/>
    </row>
    <row r="23" spans="3:15" x14ac:dyDescent="0.25">
      <c r="C23" s="54" t="s">
        <v>40</v>
      </c>
      <c r="D23" s="51"/>
      <c r="E23" s="34"/>
      <c r="F23" s="40">
        <f>'CJ2 - 2019 Suivi opérations'!H13</f>
        <v>0</v>
      </c>
      <c r="G23" s="34"/>
      <c r="H23" s="40">
        <f>'CJ2 - 2018 Suivi opérations'!H13</f>
        <v>0</v>
      </c>
      <c r="I23" s="34"/>
      <c r="J23" s="40">
        <f>'CJ2 - 2017 Suivi opérations'!H13</f>
        <v>0</v>
      </c>
      <c r="K23" s="34"/>
      <c r="L23" s="40">
        <f>'CJ2 - 2016 Suivi opérations'!H13</f>
        <v>0</v>
      </c>
      <c r="M23" s="34"/>
      <c r="N23" s="40">
        <f>'CJ2 - 2015 Suivi opérations'!H13</f>
        <v>0</v>
      </c>
      <c r="O23" s="13"/>
    </row>
    <row r="24" spans="3:15" ht="15.75" thickBot="1" x14ac:dyDescent="0.3">
      <c r="C24" s="9" t="s">
        <v>42</v>
      </c>
      <c r="D24" s="52"/>
      <c r="E24" s="17"/>
      <c r="F24" s="3">
        <f>IF(F21&gt;F23,F23,F21)</f>
        <v>0</v>
      </c>
      <c r="G24" s="17"/>
      <c r="H24" s="3">
        <f>IF(H21&gt;H23,H23,H21)</f>
        <v>0</v>
      </c>
      <c r="I24" s="17"/>
      <c r="J24" s="3">
        <f>IF(J21&gt;J23,J23,J21)</f>
        <v>0</v>
      </c>
      <c r="K24" s="17"/>
      <c r="L24" s="3">
        <f>IF(L21&gt;L23,L23,L21)</f>
        <v>0</v>
      </c>
      <c r="M24" s="17"/>
      <c r="N24" s="3">
        <f>IF(N21&gt;N23,N23,N21)</f>
        <v>0</v>
      </c>
    </row>
    <row r="30" spans="3:15" x14ac:dyDescent="0.25">
      <c r="J30" t="s">
        <v>41</v>
      </c>
    </row>
  </sheetData>
  <mergeCells count="2">
    <mergeCell ref="C3:N3"/>
    <mergeCell ref="C5:N5"/>
  </mergeCells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3CA74-F2DC-4807-9D4D-EA70775542C8}">
  <dimension ref="A1:I21"/>
  <sheetViews>
    <sheetView workbookViewId="0"/>
  </sheetViews>
  <sheetFormatPr baseColWidth="10" defaultRowHeight="15" x14ac:dyDescent="0.25"/>
  <cols>
    <col min="2" max="2" width="8.42578125" bestFit="1" customWidth="1"/>
    <col min="3" max="3" width="46.28515625" bestFit="1" customWidth="1"/>
    <col min="4" max="4" width="9.5703125" bestFit="1" customWidth="1"/>
    <col min="6" max="6" width="8.42578125" bestFit="1" customWidth="1"/>
    <col min="7" max="7" width="12.140625" bestFit="1" customWidth="1"/>
    <col min="8" max="8" width="8.5703125" bestFit="1" customWidth="1"/>
  </cols>
  <sheetData>
    <row r="1" spans="1:9" ht="15.75" thickBot="1" x14ac:dyDescent="0.3">
      <c r="A1" t="s">
        <v>41</v>
      </c>
    </row>
    <row r="2" spans="1:9" ht="36.75" customHeight="1" thickBot="1" x14ac:dyDescent="0.3">
      <c r="B2" s="103" t="s">
        <v>0</v>
      </c>
      <c r="C2" s="104"/>
      <c r="D2" s="104"/>
      <c r="E2" s="104"/>
      <c r="F2" s="104"/>
      <c r="G2" s="104"/>
      <c r="H2" s="104"/>
      <c r="I2" s="105"/>
    </row>
    <row r="3" spans="1:9" ht="15.75" thickBot="1" x14ac:dyDescent="0.3"/>
    <row r="4" spans="1:9" ht="15.75" customHeight="1" thickBot="1" x14ac:dyDescent="0.3">
      <c r="B4" s="106" t="s">
        <v>47</v>
      </c>
      <c r="C4" s="107"/>
      <c r="D4" s="107"/>
      <c r="E4" s="107"/>
      <c r="F4" s="107"/>
      <c r="G4" s="107"/>
      <c r="H4" s="107"/>
      <c r="I4" s="108"/>
    </row>
    <row r="5" spans="1:9" ht="15.75" thickBot="1" x14ac:dyDescent="0.3"/>
    <row r="6" spans="1:9" ht="15.75" thickBot="1" x14ac:dyDescent="0.3">
      <c r="B6" s="10" t="s">
        <v>13</v>
      </c>
      <c r="C6">
        <v>2019</v>
      </c>
      <c r="F6" s="10" t="s">
        <v>12</v>
      </c>
      <c r="G6">
        <v>2019</v>
      </c>
    </row>
    <row r="7" spans="1:9" s="21" customFormat="1" ht="30.75" thickBot="1" x14ac:dyDescent="0.3">
      <c r="B7" s="19" t="s">
        <v>9</v>
      </c>
      <c r="C7" s="20" t="s">
        <v>10</v>
      </c>
      <c r="D7" s="22" t="s">
        <v>11</v>
      </c>
      <c r="F7" s="19" t="s">
        <v>9</v>
      </c>
      <c r="G7" s="20" t="s">
        <v>10</v>
      </c>
      <c r="H7" s="20" t="s">
        <v>11</v>
      </c>
      <c r="I7" s="22" t="s">
        <v>44</v>
      </c>
    </row>
    <row r="8" spans="1:9" x14ac:dyDescent="0.25">
      <c r="B8" s="57"/>
      <c r="C8" s="58"/>
      <c r="D8" s="59"/>
      <c r="E8" s="18"/>
      <c r="F8" s="68"/>
      <c r="G8" s="69"/>
      <c r="H8" s="69"/>
      <c r="I8" s="70"/>
    </row>
    <row r="9" spans="1:9" x14ac:dyDescent="0.25">
      <c r="B9" s="60"/>
      <c r="C9" s="61"/>
      <c r="D9" s="62"/>
      <c r="E9" s="18"/>
      <c r="F9" s="60"/>
      <c r="G9" s="61"/>
      <c r="H9" s="61"/>
      <c r="I9" s="71"/>
    </row>
    <row r="10" spans="1:9" ht="15.75" thickBot="1" x14ac:dyDescent="0.3">
      <c r="B10" s="63"/>
      <c r="C10" s="64"/>
      <c r="D10" s="65"/>
      <c r="E10" s="18"/>
      <c r="F10" s="63"/>
      <c r="G10" s="64"/>
      <c r="H10" s="64"/>
      <c r="I10" s="72"/>
    </row>
    <row r="12" spans="1:9" ht="15.75" thickBot="1" x14ac:dyDescent="0.3"/>
    <row r="13" spans="1:9" ht="15.75" thickBot="1" x14ac:dyDescent="0.3">
      <c r="B13" s="39" t="s">
        <v>39</v>
      </c>
      <c r="C13" s="27" t="s">
        <v>2</v>
      </c>
      <c r="D13" s="28">
        <f>SUMIF('CJ2 - 2019 Suivi opérations'!C8:C10,'Menus déroulants'!C5,'CJ2 - 2019 Suivi opérations'!D8:D10)</f>
        <v>0</v>
      </c>
      <c r="F13" s="55" t="s">
        <v>25</v>
      </c>
      <c r="G13" s="27" t="s">
        <v>17</v>
      </c>
      <c r="H13" s="33">
        <f>SUMIF(G8:G10,'Menus déroulants'!C8,'CJ2 - 2019 Suivi opérations'!H8:H10)</f>
        <v>0</v>
      </c>
    </row>
    <row r="14" spans="1:9" ht="15.75" thickBot="1" x14ac:dyDescent="0.3">
      <c r="B14" s="38"/>
      <c r="C14" s="30" t="s">
        <v>35</v>
      </c>
      <c r="D14" s="31">
        <f>SUMIF(C8:C10,'Menus déroulants'!C6,'CJ2 - 2019 Suivi opérations'!D8:D10)</f>
        <v>0</v>
      </c>
      <c r="G14" s="17" t="s">
        <v>18</v>
      </c>
      <c r="H14" s="3">
        <f>SUMIF(G8:G10,'Menus déroulants'!C9,'CJ2 - 2019 Suivi opérations'!H8:H10)</f>
        <v>0</v>
      </c>
    </row>
    <row r="15" spans="1:9" x14ac:dyDescent="0.25">
      <c r="B15" s="29"/>
      <c r="C15" s="30" t="s">
        <v>3</v>
      </c>
      <c r="D15" s="31">
        <f>SUMIF(C8:C10,'Menus déroulants'!C8,'CJ2 - 2019 Suivi opérations'!D8:D10)+SUMIF(C8:C10,'Menus déroulants'!C9,'CJ2 - 2019 Suivi opérations'!D8:D10)</f>
        <v>0</v>
      </c>
    </row>
    <row r="16" spans="1:9" x14ac:dyDescent="0.25">
      <c r="B16" s="29"/>
      <c r="C16" s="30" t="s">
        <v>36</v>
      </c>
      <c r="D16" s="31">
        <f>SUMIF(C8:C10,'Menus déroulants'!C10,'CJ2 - 2019 Suivi opérations'!D8:D10)+SUMIF(C8:C10,'Menus déroulants'!C11,'CJ2 - 2019 Suivi opérations'!D8:D10)</f>
        <v>0</v>
      </c>
    </row>
    <row r="17" spans="2:9" x14ac:dyDescent="0.25">
      <c r="B17" s="29"/>
      <c r="C17" s="30" t="s">
        <v>4</v>
      </c>
      <c r="D17" s="31">
        <f>SUMIF(C8:C10,'Menus déroulants'!C13,'CJ2 - 2019 Suivi opérations'!D8:D10)+SUMIF(C8:C10,'Menus déroulants'!C14,'CJ2 - 2019 Suivi opérations'!D8:D10)+SUMIF(C8:C10,'Menus déroulants'!C15,'CJ2 - 2019 Suivi opérations'!D8:D10)</f>
        <v>0</v>
      </c>
    </row>
    <row r="18" spans="2:9" x14ac:dyDescent="0.25">
      <c r="B18" s="29"/>
      <c r="C18" s="30" t="s">
        <v>37</v>
      </c>
      <c r="D18" s="31">
        <f>SUMIF(C8:C10,'Menus déroulants'!C16,'CJ2 - 2019 Suivi opérations'!D8:D10)+SUMIF(C8:C10,'Menus déroulants'!C17,'CJ2 - 2019 Suivi opérations'!D8:D10)+SUMIF(C8:C10,'Menus déroulants'!C18,'CJ2 - 2019 Suivi opérations'!D8:D10)</f>
        <v>0</v>
      </c>
    </row>
    <row r="19" spans="2:9" x14ac:dyDescent="0.25">
      <c r="B19" s="29"/>
      <c r="C19" s="30" t="s">
        <v>5</v>
      </c>
      <c r="D19" s="31">
        <f>SUMIF(C8:C10,'Menus déroulants'!C20,'CJ2 - 2019 Suivi opérations'!D8:D10)+SUMIF(C8:C10,'Menus déroulants'!C21,'CJ2 - 2019 Suivi opérations'!D8:D10)</f>
        <v>0</v>
      </c>
    </row>
    <row r="20" spans="2:9" ht="15.75" thickBot="1" x14ac:dyDescent="0.3">
      <c r="C20" s="17" t="s">
        <v>38</v>
      </c>
      <c r="D20" s="3">
        <f>SUMIF(C8:C10,'Menus déroulants'!C22,'CJ2 - 2019 Suivi opérations'!D8:D10)+SUMIF(C8:C10,'Menus déroulants'!C23,'CJ2 - 2019 Suivi opérations'!D8:D10)</f>
        <v>0</v>
      </c>
    </row>
    <row r="21" spans="2:9" x14ac:dyDescent="0.25">
      <c r="H21" s="29"/>
      <c r="I21" s="29"/>
    </row>
  </sheetData>
  <mergeCells count="2">
    <mergeCell ref="B2:I2"/>
    <mergeCell ref="B4:I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F93088-CBC4-40EA-A9FF-B13536E1B7EF}">
          <x14:formula1>
            <xm:f>'Menus déroulants'!$C$5:$C$21</xm:f>
          </x14:formula1>
          <xm:sqref>G8:G10</xm:sqref>
        </x14:dataValidation>
        <x14:dataValidation type="list" allowBlank="1" showInputMessage="1" showErrorMessage="1" xr:uid="{05D44452-5B2E-4C31-9875-9161863832EF}">
          <x14:formula1>
            <xm:f>'Menus déroulants'!$C$5:$C$23</xm:f>
          </x14:formula1>
          <xm:sqref>C8:C10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20</vt:i4>
      </vt:variant>
    </vt:vector>
  </HeadingPairs>
  <TitlesOfParts>
    <vt:vector size="20" baseType="lpstr">
      <vt:lpstr>BI Fondateur</vt:lpstr>
      <vt:lpstr>Revenus de la CJ1</vt:lpstr>
      <vt:lpstr>CJ1 - 2019 Suivi opérations</vt:lpstr>
      <vt:lpstr>CJ1 - 2018 Suivi opérations</vt:lpstr>
      <vt:lpstr>CJ1 - 2017 Suivi opérations</vt:lpstr>
      <vt:lpstr>CJ1 - 2016 Suivi opérations</vt:lpstr>
      <vt:lpstr>CJ1 - 2015 Suivi opérations</vt:lpstr>
      <vt:lpstr>Revenus de la CJ2</vt:lpstr>
      <vt:lpstr>CJ2 - 2019 Suivi opérations</vt:lpstr>
      <vt:lpstr>CJ2 - 2018 Suivi opérations</vt:lpstr>
      <vt:lpstr>CJ2 - 2017 Suivi opérations</vt:lpstr>
      <vt:lpstr>CJ2 - 2016 Suivi opérations</vt:lpstr>
      <vt:lpstr>CJ2 - 2015 Suivi opérations</vt:lpstr>
      <vt:lpstr>Revenus de la CJ3</vt:lpstr>
      <vt:lpstr>CJ3 - 2019 Suivi opérations</vt:lpstr>
      <vt:lpstr>CJ3 - 2018 Suivi opérations</vt:lpstr>
      <vt:lpstr>CJ3 - 2017 Suivi opérations</vt:lpstr>
      <vt:lpstr>CJ3 - 2016 Suivi opérations</vt:lpstr>
      <vt:lpstr>CJ3 - 2015 Suivi opérations</vt:lpstr>
      <vt:lpstr>Menus déroulants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Coug</dc:creator>
  <cp:lastModifiedBy>Coug</cp:lastModifiedBy>
  <dcterms:created xsi:type="dcterms:W3CDTF">2020-05-10T15:28:01Z</dcterms:created>
  <dcterms:modified xsi:type="dcterms:W3CDTF">2020-06-03T18:30:47Z</dcterms:modified>
</cp:coreProperties>
</file>