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Mémoire finale\Allemagne\"/>
    </mc:Choice>
  </mc:AlternateContent>
  <bookViews>
    <workbookView xWindow="0" yWindow="0" windowWidth="28800" windowHeight="12435" firstSheet="4" activeTab="11"/>
  </bookViews>
  <sheets>
    <sheet name="Bilan" sheetId="2" r:id="rId1"/>
    <sheet name="Compte de Résultats" sheetId="3" r:id="rId2"/>
    <sheet name="Indicateurs" sheetId="4" r:id="rId3"/>
    <sheet name="Intérêts net" sheetId="5" r:id="rId4"/>
    <sheet name="Ratios" sheetId="6" r:id="rId5"/>
    <sheet name="Stat Des" sheetId="14" r:id="rId6"/>
    <sheet name="Gr Tr" sheetId="29" r:id="rId7"/>
    <sheet name="DLT actif 2009-2010" sheetId="23" r:id="rId8"/>
    <sheet name="Dettes LT actif 2009-2011" sheetId="30" r:id="rId9"/>
    <sheet name="FP Actif 2009-2010" sheetId="24" r:id="rId10"/>
    <sheet name="Intérêt débiteur" sheetId="31" r:id="rId11"/>
    <sheet name="Charge nette int" sheetId="27" r:id="rId12"/>
    <sheet name="Feuil1" sheetId="32" r:id="rId13"/>
  </sheets>
  <definedNames>
    <definedName name="_xlnm._FilterDatabase" localSheetId="0" hidden="1">Bilan!$A$1:$DF$69</definedName>
    <definedName name="_xlnm._FilterDatabase" localSheetId="11" hidden="1">'Charge nette int'!#REF!</definedName>
    <definedName name="_xlnm._FilterDatabase" localSheetId="1" hidden="1">'Compte de Résultats'!$A$1:$DO$69</definedName>
    <definedName name="_xlnm._FilterDatabase" localSheetId="8" hidden="1">'Dettes LT actif 2009-2011'!$I$2:$R$69</definedName>
    <definedName name="_xlnm._FilterDatabase" localSheetId="7" hidden="1">'DLT actif 2009-2010'!$U$2:$AC$69</definedName>
    <definedName name="_xlnm._FilterDatabase" localSheetId="9" hidden="1">'FP Actif 2009-2010'!$B$2:$I$47</definedName>
    <definedName name="_xlnm._FilterDatabase" localSheetId="2" hidden="1">Indicateurs!$B$2:$AL$69</definedName>
    <definedName name="_xlnm._FilterDatabase" localSheetId="10" hidden="1">'Intérêt débiteur'!$A$1:$E$68</definedName>
    <definedName name="_xlnm._FilterDatabase" localSheetId="3" hidden="1">'Intérêts net'!$A$1:$AU$69</definedName>
    <definedName name="_xlnm._FilterDatabase" localSheetId="4" hidden="1">Ratios!$A$1:$AM$69</definedName>
    <definedName name="_xlnm._FilterDatabase" localSheetId="5" hidden="1">'Stat Des'!$A$1:$AA$55</definedName>
    <definedName name="solver_eng" localSheetId="8" hidden="1">1</definedName>
    <definedName name="solver_neg" localSheetId="8" hidden="1">1</definedName>
    <definedName name="solver_num" localSheetId="8" hidden="1">0</definedName>
    <definedName name="solver_opt" localSheetId="8" hidden="1">'Dettes LT actif 2009-2011'!$U$1</definedName>
    <definedName name="solver_typ" localSheetId="8" hidden="1">1</definedName>
    <definedName name="solver_val" localSheetId="8" hidden="1">0</definedName>
    <definedName name="solver_ver" localSheetId="8" hidden="1">3</definedName>
  </definedNames>
  <calcPr calcId="152511"/>
</workbook>
</file>

<file path=xl/calcChain.xml><?xml version="1.0" encoding="utf-8"?>
<calcChain xmlns="http://schemas.openxmlformats.org/spreadsheetml/2006/main">
  <c r="D46" i="27" l="1"/>
  <c r="D45" i="27"/>
  <c r="D44" i="27"/>
  <c r="D43" i="27"/>
  <c r="C46" i="27"/>
  <c r="C45" i="27"/>
  <c r="C44" i="27"/>
  <c r="C43" i="27"/>
  <c r="P4" i="31"/>
  <c r="P6" i="31"/>
  <c r="J21" i="23"/>
  <c r="I21" i="23"/>
  <c r="I20" i="23" l="1"/>
  <c r="J23" i="23"/>
  <c r="J22" i="23"/>
  <c r="I23" i="23"/>
  <c r="I22" i="23"/>
  <c r="J20" i="23"/>
  <c r="Q6" i="31"/>
  <c r="Q5" i="31"/>
  <c r="Q4" i="31"/>
  <c r="Q3" i="31"/>
  <c r="P5" i="31"/>
  <c r="P3" i="31"/>
  <c r="E3" i="31" l="1"/>
  <c r="E4" i="31"/>
  <c r="E5" i="31"/>
  <c r="E6" i="31"/>
  <c r="E7" i="31"/>
  <c r="E8" i="31"/>
  <c r="E9" i="31"/>
  <c r="E10" i="31"/>
  <c r="E11" i="31"/>
  <c r="E12" i="31"/>
  <c r="E13" i="31"/>
  <c r="E14" i="31"/>
  <c r="E15" i="31"/>
  <c r="E16" i="31"/>
  <c r="E17" i="31"/>
  <c r="E18" i="31"/>
  <c r="E19" i="31"/>
  <c r="E20" i="31"/>
  <c r="E21" i="31"/>
  <c r="E22" i="31"/>
  <c r="E23" i="31"/>
  <c r="E24" i="31"/>
  <c r="E25" i="31"/>
  <c r="E26" i="31"/>
  <c r="E27" i="31"/>
  <c r="E28" i="31"/>
  <c r="E29" i="31"/>
  <c r="E30" i="31"/>
  <c r="E31" i="31"/>
  <c r="E32" i="31"/>
  <c r="E33" i="31"/>
  <c r="E34" i="31"/>
  <c r="E35" i="31"/>
  <c r="E36" i="31"/>
  <c r="E37" i="31"/>
  <c r="E38" i="31"/>
  <c r="E39" i="31"/>
  <c r="E40" i="31"/>
  <c r="E41" i="31"/>
  <c r="E42" i="31"/>
  <c r="E43" i="31"/>
  <c r="E44" i="31"/>
  <c r="E45" i="31"/>
  <c r="E46" i="31"/>
  <c r="E47" i="31"/>
  <c r="E48" i="31"/>
  <c r="E49" i="31"/>
  <c r="E50" i="31"/>
  <c r="E51" i="31"/>
  <c r="E52" i="31"/>
  <c r="E53" i="31"/>
  <c r="E54" i="31"/>
  <c r="E55" i="31"/>
  <c r="E56" i="31"/>
  <c r="E57" i="31"/>
  <c r="E58" i="31"/>
  <c r="E59" i="31"/>
  <c r="E60" i="31"/>
  <c r="E61" i="31"/>
  <c r="E62" i="31"/>
  <c r="E63" i="31"/>
  <c r="E64" i="31"/>
  <c r="E65" i="31"/>
  <c r="E66" i="31"/>
  <c r="E67" i="31"/>
  <c r="E68" i="31"/>
  <c r="E2" i="31"/>
  <c r="P47" i="5" l="1"/>
  <c r="P3" i="5"/>
  <c r="T3" i="32" l="1"/>
  <c r="T4" i="32"/>
  <c r="T5" i="32"/>
  <c r="T2" i="32"/>
  <c r="C33" i="27" l="1"/>
  <c r="D3" i="30" l="1"/>
  <c r="D4" i="30"/>
  <c r="D5" i="30"/>
  <c r="D2" i="30"/>
  <c r="W33" i="24" l="1"/>
  <c r="V34" i="24"/>
  <c r="V35" i="24"/>
  <c r="V33" i="24"/>
  <c r="V30" i="24"/>
  <c r="V29" i="24"/>
  <c r="V27" i="24"/>
  <c r="W27" i="24"/>
  <c r="W26" i="24"/>
  <c r="V26" i="24"/>
  <c r="W25" i="24"/>
  <c r="V25" i="24"/>
  <c r="C39" i="27"/>
  <c r="C38" i="27"/>
  <c r="C34" i="27"/>
  <c r="C31" i="27"/>
  <c r="D31" i="27"/>
  <c r="D30" i="27"/>
  <c r="C30" i="27"/>
  <c r="E23" i="23"/>
  <c r="E29" i="23"/>
  <c r="F3" i="23"/>
  <c r="F4" i="23"/>
  <c r="F5" i="23"/>
  <c r="F2" i="23"/>
  <c r="E25" i="23" l="1"/>
  <c r="E24" i="23"/>
  <c r="AB2" i="27" l="1"/>
  <c r="AB5" i="27"/>
  <c r="AB4" i="27"/>
  <c r="AB3" i="27"/>
  <c r="N4" i="27" l="1"/>
  <c r="N5" i="27"/>
  <c r="N6" i="27"/>
  <c r="N7" i="27"/>
  <c r="N8" i="27"/>
  <c r="N9" i="27"/>
  <c r="N10" i="27"/>
  <c r="N11" i="27"/>
  <c r="N12" i="27"/>
  <c r="N13" i="27"/>
  <c r="N14" i="27"/>
  <c r="N15" i="27"/>
  <c r="N16" i="27"/>
  <c r="N17" i="27"/>
  <c r="N18" i="27"/>
  <c r="N19" i="27"/>
  <c r="N20" i="27"/>
  <c r="N21" i="27"/>
  <c r="N22" i="27"/>
  <c r="N23" i="27"/>
  <c r="N24" i="27"/>
  <c r="N25" i="27"/>
  <c r="N26" i="27"/>
  <c r="N27" i="27"/>
  <c r="N28" i="27"/>
  <c r="N29" i="27"/>
  <c r="N30" i="27"/>
  <c r="N31" i="27"/>
  <c r="N32" i="27"/>
  <c r="N33" i="27"/>
  <c r="N34" i="27"/>
  <c r="N35" i="27"/>
  <c r="N36" i="27"/>
  <c r="N37" i="27"/>
  <c r="N38" i="27"/>
  <c r="N39" i="27"/>
  <c r="N40" i="27"/>
  <c r="N41" i="27"/>
  <c r="N42" i="27"/>
  <c r="N43" i="27"/>
  <c r="N44" i="27"/>
  <c r="N45" i="27"/>
  <c r="N46" i="27"/>
  <c r="N47" i="27"/>
  <c r="N48" i="27"/>
  <c r="N49" i="27"/>
  <c r="N50" i="27"/>
  <c r="N51" i="27"/>
  <c r="N52" i="27"/>
  <c r="N53" i="27"/>
  <c r="N54" i="27"/>
  <c r="N55" i="27"/>
  <c r="N56" i="27"/>
  <c r="N57" i="27"/>
  <c r="N58" i="27"/>
  <c r="N59" i="27"/>
  <c r="N60" i="27"/>
  <c r="N61" i="27"/>
  <c r="N62" i="27"/>
  <c r="N63" i="27"/>
  <c r="N64" i="27"/>
  <c r="N65" i="27"/>
  <c r="N66" i="27"/>
  <c r="N67" i="27"/>
  <c r="N68" i="27"/>
  <c r="N69" i="27"/>
  <c r="N3" i="27"/>
  <c r="M4" i="27"/>
  <c r="M5" i="27"/>
  <c r="M6" i="27"/>
  <c r="M7" i="27"/>
  <c r="M8" i="27"/>
  <c r="M9" i="27"/>
  <c r="M10" i="27"/>
  <c r="M11" i="27"/>
  <c r="M12" i="27"/>
  <c r="M13" i="27"/>
  <c r="M14" i="27"/>
  <c r="M15" i="27"/>
  <c r="M16" i="27"/>
  <c r="M17" i="27"/>
  <c r="M18" i="27"/>
  <c r="M19" i="27"/>
  <c r="M20" i="27"/>
  <c r="M21" i="27"/>
  <c r="M22" i="27"/>
  <c r="M23" i="27"/>
  <c r="M24" i="27"/>
  <c r="M25" i="27"/>
  <c r="M26" i="27"/>
  <c r="M27" i="27"/>
  <c r="M28" i="27"/>
  <c r="M29" i="27"/>
  <c r="M30" i="27"/>
  <c r="M31" i="27"/>
  <c r="M32" i="27"/>
  <c r="M33" i="27"/>
  <c r="M34" i="27"/>
  <c r="M35" i="27"/>
  <c r="M36" i="27"/>
  <c r="M37" i="27"/>
  <c r="M38" i="27"/>
  <c r="M39" i="27"/>
  <c r="M40" i="27"/>
  <c r="M41" i="27"/>
  <c r="M42" i="27"/>
  <c r="M43" i="27"/>
  <c r="M44" i="27"/>
  <c r="M45" i="27"/>
  <c r="M46" i="27"/>
  <c r="M47" i="27"/>
  <c r="M48" i="27"/>
  <c r="M49" i="27"/>
  <c r="M50" i="27"/>
  <c r="M51" i="27"/>
  <c r="M52" i="27"/>
  <c r="M53" i="27"/>
  <c r="M54" i="27"/>
  <c r="M55" i="27"/>
  <c r="M56" i="27"/>
  <c r="M57" i="27"/>
  <c r="M58" i="27"/>
  <c r="M59" i="27"/>
  <c r="M60" i="27"/>
  <c r="M61" i="27"/>
  <c r="M62" i="27"/>
  <c r="M63" i="27"/>
  <c r="M64" i="27"/>
  <c r="M65" i="27"/>
  <c r="M66" i="27"/>
  <c r="M67" i="27"/>
  <c r="M68" i="27"/>
  <c r="M69" i="27"/>
  <c r="M3" i="27"/>
  <c r="X5" i="24" l="1"/>
  <c r="X4" i="24"/>
  <c r="X3" i="24"/>
  <c r="X2" i="24"/>
  <c r="AP4" i="5" l="1"/>
  <c r="AP5" i="5"/>
  <c r="AP6" i="5"/>
  <c r="AP7" i="5"/>
  <c r="AP8" i="5"/>
  <c r="AP9" i="5"/>
  <c r="AP10" i="5"/>
  <c r="AP11" i="5"/>
  <c r="AP12" i="5"/>
  <c r="AP13" i="5"/>
  <c r="AP14" i="5"/>
  <c r="AP15" i="5"/>
  <c r="AP16" i="5"/>
  <c r="AP17" i="5"/>
  <c r="AP18" i="5"/>
  <c r="AP19" i="5"/>
  <c r="AP20" i="5"/>
  <c r="AP21" i="5"/>
  <c r="AP22" i="5"/>
  <c r="AP23" i="5"/>
  <c r="AP24" i="5"/>
  <c r="AP25" i="5"/>
  <c r="AP26" i="5"/>
  <c r="AP27" i="5"/>
  <c r="AP28" i="5"/>
  <c r="AP29" i="5"/>
  <c r="AP30" i="5"/>
  <c r="AP31" i="5"/>
  <c r="AP32" i="5"/>
  <c r="AP33" i="5"/>
  <c r="AP34" i="5"/>
  <c r="AP35" i="5"/>
  <c r="AP36" i="5"/>
  <c r="AP37" i="5"/>
  <c r="AP38" i="5"/>
  <c r="AP39" i="5"/>
  <c r="AP40" i="5"/>
  <c r="AP41" i="5"/>
  <c r="AP42" i="5"/>
  <c r="AP43" i="5"/>
  <c r="AP44" i="5"/>
  <c r="AP45" i="5"/>
  <c r="AP46" i="5"/>
  <c r="AP47" i="5"/>
  <c r="AP48" i="5"/>
  <c r="AP49" i="5"/>
  <c r="AP50" i="5"/>
  <c r="AP51" i="5"/>
  <c r="AP52" i="5"/>
  <c r="AP53" i="5"/>
  <c r="AP54" i="5"/>
  <c r="AP55" i="5"/>
  <c r="AP56" i="5"/>
  <c r="AP57" i="5"/>
  <c r="AP58" i="5"/>
  <c r="AP59" i="5"/>
  <c r="AP60" i="5"/>
  <c r="AP61" i="5"/>
  <c r="AP62" i="5"/>
  <c r="AP63" i="5"/>
  <c r="AP64" i="5"/>
  <c r="AP65" i="5"/>
  <c r="AP66" i="5"/>
  <c r="AP67" i="5"/>
  <c r="AP68" i="5"/>
  <c r="AP69" i="5"/>
  <c r="AP3" i="5"/>
  <c r="AN4" i="5"/>
  <c r="AN5" i="5"/>
  <c r="AN6" i="5"/>
  <c r="AN7" i="5"/>
  <c r="AN8" i="5"/>
  <c r="AN9" i="5"/>
  <c r="AN10" i="5"/>
  <c r="AN11" i="5"/>
  <c r="AN12" i="5"/>
  <c r="AN13" i="5"/>
  <c r="AN14" i="5"/>
  <c r="AN15" i="5"/>
  <c r="AN16" i="5"/>
  <c r="AN17" i="5"/>
  <c r="AN18" i="5"/>
  <c r="AN19" i="5"/>
  <c r="AN20" i="5"/>
  <c r="AN21" i="5"/>
  <c r="AN22" i="5"/>
  <c r="AN23" i="5"/>
  <c r="AN24" i="5"/>
  <c r="AN25" i="5"/>
  <c r="AN26" i="5"/>
  <c r="AN27" i="5"/>
  <c r="AN28" i="5"/>
  <c r="AN29" i="5"/>
  <c r="AN30" i="5"/>
  <c r="AN31" i="5"/>
  <c r="AN32" i="5"/>
  <c r="AN33" i="5"/>
  <c r="AN34" i="5"/>
  <c r="AN35" i="5"/>
  <c r="AN36" i="5"/>
  <c r="AN37" i="5"/>
  <c r="AN38" i="5"/>
  <c r="AN39" i="5"/>
  <c r="AN40" i="5"/>
  <c r="AN41" i="5"/>
  <c r="AN42" i="5"/>
  <c r="AN43" i="5"/>
  <c r="AN44" i="5"/>
  <c r="AN45" i="5"/>
  <c r="AN46" i="5"/>
  <c r="AN47" i="5"/>
  <c r="AN48" i="5"/>
  <c r="AN49" i="5"/>
  <c r="AN50" i="5"/>
  <c r="AN51" i="5"/>
  <c r="AN52" i="5"/>
  <c r="AN53" i="5"/>
  <c r="AN54" i="5"/>
  <c r="AN55" i="5"/>
  <c r="AN56" i="5"/>
  <c r="AN57" i="5"/>
  <c r="AN58" i="5"/>
  <c r="AN59" i="5"/>
  <c r="AN60" i="5"/>
  <c r="AN61" i="5"/>
  <c r="AN62" i="5"/>
  <c r="AN63" i="5"/>
  <c r="AN64" i="5"/>
  <c r="AN65" i="5"/>
  <c r="AN66" i="5"/>
  <c r="AN67" i="5"/>
  <c r="AN68" i="5"/>
  <c r="AN69" i="5"/>
  <c r="AN3" i="5"/>
  <c r="AO4" i="5" l="1"/>
  <c r="AO5" i="5"/>
  <c r="AO6" i="5"/>
  <c r="AO7" i="5"/>
  <c r="AO8" i="5"/>
  <c r="AO9" i="5"/>
  <c r="AO10" i="5"/>
  <c r="AO11" i="5"/>
  <c r="AO12" i="5"/>
  <c r="AO13" i="5"/>
  <c r="AO14" i="5"/>
  <c r="AO15" i="5"/>
  <c r="AO16" i="5"/>
  <c r="AO17" i="5"/>
  <c r="AO18" i="5"/>
  <c r="AO19" i="5"/>
  <c r="AO20" i="5"/>
  <c r="AO21" i="5"/>
  <c r="AO22" i="5"/>
  <c r="AO23" i="5"/>
  <c r="AO24" i="5"/>
  <c r="AO25" i="5"/>
  <c r="AO26" i="5"/>
  <c r="AO27" i="5"/>
  <c r="AO28" i="5"/>
  <c r="AO29" i="5"/>
  <c r="AO30" i="5"/>
  <c r="AO31" i="5"/>
  <c r="AO32" i="5"/>
  <c r="AO33" i="5"/>
  <c r="AO34" i="5"/>
  <c r="AO35" i="5"/>
  <c r="AO36" i="5"/>
  <c r="AO37" i="5"/>
  <c r="AO38" i="5"/>
  <c r="AO39" i="5"/>
  <c r="AO40" i="5"/>
  <c r="AO41" i="5"/>
  <c r="AO42" i="5"/>
  <c r="AO43" i="5"/>
  <c r="AO44" i="5"/>
  <c r="AO45" i="5"/>
  <c r="AO46" i="5"/>
  <c r="AO47" i="5"/>
  <c r="AO48" i="5"/>
  <c r="AO49" i="5"/>
  <c r="AO50" i="5"/>
  <c r="AO51" i="5"/>
  <c r="AO52" i="5"/>
  <c r="AO53" i="5"/>
  <c r="AO54" i="5"/>
  <c r="AO55" i="5"/>
  <c r="AO56" i="5"/>
  <c r="AO57" i="5"/>
  <c r="AO58" i="5"/>
  <c r="AO59" i="5"/>
  <c r="AO60" i="5"/>
  <c r="AO61" i="5"/>
  <c r="AO62" i="5"/>
  <c r="AO63" i="5"/>
  <c r="AO64" i="5"/>
  <c r="AO65" i="5"/>
  <c r="AO66" i="5"/>
  <c r="AO67" i="5"/>
  <c r="AO68" i="5"/>
  <c r="AO69" i="5"/>
  <c r="AO3" i="5"/>
  <c r="H4" i="14" l="1"/>
  <c r="H8" i="14"/>
  <c r="H12" i="14"/>
  <c r="H16" i="14"/>
  <c r="H20" i="14"/>
  <c r="H24" i="14"/>
  <c r="H28" i="14"/>
  <c r="H32" i="14"/>
  <c r="H36" i="14"/>
  <c r="H40" i="14"/>
  <c r="H44" i="14"/>
  <c r="H48" i="14"/>
  <c r="H52" i="14"/>
  <c r="H56" i="14"/>
  <c r="H60" i="14"/>
  <c r="H64" i="14"/>
  <c r="H68" i="14"/>
  <c r="H2" i="14"/>
  <c r="R68" i="30" l="1"/>
  <c r="AC68" i="23"/>
  <c r="R66" i="30"/>
  <c r="AC66" i="23"/>
  <c r="R64" i="30"/>
  <c r="AC64" i="23"/>
  <c r="R62" i="30"/>
  <c r="AC62" i="23"/>
  <c r="R60" i="30"/>
  <c r="AC60" i="23"/>
  <c r="R58" i="30"/>
  <c r="AC58" i="23"/>
  <c r="R56" i="30"/>
  <c r="AC56" i="23"/>
  <c r="R54" i="30"/>
  <c r="AC54" i="23"/>
  <c r="R52" i="30"/>
  <c r="AC52" i="23"/>
  <c r="R50" i="30"/>
  <c r="AC50" i="23"/>
  <c r="R48" i="30"/>
  <c r="AC48" i="23"/>
  <c r="R46" i="30"/>
  <c r="AC46" i="23"/>
  <c r="R44" i="30"/>
  <c r="AC44" i="23"/>
  <c r="R42" i="30"/>
  <c r="AC42" i="23"/>
  <c r="R40" i="30"/>
  <c r="AC40" i="23"/>
  <c r="R38" i="30"/>
  <c r="AC38" i="23"/>
  <c r="R36" i="30"/>
  <c r="AC36" i="23"/>
  <c r="R34" i="30"/>
  <c r="AC34" i="23"/>
  <c r="R32" i="30"/>
  <c r="AC32" i="23"/>
  <c r="R30" i="30"/>
  <c r="AC30" i="23"/>
  <c r="R28" i="30"/>
  <c r="AC28" i="23"/>
  <c r="R26" i="30"/>
  <c r="AC26" i="23"/>
  <c r="R24" i="30"/>
  <c r="AC24" i="23"/>
  <c r="R22" i="30"/>
  <c r="AC22" i="23"/>
  <c r="R20" i="30"/>
  <c r="AC20" i="23"/>
  <c r="R18" i="30"/>
  <c r="AC18" i="23"/>
  <c r="R16" i="30"/>
  <c r="AC16" i="23"/>
  <c r="R14" i="30"/>
  <c r="AC14" i="23"/>
  <c r="R12" i="30"/>
  <c r="AC12" i="23"/>
  <c r="R10" i="30"/>
  <c r="AC10" i="23"/>
  <c r="R8" i="30"/>
  <c r="AC8" i="23"/>
  <c r="R6" i="30"/>
  <c r="AC6" i="23"/>
  <c r="R4" i="30"/>
  <c r="AC4" i="23"/>
  <c r="R3" i="30"/>
  <c r="AC3" i="23"/>
  <c r="R69" i="30"/>
  <c r="AC69" i="23"/>
  <c r="R67" i="30"/>
  <c r="AC67" i="23"/>
  <c r="R65" i="30"/>
  <c r="AC65" i="23"/>
  <c r="R63" i="30"/>
  <c r="AC63" i="23"/>
  <c r="R61" i="30"/>
  <c r="AC61" i="23"/>
  <c r="R59" i="30"/>
  <c r="AC59" i="23"/>
  <c r="R57" i="30"/>
  <c r="AC57" i="23"/>
  <c r="R55" i="30"/>
  <c r="AC55" i="23"/>
  <c r="R53" i="30"/>
  <c r="AC53" i="23"/>
  <c r="R51" i="30"/>
  <c r="AC51" i="23"/>
  <c r="R49" i="30"/>
  <c r="AC49" i="23"/>
  <c r="R47" i="30"/>
  <c r="AC47" i="23"/>
  <c r="R45" i="30"/>
  <c r="AC45" i="23"/>
  <c r="R43" i="30"/>
  <c r="AC43" i="23"/>
  <c r="R41" i="30"/>
  <c r="AC41" i="23"/>
  <c r="R39" i="30"/>
  <c r="AC39" i="23"/>
  <c r="R37" i="30"/>
  <c r="AC37" i="23"/>
  <c r="R35" i="30"/>
  <c r="AC35" i="23"/>
  <c r="R33" i="30"/>
  <c r="AC33" i="23"/>
  <c r="R31" i="30"/>
  <c r="AC31" i="23"/>
  <c r="R29" i="30"/>
  <c r="AC29" i="23"/>
  <c r="R27" i="30"/>
  <c r="AC27" i="23"/>
  <c r="R25" i="30"/>
  <c r="AC25" i="23"/>
  <c r="R23" i="30"/>
  <c r="AC23" i="23"/>
  <c r="R21" i="30"/>
  <c r="AC21" i="23"/>
  <c r="R19" i="30"/>
  <c r="AC19" i="23"/>
  <c r="R17" i="30"/>
  <c r="AC17" i="23"/>
  <c r="R15" i="30"/>
  <c r="AC15" i="23"/>
  <c r="R13" i="30"/>
  <c r="AC13" i="23"/>
  <c r="R11" i="30"/>
  <c r="AC11" i="23"/>
  <c r="R9" i="30"/>
  <c r="AC9" i="23"/>
  <c r="R7" i="30"/>
  <c r="AC7" i="23"/>
  <c r="R5" i="30"/>
  <c r="AC5" i="23"/>
  <c r="H67" i="14"/>
  <c r="H63" i="14"/>
  <c r="H59" i="14"/>
  <c r="H55" i="14"/>
  <c r="H51" i="14"/>
  <c r="H47" i="14"/>
  <c r="H43" i="14"/>
  <c r="H39" i="14"/>
  <c r="H35" i="14"/>
  <c r="H31" i="14"/>
  <c r="H27" i="14"/>
  <c r="H23" i="14"/>
  <c r="H19" i="14"/>
  <c r="H15" i="14"/>
  <c r="H11" i="14"/>
  <c r="H7" i="14"/>
  <c r="H3" i="14"/>
  <c r="H65" i="14"/>
  <c r="H61" i="14"/>
  <c r="H57" i="14"/>
  <c r="H53" i="14"/>
  <c r="H49" i="14"/>
  <c r="H66" i="14"/>
  <c r="H62" i="14"/>
  <c r="H58" i="14"/>
  <c r="H54" i="14"/>
  <c r="H50" i="14"/>
  <c r="H46" i="14"/>
  <c r="H42" i="14"/>
  <c r="H38" i="14"/>
  <c r="H34" i="14"/>
  <c r="H30" i="14"/>
  <c r="H26" i="14"/>
  <c r="H22" i="14"/>
  <c r="H18" i="14"/>
  <c r="H14" i="14"/>
  <c r="H10" i="14"/>
  <c r="H6" i="14"/>
  <c r="H45" i="14"/>
  <c r="H41" i="14"/>
  <c r="H37" i="14"/>
  <c r="H33" i="14"/>
  <c r="H29" i="14"/>
  <c r="H25" i="14"/>
  <c r="H21" i="14"/>
  <c r="H17" i="14"/>
  <c r="H13" i="14"/>
  <c r="H9" i="14"/>
  <c r="H5" i="14"/>
  <c r="B3" i="14"/>
  <c r="B4" i="14"/>
  <c r="B5" i="14"/>
  <c r="B6" i="14"/>
  <c r="B7" i="14"/>
  <c r="B8" i="14"/>
  <c r="B9" i="14"/>
  <c r="B10" i="14"/>
  <c r="B11" i="14"/>
  <c r="B12" i="14"/>
  <c r="B13" i="14"/>
  <c r="B14" i="14"/>
  <c r="B15" i="14"/>
  <c r="B16" i="14"/>
  <c r="B17" i="14"/>
  <c r="B18" i="14"/>
  <c r="B19" i="14"/>
  <c r="B20" i="14"/>
  <c r="B21" i="14"/>
  <c r="B22" i="14"/>
  <c r="B23" i="14"/>
  <c r="B24" i="14"/>
  <c r="B25" i="14"/>
  <c r="B26" i="14"/>
  <c r="B27" i="14"/>
  <c r="B28" i="14"/>
  <c r="B29" i="14"/>
  <c r="B30" i="14"/>
  <c r="B31" i="14"/>
  <c r="B32" i="14"/>
  <c r="B33" i="14"/>
  <c r="B34" i="14"/>
  <c r="B35" i="14"/>
  <c r="B36" i="14"/>
  <c r="B37" i="14"/>
  <c r="B38" i="14"/>
  <c r="B39" i="14"/>
  <c r="B40" i="14"/>
  <c r="B41" i="14"/>
  <c r="B42" i="14"/>
  <c r="B43" i="14"/>
  <c r="B44" i="14"/>
  <c r="B45" i="14"/>
  <c r="B46" i="14"/>
  <c r="B47" i="14"/>
  <c r="B48" i="14"/>
  <c r="B49" i="14"/>
  <c r="B50" i="14"/>
  <c r="B51" i="14"/>
  <c r="B52" i="14"/>
  <c r="B53" i="14"/>
  <c r="B54" i="14"/>
  <c r="B55" i="14"/>
  <c r="B56" i="14"/>
  <c r="B57" i="14"/>
  <c r="B58" i="14"/>
  <c r="B59" i="14"/>
  <c r="B60" i="14"/>
  <c r="B61" i="14"/>
  <c r="B62" i="14"/>
  <c r="B63" i="14"/>
  <c r="B64" i="14"/>
  <c r="B65" i="14"/>
  <c r="B66" i="14"/>
  <c r="B67" i="14"/>
  <c r="B68" i="14"/>
  <c r="B2" i="14"/>
  <c r="Q30" i="29" l="1"/>
  <c r="P30" i="29"/>
  <c r="O30" i="29"/>
  <c r="N30" i="29"/>
  <c r="Q29" i="29"/>
  <c r="P29" i="29"/>
  <c r="O29" i="29"/>
  <c r="N29" i="29"/>
  <c r="Q28" i="29"/>
  <c r="P28" i="29"/>
  <c r="O28" i="29"/>
  <c r="N28" i="29"/>
  <c r="Q27" i="29"/>
  <c r="P27" i="29"/>
  <c r="O27" i="29"/>
  <c r="N27" i="29"/>
  <c r="Q26" i="29"/>
  <c r="P26" i="29"/>
  <c r="O26" i="29"/>
  <c r="N26" i="29"/>
  <c r="Q25" i="29"/>
  <c r="P25" i="29"/>
  <c r="O25" i="29"/>
  <c r="N25" i="29"/>
  <c r="Q24" i="29"/>
  <c r="P24" i="29"/>
  <c r="O24" i="29"/>
  <c r="N24" i="29"/>
  <c r="N30" i="14"/>
  <c r="N29" i="14"/>
  <c r="N28" i="14"/>
  <c r="N27" i="14"/>
  <c r="N26" i="14"/>
  <c r="N25" i="14"/>
  <c r="N24" i="14"/>
  <c r="O30" i="14"/>
  <c r="O29" i="14"/>
  <c r="O28" i="14"/>
  <c r="O27" i="14"/>
  <c r="O26" i="14"/>
  <c r="O25" i="14"/>
  <c r="O24" i="14"/>
  <c r="M30" i="14"/>
  <c r="M29" i="14"/>
  <c r="M28" i="14"/>
  <c r="M27" i="14"/>
  <c r="M26" i="14"/>
  <c r="M25" i="14"/>
  <c r="M24" i="14"/>
  <c r="L30" i="14"/>
  <c r="L29" i="14"/>
  <c r="L28" i="14"/>
  <c r="L27" i="14"/>
  <c r="L26" i="14"/>
  <c r="L25" i="14"/>
  <c r="L24" i="14"/>
  <c r="E30" i="23" l="1"/>
  <c r="B3" i="6" l="1"/>
  <c r="B4" i="6"/>
  <c r="B5" i="6"/>
  <c r="B6" i="6"/>
  <c r="B7" i="6"/>
  <c r="B8" i="6"/>
  <c r="B9" i="6"/>
  <c r="B10" i="6"/>
  <c r="B11" i="6"/>
  <c r="B12" i="6"/>
  <c r="B13" i="6"/>
  <c r="B14" i="6"/>
  <c r="B15" i="6"/>
  <c r="B16" i="6"/>
  <c r="B17" i="6"/>
  <c r="B18" i="6"/>
  <c r="B19" i="6"/>
  <c r="B20" i="6"/>
  <c r="B21" i="6"/>
  <c r="B22" i="6"/>
  <c r="B23" i="6"/>
  <c r="B24" i="6"/>
  <c r="B25" i="6"/>
  <c r="B26" i="6"/>
  <c r="B27" i="6"/>
  <c r="B28" i="6"/>
  <c r="B29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B43" i="6"/>
  <c r="B44" i="6"/>
  <c r="B45" i="6"/>
  <c r="B46" i="6"/>
  <c r="B47" i="6"/>
  <c r="B48" i="6"/>
  <c r="B49" i="6"/>
  <c r="B50" i="6"/>
  <c r="B51" i="6"/>
  <c r="B52" i="6"/>
  <c r="B53" i="6"/>
  <c r="B54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3" i="5"/>
  <c r="B4" i="5"/>
  <c r="B5" i="5"/>
  <c r="B6" i="5"/>
  <c r="B7" i="5"/>
  <c r="B8" i="5"/>
  <c r="B9" i="5"/>
  <c r="B10" i="5"/>
  <c r="B11" i="5"/>
  <c r="B12" i="5"/>
  <c r="B13" i="5"/>
  <c r="B14" i="5"/>
  <c r="B15" i="5"/>
  <c r="B16" i="5"/>
  <c r="B17" i="5"/>
  <c r="B18" i="5"/>
  <c r="B19" i="5"/>
  <c r="B20" i="5"/>
  <c r="B21" i="5"/>
  <c r="B22" i="5"/>
  <c r="B23" i="5"/>
  <c r="B24" i="5"/>
  <c r="B25" i="5"/>
  <c r="B26" i="5"/>
  <c r="B27" i="5"/>
  <c r="B28" i="5"/>
  <c r="B29" i="5"/>
  <c r="B30" i="5"/>
  <c r="B31" i="5"/>
  <c r="B32" i="5"/>
  <c r="B33" i="5"/>
  <c r="B34" i="5"/>
  <c r="B35" i="5"/>
  <c r="B36" i="5"/>
  <c r="B37" i="5"/>
  <c r="B38" i="5"/>
  <c r="B39" i="5"/>
  <c r="B40" i="5"/>
  <c r="B41" i="5"/>
  <c r="B42" i="5"/>
  <c r="B43" i="5"/>
  <c r="B44" i="5"/>
  <c r="B45" i="5"/>
  <c r="B46" i="5"/>
  <c r="B47" i="5"/>
  <c r="B48" i="5"/>
  <c r="B49" i="5"/>
  <c r="B50" i="5"/>
  <c r="B51" i="5"/>
  <c r="B52" i="5"/>
  <c r="B53" i="5"/>
  <c r="B54" i="5"/>
  <c r="B55" i="5"/>
  <c r="B56" i="5"/>
  <c r="B57" i="5"/>
  <c r="B58" i="5"/>
  <c r="B59" i="5"/>
  <c r="B60" i="5"/>
  <c r="B61" i="5"/>
  <c r="B62" i="5"/>
  <c r="B63" i="5"/>
  <c r="B64" i="5"/>
  <c r="B65" i="5"/>
  <c r="B66" i="5"/>
  <c r="B67" i="5"/>
  <c r="B68" i="5"/>
  <c r="B69" i="5"/>
  <c r="B3" i="4"/>
  <c r="A2" i="14" s="1"/>
  <c r="B4" i="4"/>
  <c r="A3" i="14" s="1"/>
  <c r="B5" i="4"/>
  <c r="A4" i="14" s="1"/>
  <c r="B6" i="4"/>
  <c r="A5" i="14" s="1"/>
  <c r="B7" i="4"/>
  <c r="A6" i="14" s="1"/>
  <c r="B8" i="4"/>
  <c r="A7" i="14" s="1"/>
  <c r="B9" i="4"/>
  <c r="A8" i="14" s="1"/>
  <c r="B10" i="4"/>
  <c r="A9" i="14" s="1"/>
  <c r="B11" i="4"/>
  <c r="A10" i="14" s="1"/>
  <c r="B12" i="4"/>
  <c r="A11" i="14" s="1"/>
  <c r="B13" i="4"/>
  <c r="A12" i="14" s="1"/>
  <c r="B14" i="4"/>
  <c r="A13" i="14" s="1"/>
  <c r="B15" i="4"/>
  <c r="A14" i="14" s="1"/>
  <c r="B16" i="4"/>
  <c r="A15" i="14" s="1"/>
  <c r="B17" i="4"/>
  <c r="A16" i="14" s="1"/>
  <c r="B18" i="4"/>
  <c r="A17" i="14" s="1"/>
  <c r="B19" i="4"/>
  <c r="A18" i="14" s="1"/>
  <c r="B20" i="4"/>
  <c r="A19" i="14" s="1"/>
  <c r="B21" i="4"/>
  <c r="A20" i="14" s="1"/>
  <c r="B22" i="4"/>
  <c r="A21" i="14" s="1"/>
  <c r="B23" i="4"/>
  <c r="A22" i="14" s="1"/>
  <c r="B24" i="4"/>
  <c r="A23" i="14" s="1"/>
  <c r="B25" i="4"/>
  <c r="A24" i="14" s="1"/>
  <c r="B26" i="4"/>
  <c r="A25" i="14" s="1"/>
  <c r="B27" i="4"/>
  <c r="A26" i="14" s="1"/>
  <c r="B28" i="4"/>
  <c r="A27" i="14" s="1"/>
  <c r="B29" i="4"/>
  <c r="A28" i="14" s="1"/>
  <c r="B30" i="4"/>
  <c r="A29" i="14" s="1"/>
  <c r="B31" i="4"/>
  <c r="A30" i="14" s="1"/>
  <c r="B32" i="4"/>
  <c r="A31" i="14" s="1"/>
  <c r="B33" i="4"/>
  <c r="A32" i="14" s="1"/>
  <c r="B34" i="4"/>
  <c r="A33" i="14" s="1"/>
  <c r="B35" i="4"/>
  <c r="A34" i="14" s="1"/>
  <c r="B36" i="4"/>
  <c r="A35" i="14" s="1"/>
  <c r="B37" i="4"/>
  <c r="A36" i="14" s="1"/>
  <c r="B38" i="4"/>
  <c r="A37" i="14" s="1"/>
  <c r="B39" i="4"/>
  <c r="A38" i="14" s="1"/>
  <c r="B40" i="4"/>
  <c r="A39" i="14" s="1"/>
  <c r="B41" i="4"/>
  <c r="A40" i="14" s="1"/>
  <c r="B42" i="4"/>
  <c r="A41" i="14" s="1"/>
  <c r="B43" i="4"/>
  <c r="A42" i="14" s="1"/>
  <c r="B44" i="4"/>
  <c r="A43" i="14" s="1"/>
  <c r="B45" i="4"/>
  <c r="A44" i="14" s="1"/>
  <c r="B46" i="4"/>
  <c r="A45" i="14" s="1"/>
  <c r="B47" i="4"/>
  <c r="A46" i="14" s="1"/>
  <c r="B48" i="4"/>
  <c r="A47" i="14" s="1"/>
  <c r="B49" i="4"/>
  <c r="A48" i="14" s="1"/>
  <c r="B50" i="4"/>
  <c r="A49" i="14" s="1"/>
  <c r="B51" i="4"/>
  <c r="A50" i="14" s="1"/>
  <c r="B52" i="4"/>
  <c r="A51" i="14" s="1"/>
  <c r="B53" i="4"/>
  <c r="A52" i="14" s="1"/>
  <c r="B54" i="4"/>
  <c r="A53" i="14" s="1"/>
  <c r="B55" i="4"/>
  <c r="A54" i="14" s="1"/>
  <c r="B56" i="4"/>
  <c r="A55" i="14" s="1"/>
  <c r="B57" i="4"/>
  <c r="A56" i="14" s="1"/>
  <c r="B58" i="4"/>
  <c r="A57" i="14" s="1"/>
  <c r="B59" i="4"/>
  <c r="A58" i="14" s="1"/>
  <c r="B60" i="4"/>
  <c r="A59" i="14" s="1"/>
  <c r="B61" i="4"/>
  <c r="A60" i="14" s="1"/>
  <c r="B62" i="4"/>
  <c r="A61" i="14" s="1"/>
  <c r="B63" i="4"/>
  <c r="A62" i="14" s="1"/>
  <c r="B64" i="4"/>
  <c r="A63" i="14" s="1"/>
  <c r="B65" i="4"/>
  <c r="A64" i="14" s="1"/>
  <c r="B66" i="4"/>
  <c r="A65" i="14" s="1"/>
  <c r="B67" i="4"/>
  <c r="A66" i="14" s="1"/>
  <c r="B68" i="4"/>
  <c r="A67" i="14" s="1"/>
  <c r="B69" i="4"/>
  <c r="A68" i="14" s="1"/>
  <c r="B3" i="3"/>
  <c r="B4" i="3"/>
  <c r="B5" i="3"/>
  <c r="B6" i="3"/>
  <c r="B7" i="3"/>
  <c r="B8" i="3"/>
  <c r="B9" i="3"/>
  <c r="B10" i="3"/>
  <c r="B11" i="3"/>
  <c r="B12" i="3"/>
  <c r="B13" i="3"/>
  <c r="B14" i="3"/>
  <c r="B15" i="3"/>
  <c r="B16" i="3"/>
  <c r="B17" i="3"/>
  <c r="B18" i="3"/>
  <c r="B19" i="3"/>
  <c r="B20" i="3"/>
  <c r="B21" i="3"/>
  <c r="B22" i="3"/>
  <c r="B23" i="3"/>
  <c r="B24" i="3"/>
  <c r="B25" i="3"/>
  <c r="B26" i="3"/>
  <c r="B27" i="3"/>
  <c r="B28" i="3"/>
  <c r="B29" i="3"/>
  <c r="B30" i="3"/>
  <c r="B31" i="3"/>
  <c r="B32" i="3"/>
  <c r="B33" i="3"/>
  <c r="B34" i="3"/>
  <c r="B35" i="3"/>
  <c r="B36" i="3"/>
  <c r="B37" i="3"/>
  <c r="B38" i="3"/>
  <c r="B39" i="3"/>
  <c r="B40" i="3"/>
  <c r="B41" i="3"/>
  <c r="B42" i="3"/>
  <c r="B43" i="3"/>
  <c r="B44" i="3"/>
  <c r="B45" i="3"/>
  <c r="B46" i="3"/>
  <c r="B47" i="3"/>
  <c r="B48" i="3"/>
  <c r="B49" i="3"/>
  <c r="B50" i="3"/>
  <c r="B51" i="3"/>
  <c r="B52" i="3"/>
  <c r="B53" i="3"/>
  <c r="B54" i="3"/>
  <c r="B55" i="3"/>
  <c r="B56" i="3"/>
  <c r="B57" i="3"/>
  <c r="B58" i="3"/>
  <c r="B59" i="3"/>
  <c r="B60" i="3"/>
  <c r="B61" i="3"/>
  <c r="B62" i="3"/>
  <c r="B63" i="3"/>
  <c r="B64" i="3"/>
  <c r="B65" i="3"/>
  <c r="B66" i="3"/>
  <c r="B67" i="3"/>
  <c r="B68" i="3"/>
  <c r="B69" i="3"/>
  <c r="O3" i="5" l="1"/>
  <c r="O4" i="5"/>
  <c r="O5" i="5"/>
  <c r="O6" i="5"/>
  <c r="O7" i="5"/>
  <c r="AG7" i="5" s="1"/>
  <c r="O8" i="5"/>
  <c r="O9" i="5"/>
  <c r="O10" i="5"/>
  <c r="O11" i="5"/>
  <c r="O12" i="5"/>
  <c r="O13" i="5"/>
  <c r="O14" i="5"/>
  <c r="O15" i="5"/>
  <c r="O16" i="5"/>
  <c r="O17" i="5"/>
  <c r="O18" i="5"/>
  <c r="O19" i="5"/>
  <c r="O20" i="5"/>
  <c r="O21" i="5"/>
  <c r="O22" i="5"/>
  <c r="O23" i="5"/>
  <c r="O24" i="5"/>
  <c r="O25" i="5"/>
  <c r="O26" i="5"/>
  <c r="O27" i="5"/>
  <c r="O28" i="5"/>
  <c r="O29" i="5"/>
  <c r="O30" i="5"/>
  <c r="O31" i="5"/>
  <c r="O32" i="5"/>
  <c r="O33" i="5"/>
  <c r="O34" i="5"/>
  <c r="O35" i="5"/>
  <c r="O36" i="5"/>
  <c r="O37" i="5"/>
  <c r="O38" i="5"/>
  <c r="O39" i="5"/>
  <c r="O40" i="5"/>
  <c r="O41" i="5"/>
  <c r="O42" i="5"/>
  <c r="O43" i="5"/>
  <c r="O44" i="5"/>
  <c r="O45" i="5"/>
  <c r="O46" i="5"/>
  <c r="O47" i="5"/>
  <c r="O48" i="5"/>
  <c r="O49" i="5"/>
  <c r="O50" i="5"/>
  <c r="O51" i="5"/>
  <c r="O52" i="5"/>
  <c r="O53" i="5"/>
  <c r="O54" i="5"/>
  <c r="O55" i="5"/>
  <c r="O56" i="5"/>
  <c r="O57" i="5"/>
  <c r="O58" i="5"/>
  <c r="O59" i="5"/>
  <c r="O60" i="5"/>
  <c r="O61" i="5"/>
  <c r="O62" i="5"/>
  <c r="O63" i="5"/>
  <c r="O64" i="5"/>
  <c r="O65" i="5"/>
  <c r="O66" i="5"/>
  <c r="O67" i="5"/>
  <c r="O68" i="5"/>
  <c r="O69" i="5"/>
  <c r="AE7" i="5" l="1"/>
  <c r="AJ7" i="5" s="1"/>
  <c r="AB30" i="5"/>
  <c r="AD30" i="5" s="1"/>
  <c r="AB11" i="5"/>
  <c r="AD11" i="5" s="1"/>
  <c r="AD5" i="5"/>
  <c r="AD3" i="5"/>
  <c r="AD9" i="5"/>
  <c r="AD15" i="5"/>
  <c r="AD16" i="5"/>
  <c r="AD23" i="5"/>
  <c r="AD25" i="5"/>
  <c r="AD26" i="5"/>
  <c r="AD27" i="5"/>
  <c r="AD34" i="5"/>
  <c r="AD50" i="5"/>
  <c r="AD54" i="5"/>
  <c r="Y25" i="5"/>
  <c r="AA25" i="5" s="1"/>
  <c r="AA23" i="5"/>
  <c r="Y16" i="5"/>
  <c r="AA16" i="5" s="1"/>
  <c r="Y15" i="5"/>
  <c r="AA15" i="5" s="1"/>
  <c r="Y9" i="5"/>
  <c r="AA9" i="5" s="1"/>
  <c r="Y3" i="5"/>
  <c r="AA3" i="5" s="1"/>
  <c r="AH3" i="5" s="1"/>
  <c r="AA28" i="5"/>
  <c r="AA34" i="5"/>
  <c r="AA47" i="5"/>
  <c r="AA50" i="5"/>
  <c r="AA56" i="5"/>
  <c r="AB4" i="5"/>
  <c r="AD4" i="5" s="1"/>
  <c r="AB6" i="5"/>
  <c r="AD6" i="5" s="1"/>
  <c r="AB7" i="5"/>
  <c r="AB8" i="5"/>
  <c r="AD8" i="5" s="1"/>
  <c r="AB10" i="5"/>
  <c r="AD10" i="5" s="1"/>
  <c r="AB12" i="5"/>
  <c r="AD12" i="5" s="1"/>
  <c r="AB13" i="5"/>
  <c r="AD13" i="5" s="1"/>
  <c r="AB14" i="5"/>
  <c r="AD14" i="5" s="1"/>
  <c r="AB17" i="5"/>
  <c r="AD17" i="5" s="1"/>
  <c r="AB18" i="5"/>
  <c r="AD18" i="5" s="1"/>
  <c r="AB19" i="5"/>
  <c r="AD19" i="5" s="1"/>
  <c r="AB20" i="5"/>
  <c r="AD20" i="5" s="1"/>
  <c r="AB21" i="5"/>
  <c r="AD21" i="5" s="1"/>
  <c r="AB22" i="5"/>
  <c r="AD22" i="5" s="1"/>
  <c r="AB24" i="5"/>
  <c r="AD24" i="5" s="1"/>
  <c r="AB28" i="5"/>
  <c r="AD28" i="5" s="1"/>
  <c r="AB29" i="5"/>
  <c r="AD29" i="5" s="1"/>
  <c r="AD31" i="5"/>
  <c r="AB32" i="5"/>
  <c r="AD32" i="5" s="1"/>
  <c r="AB33" i="5"/>
  <c r="AD33" i="5" s="1"/>
  <c r="AB35" i="5"/>
  <c r="AD35" i="5" s="1"/>
  <c r="AB36" i="5"/>
  <c r="AD36" i="5" s="1"/>
  <c r="AB37" i="5"/>
  <c r="AD37" i="5" s="1"/>
  <c r="AB38" i="5"/>
  <c r="AD38" i="5" s="1"/>
  <c r="AD39" i="5"/>
  <c r="AB40" i="5"/>
  <c r="AD40" i="5" s="1"/>
  <c r="AB41" i="5"/>
  <c r="AD41" i="5" s="1"/>
  <c r="AB42" i="5"/>
  <c r="AD42" i="5" s="1"/>
  <c r="AB43" i="5"/>
  <c r="AD43" i="5" s="1"/>
  <c r="AB44" i="5"/>
  <c r="AD44" i="5" s="1"/>
  <c r="AB45" i="5"/>
  <c r="AD45" i="5" s="1"/>
  <c r="AB46" i="5"/>
  <c r="AD46" i="5" s="1"/>
  <c r="AB47" i="5"/>
  <c r="AD47" i="5" s="1"/>
  <c r="AB48" i="5"/>
  <c r="AD48" i="5" s="1"/>
  <c r="AB49" i="5"/>
  <c r="AD49" i="5" s="1"/>
  <c r="AB51" i="5"/>
  <c r="AD51" i="5" s="1"/>
  <c r="AB52" i="5"/>
  <c r="AD52" i="5" s="1"/>
  <c r="AB53" i="5"/>
  <c r="AD53" i="5" s="1"/>
  <c r="AB55" i="5"/>
  <c r="AD55" i="5" s="1"/>
  <c r="AB56" i="5"/>
  <c r="AD56" i="5" s="1"/>
  <c r="AB57" i="5"/>
  <c r="AD57" i="5" s="1"/>
  <c r="AB58" i="5"/>
  <c r="AD58" i="5" s="1"/>
  <c r="AB59" i="5"/>
  <c r="AD59" i="5" s="1"/>
  <c r="AB60" i="5"/>
  <c r="AD60" i="5" s="1"/>
  <c r="AB61" i="5"/>
  <c r="AD61" i="5" s="1"/>
  <c r="AB62" i="5"/>
  <c r="AD62" i="5" s="1"/>
  <c r="AB63" i="5"/>
  <c r="AD63" i="5" s="1"/>
  <c r="AB64" i="5"/>
  <c r="AD64" i="5" s="1"/>
  <c r="AB65" i="5"/>
  <c r="AD65" i="5" s="1"/>
  <c r="AB66" i="5"/>
  <c r="AD66" i="5" s="1"/>
  <c r="AB67" i="5"/>
  <c r="AD67" i="5" s="1"/>
  <c r="AB68" i="5"/>
  <c r="AD68" i="5" s="1"/>
  <c r="AB69" i="5"/>
  <c r="AD69" i="5" s="1"/>
  <c r="AG56" i="5" l="1"/>
  <c r="AG47" i="5"/>
  <c r="AG28" i="5"/>
  <c r="AG9" i="5"/>
  <c r="AG16" i="5"/>
  <c r="AG25" i="5"/>
  <c r="AG50" i="5"/>
  <c r="AG34" i="5"/>
  <c r="AG3" i="5"/>
  <c r="AG15" i="5"/>
  <c r="AG23" i="5"/>
  <c r="AL7" i="5"/>
  <c r="AQ7" i="5" s="1"/>
  <c r="R7" i="5"/>
  <c r="AE28" i="5" l="1"/>
  <c r="AJ28" i="5" s="1"/>
  <c r="AE9" i="5"/>
  <c r="AJ9" i="5" s="1"/>
  <c r="AE56" i="5"/>
  <c r="AJ56" i="5" s="1"/>
  <c r="AE15" i="5"/>
  <c r="AJ15" i="5" s="1"/>
  <c r="AE50" i="5"/>
  <c r="AJ50" i="5" s="1"/>
  <c r="AE16" i="5"/>
  <c r="AJ16" i="5" s="1"/>
  <c r="AE34" i="5"/>
  <c r="AJ34" i="5" s="1"/>
  <c r="AE25" i="5"/>
  <c r="AJ25" i="5" s="1"/>
  <c r="AE3" i="5"/>
  <c r="AE23" i="5"/>
  <c r="AJ23" i="5" s="1"/>
  <c r="AE47" i="5"/>
  <c r="AJ47" i="5" s="1"/>
  <c r="AJ3" i="5" l="1"/>
  <c r="AL3" i="5"/>
  <c r="AQ3" i="5" s="1"/>
  <c r="AL23" i="5"/>
  <c r="AQ23" i="5" s="1"/>
  <c r="R23" i="5"/>
  <c r="AL16" i="5"/>
  <c r="AQ16" i="5" s="1"/>
  <c r="R16" i="5"/>
  <c r="AL9" i="5"/>
  <c r="AQ9" i="5" s="1"/>
  <c r="R9" i="5"/>
  <c r="R3" i="5"/>
  <c r="AL50" i="5"/>
  <c r="AQ50" i="5" s="1"/>
  <c r="R50" i="5"/>
  <c r="AL28" i="5"/>
  <c r="AQ28" i="5" s="1"/>
  <c r="R28" i="5"/>
  <c r="AL25" i="5"/>
  <c r="AQ25" i="5" s="1"/>
  <c r="R25" i="5"/>
  <c r="AL15" i="5"/>
  <c r="AQ15" i="5" s="1"/>
  <c r="R15" i="5"/>
  <c r="AL47" i="5"/>
  <c r="AQ47" i="5" s="1"/>
  <c r="R47" i="5"/>
  <c r="AL34" i="5"/>
  <c r="AQ34" i="5" s="1"/>
  <c r="R34" i="5"/>
  <c r="AL56" i="5"/>
  <c r="AQ56" i="5" s="1"/>
  <c r="R56" i="5"/>
  <c r="Q3" i="30"/>
  <c r="Q4" i="30"/>
  <c r="Q5" i="30"/>
  <c r="Q6" i="30"/>
  <c r="Q7" i="30"/>
  <c r="Q8" i="30"/>
  <c r="Q9" i="30"/>
  <c r="Q10" i="30"/>
  <c r="Q11" i="30"/>
  <c r="Q12" i="30"/>
  <c r="Q13" i="30"/>
  <c r="Q14" i="30"/>
  <c r="Q15" i="30"/>
  <c r="Q16" i="30"/>
  <c r="Q17" i="30"/>
  <c r="Q18" i="30"/>
  <c r="Q19" i="30"/>
  <c r="Q20" i="30"/>
  <c r="Q21" i="30"/>
  <c r="Q22" i="30"/>
  <c r="Q23" i="30"/>
  <c r="Q24" i="30"/>
  <c r="Q25" i="30"/>
  <c r="Q26" i="30"/>
  <c r="Q27" i="30"/>
  <c r="Q28" i="30"/>
  <c r="Q29" i="30"/>
  <c r="Q30" i="30"/>
  <c r="Q31" i="30"/>
  <c r="Q33" i="30"/>
  <c r="Q34" i="30"/>
  <c r="Q35" i="30"/>
  <c r="Q36" i="30"/>
  <c r="Q37" i="30"/>
  <c r="Q38" i="30"/>
  <c r="Q39" i="30"/>
  <c r="Q40" i="30"/>
  <c r="Q41" i="30"/>
  <c r="Q42" i="30"/>
  <c r="Q43" i="30"/>
  <c r="Q44" i="30"/>
  <c r="Q45" i="30"/>
  <c r="Q46" i="30"/>
  <c r="Q47" i="30"/>
  <c r="Q48" i="30"/>
  <c r="Q49" i="30"/>
  <c r="Q50" i="30"/>
  <c r="Q51" i="30"/>
  <c r="Q52" i="30"/>
  <c r="Q53" i="30"/>
  <c r="Q54" i="30"/>
  <c r="Q55" i="30"/>
  <c r="Q56" i="30"/>
  <c r="Q57" i="30"/>
  <c r="Q58" i="30"/>
  <c r="Q59" i="30"/>
  <c r="Q60" i="30"/>
  <c r="Q61" i="30"/>
  <c r="Q62" i="30"/>
  <c r="Q63" i="30"/>
  <c r="Q64" i="30"/>
  <c r="Q65" i="30"/>
  <c r="Q66" i="30"/>
  <c r="Q67" i="30"/>
  <c r="Q68" i="30"/>
  <c r="Q69" i="30"/>
  <c r="D5" i="14"/>
  <c r="D9" i="14"/>
  <c r="D13" i="14"/>
  <c r="D17" i="14"/>
  <c r="D21" i="14"/>
  <c r="D25" i="14"/>
  <c r="D29" i="14"/>
  <c r="D33" i="14"/>
  <c r="D37" i="14"/>
  <c r="D41" i="14"/>
  <c r="D45" i="14"/>
  <c r="D49" i="14"/>
  <c r="D53" i="14"/>
  <c r="D57" i="14"/>
  <c r="D61" i="14"/>
  <c r="D65" i="14"/>
  <c r="Y58" i="5"/>
  <c r="AA58" i="5" s="1"/>
  <c r="Y59" i="5"/>
  <c r="AA59" i="5" s="1"/>
  <c r="Y60" i="5"/>
  <c r="AA60" i="5" s="1"/>
  <c r="Y61" i="5"/>
  <c r="AA61" i="5" s="1"/>
  <c r="Y62" i="5"/>
  <c r="AA62" i="5" s="1"/>
  <c r="Y63" i="5"/>
  <c r="AA63" i="5" s="1"/>
  <c r="Y64" i="5"/>
  <c r="AA64" i="5" s="1"/>
  <c r="Y65" i="5"/>
  <c r="AA65" i="5" s="1"/>
  <c r="Y66" i="5"/>
  <c r="AA66" i="5" s="1"/>
  <c r="Y67" i="5"/>
  <c r="AA67" i="5" s="1"/>
  <c r="Y68" i="5"/>
  <c r="AA68" i="5" s="1"/>
  <c r="Y69" i="5"/>
  <c r="AA69" i="5" s="1"/>
  <c r="P58" i="5"/>
  <c r="P59" i="5"/>
  <c r="P60" i="5"/>
  <c r="P61" i="5"/>
  <c r="P62" i="5"/>
  <c r="P63" i="5"/>
  <c r="P64" i="5"/>
  <c r="P65" i="5"/>
  <c r="P66" i="5"/>
  <c r="P67" i="5"/>
  <c r="P68" i="5"/>
  <c r="P69" i="5"/>
  <c r="K58" i="5"/>
  <c r="L58" i="5"/>
  <c r="M58" i="5"/>
  <c r="K59" i="5"/>
  <c r="L59" i="5"/>
  <c r="M59" i="5"/>
  <c r="K60" i="5"/>
  <c r="L60" i="5"/>
  <c r="M60" i="5"/>
  <c r="K61" i="5"/>
  <c r="L61" i="5"/>
  <c r="M61" i="5"/>
  <c r="K62" i="5"/>
  <c r="L62" i="5"/>
  <c r="M62" i="5"/>
  <c r="K63" i="5"/>
  <c r="L63" i="5"/>
  <c r="M63" i="5"/>
  <c r="K64" i="5"/>
  <c r="L64" i="5"/>
  <c r="M64" i="5"/>
  <c r="K65" i="5"/>
  <c r="L65" i="5"/>
  <c r="M65" i="5"/>
  <c r="K66" i="5"/>
  <c r="L66" i="5"/>
  <c r="M66" i="5"/>
  <c r="K67" i="5"/>
  <c r="L67" i="5"/>
  <c r="M67" i="5"/>
  <c r="K68" i="5"/>
  <c r="L68" i="5"/>
  <c r="M68" i="5"/>
  <c r="K69" i="5"/>
  <c r="L69" i="5"/>
  <c r="M69" i="5"/>
  <c r="O69" i="30" l="1"/>
  <c r="Z69" i="23"/>
  <c r="O68" i="30"/>
  <c r="Z68" i="23"/>
  <c r="O67" i="30"/>
  <c r="Z67" i="23"/>
  <c r="O66" i="30"/>
  <c r="Z66" i="23"/>
  <c r="O65" i="30"/>
  <c r="Z65" i="23"/>
  <c r="O64" i="30"/>
  <c r="Z64" i="23"/>
  <c r="O63" i="30"/>
  <c r="Z63" i="23"/>
  <c r="O62" i="30"/>
  <c r="Z62" i="23"/>
  <c r="O61" i="30"/>
  <c r="Z61" i="23"/>
  <c r="O60" i="30"/>
  <c r="Z60" i="23"/>
  <c r="O59" i="30"/>
  <c r="Z59" i="23"/>
  <c r="O58" i="30"/>
  <c r="Z58" i="23"/>
  <c r="O57" i="30"/>
  <c r="Z57" i="23"/>
  <c r="O56" i="30"/>
  <c r="Z56" i="23"/>
  <c r="O55" i="30"/>
  <c r="Z55" i="23"/>
  <c r="O54" i="30"/>
  <c r="Z54" i="23"/>
  <c r="O53" i="30"/>
  <c r="Z53" i="23"/>
  <c r="O52" i="30"/>
  <c r="Z52" i="23"/>
  <c r="O51" i="30"/>
  <c r="Z51" i="23"/>
  <c r="O50" i="30"/>
  <c r="Z50" i="23"/>
  <c r="O49" i="30"/>
  <c r="Z49" i="23"/>
  <c r="O48" i="30"/>
  <c r="Z48" i="23"/>
  <c r="O47" i="30"/>
  <c r="Z47" i="23"/>
  <c r="O46" i="30"/>
  <c r="Z46" i="23"/>
  <c r="O45" i="30"/>
  <c r="Z45" i="23"/>
  <c r="O44" i="30"/>
  <c r="Z44" i="23"/>
  <c r="O43" i="30"/>
  <c r="Z43" i="23"/>
  <c r="O42" i="30"/>
  <c r="Z42" i="23"/>
  <c r="O41" i="30"/>
  <c r="Z41" i="23"/>
  <c r="O40" i="30"/>
  <c r="Z40" i="23"/>
  <c r="O39" i="30"/>
  <c r="Z39" i="23"/>
  <c r="O38" i="30"/>
  <c r="Z38" i="23"/>
  <c r="O37" i="30"/>
  <c r="Z37" i="23"/>
  <c r="O36" i="30"/>
  <c r="Z36" i="23"/>
  <c r="O35" i="30"/>
  <c r="Z35" i="23"/>
  <c r="O34" i="30"/>
  <c r="Z34" i="23"/>
  <c r="O33" i="30"/>
  <c r="Z33" i="23"/>
  <c r="O32" i="30"/>
  <c r="Z32" i="23"/>
  <c r="O31" i="30"/>
  <c r="Z31" i="23"/>
  <c r="O30" i="30"/>
  <c r="Z30" i="23"/>
  <c r="O29" i="30"/>
  <c r="Z29" i="23"/>
  <c r="O28" i="30"/>
  <c r="Z28" i="23"/>
  <c r="O27" i="30"/>
  <c r="Z27" i="23"/>
  <c r="O26" i="30"/>
  <c r="Z26" i="23"/>
  <c r="O25" i="30"/>
  <c r="Z25" i="23"/>
  <c r="O24" i="30"/>
  <c r="Z24" i="23"/>
  <c r="O23" i="30"/>
  <c r="Z23" i="23"/>
  <c r="O22" i="30"/>
  <c r="Z22" i="23"/>
  <c r="O21" i="30"/>
  <c r="Z21" i="23"/>
  <c r="O20" i="30"/>
  <c r="Z20" i="23"/>
  <c r="O19" i="30"/>
  <c r="Z19" i="23"/>
  <c r="O18" i="30"/>
  <c r="Z18" i="23"/>
  <c r="O17" i="30"/>
  <c r="Z17" i="23"/>
  <c r="O16" i="30"/>
  <c r="Z16" i="23"/>
  <c r="O15" i="30"/>
  <c r="Z15" i="23"/>
  <c r="O14" i="30"/>
  <c r="Z14" i="23"/>
  <c r="O13" i="30"/>
  <c r="Z13" i="23"/>
  <c r="O12" i="30"/>
  <c r="Z12" i="23"/>
  <c r="O11" i="30"/>
  <c r="Z11" i="23"/>
  <c r="O10" i="30"/>
  <c r="Z10" i="23"/>
  <c r="O9" i="30"/>
  <c r="Z9" i="23"/>
  <c r="O8" i="30"/>
  <c r="Z8" i="23"/>
  <c r="O7" i="30"/>
  <c r="Z7" i="23"/>
  <c r="O6" i="30"/>
  <c r="Z6" i="23"/>
  <c r="O5" i="30"/>
  <c r="Z5" i="23"/>
  <c r="O4" i="30"/>
  <c r="Z4" i="23"/>
  <c r="O3" i="30"/>
  <c r="Z3" i="23"/>
  <c r="P69" i="30"/>
  <c r="AA69" i="23"/>
  <c r="P68" i="30"/>
  <c r="AA68" i="23"/>
  <c r="P67" i="30"/>
  <c r="AA67" i="23"/>
  <c r="P66" i="30"/>
  <c r="AA66" i="23"/>
  <c r="P65" i="30"/>
  <c r="AA65" i="23"/>
  <c r="P64" i="30"/>
  <c r="AA64" i="23"/>
  <c r="P63" i="30"/>
  <c r="AA63" i="23"/>
  <c r="P62" i="30"/>
  <c r="AA62" i="23"/>
  <c r="P61" i="30"/>
  <c r="AA61" i="23"/>
  <c r="P60" i="30"/>
  <c r="AA60" i="23"/>
  <c r="P59" i="30"/>
  <c r="AA59" i="23"/>
  <c r="P58" i="30"/>
  <c r="AA58" i="23"/>
  <c r="P57" i="30"/>
  <c r="AA57" i="23"/>
  <c r="P56" i="30"/>
  <c r="AA56" i="23"/>
  <c r="P55" i="30"/>
  <c r="AA55" i="23"/>
  <c r="P54" i="30"/>
  <c r="AA54" i="23"/>
  <c r="P53" i="30"/>
  <c r="AA53" i="23"/>
  <c r="P52" i="30"/>
  <c r="AA52" i="23"/>
  <c r="P51" i="30"/>
  <c r="AA51" i="23"/>
  <c r="P50" i="30"/>
  <c r="AA50" i="23"/>
  <c r="P49" i="30"/>
  <c r="AA49" i="23"/>
  <c r="P48" i="30"/>
  <c r="AA48" i="23"/>
  <c r="P47" i="30"/>
  <c r="AA47" i="23"/>
  <c r="P46" i="30"/>
  <c r="AA46" i="23"/>
  <c r="P45" i="30"/>
  <c r="AA45" i="23"/>
  <c r="P44" i="30"/>
  <c r="AA44" i="23"/>
  <c r="P43" i="30"/>
  <c r="AA43" i="23"/>
  <c r="P42" i="30"/>
  <c r="AA42" i="23"/>
  <c r="P41" i="30"/>
  <c r="AA41" i="23"/>
  <c r="P40" i="30"/>
  <c r="AA40" i="23"/>
  <c r="P39" i="30"/>
  <c r="AA39" i="23"/>
  <c r="P38" i="30"/>
  <c r="AA38" i="23"/>
  <c r="P37" i="30"/>
  <c r="AA37" i="23"/>
  <c r="P36" i="30"/>
  <c r="AA36" i="23"/>
  <c r="P35" i="30"/>
  <c r="AA35" i="23"/>
  <c r="P34" i="30"/>
  <c r="AA34" i="23"/>
  <c r="P33" i="30"/>
  <c r="AA33" i="23"/>
  <c r="P32" i="30"/>
  <c r="AA32" i="23"/>
  <c r="P31" i="30"/>
  <c r="AA31" i="23"/>
  <c r="P30" i="30"/>
  <c r="AA30" i="23"/>
  <c r="P29" i="30"/>
  <c r="AA29" i="23"/>
  <c r="P28" i="30"/>
  <c r="AA28" i="23"/>
  <c r="P27" i="30"/>
  <c r="AA27" i="23"/>
  <c r="P26" i="30"/>
  <c r="AA26" i="23"/>
  <c r="P25" i="30"/>
  <c r="AA25" i="23"/>
  <c r="P24" i="30"/>
  <c r="AA24" i="23"/>
  <c r="P23" i="30"/>
  <c r="AA23" i="23"/>
  <c r="P22" i="30"/>
  <c r="AA22" i="23"/>
  <c r="P21" i="30"/>
  <c r="AA21" i="23"/>
  <c r="P20" i="30"/>
  <c r="AA20" i="23"/>
  <c r="P19" i="30"/>
  <c r="AA19" i="23"/>
  <c r="P18" i="30"/>
  <c r="AA18" i="23"/>
  <c r="P17" i="30"/>
  <c r="AA17" i="23"/>
  <c r="P16" i="30"/>
  <c r="AA16" i="23"/>
  <c r="P15" i="30"/>
  <c r="AA15" i="23"/>
  <c r="P14" i="30"/>
  <c r="AA14" i="23"/>
  <c r="P13" i="30"/>
  <c r="AA13" i="23"/>
  <c r="P12" i="30"/>
  <c r="AA12" i="23"/>
  <c r="P11" i="30"/>
  <c r="AA11" i="23"/>
  <c r="P10" i="30"/>
  <c r="AA10" i="23"/>
  <c r="P9" i="30"/>
  <c r="AA9" i="23"/>
  <c r="P8" i="30"/>
  <c r="AA8" i="23"/>
  <c r="P7" i="30"/>
  <c r="AA7" i="23"/>
  <c r="P6" i="30"/>
  <c r="AA6" i="23"/>
  <c r="P5" i="30"/>
  <c r="AA5" i="23"/>
  <c r="P4" i="30"/>
  <c r="AA4" i="23"/>
  <c r="P3" i="30"/>
  <c r="AA3" i="23"/>
  <c r="D68" i="14"/>
  <c r="D60" i="14"/>
  <c r="D56" i="14"/>
  <c r="D52" i="14"/>
  <c r="D48" i="14"/>
  <c r="D44" i="14"/>
  <c r="D40" i="14"/>
  <c r="D36" i="14"/>
  <c r="D32" i="14"/>
  <c r="D28" i="14"/>
  <c r="D24" i="14"/>
  <c r="D20" i="14"/>
  <c r="D16" i="14"/>
  <c r="D12" i="14"/>
  <c r="D8" i="14"/>
  <c r="D4" i="14"/>
  <c r="E25" i="14"/>
  <c r="D66" i="14"/>
  <c r="D62" i="14"/>
  <c r="D58" i="14"/>
  <c r="D54" i="14"/>
  <c r="D50" i="14"/>
  <c r="D46" i="14"/>
  <c r="D42" i="14"/>
  <c r="D38" i="14"/>
  <c r="D34" i="14"/>
  <c r="D30" i="14"/>
  <c r="D26" i="14"/>
  <c r="D22" i="14"/>
  <c r="D18" i="14"/>
  <c r="D14" i="14"/>
  <c r="D10" i="14"/>
  <c r="D6" i="14"/>
  <c r="D2" i="14"/>
  <c r="AG68" i="5"/>
  <c r="AH68" i="5"/>
  <c r="AG66" i="5"/>
  <c r="AH66" i="5"/>
  <c r="AG64" i="5"/>
  <c r="AH64" i="5"/>
  <c r="AG62" i="5"/>
  <c r="AH62" i="5"/>
  <c r="AG60" i="5"/>
  <c r="AH60" i="5"/>
  <c r="AG58" i="5"/>
  <c r="AH58" i="5"/>
  <c r="AG69" i="5"/>
  <c r="AH69" i="5"/>
  <c r="AG67" i="5"/>
  <c r="AH67" i="5"/>
  <c r="AG65" i="5"/>
  <c r="AH65" i="5"/>
  <c r="AG63" i="5"/>
  <c r="AH63" i="5"/>
  <c r="AG61" i="5"/>
  <c r="AH61" i="5"/>
  <c r="AG59" i="5"/>
  <c r="AH59" i="5"/>
  <c r="E57" i="14"/>
  <c r="E54" i="14"/>
  <c r="E49" i="14"/>
  <c r="E46" i="14"/>
  <c r="E45" i="14"/>
  <c r="E42" i="14"/>
  <c r="E39" i="14"/>
  <c r="E37" i="14"/>
  <c r="E34" i="14"/>
  <c r="E31" i="14"/>
  <c r="E28" i="14"/>
  <c r="E26" i="14"/>
  <c r="E23" i="14"/>
  <c r="E20" i="14"/>
  <c r="E16" i="14"/>
  <c r="E13" i="14"/>
  <c r="E8" i="14"/>
  <c r="E6" i="14"/>
  <c r="G43" i="14"/>
  <c r="D63" i="14"/>
  <c r="D51" i="14"/>
  <c r="D43" i="14"/>
  <c r="D31" i="14"/>
  <c r="D27" i="14"/>
  <c r="D19" i="14"/>
  <c r="D11" i="14"/>
  <c r="D7" i="14"/>
  <c r="F65" i="14"/>
  <c r="F61" i="14"/>
  <c r="F57" i="14"/>
  <c r="F53" i="14"/>
  <c r="F49" i="14"/>
  <c r="F45" i="14"/>
  <c r="F41" i="14"/>
  <c r="F37" i="14"/>
  <c r="F33" i="14"/>
  <c r="F29" i="14"/>
  <c r="F25" i="14"/>
  <c r="F21" i="14"/>
  <c r="F17" i="14"/>
  <c r="F13" i="14"/>
  <c r="F9" i="14"/>
  <c r="F5" i="14"/>
  <c r="E68" i="14"/>
  <c r="E67" i="14"/>
  <c r="E66" i="14"/>
  <c r="E65" i="14"/>
  <c r="E64" i="14"/>
  <c r="E63" i="14"/>
  <c r="E62" i="14"/>
  <c r="E61" i="14"/>
  <c r="E60" i="14"/>
  <c r="E59" i="14"/>
  <c r="E56" i="14"/>
  <c r="E53" i="14"/>
  <c r="E50" i="14"/>
  <c r="E47" i="14"/>
  <c r="E44" i="14"/>
  <c r="E41" i="14"/>
  <c r="E38" i="14"/>
  <c r="E35" i="14"/>
  <c r="E32" i="14"/>
  <c r="E29" i="14"/>
  <c r="E27" i="14"/>
  <c r="E22" i="14"/>
  <c r="E19" i="14"/>
  <c r="E17" i="14"/>
  <c r="E12" i="14"/>
  <c r="E9" i="14"/>
  <c r="E4" i="14"/>
  <c r="E2" i="14"/>
  <c r="G68" i="14"/>
  <c r="G67" i="14"/>
  <c r="G66" i="14"/>
  <c r="G65" i="14"/>
  <c r="G64" i="14"/>
  <c r="G63" i="14"/>
  <c r="G62" i="14"/>
  <c r="G61" i="14"/>
  <c r="G60" i="14"/>
  <c r="G59" i="14"/>
  <c r="G58" i="14"/>
  <c r="G57" i="14"/>
  <c r="G56" i="14"/>
  <c r="G55" i="14"/>
  <c r="G54" i="14"/>
  <c r="G53" i="14"/>
  <c r="G52" i="14"/>
  <c r="G51" i="14"/>
  <c r="G50" i="14"/>
  <c r="G49" i="14"/>
  <c r="G48" i="14"/>
  <c r="G47" i="14"/>
  <c r="G46" i="14"/>
  <c r="G45" i="14"/>
  <c r="G44" i="14"/>
  <c r="G42" i="14"/>
  <c r="G41" i="14"/>
  <c r="G40" i="14"/>
  <c r="G39" i="14"/>
  <c r="G38" i="14"/>
  <c r="G37" i="14"/>
  <c r="G36" i="14"/>
  <c r="G35" i="14"/>
  <c r="G34" i="14"/>
  <c r="G33" i="14"/>
  <c r="G32" i="14"/>
  <c r="G31" i="14"/>
  <c r="G30" i="14"/>
  <c r="G29" i="14"/>
  <c r="G28" i="14"/>
  <c r="G27" i="14"/>
  <c r="G26" i="14"/>
  <c r="G25" i="14"/>
  <c r="G24" i="14"/>
  <c r="G23" i="14"/>
  <c r="G22" i="14"/>
  <c r="G21" i="14"/>
  <c r="G20" i="14"/>
  <c r="G19" i="14"/>
  <c r="G18" i="14"/>
  <c r="G17" i="14"/>
  <c r="G16" i="14"/>
  <c r="G15" i="14"/>
  <c r="G14" i="14"/>
  <c r="G13" i="14"/>
  <c r="G12" i="14"/>
  <c r="G11" i="14"/>
  <c r="G10" i="14"/>
  <c r="G9" i="14"/>
  <c r="G8" i="14"/>
  <c r="G7" i="14"/>
  <c r="G6" i="14"/>
  <c r="G5" i="14"/>
  <c r="G4" i="14"/>
  <c r="G3" i="14"/>
  <c r="G2" i="14"/>
  <c r="F68" i="14"/>
  <c r="F64" i="14"/>
  <c r="F60" i="14"/>
  <c r="F56" i="14"/>
  <c r="F52" i="14"/>
  <c r="F48" i="14"/>
  <c r="F44" i="14"/>
  <c r="F40" i="14"/>
  <c r="F36" i="14"/>
  <c r="F32" i="14"/>
  <c r="F28" i="14"/>
  <c r="F24" i="14"/>
  <c r="F20" i="14"/>
  <c r="F16" i="14"/>
  <c r="F12" i="14"/>
  <c r="F8" i="14"/>
  <c r="F4" i="14"/>
  <c r="D64" i="14"/>
  <c r="F67" i="14"/>
  <c r="F63" i="14"/>
  <c r="F59" i="14"/>
  <c r="F55" i="14"/>
  <c r="F51" i="14"/>
  <c r="F47" i="14"/>
  <c r="F43" i="14"/>
  <c r="F39" i="14"/>
  <c r="F35" i="14"/>
  <c r="F27" i="14"/>
  <c r="F23" i="14"/>
  <c r="F19" i="14"/>
  <c r="F15" i="14"/>
  <c r="F11" i="14"/>
  <c r="F7" i="14"/>
  <c r="F3" i="14"/>
  <c r="E58" i="14"/>
  <c r="E55" i="14"/>
  <c r="E52" i="14"/>
  <c r="E51" i="14"/>
  <c r="E48" i="14"/>
  <c r="E43" i="14"/>
  <c r="E40" i="14"/>
  <c r="E36" i="14"/>
  <c r="E33" i="14"/>
  <c r="E30" i="14"/>
  <c r="E24" i="14"/>
  <c r="E21" i="14"/>
  <c r="E18" i="14"/>
  <c r="E15" i="14"/>
  <c r="E14" i="14"/>
  <c r="E11" i="14"/>
  <c r="E10" i="14"/>
  <c r="E7" i="14"/>
  <c r="E5" i="14"/>
  <c r="E3" i="14"/>
  <c r="D67" i="14"/>
  <c r="D59" i="14"/>
  <c r="D55" i="14"/>
  <c r="D47" i="14"/>
  <c r="D39" i="14"/>
  <c r="D35" i="14"/>
  <c r="D23" i="14"/>
  <c r="D15" i="14"/>
  <c r="D3" i="14"/>
  <c r="F66" i="14"/>
  <c r="F62" i="14"/>
  <c r="F58" i="14"/>
  <c r="F54" i="14"/>
  <c r="F50" i="14"/>
  <c r="F46" i="14"/>
  <c r="F42" i="14"/>
  <c r="F38" i="14"/>
  <c r="F34" i="14"/>
  <c r="F30" i="14"/>
  <c r="F26" i="14"/>
  <c r="F22" i="14"/>
  <c r="F18" i="14"/>
  <c r="F14" i="14"/>
  <c r="F10" i="14"/>
  <c r="F6" i="14"/>
  <c r="F2" i="14"/>
  <c r="Q61" i="5"/>
  <c r="Q67" i="5"/>
  <c r="Q64" i="5"/>
  <c r="Q59" i="5"/>
  <c r="Q63" i="5"/>
  <c r="Q69" i="5"/>
  <c r="Q66" i="5"/>
  <c r="Q68" i="5"/>
  <c r="Q65" i="5"/>
  <c r="Q62" i="5"/>
  <c r="Q60" i="5"/>
  <c r="Q58" i="5"/>
  <c r="J66" i="30"/>
  <c r="J63" i="30"/>
  <c r="J61" i="30"/>
  <c r="J56" i="30"/>
  <c r="J53" i="30"/>
  <c r="J49" i="30"/>
  <c r="J45" i="30"/>
  <c r="J42" i="30"/>
  <c r="J35" i="30"/>
  <c r="J32" i="30"/>
  <c r="J29" i="30"/>
  <c r="J26" i="30"/>
  <c r="J21" i="30"/>
  <c r="J19" i="30"/>
  <c r="J12" i="30"/>
  <c r="J69" i="30"/>
  <c r="J7" i="30"/>
  <c r="K3" i="5"/>
  <c r="L3" i="5"/>
  <c r="M3" i="5"/>
  <c r="K4" i="5"/>
  <c r="L4" i="5"/>
  <c r="M4" i="5"/>
  <c r="K5" i="5"/>
  <c r="L5" i="5"/>
  <c r="M5" i="5"/>
  <c r="K6" i="5"/>
  <c r="L6" i="5"/>
  <c r="M6" i="5"/>
  <c r="K7" i="5"/>
  <c r="L7" i="5"/>
  <c r="M7" i="5"/>
  <c r="K8" i="5"/>
  <c r="L8" i="5"/>
  <c r="M8" i="5"/>
  <c r="K9" i="5"/>
  <c r="L9" i="5"/>
  <c r="M9" i="5"/>
  <c r="K10" i="5"/>
  <c r="L10" i="5"/>
  <c r="M10" i="5"/>
  <c r="K11" i="5"/>
  <c r="L11" i="5"/>
  <c r="M11" i="5"/>
  <c r="K12" i="5"/>
  <c r="L12" i="5"/>
  <c r="M12" i="5"/>
  <c r="K13" i="5"/>
  <c r="L13" i="5"/>
  <c r="M13" i="5"/>
  <c r="K14" i="5"/>
  <c r="L14" i="5"/>
  <c r="M14" i="5"/>
  <c r="K15" i="5"/>
  <c r="L15" i="5"/>
  <c r="M15" i="5"/>
  <c r="K16" i="5"/>
  <c r="L16" i="5"/>
  <c r="M16" i="5"/>
  <c r="K17" i="5"/>
  <c r="L17" i="5"/>
  <c r="M17" i="5"/>
  <c r="K18" i="5"/>
  <c r="L18" i="5"/>
  <c r="M18" i="5"/>
  <c r="K19" i="5"/>
  <c r="L19" i="5"/>
  <c r="M19" i="5"/>
  <c r="K20" i="5"/>
  <c r="L20" i="5"/>
  <c r="M20" i="5"/>
  <c r="K21" i="5"/>
  <c r="L21" i="5"/>
  <c r="M21" i="5"/>
  <c r="K22" i="5"/>
  <c r="L22" i="5"/>
  <c r="M22" i="5"/>
  <c r="K23" i="5"/>
  <c r="L23" i="5"/>
  <c r="M23" i="5"/>
  <c r="K24" i="5"/>
  <c r="L24" i="5"/>
  <c r="M24" i="5"/>
  <c r="K25" i="5"/>
  <c r="L25" i="5"/>
  <c r="M25" i="5"/>
  <c r="K26" i="5"/>
  <c r="L26" i="5"/>
  <c r="M26" i="5"/>
  <c r="K27" i="5"/>
  <c r="L27" i="5"/>
  <c r="M27" i="5"/>
  <c r="K28" i="5"/>
  <c r="L28" i="5"/>
  <c r="M28" i="5"/>
  <c r="K29" i="5"/>
  <c r="L29" i="5"/>
  <c r="M29" i="5"/>
  <c r="K30" i="5"/>
  <c r="L30" i="5"/>
  <c r="M30" i="5"/>
  <c r="K31" i="5"/>
  <c r="L31" i="5"/>
  <c r="M31" i="5"/>
  <c r="K32" i="5"/>
  <c r="L32" i="5"/>
  <c r="M32" i="5"/>
  <c r="K33" i="5"/>
  <c r="L33" i="5"/>
  <c r="M33" i="5"/>
  <c r="K34" i="5"/>
  <c r="L34" i="5"/>
  <c r="M34" i="5"/>
  <c r="K35" i="5"/>
  <c r="L35" i="5"/>
  <c r="M35" i="5"/>
  <c r="K36" i="5"/>
  <c r="L36" i="5"/>
  <c r="M36" i="5"/>
  <c r="K37" i="5"/>
  <c r="L37" i="5"/>
  <c r="M37" i="5"/>
  <c r="K38" i="5"/>
  <c r="L38" i="5"/>
  <c r="M38" i="5"/>
  <c r="K39" i="5"/>
  <c r="L39" i="5"/>
  <c r="M39" i="5"/>
  <c r="K40" i="5"/>
  <c r="L40" i="5"/>
  <c r="M40" i="5"/>
  <c r="K41" i="5"/>
  <c r="L41" i="5"/>
  <c r="M41" i="5"/>
  <c r="K42" i="5"/>
  <c r="L42" i="5"/>
  <c r="M42" i="5"/>
  <c r="K43" i="5"/>
  <c r="L43" i="5"/>
  <c r="M43" i="5"/>
  <c r="K44" i="5"/>
  <c r="L44" i="5"/>
  <c r="M44" i="5"/>
  <c r="K45" i="5"/>
  <c r="L45" i="5"/>
  <c r="M45" i="5"/>
  <c r="K46" i="5"/>
  <c r="L46" i="5"/>
  <c r="M46" i="5"/>
  <c r="K47" i="5"/>
  <c r="L47" i="5"/>
  <c r="M47" i="5"/>
  <c r="K48" i="5"/>
  <c r="L48" i="5"/>
  <c r="M48" i="5"/>
  <c r="K49" i="5"/>
  <c r="L49" i="5"/>
  <c r="M49" i="5"/>
  <c r="K50" i="5"/>
  <c r="L50" i="5"/>
  <c r="M50" i="5"/>
  <c r="K51" i="5"/>
  <c r="L51" i="5"/>
  <c r="M51" i="5"/>
  <c r="K52" i="5"/>
  <c r="L52" i="5"/>
  <c r="M52" i="5"/>
  <c r="K53" i="5"/>
  <c r="L53" i="5"/>
  <c r="M53" i="5"/>
  <c r="K54" i="5"/>
  <c r="L54" i="5"/>
  <c r="M54" i="5"/>
  <c r="K55" i="5"/>
  <c r="L55" i="5"/>
  <c r="M55" i="5"/>
  <c r="K56" i="5"/>
  <c r="L56" i="5"/>
  <c r="M56" i="5"/>
  <c r="K57" i="5"/>
  <c r="L57" i="5"/>
  <c r="M57" i="5"/>
  <c r="J4" i="30" l="1"/>
  <c r="J13" i="30"/>
  <c r="J16" i="30"/>
  <c r="J22" i="30"/>
  <c r="J24" i="30"/>
  <c r="J27" i="30"/>
  <c r="J30" i="30"/>
  <c r="J36" i="30"/>
  <c r="J43" i="30"/>
  <c r="J46" i="30"/>
  <c r="J50" i="30"/>
  <c r="J54" i="30"/>
  <c r="J57" i="30"/>
  <c r="J59" i="30"/>
  <c r="J67" i="30"/>
  <c r="J64" i="30"/>
  <c r="J5" i="30"/>
  <c r="J8" i="30"/>
  <c r="J62" i="30"/>
  <c r="J68" i="30"/>
  <c r="J15" i="30"/>
  <c r="J20" i="30"/>
  <c r="J41" i="30"/>
  <c r="J55" i="30"/>
  <c r="J11" i="30"/>
  <c r="J18" i="30"/>
  <c r="J28" i="30"/>
  <c r="J31" i="30"/>
  <c r="J34" i="30"/>
  <c r="J38" i="30"/>
  <c r="J48" i="30"/>
  <c r="J52" i="30"/>
  <c r="J39" i="30"/>
  <c r="J3" i="30"/>
  <c r="J6" i="30"/>
  <c r="J9" i="30"/>
  <c r="J10" i="30"/>
  <c r="J14" i="30"/>
  <c r="J17" i="30"/>
  <c r="J23" i="30"/>
  <c r="J25" i="30"/>
  <c r="J33" i="30"/>
  <c r="J37" i="30"/>
  <c r="J40" i="30"/>
  <c r="J44" i="30"/>
  <c r="J47" i="30"/>
  <c r="J51" i="30"/>
  <c r="J58" i="30"/>
  <c r="J60" i="30"/>
  <c r="J65" i="30"/>
  <c r="C43" i="14"/>
  <c r="C3" i="14"/>
  <c r="C10" i="14"/>
  <c r="C17" i="14"/>
  <c r="C19" i="14"/>
  <c r="C30" i="14"/>
  <c r="C33" i="14"/>
  <c r="C40" i="14"/>
  <c r="C47" i="14"/>
  <c r="C54" i="14"/>
  <c r="C68" i="14"/>
  <c r="C67" i="14"/>
  <c r="C27" i="14"/>
  <c r="C51" i="14"/>
  <c r="C6" i="14"/>
  <c r="C18" i="14"/>
  <c r="C34" i="14"/>
  <c r="C48" i="14"/>
  <c r="C62" i="14"/>
  <c r="C12" i="14"/>
  <c r="C29" i="14"/>
  <c r="C35" i="14"/>
  <c r="C42" i="14"/>
  <c r="C45" i="14"/>
  <c r="C53" i="14"/>
  <c r="C2" i="14"/>
  <c r="C5" i="14"/>
  <c r="C13" i="14"/>
  <c r="C16" i="14"/>
  <c r="C22" i="14"/>
  <c r="C24" i="14"/>
  <c r="C32" i="14"/>
  <c r="C46" i="14"/>
  <c r="C61" i="14"/>
  <c r="C65" i="14"/>
  <c r="C36" i="14"/>
  <c r="C20" i="14"/>
  <c r="C25" i="14"/>
  <c r="C31" i="14"/>
  <c r="C44" i="14"/>
  <c r="C52" i="14"/>
  <c r="C55" i="14"/>
  <c r="C60" i="14"/>
  <c r="C4" i="14"/>
  <c r="C7" i="14"/>
  <c r="C15" i="14"/>
  <c r="C21" i="14"/>
  <c r="C23" i="14"/>
  <c r="C26" i="14"/>
  <c r="C38" i="14"/>
  <c r="C49" i="14"/>
  <c r="C56" i="14"/>
  <c r="C58" i="14"/>
  <c r="C63" i="14"/>
  <c r="C66" i="14"/>
  <c r="C8" i="14"/>
  <c r="C9" i="14"/>
  <c r="C39" i="14"/>
  <c r="C50" i="14"/>
  <c r="C57" i="14"/>
  <c r="C59" i="14"/>
  <c r="C64" i="14"/>
  <c r="C11" i="14"/>
  <c r="C28" i="14"/>
  <c r="C41" i="14"/>
  <c r="C14" i="14"/>
  <c r="C37" i="14"/>
  <c r="AE58" i="5"/>
  <c r="AJ58" i="5" s="1"/>
  <c r="AE62" i="5"/>
  <c r="AJ62" i="5" s="1"/>
  <c r="AE68" i="5"/>
  <c r="AJ68" i="5" s="1"/>
  <c r="AE69" i="5"/>
  <c r="AJ69" i="5" s="1"/>
  <c r="AI66" i="5"/>
  <c r="AE63" i="5"/>
  <c r="AJ63" i="5" s="1"/>
  <c r="AI67" i="5"/>
  <c r="AE67" i="5"/>
  <c r="AJ67" i="5" s="1"/>
  <c r="AE60" i="5"/>
  <c r="AJ60" i="5" s="1"/>
  <c r="AE65" i="5"/>
  <c r="AJ65" i="5" s="1"/>
  <c r="AE61" i="5"/>
  <c r="AJ61" i="5" s="1"/>
  <c r="AE66" i="5"/>
  <c r="AJ66" i="5" s="1"/>
  <c r="AI64" i="5"/>
  <c r="AE59" i="5"/>
  <c r="AJ59" i="5" s="1"/>
  <c r="AE64" i="5"/>
  <c r="AJ64" i="5" s="1"/>
  <c r="AI59" i="5"/>
  <c r="AI61" i="5"/>
  <c r="AI65" i="5"/>
  <c r="AI60" i="5"/>
  <c r="AI69" i="5"/>
  <c r="AI63" i="5"/>
  <c r="AI58" i="5"/>
  <c r="AI68" i="5"/>
  <c r="AI62" i="5"/>
  <c r="AF63" i="5"/>
  <c r="AK63" i="5" s="1"/>
  <c r="AF67" i="5"/>
  <c r="AK67" i="5" s="1"/>
  <c r="AF60" i="5"/>
  <c r="AK60" i="5" s="1"/>
  <c r="AF65" i="5"/>
  <c r="AK65" i="5" s="1"/>
  <c r="AF69" i="5"/>
  <c r="AK69" i="5" s="1"/>
  <c r="AF61" i="5"/>
  <c r="AK61" i="5" s="1"/>
  <c r="AF64" i="5"/>
  <c r="AK64" i="5" s="1"/>
  <c r="AF58" i="5"/>
  <c r="AK58" i="5" s="1"/>
  <c r="AF68" i="5"/>
  <c r="AK68" i="5" s="1"/>
  <c r="AF66" i="5"/>
  <c r="AK66" i="5" s="1"/>
  <c r="AF59" i="5"/>
  <c r="AK59" i="5" s="1"/>
  <c r="AF62" i="5"/>
  <c r="AK62" i="5" s="1"/>
  <c r="V4" i="23"/>
  <c r="K44" i="30"/>
  <c r="K7" i="30"/>
  <c r="K16" i="30"/>
  <c r="K22" i="30"/>
  <c r="K24" i="30"/>
  <c r="K30" i="30"/>
  <c r="K36" i="30"/>
  <c r="K43" i="30"/>
  <c r="V44" i="23"/>
  <c r="K46" i="30"/>
  <c r="K50" i="30"/>
  <c r="K54" i="30"/>
  <c r="K60" i="30"/>
  <c r="K65" i="30"/>
  <c r="K4" i="30"/>
  <c r="V7" i="23"/>
  <c r="V50" i="23"/>
  <c r="V64" i="23"/>
  <c r="V13" i="23"/>
  <c r="V27" i="23"/>
  <c r="V39" i="23"/>
  <c r="V43" i="23"/>
  <c r="V46" i="23"/>
  <c r="K53" i="30"/>
  <c r="V57" i="23"/>
  <c r="K61" i="30"/>
  <c r="K66" i="30"/>
  <c r="K39" i="30"/>
  <c r="V14" i="23" l="1"/>
  <c r="V10" i="23"/>
  <c r="V59" i="23"/>
  <c r="K40" i="30"/>
  <c r="K14" i="30"/>
  <c r="K10" i="30"/>
  <c r="K59" i="30"/>
  <c r="V67" i="23"/>
  <c r="K67" i="30"/>
  <c r="K57" i="30"/>
  <c r="V40" i="23"/>
  <c r="V37" i="23"/>
  <c r="V33" i="23"/>
  <c r="K27" i="30"/>
  <c r="V25" i="23"/>
  <c r="V23" i="23"/>
  <c r="V17" i="23"/>
  <c r="K13" i="30"/>
  <c r="V9" i="23"/>
  <c r="K63" i="30"/>
  <c r="K47" i="30"/>
  <c r="K37" i="30"/>
  <c r="K33" i="30"/>
  <c r="K25" i="30"/>
  <c r="K23" i="30"/>
  <c r="K17" i="30"/>
  <c r="V36" i="23"/>
  <c r="V30" i="23"/>
  <c r="V24" i="23"/>
  <c r="V22" i="23"/>
  <c r="V16" i="23"/>
  <c r="K64" i="30"/>
  <c r="V51" i="23"/>
  <c r="V69" i="23"/>
  <c r="V66" i="23"/>
  <c r="V61" i="23"/>
  <c r="V8" i="23"/>
  <c r="K68" i="30"/>
  <c r="K62" i="30"/>
  <c r="V55" i="23"/>
  <c r="K51" i="30"/>
  <c r="V41" i="23"/>
  <c r="V31" i="23"/>
  <c r="V15" i="23"/>
  <c r="V11" i="23"/>
  <c r="K9" i="30"/>
  <c r="K3" i="30"/>
  <c r="V65" i="23"/>
  <c r="V60" i="23"/>
  <c r="K5" i="30"/>
  <c r="V3" i="23"/>
  <c r="K49" i="30"/>
  <c r="K45" i="30"/>
  <c r="K42" i="30"/>
  <c r="K32" i="30"/>
  <c r="K26" i="30"/>
  <c r="K12" i="30"/>
  <c r="V63" i="23"/>
  <c r="K55" i="30"/>
  <c r="V53" i="23"/>
  <c r="V49" i="23"/>
  <c r="V45" i="23"/>
  <c r="K41" i="30"/>
  <c r="V35" i="23"/>
  <c r="K31" i="30"/>
  <c r="V29" i="23"/>
  <c r="V21" i="23"/>
  <c r="V19" i="23"/>
  <c r="K15" i="30"/>
  <c r="K11" i="30"/>
  <c r="V47" i="23"/>
  <c r="V54" i="23"/>
  <c r="V68" i="23"/>
  <c r="V62" i="23"/>
  <c r="V58" i="23"/>
  <c r="V5" i="23"/>
  <c r="K58" i="30"/>
  <c r="V52" i="23"/>
  <c r="V48" i="23"/>
  <c r="V38" i="23"/>
  <c r="V34" i="23"/>
  <c r="V28" i="23"/>
  <c r="V20" i="23"/>
  <c r="V18" i="23"/>
  <c r="K6" i="30"/>
  <c r="K56" i="30"/>
  <c r="K8" i="30"/>
  <c r="V6" i="23"/>
  <c r="K35" i="30"/>
  <c r="K29" i="30"/>
  <c r="K21" i="30"/>
  <c r="K19" i="30"/>
  <c r="K69" i="30"/>
  <c r="V56" i="23"/>
  <c r="K52" i="30"/>
  <c r="K48" i="30"/>
  <c r="V42" i="23"/>
  <c r="K38" i="30"/>
  <c r="K34" i="30"/>
  <c r="V32" i="23"/>
  <c r="K28" i="30"/>
  <c r="V26" i="23"/>
  <c r="K20" i="30"/>
  <c r="K18" i="30"/>
  <c r="V12" i="23"/>
  <c r="AM62" i="5"/>
  <c r="AS62" i="5" s="1"/>
  <c r="S62" i="5"/>
  <c r="AM65" i="5"/>
  <c r="AS65" i="5" s="1"/>
  <c r="S65" i="5"/>
  <c r="AL59" i="5"/>
  <c r="AQ59" i="5" s="1"/>
  <c r="R59" i="5"/>
  <c r="AL63" i="5"/>
  <c r="AQ63" i="5" s="1"/>
  <c r="R63" i="5"/>
  <c r="AL62" i="5"/>
  <c r="AQ62" i="5" s="1"/>
  <c r="R62" i="5"/>
  <c r="AM59" i="5"/>
  <c r="AS59" i="5" s="1"/>
  <c r="S59" i="5"/>
  <c r="AM64" i="5"/>
  <c r="AS64" i="5" s="1"/>
  <c r="S64" i="5"/>
  <c r="AM60" i="5"/>
  <c r="AS60" i="5" s="1"/>
  <c r="S60" i="5"/>
  <c r="AL60" i="5"/>
  <c r="AQ60" i="5" s="1"/>
  <c r="R60" i="5"/>
  <c r="AL58" i="5"/>
  <c r="AQ58" i="5" s="1"/>
  <c r="R58" i="5"/>
  <c r="AM58" i="5"/>
  <c r="AS58" i="5" s="1"/>
  <c r="S58" i="5"/>
  <c r="AL65" i="5"/>
  <c r="AQ65" i="5" s="1"/>
  <c r="R65" i="5"/>
  <c r="AM66" i="5"/>
  <c r="AS66" i="5" s="1"/>
  <c r="S66" i="5"/>
  <c r="AM61" i="5"/>
  <c r="AS61" i="5" s="1"/>
  <c r="S61" i="5"/>
  <c r="AM67" i="5"/>
  <c r="AS67" i="5" s="1"/>
  <c r="S67" i="5"/>
  <c r="AL66" i="5"/>
  <c r="AQ66" i="5" s="1"/>
  <c r="R66" i="5"/>
  <c r="AL67" i="5"/>
  <c r="AQ67" i="5" s="1"/>
  <c r="R67" i="5"/>
  <c r="AL69" i="5"/>
  <c r="AQ69" i="5" s="1"/>
  <c r="R69" i="5"/>
  <c r="AM68" i="5"/>
  <c r="AS68" i="5" s="1"/>
  <c r="S68" i="5"/>
  <c r="AM69" i="5"/>
  <c r="AS69" i="5" s="1"/>
  <c r="S69" i="5"/>
  <c r="AM63" i="5"/>
  <c r="AS63" i="5" s="1"/>
  <c r="S63" i="5"/>
  <c r="AL64" i="5"/>
  <c r="AQ64" i="5" s="1"/>
  <c r="R64" i="5"/>
  <c r="AL61" i="5"/>
  <c r="AQ61" i="5" s="1"/>
  <c r="R61" i="5"/>
  <c r="AL68" i="5"/>
  <c r="AQ68" i="5" s="1"/>
  <c r="R68" i="5"/>
  <c r="T69" i="5" l="1"/>
  <c r="AT62" i="5"/>
  <c r="L62" i="27" s="1"/>
  <c r="AT64" i="5"/>
  <c r="L64" i="27" s="1"/>
  <c r="AT65" i="5"/>
  <c r="L65" i="27" s="1"/>
  <c r="AT68" i="5"/>
  <c r="L68" i="27" s="1"/>
  <c r="AT66" i="5"/>
  <c r="L66" i="27" s="1"/>
  <c r="AT58" i="5"/>
  <c r="L58" i="27" s="1"/>
  <c r="AT63" i="5"/>
  <c r="L63" i="27" s="1"/>
  <c r="AT67" i="5"/>
  <c r="L67" i="27" s="1"/>
  <c r="AT69" i="5"/>
  <c r="L69" i="27" s="1"/>
  <c r="AT61" i="5"/>
  <c r="L61" i="27" s="1"/>
  <c r="AT60" i="5"/>
  <c r="L60" i="27" s="1"/>
  <c r="AT59" i="5"/>
  <c r="L59" i="27" s="1"/>
  <c r="AU59" i="5"/>
  <c r="AU69" i="5"/>
  <c r="AU61" i="5"/>
  <c r="AU60" i="5"/>
  <c r="AU65" i="5"/>
  <c r="AU63" i="5"/>
  <c r="AU68" i="5"/>
  <c r="AU67" i="5"/>
  <c r="AU66" i="5"/>
  <c r="AU58" i="5"/>
  <c r="AU64" i="5"/>
  <c r="AU62" i="5"/>
  <c r="T60" i="5"/>
  <c r="T61" i="5"/>
  <c r="T59" i="5"/>
  <c r="T62" i="5"/>
  <c r="T63" i="5"/>
  <c r="T65" i="5"/>
  <c r="T68" i="5"/>
  <c r="T67" i="5"/>
  <c r="T66" i="5"/>
  <c r="T58" i="5"/>
  <c r="T64" i="5"/>
  <c r="P31" i="5" l="1"/>
  <c r="P4" i="5"/>
  <c r="P5" i="5"/>
  <c r="P6" i="5"/>
  <c r="P7" i="5"/>
  <c r="P8" i="5"/>
  <c r="P9" i="5"/>
  <c r="P10" i="5"/>
  <c r="P11" i="5"/>
  <c r="P12" i="5"/>
  <c r="P13" i="5"/>
  <c r="P14" i="5"/>
  <c r="P15" i="5"/>
  <c r="P16" i="5"/>
  <c r="P17" i="5"/>
  <c r="P18" i="5"/>
  <c r="P19" i="5"/>
  <c r="P20" i="5"/>
  <c r="P21" i="5"/>
  <c r="P22" i="5"/>
  <c r="P23" i="5"/>
  <c r="P24" i="5"/>
  <c r="P25" i="5"/>
  <c r="P26" i="5"/>
  <c r="P27" i="5"/>
  <c r="P28" i="5"/>
  <c r="P29" i="5"/>
  <c r="P30" i="5"/>
  <c r="P32" i="5"/>
  <c r="P33" i="5"/>
  <c r="P34" i="5"/>
  <c r="P35" i="5"/>
  <c r="P36" i="5"/>
  <c r="P37" i="5"/>
  <c r="P38" i="5"/>
  <c r="P39" i="5"/>
  <c r="P40" i="5"/>
  <c r="P41" i="5"/>
  <c r="P42" i="5"/>
  <c r="P43" i="5"/>
  <c r="P44" i="5"/>
  <c r="P45" i="5"/>
  <c r="P46" i="5"/>
  <c r="P48" i="5"/>
  <c r="P49" i="5"/>
  <c r="P50" i="5"/>
  <c r="P51" i="5"/>
  <c r="P52" i="5"/>
  <c r="P53" i="5"/>
  <c r="P54" i="5"/>
  <c r="P55" i="5"/>
  <c r="P56" i="5"/>
  <c r="P57" i="5"/>
  <c r="AH50" i="5" l="1"/>
  <c r="AH25" i="5"/>
  <c r="AH28" i="5"/>
  <c r="AH16" i="5"/>
  <c r="AH34" i="5"/>
  <c r="AH9" i="5"/>
  <c r="AH56" i="5"/>
  <c r="AH23" i="5"/>
  <c r="AH15" i="5"/>
  <c r="AI15" i="5" s="1"/>
  <c r="AH7" i="5"/>
  <c r="AH47" i="5"/>
  <c r="AK53" i="5"/>
  <c r="AK28" i="5"/>
  <c r="AK16" i="5"/>
  <c r="AK8" i="5"/>
  <c r="AK34" i="5"/>
  <c r="AK27" i="5"/>
  <c r="AK19" i="5"/>
  <c r="AK42" i="5"/>
  <c r="AK29" i="5"/>
  <c r="AK55" i="5"/>
  <c r="AK47" i="5"/>
  <c r="AK31" i="5"/>
  <c r="AK3" i="5"/>
  <c r="Q3" i="5"/>
  <c r="Q47" i="5"/>
  <c r="Q37" i="5"/>
  <c r="Q56" i="5"/>
  <c r="Q49" i="5"/>
  <c r="Q42" i="5"/>
  <c r="Q35" i="5"/>
  <c r="Q55" i="5"/>
  <c r="Q52" i="5"/>
  <c r="Q48" i="5"/>
  <c r="Q41" i="5"/>
  <c r="Q38" i="5"/>
  <c r="Q34" i="5"/>
  <c r="Q30" i="5"/>
  <c r="Q27" i="5"/>
  <c r="Q24" i="5"/>
  <c r="Q22" i="5"/>
  <c r="Q16" i="5"/>
  <c r="Q13" i="5"/>
  <c r="Q8" i="5"/>
  <c r="Q5" i="5"/>
  <c r="Q31" i="5"/>
  <c r="Q26" i="5"/>
  <c r="Q40" i="5"/>
  <c r="Q29" i="5"/>
  <c r="Q19" i="5"/>
  <c r="Q12" i="5"/>
  <c r="Q7" i="5"/>
  <c r="Q57" i="5"/>
  <c r="Q54" i="5"/>
  <c r="Q50" i="5"/>
  <c r="Q46" i="5"/>
  <c r="Q43" i="5"/>
  <c r="Q39" i="5"/>
  <c r="Q36" i="5"/>
  <c r="Q28" i="5"/>
  <c r="Q20" i="5"/>
  <c r="Q18" i="5"/>
  <c r="Q15" i="5"/>
  <c r="Q11" i="5"/>
  <c r="Q4" i="5"/>
  <c r="Q51" i="5"/>
  <c r="Q44" i="5"/>
  <c r="Q33" i="5"/>
  <c r="Q21" i="5"/>
  <c r="Q53" i="5"/>
  <c r="Q45" i="5"/>
  <c r="Q32" i="5"/>
  <c r="Q25" i="5"/>
  <c r="Q23" i="5"/>
  <c r="Q17" i="5"/>
  <c r="Q14" i="5"/>
  <c r="Q10" i="5"/>
  <c r="Q9" i="5"/>
  <c r="Q6" i="5"/>
  <c r="T47" i="5"/>
  <c r="AI7" i="5" l="1"/>
  <c r="AI3" i="5"/>
  <c r="AI9" i="5"/>
  <c r="AI25" i="5"/>
  <c r="AI47" i="5"/>
  <c r="AI16" i="5"/>
  <c r="AI34" i="5"/>
  <c r="AI23" i="5"/>
  <c r="AI56" i="5"/>
  <c r="AI28" i="5"/>
  <c r="AI50" i="5"/>
  <c r="AF47" i="5"/>
  <c r="AM47" i="5" s="1"/>
  <c r="AS47" i="5" s="1"/>
  <c r="AT47" i="5" s="1"/>
  <c r="L47" i="27" s="1"/>
  <c r="AF3" i="5"/>
  <c r="AM3" i="5" s="1"/>
  <c r="AF56" i="5"/>
  <c r="AK56" i="5" s="1"/>
  <c r="AF50" i="5"/>
  <c r="AK50" i="5" s="1"/>
  <c r="AF34" i="5"/>
  <c r="AM34" i="5" s="1"/>
  <c r="AF25" i="5"/>
  <c r="AK25" i="5" s="1"/>
  <c r="AF28" i="5"/>
  <c r="AF7" i="5"/>
  <c r="AK7" i="5" s="1"/>
  <c r="AF9" i="5"/>
  <c r="AK9" i="5" s="1"/>
  <c r="AF16" i="5"/>
  <c r="AF15" i="5"/>
  <c r="AK15" i="5" s="1"/>
  <c r="AF23" i="5"/>
  <c r="AK23" i="5" s="1"/>
  <c r="AU47" i="5" l="1"/>
  <c r="AM16" i="5"/>
  <c r="AS16" i="5" s="1"/>
  <c r="AT16" i="5" s="1"/>
  <c r="L16" i="27" s="1"/>
  <c r="S16" i="5"/>
  <c r="T16" i="5" s="1"/>
  <c r="AM9" i="5"/>
  <c r="AS9" i="5" s="1"/>
  <c r="AT9" i="5" s="1"/>
  <c r="L9" i="27" s="1"/>
  <c r="S9" i="5"/>
  <c r="T9" i="5" s="1"/>
  <c r="AM23" i="5"/>
  <c r="AS23" i="5" s="1"/>
  <c r="AT23" i="5" s="1"/>
  <c r="L23" i="27" s="1"/>
  <c r="S23" i="5"/>
  <c r="T23" i="5" s="1"/>
  <c r="AM28" i="5"/>
  <c r="AS28" i="5" s="1"/>
  <c r="AT28" i="5" s="1"/>
  <c r="L28" i="27" s="1"/>
  <c r="S28" i="5"/>
  <c r="T28" i="5" s="1"/>
  <c r="AM25" i="5"/>
  <c r="S25" i="5"/>
  <c r="T25" i="5" s="1"/>
  <c r="AS34" i="5"/>
  <c r="AT34" i="5" s="1"/>
  <c r="L34" i="27" s="1"/>
  <c r="S34" i="5"/>
  <c r="T34" i="5" s="1"/>
  <c r="AM50" i="5"/>
  <c r="AS50" i="5" s="1"/>
  <c r="AT50" i="5" s="1"/>
  <c r="L50" i="27" s="1"/>
  <c r="S50" i="5"/>
  <c r="T50" i="5" s="1"/>
  <c r="S3" i="5"/>
  <c r="T3" i="5" s="1"/>
  <c r="AM15" i="5"/>
  <c r="AS15" i="5" s="1"/>
  <c r="AT15" i="5" s="1"/>
  <c r="L15" i="27" s="1"/>
  <c r="S15" i="5"/>
  <c r="T15" i="5" s="1"/>
  <c r="AM7" i="5"/>
  <c r="AS7" i="5" s="1"/>
  <c r="AT7" i="5" s="1"/>
  <c r="L7" i="27" s="1"/>
  <c r="S7" i="5"/>
  <c r="T7" i="5" s="1"/>
  <c r="AM56" i="5"/>
  <c r="AS56" i="5" s="1"/>
  <c r="AT56" i="5" s="1"/>
  <c r="L56" i="27" s="1"/>
  <c r="S56" i="5"/>
  <c r="T56" i="5" s="1"/>
  <c r="Y4" i="5"/>
  <c r="AA4" i="5" s="1"/>
  <c r="Y5" i="5"/>
  <c r="AA5" i="5" s="1"/>
  <c r="Y6" i="5"/>
  <c r="AA6" i="5" s="1"/>
  <c r="Y7" i="5"/>
  <c r="Y8" i="5"/>
  <c r="AA8" i="5" s="1"/>
  <c r="Y10" i="5"/>
  <c r="AA10" i="5" s="1"/>
  <c r="Y11" i="5"/>
  <c r="AA11" i="5" s="1"/>
  <c r="Y12" i="5"/>
  <c r="AA12" i="5" s="1"/>
  <c r="Y13" i="5"/>
  <c r="AA13" i="5" s="1"/>
  <c r="Y14" i="5"/>
  <c r="AA14" i="5" s="1"/>
  <c r="Y17" i="5"/>
  <c r="AA17" i="5" s="1"/>
  <c r="Y18" i="5"/>
  <c r="Y19" i="5"/>
  <c r="AA19" i="5" s="1"/>
  <c r="Y20" i="5"/>
  <c r="Y21" i="5"/>
  <c r="AA21" i="5" s="1"/>
  <c r="Y22" i="5"/>
  <c r="AA22" i="5" s="1"/>
  <c r="Y24" i="5"/>
  <c r="AA24" i="5" s="1"/>
  <c r="Y26" i="5"/>
  <c r="AA26" i="5" s="1"/>
  <c r="Y27" i="5"/>
  <c r="AA27" i="5" s="1"/>
  <c r="Y29" i="5"/>
  <c r="AA29" i="5" s="1"/>
  <c r="Y30" i="5"/>
  <c r="AA30" i="5" s="1"/>
  <c r="Y31" i="5"/>
  <c r="AA31" i="5" s="1"/>
  <c r="Y32" i="5"/>
  <c r="AA32" i="5" s="1"/>
  <c r="Y33" i="5"/>
  <c r="AA33" i="5" s="1"/>
  <c r="Y35" i="5"/>
  <c r="Y36" i="5"/>
  <c r="AA36" i="5" s="1"/>
  <c r="Y37" i="5"/>
  <c r="AA37" i="5" s="1"/>
  <c r="Y38" i="5"/>
  <c r="AA38" i="5" s="1"/>
  <c r="AA39" i="5"/>
  <c r="Y40" i="5"/>
  <c r="AA40" i="5" s="1"/>
  <c r="Y41" i="5"/>
  <c r="AA41" i="5" s="1"/>
  <c r="Y42" i="5"/>
  <c r="AA42" i="5" s="1"/>
  <c r="AH42" i="5" s="1"/>
  <c r="AF42" i="5" s="1"/>
  <c r="Y43" i="5"/>
  <c r="AA43" i="5" s="1"/>
  <c r="Y44" i="5"/>
  <c r="AA44" i="5" s="1"/>
  <c r="Y45" i="5"/>
  <c r="AA45" i="5" s="1"/>
  <c r="Y46" i="5"/>
  <c r="AA46" i="5" s="1"/>
  <c r="Y48" i="5"/>
  <c r="AA48" i="5" s="1"/>
  <c r="Y49" i="5"/>
  <c r="AA49" i="5" s="1"/>
  <c r="Y51" i="5"/>
  <c r="AA51" i="5" s="1"/>
  <c r="Y52" i="5"/>
  <c r="AA52" i="5" s="1"/>
  <c r="Y53" i="5"/>
  <c r="AA53" i="5" s="1"/>
  <c r="AA54" i="5"/>
  <c r="Y55" i="5"/>
  <c r="AA55" i="5" s="1"/>
  <c r="Y57" i="5"/>
  <c r="AA57" i="5" s="1"/>
  <c r="AU3" i="5" l="1"/>
  <c r="AS3" i="5"/>
  <c r="AT3" i="5" s="1"/>
  <c r="L3" i="27" s="1"/>
  <c r="AU25" i="5"/>
  <c r="AS25" i="5"/>
  <c r="AT25" i="5" s="1"/>
  <c r="L25" i="27" s="1"/>
  <c r="AG53" i="5"/>
  <c r="AH53" i="5"/>
  <c r="AF53" i="5" s="1"/>
  <c r="AG57" i="5"/>
  <c r="AH57" i="5"/>
  <c r="AF57" i="5" s="1"/>
  <c r="AG54" i="5"/>
  <c r="AH54" i="5"/>
  <c r="AF54" i="5" s="1"/>
  <c r="AG52" i="5"/>
  <c r="AH52" i="5"/>
  <c r="AF52" i="5" s="1"/>
  <c r="AG49" i="5"/>
  <c r="AH49" i="5"/>
  <c r="AF49" i="5" s="1"/>
  <c r="AG46" i="5"/>
  <c r="AH46" i="5"/>
  <c r="AF46" i="5" s="1"/>
  <c r="AG44" i="5"/>
  <c r="AH44" i="5"/>
  <c r="AF44" i="5" s="1"/>
  <c r="AG42" i="5"/>
  <c r="AS42" i="5"/>
  <c r="AG40" i="5"/>
  <c r="AH40" i="5"/>
  <c r="AF40" i="5" s="1"/>
  <c r="AG38" i="5"/>
  <c r="AH38" i="5"/>
  <c r="AF38" i="5" s="1"/>
  <c r="AG36" i="5"/>
  <c r="AH36" i="5"/>
  <c r="AF36" i="5" s="1"/>
  <c r="AG33" i="5"/>
  <c r="AH33" i="5"/>
  <c r="AF33" i="5" s="1"/>
  <c r="AG31" i="5"/>
  <c r="AH31" i="5"/>
  <c r="AF31" i="5" s="1"/>
  <c r="AG29" i="5"/>
  <c r="AH29" i="5"/>
  <c r="AF29" i="5" s="1"/>
  <c r="AG26" i="5"/>
  <c r="AH26" i="5"/>
  <c r="AF26" i="5" s="1"/>
  <c r="AG22" i="5"/>
  <c r="AH22" i="5"/>
  <c r="AF22" i="5" s="1"/>
  <c r="AG14" i="5"/>
  <c r="AH14" i="5"/>
  <c r="AF14" i="5" s="1"/>
  <c r="AG12" i="5"/>
  <c r="AH12" i="5"/>
  <c r="AF12" i="5" s="1"/>
  <c r="AG10" i="5"/>
  <c r="AH10" i="5"/>
  <c r="AF10" i="5" s="1"/>
  <c r="AG5" i="5"/>
  <c r="AH5" i="5"/>
  <c r="AF5" i="5" s="1"/>
  <c r="AG55" i="5"/>
  <c r="AH55" i="5"/>
  <c r="AF55" i="5" s="1"/>
  <c r="AG51" i="5"/>
  <c r="AH51" i="5"/>
  <c r="AF51" i="5" s="1"/>
  <c r="AG48" i="5"/>
  <c r="AH48" i="5"/>
  <c r="AF48" i="5" s="1"/>
  <c r="AG45" i="5"/>
  <c r="AH45" i="5"/>
  <c r="AF45" i="5" s="1"/>
  <c r="AG43" i="5"/>
  <c r="AH43" i="5"/>
  <c r="AF43" i="5" s="1"/>
  <c r="AG41" i="5"/>
  <c r="AH41" i="5"/>
  <c r="AF41" i="5" s="1"/>
  <c r="AG39" i="5"/>
  <c r="AH39" i="5"/>
  <c r="AF39" i="5" s="1"/>
  <c r="AG37" i="5"/>
  <c r="AH37" i="5"/>
  <c r="AF37" i="5" s="1"/>
  <c r="AG32" i="5"/>
  <c r="AH32" i="5"/>
  <c r="AF32" i="5" s="1"/>
  <c r="AG30" i="5"/>
  <c r="AH30" i="5"/>
  <c r="AF30" i="5" s="1"/>
  <c r="AG27" i="5"/>
  <c r="AH27" i="5"/>
  <c r="AF27" i="5" s="1"/>
  <c r="AG24" i="5"/>
  <c r="AH24" i="5"/>
  <c r="AF24" i="5" s="1"/>
  <c r="AG21" i="5"/>
  <c r="AH21" i="5"/>
  <c r="AF21" i="5" s="1"/>
  <c r="AG19" i="5"/>
  <c r="AH19" i="5"/>
  <c r="AF19" i="5" s="1"/>
  <c r="AG17" i="5"/>
  <c r="AH17" i="5"/>
  <c r="AF17" i="5" s="1"/>
  <c r="AG13" i="5"/>
  <c r="AH13" i="5"/>
  <c r="AF13" i="5" s="1"/>
  <c r="AG11" i="5"/>
  <c r="AH11" i="5"/>
  <c r="AF11" i="5" s="1"/>
  <c r="AG8" i="5"/>
  <c r="AH8" i="5"/>
  <c r="AF8" i="5" s="1"/>
  <c r="AG6" i="5"/>
  <c r="AH6" i="5"/>
  <c r="AF6" i="5" s="1"/>
  <c r="AG4" i="5"/>
  <c r="AH4" i="5"/>
  <c r="AF4" i="5" s="1"/>
  <c r="AU50" i="5"/>
  <c r="AU23" i="5"/>
  <c r="AU9" i="5"/>
  <c r="AU16" i="5"/>
  <c r="AU56" i="5"/>
  <c r="AU7" i="5"/>
  <c r="AU34" i="5"/>
  <c r="AU28" i="5"/>
  <c r="AA18" i="5"/>
  <c r="AA20" i="5"/>
  <c r="AA35" i="5"/>
  <c r="AG20" i="5" l="1"/>
  <c r="AH20" i="5"/>
  <c r="AG35" i="5"/>
  <c r="AH35" i="5"/>
  <c r="AF35" i="5" s="1"/>
  <c r="AG18" i="5"/>
  <c r="AH18" i="5"/>
  <c r="AF18" i="5" s="1"/>
  <c r="AK5" i="5"/>
  <c r="S5" i="5"/>
  <c r="AM5" i="5"/>
  <c r="AS5" i="5" s="1"/>
  <c r="AK49" i="5"/>
  <c r="AM49" i="5"/>
  <c r="AS49" i="5" s="1"/>
  <c r="S49" i="5"/>
  <c r="AK38" i="5"/>
  <c r="S38" i="5"/>
  <c r="AM38" i="5"/>
  <c r="AS38" i="5" s="1"/>
  <c r="AK13" i="5"/>
  <c r="S13" i="5"/>
  <c r="AM13" i="5"/>
  <c r="AS13" i="5" s="1"/>
  <c r="AK17" i="5"/>
  <c r="S17" i="5"/>
  <c r="AM17" i="5"/>
  <c r="AS17" i="5" s="1"/>
  <c r="AK37" i="5"/>
  <c r="AM37" i="5"/>
  <c r="AS37" i="5" s="1"/>
  <c r="S37" i="5"/>
  <c r="AK52" i="5"/>
  <c r="S52" i="5"/>
  <c r="AM52" i="5"/>
  <c r="AS52" i="5" s="1"/>
  <c r="S31" i="5"/>
  <c r="AM31" i="5"/>
  <c r="AS31" i="5" s="1"/>
  <c r="AK43" i="5"/>
  <c r="S43" i="5"/>
  <c r="AM43" i="5"/>
  <c r="AS43" i="5" s="1"/>
  <c r="AM27" i="5"/>
  <c r="AS27" i="5" s="1"/>
  <c r="S27" i="5"/>
  <c r="AM55" i="5"/>
  <c r="AS55" i="5" s="1"/>
  <c r="S55" i="5"/>
  <c r="S19" i="5"/>
  <c r="AM19" i="5"/>
  <c r="AS19" i="5" s="1"/>
  <c r="AK39" i="5"/>
  <c r="S39" i="5"/>
  <c r="AM39" i="5"/>
  <c r="AS39" i="5" s="1"/>
  <c r="AF20" i="5"/>
  <c r="AK10" i="5"/>
  <c r="AM10" i="5"/>
  <c r="AS10" i="5" s="1"/>
  <c r="S10" i="5"/>
  <c r="AK26" i="5"/>
  <c r="AM26" i="5"/>
  <c r="AS26" i="5" s="1"/>
  <c r="S26" i="5"/>
  <c r="AK36" i="5"/>
  <c r="S36" i="5"/>
  <c r="AM36" i="5"/>
  <c r="AS36" i="5" s="1"/>
  <c r="AK44" i="5"/>
  <c r="AM44" i="5"/>
  <c r="AS44" i="5" s="1"/>
  <c r="S44" i="5"/>
  <c r="AK54" i="5"/>
  <c r="S54" i="5"/>
  <c r="AM54" i="5"/>
  <c r="AS54" i="5" s="1"/>
  <c r="AM29" i="5"/>
  <c r="AS29" i="5" s="1"/>
  <c r="S29" i="5"/>
  <c r="AK46" i="5"/>
  <c r="S46" i="5"/>
  <c r="AM46" i="5"/>
  <c r="AS46" i="5" s="1"/>
  <c r="AK4" i="5"/>
  <c r="S4" i="5"/>
  <c r="AM4" i="5"/>
  <c r="AS4" i="5" s="1"/>
  <c r="AK24" i="5"/>
  <c r="S24" i="5"/>
  <c r="AM24" i="5"/>
  <c r="AS24" i="5" s="1"/>
  <c r="AM53" i="5"/>
  <c r="AS53" i="5" s="1"/>
  <c r="S53" i="5"/>
  <c r="AK21" i="5"/>
  <c r="S21" i="5"/>
  <c r="AM21" i="5"/>
  <c r="AS21" i="5" s="1"/>
  <c r="AK32" i="5"/>
  <c r="S32" i="5"/>
  <c r="AM32" i="5"/>
  <c r="AS32" i="5" s="1"/>
  <c r="AK41" i="5"/>
  <c r="S41" i="5"/>
  <c r="AM41" i="5"/>
  <c r="AS41" i="5" s="1"/>
  <c r="AK22" i="5"/>
  <c r="S22" i="5"/>
  <c r="AM22" i="5"/>
  <c r="AS22" i="5" s="1"/>
  <c r="S8" i="5"/>
  <c r="AM8" i="5"/>
  <c r="AS8" i="5" s="1"/>
  <c r="AK30" i="5"/>
  <c r="AM30" i="5"/>
  <c r="AS30" i="5" s="1"/>
  <c r="S30" i="5"/>
  <c r="AK48" i="5"/>
  <c r="S48" i="5"/>
  <c r="AM48" i="5"/>
  <c r="AS48" i="5" s="1"/>
  <c r="AK14" i="5"/>
  <c r="AM14" i="5"/>
  <c r="AS14" i="5" s="1"/>
  <c r="S14" i="5"/>
  <c r="AK40" i="5"/>
  <c r="S40" i="5"/>
  <c r="AM40" i="5"/>
  <c r="AS40" i="5" s="1"/>
  <c r="AK12" i="5"/>
  <c r="AM12" i="5"/>
  <c r="AS12" i="5" s="1"/>
  <c r="S12" i="5"/>
  <c r="AK57" i="5"/>
  <c r="S57" i="5"/>
  <c r="AM57" i="5"/>
  <c r="AS57" i="5" s="1"/>
  <c r="AK45" i="5"/>
  <c r="AM45" i="5"/>
  <c r="AS45" i="5" s="1"/>
  <c r="S45" i="5"/>
  <c r="AK33" i="5"/>
  <c r="S33" i="5"/>
  <c r="AM33" i="5"/>
  <c r="AS33" i="5" s="1"/>
  <c r="AK11" i="5"/>
  <c r="AM11" i="5"/>
  <c r="AS11" i="5" s="1"/>
  <c r="S11" i="5"/>
  <c r="AK51" i="5"/>
  <c r="S51" i="5"/>
  <c r="AM51" i="5"/>
  <c r="AS51" i="5" s="1"/>
  <c r="AK6" i="5"/>
  <c r="S6" i="5"/>
  <c r="AM6" i="5"/>
  <c r="AS6" i="5" s="1"/>
  <c r="AI14" i="5"/>
  <c r="AI31" i="5"/>
  <c r="AI42" i="5"/>
  <c r="AI52" i="5"/>
  <c r="AI54" i="5"/>
  <c r="AI22" i="5"/>
  <c r="AI41" i="5"/>
  <c r="AI5" i="5"/>
  <c r="AI11" i="5"/>
  <c r="AI32" i="5"/>
  <c r="AI39" i="5"/>
  <c r="AI48" i="5"/>
  <c r="AI57" i="5"/>
  <c r="AI19" i="5"/>
  <c r="AI45" i="5"/>
  <c r="AI21" i="5"/>
  <c r="AI29" i="5"/>
  <c r="AI37" i="5"/>
  <c r="AI44" i="5"/>
  <c r="AI26" i="5"/>
  <c r="AI51" i="5"/>
  <c r="AI10" i="5"/>
  <c r="AI27" i="5"/>
  <c r="AI46" i="5"/>
  <c r="AI55" i="5"/>
  <c r="AI33" i="5"/>
  <c r="AI8" i="5"/>
  <c r="AI17" i="5"/>
  <c r="AI36" i="5"/>
  <c r="AI43" i="5"/>
  <c r="AI53" i="5"/>
  <c r="AI4" i="5"/>
  <c r="AI30" i="5"/>
  <c r="AI6" i="5"/>
  <c r="AI12" i="5"/>
  <c r="AI24" i="5"/>
  <c r="AI40" i="5"/>
  <c r="AI49" i="5"/>
  <c r="AI13" i="5"/>
  <c r="AI38" i="5"/>
  <c r="AE57" i="5"/>
  <c r="AJ57" i="5" s="1"/>
  <c r="AE22" i="5"/>
  <c r="AJ22" i="5" s="1"/>
  <c r="AE55" i="5"/>
  <c r="AJ55" i="5" s="1"/>
  <c r="AE32" i="5"/>
  <c r="AJ32" i="5" s="1"/>
  <c r="AE29" i="5"/>
  <c r="AJ29" i="5" s="1"/>
  <c r="AE14" i="5"/>
  <c r="AJ14" i="5" s="1"/>
  <c r="AE46" i="5"/>
  <c r="AJ46" i="5" s="1"/>
  <c r="AE54" i="5"/>
  <c r="AJ54" i="5" s="1"/>
  <c r="AE36" i="5"/>
  <c r="AJ36" i="5" s="1"/>
  <c r="AE4" i="5"/>
  <c r="AJ4" i="5" s="1"/>
  <c r="AE44" i="5"/>
  <c r="AJ44" i="5" s="1"/>
  <c r="AE31" i="5"/>
  <c r="AJ31" i="5" s="1"/>
  <c r="AE41" i="5"/>
  <c r="AJ41" i="5" s="1"/>
  <c r="AE8" i="5"/>
  <c r="AJ8" i="5" s="1"/>
  <c r="AE53" i="5"/>
  <c r="AJ53" i="5" s="1"/>
  <c r="AE19" i="5"/>
  <c r="AJ19" i="5" s="1"/>
  <c r="AE6" i="5"/>
  <c r="AJ6" i="5" s="1"/>
  <c r="AE21" i="5"/>
  <c r="AJ21" i="5" s="1"/>
  <c r="AE49" i="5"/>
  <c r="AJ49" i="5" s="1"/>
  <c r="AE26" i="5"/>
  <c r="AJ26" i="5" s="1"/>
  <c r="AE10" i="5"/>
  <c r="AJ10" i="5" s="1"/>
  <c r="AE52" i="5"/>
  <c r="AJ52" i="5" s="1"/>
  <c r="AE11" i="5"/>
  <c r="AJ11" i="5" s="1"/>
  <c r="AE39" i="5"/>
  <c r="AJ39" i="5" s="1"/>
  <c r="AE30" i="5"/>
  <c r="AJ30" i="5" s="1"/>
  <c r="AE24" i="5"/>
  <c r="AJ24" i="5" s="1"/>
  <c r="AE37" i="5"/>
  <c r="AJ37" i="5" s="1"/>
  <c r="AE38" i="5"/>
  <c r="AJ38" i="5" s="1"/>
  <c r="AE42" i="5"/>
  <c r="AJ42" i="5" s="1"/>
  <c r="AE27" i="5"/>
  <c r="AJ27" i="5" s="1"/>
  <c r="AE17" i="5"/>
  <c r="AJ17" i="5" s="1"/>
  <c r="AE43" i="5"/>
  <c r="AJ43" i="5" s="1"/>
  <c r="AE12" i="5"/>
  <c r="AJ12" i="5" s="1"/>
  <c r="AE40" i="5"/>
  <c r="AJ40" i="5" s="1"/>
  <c r="AE33" i="5"/>
  <c r="AJ33" i="5" s="1"/>
  <c r="AE5" i="5"/>
  <c r="AJ5" i="5" s="1"/>
  <c r="AE48" i="5"/>
  <c r="AJ48" i="5" s="1"/>
  <c r="AE45" i="5"/>
  <c r="AJ45" i="5" s="1"/>
  <c r="AE13" i="5"/>
  <c r="AJ13" i="5" s="1"/>
  <c r="AE51" i="5"/>
  <c r="AJ51" i="5" s="1"/>
  <c r="AK35" i="5" l="1"/>
  <c r="AM35" i="5"/>
  <c r="AS35" i="5" s="1"/>
  <c r="S35" i="5"/>
  <c r="AK18" i="5"/>
  <c r="S18" i="5"/>
  <c r="AM18" i="5"/>
  <c r="AS18" i="5" s="1"/>
  <c r="AK20" i="5"/>
  <c r="AM20" i="5"/>
  <c r="AS20" i="5" s="1"/>
  <c r="S20" i="5"/>
  <c r="AL48" i="5"/>
  <c r="R48" i="5"/>
  <c r="T48" i="5" s="1"/>
  <c r="AL12" i="5"/>
  <c r="R12" i="5"/>
  <c r="T12" i="5" s="1"/>
  <c r="AL30" i="5"/>
  <c r="R30" i="5"/>
  <c r="T30" i="5" s="1"/>
  <c r="AL10" i="5"/>
  <c r="R10" i="5"/>
  <c r="T10" i="5" s="1"/>
  <c r="AL6" i="5"/>
  <c r="R6" i="5"/>
  <c r="T6" i="5" s="1"/>
  <c r="AL41" i="5"/>
  <c r="R41" i="5"/>
  <c r="T41" i="5" s="1"/>
  <c r="AL29" i="5"/>
  <c r="R29" i="5"/>
  <c r="T29" i="5" s="1"/>
  <c r="AL57" i="5"/>
  <c r="R57" i="5"/>
  <c r="T57" i="5" s="1"/>
  <c r="AL51" i="5"/>
  <c r="R51" i="5"/>
  <c r="T51" i="5" s="1"/>
  <c r="AL5" i="5"/>
  <c r="R5" i="5"/>
  <c r="T5" i="5" s="1"/>
  <c r="AL43" i="5"/>
  <c r="R43" i="5"/>
  <c r="T43" i="5" s="1"/>
  <c r="AL38" i="5"/>
  <c r="R38" i="5"/>
  <c r="T38" i="5" s="1"/>
  <c r="AL39" i="5"/>
  <c r="R39" i="5"/>
  <c r="T39" i="5" s="1"/>
  <c r="AL26" i="5"/>
  <c r="R26" i="5"/>
  <c r="T26" i="5" s="1"/>
  <c r="AL19" i="5"/>
  <c r="R19" i="5"/>
  <c r="T19" i="5" s="1"/>
  <c r="AL31" i="5"/>
  <c r="R31" i="5"/>
  <c r="T31" i="5" s="1"/>
  <c r="AL54" i="5"/>
  <c r="R54" i="5"/>
  <c r="T54" i="5" s="1"/>
  <c r="AL32" i="5"/>
  <c r="R32" i="5"/>
  <c r="T32" i="5" s="1"/>
  <c r="AL13" i="5"/>
  <c r="R13" i="5"/>
  <c r="T13" i="5" s="1"/>
  <c r="AL33" i="5"/>
  <c r="R33" i="5"/>
  <c r="T33" i="5" s="1"/>
  <c r="AL17" i="5"/>
  <c r="R17" i="5"/>
  <c r="T17" i="5" s="1"/>
  <c r="AL37" i="5"/>
  <c r="R37" i="5"/>
  <c r="T37" i="5" s="1"/>
  <c r="AL11" i="5"/>
  <c r="R11" i="5"/>
  <c r="T11" i="5" s="1"/>
  <c r="AL49" i="5"/>
  <c r="R49" i="5"/>
  <c r="T49" i="5" s="1"/>
  <c r="AL53" i="5"/>
  <c r="R53" i="5"/>
  <c r="T53" i="5" s="1"/>
  <c r="AL44" i="5"/>
  <c r="R44" i="5"/>
  <c r="T44" i="5" s="1"/>
  <c r="AL46" i="5"/>
  <c r="R46" i="5"/>
  <c r="T46" i="5" s="1"/>
  <c r="AL55" i="5"/>
  <c r="R55" i="5"/>
  <c r="T55" i="5" s="1"/>
  <c r="AL45" i="5"/>
  <c r="R45" i="5"/>
  <c r="T45" i="5" s="1"/>
  <c r="AL40" i="5"/>
  <c r="R40" i="5"/>
  <c r="T40" i="5" s="1"/>
  <c r="AL27" i="5"/>
  <c r="R27" i="5"/>
  <c r="T27" i="5" s="1"/>
  <c r="AL24" i="5"/>
  <c r="R24" i="5"/>
  <c r="T24" i="5" s="1"/>
  <c r="AL52" i="5"/>
  <c r="R52" i="5"/>
  <c r="T52" i="5" s="1"/>
  <c r="AL21" i="5"/>
  <c r="R21" i="5"/>
  <c r="T21" i="5" s="1"/>
  <c r="AL8" i="5"/>
  <c r="R8" i="5"/>
  <c r="T8" i="5" s="1"/>
  <c r="AL4" i="5"/>
  <c r="R4" i="5"/>
  <c r="T4" i="5" s="1"/>
  <c r="AL14" i="5"/>
  <c r="R14" i="5"/>
  <c r="T14" i="5" s="1"/>
  <c r="AL22" i="5"/>
  <c r="R22" i="5"/>
  <c r="T22" i="5" s="1"/>
  <c r="AL42" i="5"/>
  <c r="R42" i="5"/>
  <c r="T42" i="5" s="1"/>
  <c r="AL36" i="5"/>
  <c r="R36" i="5"/>
  <c r="T36" i="5" s="1"/>
  <c r="AI18" i="5"/>
  <c r="AI35" i="5"/>
  <c r="AI20" i="5"/>
  <c r="AE35" i="5"/>
  <c r="AJ35" i="5" s="1"/>
  <c r="AE18" i="5"/>
  <c r="AJ18" i="5" s="1"/>
  <c r="AE20" i="5"/>
  <c r="AJ20" i="5" s="1"/>
  <c r="AQ36" i="5" l="1"/>
  <c r="AU36" i="5"/>
  <c r="AQ22" i="5"/>
  <c r="AU22" i="5"/>
  <c r="AQ4" i="5"/>
  <c r="AU4" i="5"/>
  <c r="AQ21" i="5"/>
  <c r="AU21" i="5"/>
  <c r="AQ24" i="5"/>
  <c r="AU24" i="5"/>
  <c r="AQ40" i="5"/>
  <c r="AU40" i="5"/>
  <c r="AQ55" i="5"/>
  <c r="AQ44" i="5"/>
  <c r="AU44" i="5"/>
  <c r="AQ49" i="5"/>
  <c r="AU49" i="5"/>
  <c r="AQ37" i="5"/>
  <c r="AU37" i="5"/>
  <c r="AQ33" i="5"/>
  <c r="AU33" i="5"/>
  <c r="AQ32" i="5"/>
  <c r="AU32" i="5"/>
  <c r="AQ31" i="5"/>
  <c r="AU31" i="5"/>
  <c r="AQ26" i="5"/>
  <c r="AU26" i="5"/>
  <c r="AQ38" i="5"/>
  <c r="AU38" i="5"/>
  <c r="AQ5" i="5"/>
  <c r="AU5" i="5"/>
  <c r="AQ57" i="5"/>
  <c r="AU57" i="5"/>
  <c r="AQ41" i="5"/>
  <c r="AU41" i="5"/>
  <c r="AQ10" i="5"/>
  <c r="AU10" i="5"/>
  <c r="AQ12" i="5"/>
  <c r="AU12" i="5"/>
  <c r="AQ42" i="5"/>
  <c r="AU42" i="5"/>
  <c r="AQ14" i="5"/>
  <c r="AU14" i="5"/>
  <c r="AQ8" i="5"/>
  <c r="AU8" i="5"/>
  <c r="AQ52" i="5"/>
  <c r="AU52" i="5"/>
  <c r="AQ27" i="5"/>
  <c r="AU27" i="5"/>
  <c r="AQ45" i="5"/>
  <c r="AU45" i="5"/>
  <c r="AQ46" i="5"/>
  <c r="AU46" i="5"/>
  <c r="AQ53" i="5"/>
  <c r="AU53" i="5"/>
  <c r="AQ11" i="5"/>
  <c r="AU11" i="5"/>
  <c r="AQ17" i="5"/>
  <c r="AU17" i="5"/>
  <c r="AQ13" i="5"/>
  <c r="AU13" i="5"/>
  <c r="AQ54" i="5"/>
  <c r="AU54" i="5"/>
  <c r="AQ19" i="5"/>
  <c r="AU19" i="5"/>
  <c r="AQ39" i="5"/>
  <c r="AU39" i="5"/>
  <c r="AQ43" i="5"/>
  <c r="AU43" i="5"/>
  <c r="AQ51" i="5"/>
  <c r="AU51" i="5"/>
  <c r="AQ29" i="5"/>
  <c r="AU29" i="5"/>
  <c r="AQ6" i="5"/>
  <c r="AU6" i="5"/>
  <c r="AQ30" i="5"/>
  <c r="AU30" i="5"/>
  <c r="AQ48" i="5"/>
  <c r="AU48" i="5"/>
  <c r="AL20" i="5"/>
  <c r="R20" i="5"/>
  <c r="T20" i="5" s="1"/>
  <c r="AL18" i="5"/>
  <c r="R18" i="5"/>
  <c r="T18" i="5" s="1"/>
  <c r="AL35" i="5"/>
  <c r="AQ35" i="5" s="1"/>
  <c r="R35" i="5"/>
  <c r="T35" i="5" s="1"/>
  <c r="AT35" i="5" l="1"/>
  <c r="L35" i="27" s="1"/>
  <c r="AT30" i="5"/>
  <c r="L30" i="27"/>
  <c r="AT11" i="5"/>
  <c r="L11" i="27" s="1"/>
  <c r="AT42" i="5"/>
  <c r="L42" i="27"/>
  <c r="AT38" i="5"/>
  <c r="L38" i="27" s="1"/>
  <c r="AT33" i="5"/>
  <c r="L33" i="27" s="1"/>
  <c r="AT40" i="5"/>
  <c r="L40" i="27" s="1"/>
  <c r="AT21" i="5"/>
  <c r="L21" i="27" s="1"/>
  <c r="AT22" i="5"/>
  <c r="L22" i="27" s="1"/>
  <c r="AT29" i="5"/>
  <c r="L29" i="27" s="1"/>
  <c r="AT13" i="5"/>
  <c r="L13" i="27" s="1"/>
  <c r="AT27" i="5"/>
  <c r="L27" i="27" s="1"/>
  <c r="AT57" i="5"/>
  <c r="L57" i="27" s="1"/>
  <c r="AT49" i="5"/>
  <c r="L49" i="27" s="1"/>
  <c r="AT51" i="5"/>
  <c r="L51" i="27" s="1"/>
  <c r="AT54" i="5"/>
  <c r="L54" i="27" s="1"/>
  <c r="AT53" i="5"/>
  <c r="L53" i="27" s="1"/>
  <c r="AT45" i="5"/>
  <c r="L45" i="27" s="1"/>
  <c r="AT52" i="5"/>
  <c r="L52" i="27" s="1"/>
  <c r="AT14" i="5"/>
  <c r="L14" i="27" s="1"/>
  <c r="AT12" i="5"/>
  <c r="L12" i="27" s="1"/>
  <c r="AT41" i="5"/>
  <c r="L41" i="27" s="1"/>
  <c r="AT5" i="5"/>
  <c r="L5" i="27" s="1"/>
  <c r="AT26" i="5"/>
  <c r="L26" i="27" s="1"/>
  <c r="AT32" i="5"/>
  <c r="L32" i="27" s="1"/>
  <c r="AT37" i="5"/>
  <c r="L37" i="27" s="1"/>
  <c r="AT44" i="5"/>
  <c r="L44" i="27" s="1"/>
  <c r="AT43" i="5"/>
  <c r="L43" i="27" s="1"/>
  <c r="AT19" i="5"/>
  <c r="L19" i="27" s="1"/>
  <c r="AT46" i="5"/>
  <c r="L46" i="27" s="1"/>
  <c r="AT8" i="5"/>
  <c r="L8" i="27" s="1"/>
  <c r="AT10" i="5"/>
  <c r="L10" i="27" s="1"/>
  <c r="AT31" i="5"/>
  <c r="L31" i="27" s="1"/>
  <c r="AT48" i="5"/>
  <c r="L48" i="27" s="1"/>
  <c r="AT6" i="5"/>
  <c r="L6" i="27" s="1"/>
  <c r="AT39" i="5"/>
  <c r="L39" i="27" s="1"/>
  <c r="AT17" i="5"/>
  <c r="L17" i="27" s="1"/>
  <c r="AT55" i="5"/>
  <c r="L55" i="27" s="1"/>
  <c r="AT24" i="5"/>
  <c r="L24" i="27" s="1"/>
  <c r="AT4" i="5"/>
  <c r="L4" i="27" s="1"/>
  <c r="AT36" i="5"/>
  <c r="L36" i="27" s="1"/>
  <c r="AQ20" i="5"/>
  <c r="AU20" i="5"/>
  <c r="AQ18" i="5"/>
  <c r="AU18" i="5"/>
  <c r="AU35" i="5"/>
  <c r="AT20" i="5" l="1"/>
  <c r="L20" i="27" s="1"/>
  <c r="AT18" i="5"/>
  <c r="L18" i="27" s="1"/>
</calcChain>
</file>

<file path=xl/sharedStrings.xml><?xml version="1.0" encoding="utf-8"?>
<sst xmlns="http://schemas.openxmlformats.org/spreadsheetml/2006/main" count="2235" uniqueCount="347">
  <si>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</si>
  <si>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</si>
  <si>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</si>
  <si>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</si>
  <si>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</si>
  <si>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</si>
  <si>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</si>
  <si>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</si>
  <si>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</si>
  <si>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Total de l'actif EUR</t>
  </si>
  <si>
    <t>DB REGIO AKTIENGESELLSCHAFT</t>
  </si>
  <si>
    <t>DB STATION&amp;SERVICE AKTIENGESELLSCHAFT</t>
  </si>
  <si>
    <t>ROCHE DIAGNOSTICS GMBH</t>
  </si>
  <si>
    <t>BOMBARDIER TRANSPORTATION GMBH</t>
  </si>
  <si>
    <t>DB ENERGIE GMBH</t>
  </si>
  <si>
    <t>ZELLSTOFF STENDAL GMBH</t>
  </si>
  <si>
    <t>ARCELORMITTAL EISENHÜTTENSTADT GMBH</t>
  </si>
  <si>
    <t>BALL PACKAGING EUROPE GMBH</t>
  </si>
  <si>
    <t>STADTWERKE DÜSSELDORF AG</t>
  </si>
  <si>
    <t>SKF GMBH</t>
  </si>
  <si>
    <t>IVECO MAGIRUS AG</t>
  </si>
  <si>
    <t>SAINT-GOBAIN GLASS DEUTSCHLAND GMBH</t>
  </si>
  <si>
    <t>TAKKO HOLDING GMBH</t>
  </si>
  <si>
    <t>KONICA MINOLTA BUSINESS SOLUTIONS EUROPE GMBH</t>
  </si>
  <si>
    <t>RENAULT DEUTSCHLAND AG</t>
  </si>
  <si>
    <t>ROGESA ROHEISENGESELL- SCHAFT SAAR MBH</t>
  </si>
  <si>
    <t>SCA HYGIENE PRODUCTS GMBH</t>
  </si>
  <si>
    <t>LIEBHERR-WERK EHINGEN GMBH</t>
  </si>
  <si>
    <t>DB FAHRZEUGINSTANDHALTUNG GMBH</t>
  </si>
  <si>
    <t>TRIMET ALUMINIUM SE</t>
  </si>
  <si>
    <t>ONTEX VERTRIEB GMBH &amp; CO. KG</t>
  </si>
  <si>
    <t>URENCO DEUTSCHLAND GMBH</t>
  </si>
  <si>
    <t>TRANS EUROPA NATURGAS PIPELINE GMBH &amp; CO. KG</t>
  </si>
  <si>
    <t>RABO TRADING GERMANY GMBH</t>
  </si>
  <si>
    <t>S-BAHN HAMBURG GMBH</t>
  </si>
  <si>
    <t>KIA MOTORS DEUTSCHLAND GMBH</t>
  </si>
  <si>
    <t>HECKLER &amp; KOCH GMBH</t>
  </si>
  <si>
    <t>HÄFEN UND GÜTERVERKEHR KÖLN AKTIENGESELLSCHAFT</t>
  </si>
  <si>
    <t>RHEIKA-DELTA WARENHANDELSGESELLSCHAFT MIT BESCHRÄNKTER HAFTUNG</t>
  </si>
  <si>
    <t>HACH LANGE GMBH</t>
  </si>
  <si>
    <t>MAQUET GMBH</t>
  </si>
  <si>
    <t>GAMBRO DIALYSATOREN GMBH</t>
  </si>
  <si>
    <t>SAME DEUTZ-FAHR DEUTSCHLAND GMBH</t>
  </si>
  <si>
    <t>TOYS "R" US GMBH</t>
  </si>
  <si>
    <t>AVNET TECHNOLOGY SOLUTIONS GMBH</t>
  </si>
  <si>
    <t>SASOL WAX GMBH</t>
  </si>
  <si>
    <t>FERMACELL GMBH</t>
  </si>
  <si>
    <t>SEEHAFEN KIEL GMBH &amp; CO. KOMMANDITGESELLSCHAFT</t>
  </si>
  <si>
    <t>ZAPF GMBH</t>
  </si>
  <si>
    <t>ESPRIT RETAIL B.V. &amp; CO. KG</t>
  </si>
  <si>
    <t>HKL BAUMASCHINEN GMBH</t>
  </si>
  <si>
    <t>BAUER MASCHINEN GMBH</t>
  </si>
  <si>
    <t>ZKS ZENTRALKOKEREI SAAR GMBH</t>
  </si>
  <si>
    <t>DIEHL AEROSPACE GMBH</t>
  </si>
  <si>
    <t>SKODA AUTO DEUTSCHLAND GMBH</t>
  </si>
  <si>
    <t>LIEBHERR-HAUSGERÄTE OCHSENHAUSEN GMBH</t>
  </si>
  <si>
    <t>NOWEDA PHARMA-HANDELS-GESELLSCHAFT MIT BESCHRÄNKTER HAFTUNG</t>
  </si>
  <si>
    <t>KRAUSSMAFFEI BERSTORFF GMBH</t>
  </si>
  <si>
    <t>ELSEVIER GMBH</t>
  </si>
  <si>
    <t>R&amp;R ICE CREAM DEUTSCHLAND GMBH</t>
  </si>
  <si>
    <t>SODAWERK STAßFURT GMBH &amp; CO. KG</t>
  </si>
  <si>
    <t>SAARSCHMIEDE GMBH FREIFORMSCHMIEDE</t>
  </si>
  <si>
    <t>BOREALIS POLYMERE GMBH</t>
  </si>
  <si>
    <t>n.d.</t>
  </si>
  <si>
    <t>AMBAU GMBH</t>
  </si>
  <si>
    <t>FRIESLANDCAMPINA GERMANY GMBH</t>
  </si>
  <si>
    <t>Immobilisations corporelles EUR</t>
  </si>
  <si>
    <t>immo incop</t>
  </si>
  <si>
    <t>Autres actif immo</t>
  </si>
  <si>
    <t>Capital EUR</t>
  </si>
  <si>
    <t xml:space="preserve">Autres fonds propres </t>
  </si>
  <si>
    <t>Dettes à LT</t>
  </si>
  <si>
    <t>Autres dettes à LT</t>
  </si>
  <si>
    <t>Provisions pour risques et charges EUR</t>
  </si>
  <si>
    <t>Dettes à CT: emprunts EUR</t>
  </si>
  <si>
    <t>Dettes à CT: fournisseurs EUR</t>
  </si>
  <si>
    <t>Autres dettes à court terme EUR</t>
  </si>
  <si>
    <t>Total des prod. d'exploitation EUR</t>
  </si>
  <si>
    <t>EBIT</t>
  </si>
  <si>
    <t>Amortissement</t>
  </si>
  <si>
    <t>Produits financiers</t>
  </si>
  <si>
    <t>Charges financières EUR</t>
  </si>
  <si>
    <t xml:space="preserve">Intérêts payés </t>
  </si>
  <si>
    <t>Résultat courant avant impôts EUR</t>
  </si>
  <si>
    <t>Impôts et taxes assimilées EUR</t>
  </si>
  <si>
    <t>Résultat courant après imposition EUR</t>
  </si>
  <si>
    <t>Produits exceptionnels EUR</t>
  </si>
  <si>
    <t>Charges exceptionnelles EUR</t>
  </si>
  <si>
    <t>Bénéfice (perte) net</t>
  </si>
  <si>
    <t>Liquidité reduite (x)</t>
  </si>
  <si>
    <t>n.s.</t>
  </si>
  <si>
    <t>Ratio de solvabilité (à partir de l'actif) %</t>
  </si>
  <si>
    <t>Coefficient d'endettement %</t>
  </si>
  <si>
    <t>Effectifs</t>
  </si>
  <si>
    <t>Intérêts perçus</t>
  </si>
  <si>
    <t>Intérêts payés</t>
  </si>
  <si>
    <t>Produit financier</t>
  </si>
  <si>
    <t>Charge nettes intérêts 2009</t>
  </si>
  <si>
    <t xml:space="preserve">EBITDA+ résultat exceptionnel </t>
  </si>
  <si>
    <t>Produit financier - intérêt percus</t>
  </si>
  <si>
    <t xml:space="preserve">Fonds propres </t>
  </si>
  <si>
    <t>Fonds propres / Actif</t>
  </si>
  <si>
    <t>Dettes long terme</t>
  </si>
  <si>
    <t>Dettes LT /Actif</t>
  </si>
  <si>
    <t xml:space="preserve">Dettes à LT / Fonds propres </t>
  </si>
  <si>
    <t>Dettes LT + emprunt CT</t>
  </si>
  <si>
    <t xml:space="preserve">(Dettes LT + emprunt CT) / Actif </t>
  </si>
  <si>
    <t xml:space="preserve">(Dettes LT + emprunt CT) / Fonds propres </t>
  </si>
  <si>
    <t>EBITDA (hors résultat exptionnel) année T / Actif en T-1</t>
  </si>
  <si>
    <t>Rotation de l'actif</t>
  </si>
  <si>
    <t>Immo corporelle / actif</t>
  </si>
  <si>
    <t>Variation 2008-2010</t>
  </si>
  <si>
    <t>Var 2008-2010</t>
  </si>
  <si>
    <t>Errore standard</t>
  </si>
  <si>
    <t>Charge nette intérêts 2010</t>
  </si>
  <si>
    <t>2008-2010</t>
  </si>
  <si>
    <t>Int payé - int perçus</t>
  </si>
  <si>
    <t>2009-2010</t>
  </si>
  <si>
    <t>ALDI GMBH &amp; CO KOMMANDITGESELLSCHAFT DONAUESCHINGEN</t>
  </si>
  <si>
    <t>ALDI GMBH &amp; CO. KOMMANDITGESELLSCHAFT BINGEN</t>
  </si>
  <si>
    <t>ALDI GMBH &amp; CO. KOMMANDITGESELLSCHAFT EBERSBERG</t>
  </si>
  <si>
    <t>ALDI GMBH &amp; CO. KOMMANDITGESELLSCHAFT HELMSTADT</t>
  </si>
  <si>
    <t>ALDI GMBH &amp; CO. KOMMANDITGESELLSCHAFT KERPEN</t>
  </si>
  <si>
    <t>ALDI GMBH &amp; CO. KOMMANDITGESELLSCHAFT LANGENFELD</t>
  </si>
  <si>
    <t>ALDI GMBH &amp; CO. KOMMANDITGESELLSCHAFT MAHLBERG</t>
  </si>
  <si>
    <t>ALDI GMBH &amp; CO. KOMMANDITGESELLSCHAFT MÖNCHENGLADBACH</t>
  </si>
  <si>
    <t>ALDI GMBH &amp; CO. KOMMANDITGESELLSCHAFT MÖRFELDEN-WALLDORF</t>
  </si>
  <si>
    <t>ALDI GMBH &amp; CO. KOMMANDITGESELLSCHAFT MURR</t>
  </si>
  <si>
    <t>ALDI GMBH &amp; CO. KOMMANDITGESELLSCHAFT ROTH</t>
  </si>
  <si>
    <t>ALDI GMBH &amp; CO. KOMMANDITGESELLSCHAFT SANKT AUGUSTIN</t>
  </si>
  <si>
    <t>Moyenne</t>
  </si>
  <si>
    <t>Ecart-type</t>
  </si>
  <si>
    <t>Dettes long terme / capitaux propres</t>
  </si>
  <si>
    <t>Profitabilité</t>
  </si>
  <si>
    <t>log Produits d'exploitation</t>
  </si>
  <si>
    <t>Media</t>
  </si>
  <si>
    <t>Mediana</t>
  </si>
  <si>
    <t>Deviazione standard</t>
  </si>
  <si>
    <t>Varianza campionaria</t>
  </si>
  <si>
    <t>Asimmetria</t>
  </si>
  <si>
    <t>Intervallo</t>
  </si>
  <si>
    <t>Minimo</t>
  </si>
  <si>
    <t>Livello di confidenza(99,0%)</t>
  </si>
  <si>
    <t>Produits financier imposable au taux plein</t>
  </si>
  <si>
    <t>EBITDA imposable</t>
  </si>
  <si>
    <t>30% EBITDA imposable</t>
  </si>
  <si>
    <t>Colonna1</t>
  </si>
  <si>
    <t>Charges nette intérêts - 30% EBITDA imposable</t>
  </si>
  <si>
    <t>Revenus des placements incorporé à 5 % dans la base imposable</t>
  </si>
  <si>
    <t>Variation Total de l'actif</t>
  </si>
  <si>
    <t xml:space="preserve">Variation Cap propres / actif </t>
  </si>
  <si>
    <t xml:space="preserve">Var Dettes long terme / actif </t>
  </si>
  <si>
    <t xml:space="preserve">Var Tangibilité </t>
  </si>
  <si>
    <t xml:space="preserve">Δ Total de l'actif </t>
  </si>
  <si>
    <t>Δ EBITDA imposable</t>
  </si>
  <si>
    <t xml:space="preserve">Augmentation de l'EBITDA imposable </t>
  </si>
  <si>
    <t>Augmentation de l'EBITDA imposable et diminutiion de la charge nette d'intérêts</t>
  </si>
  <si>
    <t>Diminution de la charge nette d'intérêts</t>
  </si>
  <si>
    <t>Pas d'adaptation</t>
  </si>
  <si>
    <t>1 si non respect en 2009</t>
  </si>
  <si>
    <t>variation</t>
  </si>
  <si>
    <t>DLT ACTIF</t>
  </si>
  <si>
    <t>Actif</t>
  </si>
  <si>
    <t>Aset turnover</t>
  </si>
  <si>
    <t>tangibilité</t>
  </si>
  <si>
    <t>ln produits d'exploitation</t>
  </si>
  <si>
    <t>OUTPUT RIEPILOGO</t>
  </si>
  <si>
    <t>Statistica della regressione</t>
  </si>
  <si>
    <t>R multiplo</t>
  </si>
  <si>
    <t>R al quadrato</t>
  </si>
  <si>
    <t>R al quadrato corretto</t>
  </si>
  <si>
    <t>Osservazioni</t>
  </si>
  <si>
    <t>ANALISI VARIANZA</t>
  </si>
  <si>
    <t>Regressione</t>
  </si>
  <si>
    <t>Residuo</t>
  </si>
  <si>
    <t>Totale</t>
  </si>
  <si>
    <t>Intercetta</t>
  </si>
  <si>
    <t>gdl</t>
  </si>
  <si>
    <t>SQ</t>
  </si>
  <si>
    <t>MQ</t>
  </si>
  <si>
    <t>F</t>
  </si>
  <si>
    <t>Significatività F</t>
  </si>
  <si>
    <t>Coefficienti</t>
  </si>
  <si>
    <t>Stat t</t>
  </si>
  <si>
    <t>Valore di significatività</t>
  </si>
  <si>
    <t>Inferiore 95%</t>
  </si>
  <si>
    <t>Superiore 95%</t>
  </si>
  <si>
    <t>OUTPUT RESIDUI</t>
  </si>
  <si>
    <t>Osservazione</t>
  </si>
  <si>
    <t>Residui</t>
  </si>
  <si>
    <t>FP  ACTIF</t>
  </si>
  <si>
    <t>Nombre d'observations</t>
  </si>
  <si>
    <t>R Multiple</t>
  </si>
  <si>
    <t>R carré</t>
  </si>
  <si>
    <t>R carré corrigé</t>
  </si>
  <si>
    <t>Erreur standard</t>
  </si>
  <si>
    <t>Variable dépendante</t>
  </si>
  <si>
    <t xml:space="preserve">Δ (Dettes à long terme / Total de l'actif) </t>
  </si>
  <si>
    <t xml:space="preserve">Variables explicatives </t>
  </si>
  <si>
    <t>Constante</t>
  </si>
  <si>
    <t>Analyse des variances</t>
  </si>
  <si>
    <t>ddl</t>
  </si>
  <si>
    <t>Somme des carrés</t>
  </si>
  <si>
    <t xml:space="preserve">Moyenne des carrés </t>
  </si>
  <si>
    <t xml:space="preserve">F </t>
  </si>
  <si>
    <t>Significativité de F</t>
  </si>
  <si>
    <t>Régression</t>
  </si>
  <si>
    <t>Résidus</t>
  </si>
  <si>
    <t>Variation EBITDA imposable</t>
  </si>
  <si>
    <t>Δ Profitabilité (EBITDA /Actif)</t>
  </si>
  <si>
    <t>Δ Produits d'exploitation</t>
  </si>
  <si>
    <t>Δ (Dettes à long terme / actif)</t>
  </si>
  <si>
    <t>Δ (Capitaux propres / actif)</t>
  </si>
  <si>
    <t>Δ (Dettes à long terme / capitaux propres)</t>
  </si>
  <si>
    <t>Non respect limitation 2009</t>
  </si>
  <si>
    <t>Test t: due campioni assumendo varianze diverse</t>
  </si>
  <si>
    <t>Varianza</t>
  </si>
  <si>
    <t>Differenza ipotizzata per le medie</t>
  </si>
  <si>
    <t>P(T&lt;=t) una coda</t>
  </si>
  <si>
    <t>t critico una coda</t>
  </si>
  <si>
    <t>P(T&lt;=t) due code</t>
  </si>
  <si>
    <t>t critico due code</t>
  </si>
  <si>
    <t>Test F a due campioni per varianze</t>
  </si>
  <si>
    <t>P(F&lt;=f) una coda</t>
  </si>
  <si>
    <t>F crtitico una coda</t>
  </si>
  <si>
    <t>Test t: due campioni assumendo uguale varianza</t>
  </si>
  <si>
    <t>Varianza complessiva</t>
  </si>
  <si>
    <t xml:space="preserve">Moyenne </t>
  </si>
  <si>
    <t>Variance</t>
  </si>
  <si>
    <t>P(T&lt;=t) unilatérale</t>
  </si>
  <si>
    <t>P(F&lt;=f) unilatérale</t>
  </si>
  <si>
    <t xml:space="preserve">30% EBITDA imposable /Charge nette intérêts </t>
  </si>
  <si>
    <t xml:space="preserve">Exécédent EBITDA </t>
  </si>
  <si>
    <t>Nom de la société</t>
  </si>
  <si>
    <t>Types d'adaptations</t>
  </si>
  <si>
    <t>Non-respect limitation</t>
  </si>
  <si>
    <t>Respect limitation</t>
  </si>
  <si>
    <t>Nombre de dégrés de libertés</t>
  </si>
  <si>
    <t>Erreur-type</t>
  </si>
  <si>
    <t>Médiane</t>
  </si>
  <si>
    <t>Mode</t>
  </si>
  <si>
    <t>Écart-type</t>
  </si>
  <si>
    <t>Variance de l'échantillon</t>
  </si>
  <si>
    <t>Kurstosis (Coefficient d'aplatissement)</t>
  </si>
  <si>
    <t>Coefficient d'asymétrie</t>
  </si>
  <si>
    <t>Plage</t>
  </si>
  <si>
    <t>Minimum</t>
  </si>
  <si>
    <t>Maximum</t>
  </si>
  <si>
    <t>Somme</t>
  </si>
  <si>
    <t>Nombre d'échantillons</t>
  </si>
  <si>
    <t>Niveau de confiance(95,0%)</t>
  </si>
  <si>
    <t xml:space="preserve">P Valeur </t>
  </si>
  <si>
    <t>Nombre de sociétés</t>
  </si>
  <si>
    <t>absence de résultat net</t>
  </si>
  <si>
    <t>Variation des intérêts excédentaires</t>
  </si>
  <si>
    <t xml:space="preserve">Variation des intérêts excédentaires </t>
  </si>
  <si>
    <t>Inferiore 95,0%</t>
  </si>
  <si>
    <t>Superiore 95,0%</t>
  </si>
  <si>
    <t>Absence de réaction</t>
  </si>
  <si>
    <t xml:space="preserve">Présence  de réacrions </t>
  </si>
  <si>
    <t xml:space="preserve">1 si adaptations </t>
  </si>
  <si>
    <t>1 si intégration fiscale 2009</t>
  </si>
  <si>
    <t>RAPPORT DÉTAILLÉ</t>
  </si>
  <si>
    <t>Statistiques de la régression</t>
  </si>
  <si>
    <t>Coefficient de détermination multiple</t>
  </si>
  <si>
    <t>Coefficient de détermination R^2</t>
  </si>
  <si>
    <t>Observations</t>
  </si>
  <si>
    <t>ANALYSE DE VARIANCE</t>
  </si>
  <si>
    <t>Total</t>
  </si>
  <si>
    <t>Degré de liberté</t>
  </si>
  <si>
    <t>Moyenne des carrés</t>
  </si>
  <si>
    <t>Valeur critique de F</t>
  </si>
  <si>
    <t>Coefficients</t>
  </si>
  <si>
    <t>Statistique t</t>
  </si>
  <si>
    <t>Probabilité</t>
  </si>
  <si>
    <t>Limite inférieure pour seuil de confiance = 95%</t>
  </si>
  <si>
    <t>Limite supérieure pour seuil de confiance = 95%</t>
  </si>
  <si>
    <t>Limite inférieure pour seuil de confiance =  95,0%</t>
  </si>
  <si>
    <t>Limite supérieure pour seuil de confiance =  95,0%</t>
  </si>
  <si>
    <t>ANALYSE DES RÉSIDUS</t>
  </si>
  <si>
    <t>Observation</t>
  </si>
  <si>
    <t>Test d'égalité des variances (F-Test)</t>
  </si>
  <si>
    <t>P(F&lt;=f) unilatéral</t>
  </si>
  <si>
    <t>Valeur critique pour F (unilatéral)</t>
  </si>
  <si>
    <t>Test d'égalité des espérances: deux observations de variances différentes</t>
  </si>
  <si>
    <t>Différence hypothétique des moyennes</t>
  </si>
  <si>
    <t>P(T&lt;=t) unilatéral</t>
  </si>
  <si>
    <t>Valeur critique de t (unilatéral)</t>
  </si>
  <si>
    <t>P(T&lt;=t) bilatéral</t>
  </si>
  <si>
    <t>Valeur critique de t (bilatéral)</t>
  </si>
  <si>
    <t>1 si intégration fiscale 2008</t>
  </si>
  <si>
    <t>2 si intégration fiscale 2010</t>
  </si>
  <si>
    <t>Variabile 1</t>
  </si>
  <si>
    <t>Variabile 2</t>
  </si>
  <si>
    <t>Previsto FP  ACTIF</t>
  </si>
  <si>
    <t>p valeur</t>
  </si>
  <si>
    <t>Restriction</t>
  </si>
  <si>
    <t>Augmentation de la charge nette d'intérêts</t>
  </si>
  <si>
    <t>Augmentation de l'EBITDA imposable</t>
  </si>
  <si>
    <t>Augmentation de l'EBITDA imposable et diminution de la charge nette d'intérêts</t>
  </si>
  <si>
    <t>oui</t>
  </si>
  <si>
    <t>non</t>
  </si>
  <si>
    <t>Appartenance à un groupe fiscalement intégré</t>
  </si>
  <si>
    <t>Type d'adaptation</t>
  </si>
  <si>
    <t>Nom de l'entreprise</t>
  </si>
  <si>
    <t>Absence d'adaptation</t>
  </si>
  <si>
    <t xml:space="preserve">Δ ( capitaux propres / total de l'actif) </t>
  </si>
  <si>
    <t>1 si dim charge net int</t>
  </si>
  <si>
    <t>var int payés</t>
  </si>
  <si>
    <t>var int perçus</t>
  </si>
  <si>
    <t>Prévisions 1 si dim charge net int</t>
  </si>
  <si>
    <t xml:space="preserve">Rest * adap </t>
  </si>
  <si>
    <t>Restriction x adaptation</t>
  </si>
  <si>
    <t>Δ Intérêts créditeurs</t>
  </si>
  <si>
    <t>Δ Intérêts débiteurs</t>
  </si>
  <si>
    <t>Réduction de la charge nette d'intérêts</t>
  </si>
  <si>
    <t xml:space="preserve">Profitabilité </t>
  </si>
  <si>
    <t>Previsto DLT ACTIF</t>
  </si>
  <si>
    <t>Dettes ACTIF</t>
  </si>
  <si>
    <t>Dettes/actif</t>
  </si>
  <si>
    <t>1 si non respect en 2009 et 2010</t>
  </si>
  <si>
    <t>Coefficient</t>
  </si>
  <si>
    <t xml:space="preserve">p valeur </t>
  </si>
  <si>
    <t>Restriction 2009</t>
  </si>
  <si>
    <t xml:space="preserve">Non respect des 30% en 2009 </t>
  </si>
  <si>
    <t>Les moyennes sont-elles similaires ?</t>
  </si>
  <si>
    <t xml:space="preserve">Nombres d'oberservations </t>
  </si>
  <si>
    <t>Les variances sont-elles similaires ?</t>
  </si>
  <si>
    <t>Respect des 30% en 2009</t>
  </si>
  <si>
    <t xml:space="preserve">Rotation de l'actif </t>
  </si>
  <si>
    <t xml:space="preserve">Δ Tangibilité </t>
  </si>
  <si>
    <t xml:space="preserve">Produits d'exploitation </t>
  </si>
  <si>
    <t>Δ Total de l'actif</t>
  </si>
  <si>
    <t>Produits d'exploitation</t>
  </si>
  <si>
    <t>Variation 2009-2011</t>
  </si>
  <si>
    <t>1 si non respect en 2009 et en 2010</t>
  </si>
  <si>
    <t>Previsto 1 si dim charge net int</t>
  </si>
  <si>
    <r>
      <rPr>
        <i/>
        <sz val="11"/>
        <color rgb="FF000000"/>
        <rFont val="Calibri"/>
        <family val="2"/>
      </rPr>
      <t xml:space="preserve">p </t>
    </r>
    <r>
      <rPr>
        <sz val="11"/>
        <color rgb="FF000000"/>
        <rFont val="Calibri"/>
        <family val="2"/>
      </rPr>
      <t xml:space="preserve">valeur </t>
    </r>
  </si>
  <si>
    <t>Variation de la charge nette d'intérêts</t>
  </si>
  <si>
    <t>Prévisions DLT ACTIF</t>
  </si>
  <si>
    <t>Troisième quartile</t>
  </si>
  <si>
    <t>Premier quartile</t>
  </si>
  <si>
    <t>Sociétés ne respectant pas les 30% en 2009</t>
  </si>
  <si>
    <t>Sociétés respectant les 30% en 2009</t>
  </si>
  <si>
    <t>Dettes  /Actif</t>
  </si>
  <si>
    <t xml:space="preserve">Coefficient d'assymétrie </t>
  </si>
  <si>
    <t xml:space="preserve">Nombre d'observation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</si>
</sst>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 * #,##0.00_ ;_ * \-#,##0.00_ ;_ * &quot;-&quot;??_ ;_ @_ "/>
  </numFmts>
  <fonts count="4" x14ac:knownFonts="1">
    <font>
      <sz val="11"/>
      <color rgb="FF000000"/>
      <name val="Calibri"/>
    </font>
    <font>
      <sz val="11"/>
      <color rgb="FF000000"/>
      <name val="Calibri"/>
      <family val="2"/>
    </font>
    <font>
      <i/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6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4" fontId="0" fillId="2" borderId="0" xfId="0" applyNumberFormat="1" applyFill="1" applyAlignment="1">
      <alignment horizontal="center"/>
    </xf>
    <xf numFmtId="0" fontId="1" fillId="5" borderId="0" xfId="0" applyFont="1" applyFill="1"/>
    <xf numFmtId="0" fontId="1" fillId="2" borderId="0" xfId="0" applyFont="1" applyFill="1"/>
    <xf numFmtId="0" fontId="1" fillId="3" borderId="0" xfId="0" applyFont="1" applyFill="1"/>
    <xf numFmtId="0" fontId="0" fillId="2" borderId="0" xfId="0" applyNumberFormat="1" applyFill="1" applyAlignment="1">
      <alignment horizontal="center"/>
    </xf>
    <xf numFmtId="0" fontId="0" fillId="5" borderId="0" xfId="0" applyNumberFormat="1" applyFill="1"/>
    <xf numFmtId="0" fontId="1" fillId="3" borderId="0" xfId="0" applyNumberFormat="1" applyFont="1" applyFill="1"/>
    <xf numFmtId="4" fontId="0" fillId="0" borderId="0" xfId="0" applyNumberFormat="1"/>
    <xf numFmtId="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" fontId="1" fillId="0" borderId="0" xfId="0" applyNumberFormat="1" applyFont="1"/>
    <xf numFmtId="0" fontId="0" fillId="6" borderId="0" xfId="0" applyFill="1"/>
    <xf numFmtId="0" fontId="0" fillId="6" borderId="0" xfId="0" applyNumberFormat="1" applyFill="1"/>
    <xf numFmtId="0" fontId="0" fillId="7" borderId="0" xfId="0" applyFill="1"/>
    <xf numFmtId="0" fontId="1" fillId="7" borderId="0" xfId="0" applyNumberFormat="1" applyFont="1" applyFill="1"/>
    <xf numFmtId="0" fontId="0" fillId="0" borderId="0" xfId="0" applyFill="1" applyBorder="1" applyAlignment="1"/>
    <xf numFmtId="0" fontId="0" fillId="0" borderId="1" xfId="0" applyFill="1" applyBorder="1" applyAlignment="1"/>
    <xf numFmtId="0" fontId="2" fillId="0" borderId="2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Continuous"/>
    </xf>
    <xf numFmtId="0" fontId="1" fillId="0" borderId="0" xfId="0" applyFont="1"/>
    <xf numFmtId="0" fontId="0" fillId="3" borderId="0" xfId="0" applyFont="1" applyFill="1"/>
    <xf numFmtId="0" fontId="0" fillId="0" borderId="3" xfId="0" applyBorder="1"/>
    <xf numFmtId="0" fontId="1" fillId="0" borderId="3" xfId="0" applyFont="1" applyBorder="1"/>
    <xf numFmtId="43" fontId="0" fillId="0" borderId="0" xfId="0" applyNumberFormat="1"/>
    <xf numFmtId="0" fontId="0" fillId="0" borderId="0" xfId="0" applyNumberFormat="1"/>
    <xf numFmtId="0" fontId="1" fillId="6" borderId="0" xfId="0" applyFont="1" applyFill="1"/>
    <xf numFmtId="0" fontId="1" fillId="6" borderId="0" xfId="0" applyNumberFormat="1" applyFont="1" applyFill="1"/>
    <xf numFmtId="0" fontId="1" fillId="0" borderId="11" xfId="0" applyFont="1" applyBorder="1" applyAlignment="1">
      <alignment horizontal="left"/>
    </xf>
    <xf numFmtId="0" fontId="1" fillId="0" borderId="14" xfId="0" applyFont="1" applyBorder="1"/>
    <xf numFmtId="0" fontId="1" fillId="0" borderId="3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left"/>
    </xf>
    <xf numFmtId="0" fontId="1" fillId="0" borderId="3" xfId="0" applyFont="1" applyBorder="1" applyAlignment="1">
      <alignment horizontal="center"/>
    </xf>
    <xf numFmtId="0" fontId="1" fillId="0" borderId="3" xfId="0" applyFont="1" applyFill="1" applyBorder="1" applyAlignment="1"/>
    <xf numFmtId="0" fontId="0" fillId="0" borderId="3" xfId="0" applyFill="1" applyBorder="1" applyAlignment="1"/>
    <xf numFmtId="2" fontId="1" fillId="0" borderId="3" xfId="0" applyNumberFormat="1" applyFon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2" fontId="1" fillId="0" borderId="3" xfId="0" applyNumberFormat="1" applyFont="1" applyFill="1" applyBorder="1" applyAlignment="1">
      <alignment horizontal="center"/>
    </xf>
    <xf numFmtId="9" fontId="0" fillId="0" borderId="0" xfId="0" applyNumberFormat="1"/>
    <xf numFmtId="10" fontId="0" fillId="0" borderId="0" xfId="0" applyNumberFormat="1"/>
    <xf numFmtId="10" fontId="1" fillId="0" borderId="0" xfId="0" applyNumberFormat="1" applyFont="1"/>
    <xf numFmtId="0" fontId="0" fillId="0" borderId="3" xfId="0" applyBorder="1" applyAlignment="1">
      <alignment vertical="center" wrapText="1"/>
    </xf>
    <xf numFmtId="2" fontId="0" fillId="0" borderId="3" xfId="0" applyNumberForma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4" fontId="0" fillId="8" borderId="0" xfId="0" applyNumberFormat="1" applyFill="1"/>
    <xf numFmtId="0" fontId="1" fillId="0" borderId="3" xfId="0" applyFon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8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2" fontId="0" fillId="0" borderId="3" xfId="0" applyNumberFormat="1" applyBorder="1" applyAlignment="1">
      <alignment horizontal="center"/>
    </xf>
    <xf numFmtId="0" fontId="1" fillId="0" borderId="3" xfId="0" applyFont="1" applyBorder="1" applyAlignment="1">
      <alignment wrapText="1"/>
    </xf>
    <xf numFmtId="0" fontId="0" fillId="0" borderId="3" xfId="0" applyBorder="1" applyAlignment="1">
      <alignment wrapText="1"/>
    </xf>
    <xf numFmtId="0" fontId="1" fillId="0" borderId="3" xfId="0" applyFont="1" applyFill="1" applyBorder="1" applyAlignment="1">
      <alignment horizontal="center" wrapText="1"/>
    </xf>
    <xf numFmtId="0" fontId="1" fillId="0" borderId="3" xfId="0" applyFont="1" applyFill="1" applyBorder="1" applyAlignment="1">
      <alignment horizontal="left" wrapText="1"/>
    </xf>
    <xf numFmtId="0" fontId="3" fillId="9" borderId="3" xfId="0" applyFont="1" applyFill="1" applyBorder="1"/>
    <xf numFmtId="0" fontId="1" fillId="9" borderId="3" xfId="0" applyFont="1" applyFill="1" applyBorder="1" applyAlignment="1">
      <alignment horizontal="center" wrapText="1"/>
    </xf>
    <xf numFmtId="0" fontId="0" fillId="9" borderId="3" xfId="0" applyFill="1" applyBorder="1" applyAlignment="1">
      <alignment horizontal="center" wrapText="1"/>
    </xf>
    <xf numFmtId="0" fontId="2" fillId="9" borderId="3" xfId="0" applyFont="1" applyFill="1" applyBorder="1" applyAlignment="1">
      <alignment horizontal="center" wrapText="1"/>
    </xf>
    <xf numFmtId="0" fontId="0" fillId="9" borderId="3" xfId="0" applyFill="1" applyBorder="1"/>
    <xf numFmtId="2" fontId="0" fillId="9" borderId="3" xfId="0" applyNumberFormat="1" applyFill="1" applyBorder="1" applyAlignment="1">
      <alignment horizontal="center"/>
    </xf>
    <xf numFmtId="0" fontId="1" fillId="9" borderId="3" xfId="0" applyFont="1" applyFill="1" applyBorder="1"/>
    <xf numFmtId="0" fontId="0" fillId="9" borderId="7" xfId="0" applyFill="1" applyBorder="1"/>
    <xf numFmtId="0" fontId="1" fillId="9" borderId="3" xfId="0" applyFont="1" applyFill="1" applyBorder="1" applyAlignment="1">
      <alignment wrapText="1"/>
    </xf>
    <xf numFmtId="0" fontId="0" fillId="9" borderId="3" xfId="0" applyFill="1" applyBorder="1" applyAlignment="1">
      <alignment wrapText="1"/>
    </xf>
    <xf numFmtId="0" fontId="3" fillId="9" borderId="3" xfId="0" applyFont="1" applyFill="1" applyBorder="1" applyAlignment="1">
      <alignment horizontal="center" wrapText="1"/>
    </xf>
    <xf numFmtId="0" fontId="0" fillId="9" borderId="14" xfId="0" applyFill="1" applyBorder="1" applyAlignment="1">
      <alignment wrapText="1"/>
    </xf>
    <xf numFmtId="0" fontId="0" fillId="9" borderId="3" xfId="0" applyFill="1" applyBorder="1" applyAlignment="1">
      <alignment horizontal="center"/>
    </xf>
    <xf numFmtId="0" fontId="0" fillId="9" borderId="15" xfId="0" applyFill="1" applyBorder="1" applyAlignment="1">
      <alignment wrapText="1"/>
    </xf>
    <xf numFmtId="0" fontId="0" fillId="9" borderId="10" xfId="0" applyFill="1" applyBorder="1" applyAlignment="1">
      <alignment wrapText="1"/>
    </xf>
    <xf numFmtId="0" fontId="0" fillId="9" borderId="0" xfId="0" applyFill="1" applyBorder="1"/>
    <xf numFmtId="0" fontId="0" fillId="9" borderId="8" xfId="0" applyFill="1" applyBorder="1"/>
    <xf numFmtId="0" fontId="0" fillId="9" borderId="16" xfId="0" applyFill="1" applyBorder="1" applyAlignment="1">
      <alignment horizontal="center"/>
    </xf>
    <xf numFmtId="0" fontId="0" fillId="9" borderId="10" xfId="0" applyFill="1" applyBorder="1" applyAlignment="1">
      <alignment horizontal="center" wrapText="1"/>
    </xf>
    <xf numFmtId="0" fontId="0" fillId="9" borderId="13" xfId="0" applyFill="1" applyBorder="1" applyAlignment="1">
      <alignment horizontal="center"/>
    </xf>
    <xf numFmtId="2" fontId="0" fillId="9" borderId="13" xfId="0" applyNumberFormat="1" applyFill="1" applyBorder="1" applyAlignment="1">
      <alignment horizontal="center"/>
    </xf>
    <xf numFmtId="0" fontId="0" fillId="9" borderId="10" xfId="0" applyFill="1" applyBorder="1" applyAlignment="1">
      <alignment horizontal="center"/>
    </xf>
    <xf numFmtId="0" fontId="0" fillId="9" borderId="3" xfId="0" applyFill="1" applyBorder="1" applyAlignment="1">
      <alignment horizontal="center"/>
    </xf>
    <xf numFmtId="2" fontId="0" fillId="9" borderId="3" xfId="0" applyNumberFormat="1" applyFill="1" applyBorder="1" applyAlignment="1">
      <alignment horizontal="center"/>
    </xf>
    <xf numFmtId="2" fontId="0" fillId="9" borderId="3" xfId="0" applyNumberFormat="1" applyFill="1" applyBorder="1" applyAlignment="1">
      <alignment horizontal="center"/>
    </xf>
    <xf numFmtId="0" fontId="0" fillId="9" borderId="4" xfId="0" applyFill="1" applyBorder="1"/>
    <xf numFmtId="0" fontId="0" fillId="9" borderId="5" xfId="0" applyFill="1" applyBorder="1"/>
    <xf numFmtId="0" fontId="0" fillId="0" borderId="3" xfId="0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2" fontId="0" fillId="0" borderId="3" xfId="0" applyNumberForma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0" fillId="0" borderId="3" xfId="0" applyBorder="1" applyAlignment="1">
      <alignment horizontal="center"/>
    </xf>
    <xf numFmtId="2" fontId="0" fillId="0" borderId="3" xfId="0" applyNumberFormat="1" applyBorder="1" applyAlignment="1">
      <alignment horizontal="center"/>
    </xf>
    <xf numFmtId="0" fontId="1" fillId="0" borderId="3" xfId="0" applyFont="1" applyBorder="1" applyAlignment="1">
      <alignment horizontal="left"/>
    </xf>
    <xf numFmtId="0" fontId="1" fillId="0" borderId="6" xfId="0" applyFont="1" applyBorder="1" applyAlignment="1">
      <alignment horizontal="center"/>
    </xf>
    <xf numFmtId="0" fontId="1" fillId="0" borderId="3" xfId="0" applyFont="1" applyFill="1" applyBorder="1"/>
    <xf numFmtId="0" fontId="0" fillId="0" borderId="3" xfId="0" applyBorder="1" applyAlignment="1">
      <alignment horizontal="center" wrapTex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1" fillId="0" borderId="7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7" xfId="0" applyFont="1" applyBorder="1" applyAlignment="1">
      <alignment horizontal="center"/>
    </xf>
    <xf numFmtId="0" fontId="0" fillId="0" borderId="3" xfId="0" applyFill="1" applyBorder="1" applyAlignment="1">
      <alignment horizontal="center"/>
    </xf>
    <xf numFmtId="2" fontId="0" fillId="0" borderId="11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2" fontId="0" fillId="0" borderId="3" xfId="0" applyNumberForma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9" borderId="7" xfId="0" applyFill="1" applyBorder="1" applyAlignment="1">
      <alignment horizontal="left"/>
    </xf>
    <xf numFmtId="0" fontId="0" fillId="9" borderId="0" xfId="0" applyFill="1" applyBorder="1" applyAlignment="1">
      <alignment horizontal="left"/>
    </xf>
    <xf numFmtId="2" fontId="1" fillId="9" borderId="0" xfId="0" applyNumberFormat="1" applyFont="1" applyFill="1" applyBorder="1" applyAlignment="1">
      <alignment horizontal="right"/>
    </xf>
    <xf numFmtId="2" fontId="1" fillId="9" borderId="8" xfId="0" applyNumberFormat="1" applyFont="1" applyFill="1" applyBorder="1" applyAlignment="1">
      <alignment horizontal="right"/>
    </xf>
    <xf numFmtId="0" fontId="0" fillId="9" borderId="9" xfId="0" applyFill="1" applyBorder="1" applyAlignment="1">
      <alignment horizontal="left"/>
    </xf>
    <xf numFmtId="0" fontId="0" fillId="9" borderId="10" xfId="0" applyFill="1" applyBorder="1" applyAlignment="1">
      <alignment horizontal="center"/>
    </xf>
    <xf numFmtId="0" fontId="0" fillId="9" borderId="3" xfId="0" applyFill="1" applyBorder="1" applyAlignment="1">
      <alignment horizontal="center"/>
    </xf>
    <xf numFmtId="0" fontId="3" fillId="9" borderId="3" xfId="0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0" fontId="1" fillId="9" borderId="4" xfId="0" applyFont="1" applyFill="1" applyBorder="1" applyAlignment="1">
      <alignment horizontal="left"/>
    </xf>
    <xf numFmtId="0" fontId="1" fillId="9" borderId="5" xfId="0" applyFont="1" applyFill="1" applyBorder="1" applyAlignment="1">
      <alignment horizontal="left"/>
    </xf>
    <xf numFmtId="0" fontId="1" fillId="9" borderId="5" xfId="0" applyFont="1" applyFill="1" applyBorder="1" applyAlignment="1">
      <alignment horizontal="right"/>
    </xf>
    <xf numFmtId="0" fontId="1" fillId="9" borderId="6" xfId="0" applyFont="1" applyFill="1" applyBorder="1" applyAlignment="1">
      <alignment horizontal="right"/>
    </xf>
    <xf numFmtId="0" fontId="0" fillId="9" borderId="11" xfId="0" applyFill="1" applyBorder="1" applyAlignment="1">
      <alignment horizontal="center"/>
    </xf>
    <xf numFmtId="0" fontId="0" fillId="9" borderId="12" xfId="0" applyFill="1" applyBorder="1" applyAlignment="1">
      <alignment horizontal="center"/>
    </xf>
    <xf numFmtId="0" fontId="0" fillId="9" borderId="13" xfId="0" applyFill="1" applyBorder="1" applyAlignment="1">
      <alignment horizontal="center"/>
    </xf>
    <xf numFmtId="0" fontId="0" fillId="9" borderId="4" xfId="0" applyFill="1" applyBorder="1" applyAlignment="1">
      <alignment horizontal="left"/>
    </xf>
    <xf numFmtId="0" fontId="0" fillId="9" borderId="5" xfId="0" applyFill="1" applyBorder="1" applyAlignment="1">
      <alignment horizontal="left"/>
    </xf>
    <xf numFmtId="0" fontId="0" fillId="9" borderId="5" xfId="0" applyFill="1" applyBorder="1" applyAlignment="1"/>
    <xf numFmtId="0" fontId="0" fillId="9" borderId="6" xfId="0" applyFill="1" applyBorder="1" applyAlignment="1"/>
    <xf numFmtId="2" fontId="0" fillId="9" borderId="0" xfId="0" applyNumberFormat="1" applyFill="1" applyBorder="1" applyAlignment="1"/>
    <xf numFmtId="2" fontId="0" fillId="9" borderId="8" xfId="0" applyNumberFormat="1" applyFill="1" applyBorder="1" applyAlignment="1"/>
    <xf numFmtId="0" fontId="0" fillId="9" borderId="17" xfId="0" applyFill="1" applyBorder="1" applyAlignment="1">
      <alignment horizontal="left"/>
    </xf>
    <xf numFmtId="0" fontId="3" fillId="9" borderId="11" xfId="0" applyFont="1" applyFill="1" applyBorder="1" applyAlignment="1">
      <alignment horizontal="center"/>
    </xf>
    <xf numFmtId="0" fontId="3" fillId="9" borderId="12" xfId="0" applyFont="1" applyFill="1" applyBorder="1" applyAlignment="1">
      <alignment horizontal="center"/>
    </xf>
    <xf numFmtId="0" fontId="3" fillId="9" borderId="13" xfId="0" applyFont="1" applyFill="1" applyBorder="1" applyAlignment="1">
      <alignment horizontal="center"/>
    </xf>
    <xf numFmtId="2" fontId="0" fillId="9" borderId="17" xfId="0" applyNumberFormat="1" applyFill="1" applyBorder="1" applyAlignment="1">
      <alignment horizontal="center"/>
    </xf>
    <xf numFmtId="2" fontId="0" fillId="9" borderId="16" xfId="0" applyNumberFormat="1" applyFill="1" applyBorder="1" applyAlignment="1">
      <alignment horizontal="center"/>
    </xf>
    <xf numFmtId="0" fontId="0" fillId="9" borderId="0" xfId="0" applyFill="1" applyBorder="1" applyAlignment="1">
      <alignment horizontal="center"/>
    </xf>
    <xf numFmtId="0" fontId="0" fillId="9" borderId="8" xfId="0" applyFill="1" applyBorder="1" applyAlignment="1">
      <alignment horizontal="center"/>
    </xf>
    <xf numFmtId="2" fontId="0" fillId="9" borderId="0" xfId="0" applyNumberFormat="1" applyFill="1" applyBorder="1" applyAlignment="1">
      <alignment horizontal="center"/>
    </xf>
    <xf numFmtId="2" fontId="0" fillId="9" borderId="8" xfId="0" applyNumberFormat="1" applyFill="1" applyBorder="1" applyAlignment="1">
      <alignment horizontal="center"/>
    </xf>
    <xf numFmtId="2" fontId="0" fillId="9" borderId="3" xfId="0" applyNumberFormat="1" applyFill="1" applyBorder="1" applyAlignment="1">
      <alignment horizontal="center"/>
    </xf>
    <xf numFmtId="0" fontId="0" fillId="9" borderId="5" xfId="0" applyFill="1" applyBorder="1" applyAlignment="1">
      <alignment horizontal="right"/>
    </xf>
    <xf numFmtId="0" fontId="0" fillId="9" borderId="6" xfId="0" applyFill="1" applyBorder="1" applyAlignment="1">
      <alignment horizontal="right"/>
    </xf>
    <xf numFmtId="2" fontId="0" fillId="9" borderId="0" xfId="0" applyNumberFormat="1" applyFill="1" applyBorder="1" applyAlignment="1">
      <alignment horizontal="right"/>
    </xf>
    <xf numFmtId="2" fontId="0" fillId="9" borderId="8" xfId="0" applyNumberForma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F69"/>
  <sheetViews>
    <sheetView workbookViewId="0">
      <selection activeCell="A10" sqref="A10"/>
    </sheetView>
  </sheetViews>
  <sheetFormatPr baseColWidth="10" defaultRowHeight="15" x14ac:dyDescent="0.25"/>
  <cols>
    <col min="2" max="2" width="64.85546875" customWidth="1"/>
    <col min="3" max="11" width="16.28515625" bestFit="1" customWidth="1"/>
    <col min="12" max="20" width="14.5703125" bestFit="1" customWidth="1"/>
    <col min="21" max="29" width="16.28515625" bestFit="1" customWidth="1"/>
    <col min="30" max="30" width="14.5703125" bestFit="1" customWidth="1"/>
    <col min="31" max="31" width="15.42578125" bestFit="1" customWidth="1"/>
    <col min="32" max="38" width="16.28515625" bestFit="1" customWidth="1"/>
    <col min="39" max="47" width="14.5703125" bestFit="1" customWidth="1"/>
    <col min="48" max="56" width="16.28515625" bestFit="1" customWidth="1"/>
    <col min="57" max="57" width="14.5703125" bestFit="1" customWidth="1"/>
    <col min="58" max="58" width="16.28515625" bestFit="1" customWidth="1"/>
    <col min="59" max="60" width="14.5703125" bestFit="1" customWidth="1"/>
    <col min="61" max="63" width="15.42578125" bestFit="1" customWidth="1"/>
    <col min="64" max="65" width="14.5703125" bestFit="1" customWidth="1"/>
    <col min="66" max="83" width="16.28515625" bestFit="1" customWidth="1"/>
    <col min="84" max="101" width="14.5703125" bestFit="1" customWidth="1"/>
    <col min="102" max="110" width="16.28515625" bestFit="1" customWidth="1"/>
  </cols>
  <sheetData>
    <row r="1" spans="2:110" x14ac:dyDescent="0.25">
      <c r="C1" s="1" t="s">
        <v>9</v>
      </c>
      <c r="D1" s="1" t="s">
        <v>9</v>
      </c>
      <c r="E1" s="1"/>
      <c r="F1" s="1"/>
      <c r="G1" s="1"/>
      <c r="H1" s="1"/>
      <c r="I1" s="1"/>
      <c r="J1" s="1"/>
      <c r="K1" s="1"/>
      <c r="L1" s="2" t="s">
        <v>67</v>
      </c>
      <c r="M1" s="2"/>
      <c r="N1" s="2"/>
      <c r="O1" s="2"/>
      <c r="P1" s="2"/>
      <c r="Q1" s="2"/>
      <c r="R1" s="2"/>
      <c r="S1" s="2"/>
      <c r="T1" s="2"/>
      <c r="U1" s="4" t="s">
        <v>66</v>
      </c>
      <c r="V1" s="4"/>
      <c r="W1" s="4"/>
      <c r="X1" s="4"/>
      <c r="Y1" s="4"/>
      <c r="Z1" s="4"/>
      <c r="AA1" s="4"/>
      <c r="AB1" s="4"/>
      <c r="AC1" s="4"/>
      <c r="AD1" s="2" t="s">
        <v>68</v>
      </c>
      <c r="AE1" s="2"/>
      <c r="AF1" s="2"/>
      <c r="AG1" s="2"/>
      <c r="AH1" s="2"/>
      <c r="AI1" s="2"/>
      <c r="AJ1" s="2"/>
      <c r="AK1" s="2"/>
      <c r="AL1" s="2"/>
      <c r="AM1" s="1" t="s">
        <v>69</v>
      </c>
      <c r="AN1" s="1"/>
      <c r="AO1" s="1"/>
      <c r="AP1" s="1"/>
      <c r="AQ1" s="1"/>
      <c r="AR1" s="1"/>
      <c r="AS1" s="1"/>
      <c r="AT1" s="1"/>
      <c r="AU1" s="1"/>
      <c r="AV1" s="2" t="s">
        <v>70</v>
      </c>
      <c r="AW1" s="2"/>
      <c r="AX1" s="2"/>
      <c r="AY1" s="2"/>
      <c r="AZ1" s="2"/>
      <c r="BA1" s="2"/>
      <c r="BB1" s="2"/>
      <c r="BC1" s="2"/>
      <c r="BD1" s="2"/>
      <c r="BE1" s="4" t="s">
        <v>71</v>
      </c>
      <c r="BF1" s="4"/>
      <c r="BG1" s="4"/>
      <c r="BH1" s="4"/>
      <c r="BI1" s="4"/>
      <c r="BJ1" s="4"/>
      <c r="BK1" s="4"/>
      <c r="BL1" s="4"/>
      <c r="BM1" s="4"/>
      <c r="BN1" s="1" t="s">
        <v>72</v>
      </c>
      <c r="BO1" s="1"/>
      <c r="BP1" s="1"/>
      <c r="BQ1" s="1"/>
      <c r="BR1" s="1"/>
      <c r="BS1" s="1"/>
      <c r="BT1" s="1"/>
      <c r="BU1" s="1"/>
      <c r="BV1" s="1"/>
      <c r="BW1" s="2" t="s">
        <v>73</v>
      </c>
      <c r="BX1" s="2"/>
      <c r="BY1" s="2"/>
      <c r="BZ1" s="2"/>
      <c r="CA1" s="2"/>
      <c r="CB1" s="2"/>
      <c r="CC1" s="2"/>
      <c r="CD1" s="2"/>
      <c r="CE1" s="2"/>
      <c r="CF1" s="4" t="s">
        <v>74</v>
      </c>
      <c r="CG1" s="4"/>
      <c r="CH1" s="4"/>
      <c r="CI1" s="4"/>
      <c r="CJ1" s="4"/>
      <c r="CK1" s="4"/>
      <c r="CL1" s="4"/>
      <c r="CM1" s="4"/>
      <c r="CN1" s="4"/>
      <c r="CO1" s="1" t="s">
        <v>75</v>
      </c>
      <c r="CP1" s="1"/>
      <c r="CQ1" s="1"/>
      <c r="CR1" s="1"/>
      <c r="CS1" s="1"/>
      <c r="CT1" s="1"/>
      <c r="CU1" s="1"/>
      <c r="CV1" s="1"/>
      <c r="CW1" s="1"/>
      <c r="CX1" s="2" t="s">
        <v>76</v>
      </c>
      <c r="CY1" s="2"/>
      <c r="CZ1" s="2"/>
      <c r="DA1" s="2"/>
      <c r="DB1" s="2"/>
      <c r="DC1" s="2"/>
      <c r="DD1" s="2"/>
      <c r="DE1" s="2"/>
      <c r="DF1" s="2"/>
    </row>
    <row r="2" spans="2:110" x14ac:dyDescent="0.25">
      <c r="C2" s="1" t="s">
        <v>0</v>
      </c>
      <c r="D2" s="1" t="s">
        <v>1</v>
      </c>
      <c r="E2" s="1" t="s">
        <v>2</v>
      </c>
      <c r="F2" s="1" t="s">
        <v>3</v>
      </c>
      <c r="G2" s="1" t="s">
        <v>4</v>
      </c>
      <c r="H2" s="1" t="s">
        <v>5</v>
      </c>
      <c r="I2" s="1" t="s">
        <v>6</v>
      </c>
      <c r="J2" s="1" t="s">
        <v>7</v>
      </c>
      <c r="K2" s="1" t="s">
        <v>8</v>
      </c>
      <c r="L2" s="2" t="s">
        <v>0</v>
      </c>
      <c r="M2" s="2" t="s">
        <v>1</v>
      </c>
      <c r="N2" s="2" t="s">
        <v>2</v>
      </c>
      <c r="O2" s="2" t="s">
        <v>3</v>
      </c>
      <c r="P2" s="2" t="s">
        <v>4</v>
      </c>
      <c r="Q2" s="2" t="s">
        <v>5</v>
      </c>
      <c r="R2" s="2" t="s">
        <v>6</v>
      </c>
      <c r="S2" s="2" t="s">
        <v>7</v>
      </c>
      <c r="T2" s="2" t="s">
        <v>8</v>
      </c>
      <c r="U2" s="4" t="s">
        <v>0</v>
      </c>
      <c r="V2" s="4" t="s">
        <v>1</v>
      </c>
      <c r="W2" s="4" t="s">
        <v>2</v>
      </c>
      <c r="X2" s="4" t="s">
        <v>3</v>
      </c>
      <c r="Y2" s="4" t="s">
        <v>4</v>
      </c>
      <c r="Z2" s="4" t="s">
        <v>5</v>
      </c>
      <c r="AA2" s="4" t="s">
        <v>6</v>
      </c>
      <c r="AB2" s="4" t="s">
        <v>7</v>
      </c>
      <c r="AC2" s="4" t="s">
        <v>8</v>
      </c>
      <c r="AD2" s="2" t="s">
        <v>0</v>
      </c>
      <c r="AE2" s="2" t="s">
        <v>1</v>
      </c>
      <c r="AF2" s="2" t="s">
        <v>2</v>
      </c>
      <c r="AG2" s="2" t="s">
        <v>3</v>
      </c>
      <c r="AH2" s="2" t="s">
        <v>4</v>
      </c>
      <c r="AI2" s="2" t="s">
        <v>5</v>
      </c>
      <c r="AJ2" s="2" t="s">
        <v>6</v>
      </c>
      <c r="AK2" s="2" t="s">
        <v>7</v>
      </c>
      <c r="AL2" s="2" t="s">
        <v>8</v>
      </c>
      <c r="AM2" s="1" t="s">
        <v>0</v>
      </c>
      <c r="AN2" s="1" t="s">
        <v>1</v>
      </c>
      <c r="AO2" s="1" t="s">
        <v>2</v>
      </c>
      <c r="AP2" s="1" t="s">
        <v>3</v>
      </c>
      <c r="AQ2" s="1" t="s">
        <v>4</v>
      </c>
      <c r="AR2" s="1" t="s">
        <v>5</v>
      </c>
      <c r="AS2" s="1" t="s">
        <v>6</v>
      </c>
      <c r="AT2" s="1" t="s">
        <v>7</v>
      </c>
      <c r="AU2" s="1" t="s">
        <v>8</v>
      </c>
      <c r="AV2" s="2" t="s">
        <v>0</v>
      </c>
      <c r="AW2" s="2" t="s">
        <v>1</v>
      </c>
      <c r="AX2" s="2" t="s">
        <v>2</v>
      </c>
      <c r="AY2" s="2" t="s">
        <v>3</v>
      </c>
      <c r="AZ2" s="2" t="s">
        <v>4</v>
      </c>
      <c r="BA2" s="2" t="s">
        <v>5</v>
      </c>
      <c r="BB2" s="2" t="s">
        <v>6</v>
      </c>
      <c r="BC2" s="2" t="s">
        <v>7</v>
      </c>
      <c r="BD2" s="2" t="s">
        <v>8</v>
      </c>
      <c r="BE2" s="4" t="s">
        <v>0</v>
      </c>
      <c r="BF2" s="4" t="s">
        <v>1</v>
      </c>
      <c r="BG2" s="4" t="s">
        <v>2</v>
      </c>
      <c r="BH2" s="4" t="s">
        <v>3</v>
      </c>
      <c r="BI2" s="4" t="s">
        <v>4</v>
      </c>
      <c r="BJ2" s="4" t="s">
        <v>5</v>
      </c>
      <c r="BK2" s="4" t="s">
        <v>6</v>
      </c>
      <c r="BL2" s="4" t="s">
        <v>7</v>
      </c>
      <c r="BM2" s="4" t="s">
        <v>8</v>
      </c>
      <c r="BN2" s="1" t="s">
        <v>0</v>
      </c>
      <c r="BO2" s="1" t="s">
        <v>1</v>
      </c>
      <c r="BP2" s="1" t="s">
        <v>2</v>
      </c>
      <c r="BQ2" s="1" t="s">
        <v>3</v>
      </c>
      <c r="BR2" s="1" t="s">
        <v>4</v>
      </c>
      <c r="BS2" s="1" t="s">
        <v>5</v>
      </c>
      <c r="BT2" s="1" t="s">
        <v>6</v>
      </c>
      <c r="BU2" s="1" t="s">
        <v>7</v>
      </c>
      <c r="BV2" s="1" t="s">
        <v>8</v>
      </c>
      <c r="BW2" s="2" t="s">
        <v>0</v>
      </c>
      <c r="BX2" s="2" t="s">
        <v>1</v>
      </c>
      <c r="BY2" s="2" t="s">
        <v>2</v>
      </c>
      <c r="BZ2" s="2" t="s">
        <v>3</v>
      </c>
      <c r="CA2" s="2" t="s">
        <v>4</v>
      </c>
      <c r="CB2" s="2" t="s">
        <v>5</v>
      </c>
      <c r="CC2" s="2" t="s">
        <v>6</v>
      </c>
      <c r="CD2" s="2" t="s">
        <v>7</v>
      </c>
      <c r="CE2" s="2" t="s">
        <v>8</v>
      </c>
      <c r="CF2" s="4" t="s">
        <v>0</v>
      </c>
      <c r="CG2" s="4" t="s">
        <v>1</v>
      </c>
      <c r="CH2" s="4" t="s">
        <v>2</v>
      </c>
      <c r="CI2" s="4" t="s">
        <v>3</v>
      </c>
      <c r="CJ2" s="4" t="s">
        <v>4</v>
      </c>
      <c r="CK2" s="4" t="s">
        <v>5</v>
      </c>
      <c r="CL2" s="4" t="s">
        <v>6</v>
      </c>
      <c r="CM2" s="4" t="s">
        <v>7</v>
      </c>
      <c r="CN2" s="4" t="s">
        <v>8</v>
      </c>
      <c r="CO2" s="1" t="s">
        <v>0</v>
      </c>
      <c r="CP2" s="1" t="s">
        <v>1</v>
      </c>
      <c r="CQ2" s="1" t="s">
        <v>2</v>
      </c>
      <c r="CR2" s="1" t="s">
        <v>3</v>
      </c>
      <c r="CS2" s="1" t="s">
        <v>4</v>
      </c>
      <c r="CT2" s="1" t="s">
        <v>5</v>
      </c>
      <c r="CU2" s="1" t="s">
        <v>6</v>
      </c>
      <c r="CV2" s="1" t="s">
        <v>7</v>
      </c>
      <c r="CW2" s="1" t="s">
        <v>8</v>
      </c>
      <c r="CX2" s="2" t="s">
        <v>0</v>
      </c>
      <c r="CY2" s="2" t="s">
        <v>1</v>
      </c>
      <c r="CZ2" s="2" t="s">
        <v>2</v>
      </c>
      <c r="DA2" s="2" t="s">
        <v>3</v>
      </c>
      <c r="DB2" s="2" t="s">
        <v>4</v>
      </c>
      <c r="DC2" s="2" t="s">
        <v>5</v>
      </c>
      <c r="DD2" s="2" t="s">
        <v>6</v>
      </c>
      <c r="DE2" s="2" t="s">
        <v>7</v>
      </c>
      <c r="DF2" s="2" t="s">
        <v>8</v>
      </c>
    </row>
    <row r="3" spans="2:110" x14ac:dyDescent="0.25">
      <c r="B3" t="s">
        <v>64</v>
      </c>
      <c r="C3" s="28">
        <v>17686842</v>
      </c>
      <c r="D3" s="28">
        <v>31333764</v>
      </c>
      <c r="E3" s="28">
        <v>41194068</v>
      </c>
      <c r="F3" s="28">
        <v>114019586</v>
      </c>
      <c r="G3" s="28">
        <v>118741716</v>
      </c>
      <c r="H3" s="28">
        <v>117315985</v>
      </c>
      <c r="I3" s="28">
        <v>142379330</v>
      </c>
      <c r="J3" s="28">
        <v>160226073</v>
      </c>
      <c r="K3" s="28">
        <v>120856769</v>
      </c>
      <c r="L3" s="28">
        <v>209550</v>
      </c>
      <c r="M3" s="28">
        <v>201079</v>
      </c>
      <c r="N3" s="28">
        <v>68761</v>
      </c>
      <c r="O3" s="28">
        <v>132769</v>
      </c>
      <c r="P3" s="28">
        <v>277262</v>
      </c>
      <c r="Q3" s="28">
        <v>403896</v>
      </c>
      <c r="R3" s="28">
        <v>229947</v>
      </c>
      <c r="S3" s="28">
        <v>457488</v>
      </c>
      <c r="T3" s="28">
        <v>382787</v>
      </c>
      <c r="U3" s="28">
        <v>5088502</v>
      </c>
      <c r="V3" s="28">
        <v>10570595</v>
      </c>
      <c r="W3" s="28">
        <v>14385306</v>
      </c>
      <c r="X3" s="28">
        <v>65066740</v>
      </c>
      <c r="Y3" s="28">
        <v>63048798</v>
      </c>
      <c r="Z3" s="28">
        <v>66486297</v>
      </c>
      <c r="AA3" s="28">
        <v>79501999</v>
      </c>
      <c r="AB3" s="28">
        <v>88631039</v>
      </c>
      <c r="AC3" s="28">
        <v>81717930</v>
      </c>
      <c r="AD3" s="28">
        <v>569137</v>
      </c>
      <c r="AE3" s="28">
        <v>600355</v>
      </c>
      <c r="AF3" s="28">
        <v>870048</v>
      </c>
      <c r="AG3" s="28">
        <v>508053</v>
      </c>
      <c r="AH3" s="28">
        <v>620228</v>
      </c>
      <c r="AI3" s="28">
        <v>349086</v>
      </c>
      <c r="AJ3" s="28">
        <v>180047</v>
      </c>
      <c r="AK3" s="28">
        <v>113650</v>
      </c>
      <c r="AL3" s="28">
        <v>113650</v>
      </c>
      <c r="AM3" s="28">
        <v>409034</v>
      </c>
      <c r="AN3" s="28">
        <v>409034</v>
      </c>
      <c r="AO3" s="28">
        <v>409034</v>
      </c>
      <c r="AP3" s="28">
        <v>409034</v>
      </c>
      <c r="AQ3" s="28">
        <v>409034</v>
      </c>
      <c r="AR3" s="28">
        <v>409034</v>
      </c>
      <c r="AS3" s="28">
        <v>410000</v>
      </c>
      <c r="AT3" s="28">
        <v>410000</v>
      </c>
      <c r="AU3" s="28">
        <v>410000</v>
      </c>
      <c r="AV3" s="28">
        <v>4851086</v>
      </c>
      <c r="AW3" s="28">
        <v>13496542</v>
      </c>
      <c r="AX3" s="28">
        <v>19147303</v>
      </c>
      <c r="AY3" s="28">
        <v>23894342</v>
      </c>
      <c r="AZ3" s="28">
        <v>33707956</v>
      </c>
      <c r="BA3" s="28">
        <v>49457236</v>
      </c>
      <c r="BB3" s="28">
        <v>56267256</v>
      </c>
      <c r="BC3" s="28">
        <v>70479655</v>
      </c>
      <c r="BD3" s="28">
        <v>72630601</v>
      </c>
      <c r="BE3" s="28">
        <v>2468322</v>
      </c>
      <c r="BF3" s="28">
        <v>8736435</v>
      </c>
      <c r="BG3" s="28">
        <v>9605280</v>
      </c>
      <c r="BH3" s="28">
        <v>51099386</v>
      </c>
      <c r="BI3" s="28">
        <v>54604911</v>
      </c>
      <c r="BJ3" s="28">
        <v>58628826</v>
      </c>
      <c r="BK3" s="28">
        <v>53956267</v>
      </c>
      <c r="BL3" s="28">
        <v>30942895</v>
      </c>
      <c r="BM3" s="28">
        <v>21426509</v>
      </c>
      <c r="BN3" s="28">
        <v>1093972</v>
      </c>
      <c r="BO3" s="28">
        <v>195703</v>
      </c>
      <c r="BP3" s="28">
        <v>3097921</v>
      </c>
      <c r="BQ3" s="28">
        <v>5307327</v>
      </c>
      <c r="BR3" s="28">
        <v>19031069</v>
      </c>
      <c r="BS3" s="28">
        <v>8820890</v>
      </c>
      <c r="BT3" s="28">
        <v>1426456</v>
      </c>
      <c r="BU3" s="28">
        <v>2900188</v>
      </c>
      <c r="BV3" s="28">
        <v>2691717</v>
      </c>
      <c r="BW3" s="28">
        <v>1093972</v>
      </c>
      <c r="BX3" s="28">
        <v>195703</v>
      </c>
      <c r="BY3" s="28">
        <v>3097921</v>
      </c>
      <c r="BZ3" s="28">
        <v>5307327</v>
      </c>
      <c r="CA3" s="28">
        <v>19031069</v>
      </c>
      <c r="CB3" s="28">
        <v>8820890</v>
      </c>
      <c r="CC3" s="28">
        <v>1426456</v>
      </c>
      <c r="CD3" s="28">
        <v>2900188</v>
      </c>
      <c r="CE3" s="28">
        <v>2691717</v>
      </c>
      <c r="CF3" s="28">
        <v>1902528</v>
      </c>
      <c r="CG3" s="28">
        <v>14209</v>
      </c>
      <c r="CH3" s="28">
        <v>531628</v>
      </c>
      <c r="CI3" s="28">
        <v>11464242</v>
      </c>
      <c r="CJ3" s="28">
        <v>3087</v>
      </c>
      <c r="CK3" s="28">
        <v>0</v>
      </c>
      <c r="CL3" s="28">
        <v>2322</v>
      </c>
      <c r="CM3" s="28">
        <v>16549388</v>
      </c>
      <c r="CN3" s="28">
        <v>9518315</v>
      </c>
      <c r="CO3" s="28">
        <v>5497754</v>
      </c>
      <c r="CP3" s="28">
        <v>6295270</v>
      </c>
      <c r="CQ3" s="28">
        <v>6289719</v>
      </c>
      <c r="CR3" s="28">
        <v>20431676</v>
      </c>
      <c r="CS3" s="28">
        <v>7226272</v>
      </c>
      <c r="CT3" s="28">
        <v>0</v>
      </c>
      <c r="CU3" s="28">
        <v>29585466</v>
      </c>
      <c r="CV3" s="28">
        <v>33068224</v>
      </c>
      <c r="CW3" s="28">
        <v>12215885</v>
      </c>
      <c r="CX3" s="28">
        <v>1464148</v>
      </c>
      <c r="CY3" s="28">
        <v>2186572</v>
      </c>
      <c r="CZ3" s="28">
        <v>2113184</v>
      </c>
      <c r="DA3" s="28">
        <v>1413580</v>
      </c>
      <c r="DB3" s="28">
        <v>3759387</v>
      </c>
      <c r="DC3" s="28">
        <v>0</v>
      </c>
      <c r="DD3" s="28">
        <v>731564</v>
      </c>
      <c r="DE3" s="28">
        <v>5875721</v>
      </c>
      <c r="DF3" s="28">
        <v>1963742</v>
      </c>
    </row>
    <row r="4" spans="2:110" x14ac:dyDescent="0.25">
      <c r="B4" t="s">
        <v>16</v>
      </c>
      <c r="C4" s="28">
        <v>924019323</v>
      </c>
      <c r="D4" s="28">
        <v>894498409</v>
      </c>
      <c r="E4" s="28">
        <v>790779482</v>
      </c>
      <c r="F4" s="28">
        <v>842734061</v>
      </c>
      <c r="G4" s="28">
        <v>803962395</v>
      </c>
      <c r="H4" s="28">
        <v>860134352</v>
      </c>
      <c r="I4" s="28">
        <v>804938561</v>
      </c>
      <c r="J4" s="28">
        <v>758973306</v>
      </c>
      <c r="K4" s="28">
        <v>797162607</v>
      </c>
      <c r="L4" s="28">
        <v>2545057</v>
      </c>
      <c r="M4" s="28">
        <v>4188624</v>
      </c>
      <c r="N4" s="28">
        <v>4406026</v>
      </c>
      <c r="O4" s="28">
        <v>5394490</v>
      </c>
      <c r="P4" s="28">
        <v>4757602</v>
      </c>
      <c r="Q4" s="28">
        <v>3792591</v>
      </c>
      <c r="R4" s="28">
        <v>2923075</v>
      </c>
      <c r="S4" s="28">
        <v>2225311</v>
      </c>
      <c r="T4" s="28">
        <v>1498050</v>
      </c>
      <c r="U4" s="28">
        <v>399168656</v>
      </c>
      <c r="V4" s="28">
        <v>346069240</v>
      </c>
      <c r="W4" s="28">
        <v>334302392</v>
      </c>
      <c r="X4" s="28">
        <v>344103837</v>
      </c>
      <c r="Y4" s="28">
        <v>312851184</v>
      </c>
      <c r="Z4" s="28">
        <v>298408727</v>
      </c>
      <c r="AA4" s="28">
        <v>263069971</v>
      </c>
      <c r="AB4" s="28">
        <v>251586353</v>
      </c>
      <c r="AC4" s="28">
        <v>238428774</v>
      </c>
      <c r="AD4" s="28">
        <v>26895763</v>
      </c>
      <c r="AE4" s="28">
        <v>24400705</v>
      </c>
      <c r="AF4" s="28">
        <v>24264051</v>
      </c>
      <c r="AG4" s="28">
        <v>23291087</v>
      </c>
      <c r="AH4" s="28">
        <v>18319286</v>
      </c>
      <c r="AI4" s="28">
        <v>17818146</v>
      </c>
      <c r="AJ4" s="28">
        <v>17676139</v>
      </c>
      <c r="AK4" s="28">
        <v>17494304</v>
      </c>
      <c r="AL4" s="28">
        <v>16805773</v>
      </c>
      <c r="AM4" s="28">
        <v>178000000</v>
      </c>
      <c r="AN4" s="28">
        <v>178000000</v>
      </c>
      <c r="AO4" s="28">
        <v>178000000</v>
      </c>
      <c r="AP4" s="28">
        <v>178000000</v>
      </c>
      <c r="AQ4" s="28">
        <v>178000000</v>
      </c>
      <c r="AR4" s="28">
        <v>178000000</v>
      </c>
      <c r="AS4" s="28">
        <v>178000000</v>
      </c>
      <c r="AT4" s="28">
        <v>178000000</v>
      </c>
      <c r="AU4" s="28">
        <v>178000000</v>
      </c>
      <c r="AV4" s="28">
        <v>395869411</v>
      </c>
      <c r="AW4" s="28">
        <v>383567709</v>
      </c>
      <c r="AX4" s="28">
        <v>251366155</v>
      </c>
      <c r="AY4" s="28">
        <v>206575771</v>
      </c>
      <c r="AZ4" s="28">
        <v>203145954</v>
      </c>
      <c r="BA4" s="28">
        <v>200071033</v>
      </c>
      <c r="BB4" s="28">
        <v>197027880</v>
      </c>
      <c r="BC4" s="28">
        <v>194574438</v>
      </c>
      <c r="BD4" s="28">
        <v>192623490</v>
      </c>
      <c r="BE4" s="28">
        <v>45890000</v>
      </c>
      <c r="BF4" s="28">
        <v>30390000</v>
      </c>
      <c r="BG4" s="28">
        <v>59890000</v>
      </c>
      <c r="BH4" s="28">
        <v>100000000</v>
      </c>
      <c r="BI4" s="28">
        <v>31000000</v>
      </c>
      <c r="BJ4" s="28">
        <v>181000000</v>
      </c>
      <c r="BK4" s="28">
        <v>31000000</v>
      </c>
      <c r="BL4" s="28">
        <v>130000000</v>
      </c>
      <c r="BM4" s="28">
        <v>0</v>
      </c>
      <c r="BN4" s="28">
        <v>76022040</v>
      </c>
      <c r="BO4" s="28">
        <v>85211727</v>
      </c>
      <c r="BP4" s="28">
        <v>80017772</v>
      </c>
      <c r="BQ4" s="28">
        <v>66045021</v>
      </c>
      <c r="BR4" s="28">
        <v>63009909</v>
      </c>
      <c r="BS4" s="28">
        <v>54828842</v>
      </c>
      <c r="BT4" s="28">
        <v>53963932</v>
      </c>
      <c r="BU4" s="28">
        <v>36832481</v>
      </c>
      <c r="BV4" s="28">
        <v>49333750</v>
      </c>
      <c r="BW4" s="28">
        <v>76022040</v>
      </c>
      <c r="BX4" s="28">
        <v>85211727</v>
      </c>
      <c r="BY4" s="28">
        <v>80017772</v>
      </c>
      <c r="BZ4" s="28">
        <v>66045021</v>
      </c>
      <c r="CA4" s="28">
        <v>63009909</v>
      </c>
      <c r="CB4" s="28">
        <v>54828842</v>
      </c>
      <c r="CC4" s="28">
        <v>53963932</v>
      </c>
      <c r="CD4" s="28">
        <v>36832481</v>
      </c>
      <c r="CE4" s="28">
        <v>49333750</v>
      </c>
      <c r="CF4" s="28">
        <v>177880</v>
      </c>
      <c r="CG4" s="28">
        <v>2</v>
      </c>
      <c r="CH4" s="28">
        <v>0</v>
      </c>
      <c r="CI4" s="28">
        <v>414847</v>
      </c>
      <c r="CJ4" s="28">
        <v>233898</v>
      </c>
      <c r="CK4" s="28">
        <v>0</v>
      </c>
      <c r="CL4" s="28">
        <v>0</v>
      </c>
      <c r="CM4" s="28">
        <v>238418</v>
      </c>
      <c r="CN4" s="28">
        <v>153602</v>
      </c>
      <c r="CO4" s="28">
        <v>123070013</v>
      </c>
      <c r="CP4" s="28">
        <v>149651813</v>
      </c>
      <c r="CQ4" s="28">
        <v>134925614</v>
      </c>
      <c r="CR4" s="28">
        <v>79084582</v>
      </c>
      <c r="CS4" s="28">
        <v>109461332</v>
      </c>
      <c r="CT4" s="28">
        <v>134693321</v>
      </c>
      <c r="CU4" s="28">
        <v>113680560</v>
      </c>
      <c r="CV4" s="28">
        <v>130983211</v>
      </c>
      <c r="CW4" s="28">
        <v>115852230</v>
      </c>
      <c r="CX4" s="28">
        <v>104989979</v>
      </c>
      <c r="CY4" s="28">
        <v>67677159</v>
      </c>
      <c r="CZ4" s="28">
        <v>86579941</v>
      </c>
      <c r="DA4" s="28">
        <v>212613840</v>
      </c>
      <c r="DB4" s="28">
        <v>219111301</v>
      </c>
      <c r="DC4" s="28">
        <v>111541156</v>
      </c>
      <c r="DD4" s="28">
        <v>231266189</v>
      </c>
      <c r="DE4" s="28">
        <v>88344758</v>
      </c>
      <c r="DF4" s="28">
        <v>261199534</v>
      </c>
    </row>
    <row r="5" spans="2:110" x14ac:dyDescent="0.25">
      <c r="B5" t="s">
        <v>44</v>
      </c>
      <c r="C5" s="28">
        <v>188819875</v>
      </c>
      <c r="D5" s="28">
        <v>181123390</v>
      </c>
      <c r="E5" s="28">
        <v>239317172</v>
      </c>
      <c r="F5" s="28">
        <v>268915271</v>
      </c>
      <c r="G5" s="28">
        <v>244794755</v>
      </c>
      <c r="H5" s="28">
        <v>269221977</v>
      </c>
      <c r="I5" s="28">
        <v>275770956</v>
      </c>
      <c r="J5" s="28">
        <v>260237193</v>
      </c>
      <c r="K5" s="28">
        <v>248559913</v>
      </c>
      <c r="L5" s="28">
        <v>7623014</v>
      </c>
      <c r="M5" s="28">
        <v>5506660</v>
      </c>
      <c r="N5" s="28">
        <v>3407225</v>
      </c>
      <c r="O5" s="28">
        <v>2815633</v>
      </c>
      <c r="P5" s="28">
        <v>2236263</v>
      </c>
      <c r="Q5" s="28">
        <v>1853927</v>
      </c>
      <c r="R5" s="28">
        <v>5710967</v>
      </c>
      <c r="S5" s="28">
        <v>4156494</v>
      </c>
      <c r="T5" s="28">
        <v>2782432</v>
      </c>
      <c r="U5" s="28">
        <v>1366597</v>
      </c>
      <c r="V5" s="28">
        <v>1160069</v>
      </c>
      <c r="W5" s="28">
        <v>968447</v>
      </c>
      <c r="X5" s="28">
        <v>1949771</v>
      </c>
      <c r="Y5" s="28">
        <v>1765394</v>
      </c>
      <c r="Z5" s="28">
        <v>1443097</v>
      </c>
      <c r="AA5" s="28">
        <v>1949510</v>
      </c>
      <c r="AB5" s="28">
        <v>1917371</v>
      </c>
      <c r="AC5" s="28">
        <v>1700877</v>
      </c>
      <c r="AD5" s="28">
        <v>25362520</v>
      </c>
      <c r="AE5" s="28">
        <v>41914852</v>
      </c>
      <c r="AF5" s="28">
        <v>82904734</v>
      </c>
      <c r="AG5" s="28">
        <v>78837709</v>
      </c>
      <c r="AH5" s="28">
        <v>53835093</v>
      </c>
      <c r="AI5" s="28">
        <v>28329177</v>
      </c>
      <c r="AJ5" s="28">
        <v>33634097</v>
      </c>
      <c r="AK5" s="28">
        <v>33659284</v>
      </c>
      <c r="AL5" s="28">
        <v>33659284</v>
      </c>
      <c r="AM5" s="28">
        <v>51129</v>
      </c>
      <c r="AN5" s="28">
        <v>51129</v>
      </c>
      <c r="AO5" s="28">
        <v>51129</v>
      </c>
      <c r="AP5" s="28">
        <v>51129</v>
      </c>
      <c r="AQ5" s="28">
        <v>51129</v>
      </c>
      <c r="AR5" s="28">
        <v>51129</v>
      </c>
      <c r="AS5" s="28">
        <v>51129</v>
      </c>
      <c r="AT5" s="28">
        <v>51129</v>
      </c>
      <c r="AU5" s="28">
        <v>51129</v>
      </c>
      <c r="AV5" s="28">
        <v>9741000</v>
      </c>
      <c r="AW5" s="28">
        <v>26329176</v>
      </c>
      <c r="AX5" s="28">
        <v>64329176</v>
      </c>
      <c r="AY5" s="28">
        <v>64329176</v>
      </c>
      <c r="AZ5" s="28">
        <v>64329176</v>
      </c>
      <c r="BA5" s="28">
        <v>64329176</v>
      </c>
      <c r="BB5" s="28">
        <v>64599674</v>
      </c>
      <c r="BC5" s="28">
        <v>64599674</v>
      </c>
      <c r="BD5" s="28">
        <v>64599674</v>
      </c>
      <c r="BE5" s="28">
        <v>82982909</v>
      </c>
      <c r="BF5" s="28">
        <v>70000000</v>
      </c>
      <c r="BG5" s="28">
        <v>80305763</v>
      </c>
      <c r="BH5" s="28">
        <v>88127826</v>
      </c>
      <c r="BI5" s="28">
        <v>95411000</v>
      </c>
      <c r="BJ5" s="28">
        <v>77889000</v>
      </c>
      <c r="BK5" s="28">
        <v>0</v>
      </c>
      <c r="BL5" s="28">
        <v>0</v>
      </c>
      <c r="BM5" s="28">
        <v>0</v>
      </c>
      <c r="BN5" s="28">
        <v>23624467</v>
      </c>
      <c r="BO5" s="28">
        <v>32154079</v>
      </c>
      <c r="BP5" s="28">
        <v>34216642</v>
      </c>
      <c r="BQ5" s="28">
        <v>41189038</v>
      </c>
      <c r="BR5" s="28">
        <v>29573984</v>
      </c>
      <c r="BS5" s="28">
        <v>44392086</v>
      </c>
      <c r="BT5" s="28">
        <v>51221958</v>
      </c>
      <c r="BU5" s="28">
        <v>50165189</v>
      </c>
      <c r="BV5" s="28">
        <v>57486171</v>
      </c>
      <c r="BW5" s="28">
        <v>23624467</v>
      </c>
      <c r="BX5" s="28">
        <v>32154079</v>
      </c>
      <c r="BY5" s="28">
        <v>34216642</v>
      </c>
      <c r="BZ5" s="28">
        <v>41189038</v>
      </c>
      <c r="CA5" s="28">
        <v>29573984</v>
      </c>
      <c r="CB5" s="28">
        <v>44392086</v>
      </c>
      <c r="CC5" s="28">
        <v>51221958</v>
      </c>
      <c r="CD5" s="28">
        <v>50165189</v>
      </c>
      <c r="CE5" s="28">
        <v>57486171</v>
      </c>
      <c r="CF5" s="28">
        <v>0</v>
      </c>
      <c r="CG5" s="28">
        <v>4613995</v>
      </c>
      <c r="CH5" s="28">
        <v>0</v>
      </c>
      <c r="CI5" s="28">
        <v>260000</v>
      </c>
      <c r="CJ5" s="28">
        <v>0</v>
      </c>
      <c r="CK5" s="28">
        <v>0</v>
      </c>
      <c r="CL5" s="28">
        <v>0</v>
      </c>
      <c r="CM5" s="28">
        <v>0</v>
      </c>
      <c r="CN5" s="28">
        <v>0</v>
      </c>
      <c r="CO5" s="28">
        <v>42539983</v>
      </c>
      <c r="CP5" s="28">
        <v>34898002</v>
      </c>
      <c r="CQ5" s="28">
        <v>44830461</v>
      </c>
      <c r="CR5" s="28">
        <v>51210208</v>
      </c>
      <c r="CS5" s="28">
        <v>44133015</v>
      </c>
      <c r="CT5" s="28">
        <v>58004211</v>
      </c>
      <c r="CU5" s="28">
        <v>44232837</v>
      </c>
      <c r="CV5" s="28">
        <v>68895953</v>
      </c>
      <c r="CW5" s="28">
        <v>99713125</v>
      </c>
      <c r="CX5" s="28">
        <v>29880387</v>
      </c>
      <c r="CY5" s="28">
        <v>13077008</v>
      </c>
      <c r="CZ5" s="28">
        <v>15584000</v>
      </c>
      <c r="DA5" s="28">
        <v>23747893</v>
      </c>
      <c r="DB5" s="28">
        <v>11296451</v>
      </c>
      <c r="DC5" s="28">
        <v>24556375</v>
      </c>
      <c r="DD5" s="28">
        <v>115665357</v>
      </c>
      <c r="DE5" s="28">
        <v>76525247</v>
      </c>
      <c r="DF5" s="28">
        <v>26709814</v>
      </c>
    </row>
    <row r="6" spans="2:110" x14ac:dyDescent="0.25">
      <c r="B6" t="s">
        <v>17</v>
      </c>
      <c r="C6" s="28">
        <v>912526000</v>
      </c>
      <c r="D6" s="28">
        <v>925475000</v>
      </c>
      <c r="E6" s="28">
        <v>858890000</v>
      </c>
      <c r="F6" s="28">
        <v>975828000</v>
      </c>
      <c r="G6" s="28">
        <v>873398000</v>
      </c>
      <c r="H6" s="28">
        <v>766479000</v>
      </c>
      <c r="I6" s="28">
        <v>744219000</v>
      </c>
      <c r="J6" s="28">
        <v>407557000</v>
      </c>
      <c r="K6" s="28">
        <v>379376000</v>
      </c>
      <c r="L6" s="28">
        <v>325739000</v>
      </c>
      <c r="M6" s="28">
        <v>306247000</v>
      </c>
      <c r="N6" s="28">
        <v>288865000</v>
      </c>
      <c r="O6" s="28">
        <v>269781000</v>
      </c>
      <c r="P6" s="28">
        <v>250652000</v>
      </c>
      <c r="Q6" s="28">
        <v>231572000</v>
      </c>
      <c r="R6" s="28">
        <v>212296000</v>
      </c>
      <c r="S6" s="28">
        <v>77645000</v>
      </c>
      <c r="T6" s="28">
        <v>64096000</v>
      </c>
      <c r="U6" s="28">
        <v>114705000</v>
      </c>
      <c r="V6" s="28">
        <v>135102000</v>
      </c>
      <c r="W6" s="28">
        <v>125642000</v>
      </c>
      <c r="X6" s="28">
        <v>128633000</v>
      </c>
      <c r="Y6" s="28">
        <v>117229000</v>
      </c>
      <c r="Z6" s="28">
        <v>112455000</v>
      </c>
      <c r="AA6" s="28">
        <v>108784000</v>
      </c>
      <c r="AB6" s="28">
        <v>104008000</v>
      </c>
      <c r="AC6" s="28">
        <v>122039000</v>
      </c>
      <c r="AD6" s="28">
        <v>169636000</v>
      </c>
      <c r="AE6" s="28">
        <v>169760000</v>
      </c>
      <c r="AF6" s="28">
        <v>171022000</v>
      </c>
      <c r="AG6" s="28">
        <v>172992000</v>
      </c>
      <c r="AH6" s="28">
        <v>175223000</v>
      </c>
      <c r="AI6" s="28">
        <v>176818000</v>
      </c>
      <c r="AJ6" s="28">
        <v>179235000</v>
      </c>
      <c r="AK6" s="28">
        <v>74420000</v>
      </c>
      <c r="AL6" s="28">
        <v>74333000</v>
      </c>
      <c r="AM6" s="28">
        <v>25000</v>
      </c>
      <c r="AN6" s="28">
        <v>25000</v>
      </c>
      <c r="AO6" s="28">
        <v>25000</v>
      </c>
      <c r="AP6" s="28">
        <v>25000</v>
      </c>
      <c r="AQ6" s="28">
        <v>25000</v>
      </c>
      <c r="AR6" s="28">
        <v>25000</v>
      </c>
      <c r="AS6" s="28">
        <v>25000</v>
      </c>
      <c r="AT6" s="28">
        <v>25000</v>
      </c>
      <c r="AU6" s="28">
        <v>25000</v>
      </c>
      <c r="AV6" s="28">
        <v>289811000</v>
      </c>
      <c r="AW6" s="28">
        <v>356822000</v>
      </c>
      <c r="AX6" s="28">
        <v>292081000</v>
      </c>
      <c r="AY6" s="28">
        <v>289811000</v>
      </c>
      <c r="AZ6" s="28">
        <v>289811000</v>
      </c>
      <c r="BA6" s="28">
        <v>290123000</v>
      </c>
      <c r="BB6" s="28">
        <v>290123000</v>
      </c>
      <c r="BC6" s="28">
        <v>144387000</v>
      </c>
      <c r="BD6" s="28">
        <v>109174000</v>
      </c>
      <c r="BE6" s="28">
        <v>140485000</v>
      </c>
      <c r="BF6" s="28">
        <v>151572000</v>
      </c>
      <c r="BG6" s="28">
        <v>140349000</v>
      </c>
      <c r="BH6" s="28">
        <v>213310000</v>
      </c>
      <c r="BI6" s="28">
        <v>72226000</v>
      </c>
      <c r="BJ6" s="28">
        <v>89000</v>
      </c>
      <c r="BK6" s="28">
        <v>67000</v>
      </c>
      <c r="BL6" s="28">
        <v>52000</v>
      </c>
      <c r="BM6" s="28">
        <v>46000</v>
      </c>
      <c r="BN6" s="28">
        <v>222901000</v>
      </c>
      <c r="BO6" s="28">
        <v>217298000</v>
      </c>
      <c r="BP6" s="28">
        <v>216478000</v>
      </c>
      <c r="BQ6" s="28">
        <v>256387000</v>
      </c>
      <c r="BR6" s="28">
        <v>219325000</v>
      </c>
      <c r="BS6" s="28">
        <v>220506000</v>
      </c>
      <c r="BT6" s="28">
        <v>216935000</v>
      </c>
      <c r="BU6" s="28">
        <v>209102000</v>
      </c>
      <c r="BV6" s="28">
        <v>201623000</v>
      </c>
      <c r="BW6" s="28">
        <v>222901000</v>
      </c>
      <c r="BX6" s="28">
        <v>217298000</v>
      </c>
      <c r="BY6" s="28">
        <v>216478000</v>
      </c>
      <c r="BZ6" s="28">
        <v>256387000</v>
      </c>
      <c r="CA6" s="28">
        <v>219325000</v>
      </c>
      <c r="CB6" s="28">
        <v>220506000</v>
      </c>
      <c r="CC6" s="28">
        <v>216935000</v>
      </c>
      <c r="CD6" s="28">
        <v>209102000</v>
      </c>
      <c r="CE6" s="28">
        <v>201623000</v>
      </c>
      <c r="CF6" s="28">
        <v>74761000</v>
      </c>
      <c r="CG6" s="28">
        <v>80940000</v>
      </c>
      <c r="CH6" s="28">
        <v>21952000</v>
      </c>
      <c r="CI6" s="28">
        <v>19261000</v>
      </c>
      <c r="CJ6" s="28">
        <v>36975000</v>
      </c>
      <c r="CK6" s="28">
        <v>31863000</v>
      </c>
      <c r="CL6" s="28">
        <v>55652000</v>
      </c>
      <c r="CM6" s="28">
        <v>0</v>
      </c>
      <c r="CN6" s="28">
        <v>0</v>
      </c>
      <c r="CO6" s="28">
        <v>33874000</v>
      </c>
      <c r="CP6" s="28">
        <v>45361000</v>
      </c>
      <c r="CQ6" s="28">
        <v>41227000</v>
      </c>
      <c r="CR6" s="28">
        <v>36740000</v>
      </c>
      <c r="CS6" s="28">
        <v>37121000</v>
      </c>
      <c r="CT6" s="28">
        <v>53934000</v>
      </c>
      <c r="CU6" s="28">
        <v>62857000</v>
      </c>
      <c r="CV6" s="28">
        <v>12446000</v>
      </c>
      <c r="CW6" s="28">
        <v>6067000</v>
      </c>
      <c r="CX6" s="28">
        <v>150669000</v>
      </c>
      <c r="CY6" s="28">
        <v>73457000</v>
      </c>
      <c r="CZ6" s="28">
        <v>146778000</v>
      </c>
      <c r="DA6" s="28">
        <v>160294000</v>
      </c>
      <c r="DB6" s="28">
        <v>217915000</v>
      </c>
      <c r="DC6" s="28">
        <v>169939000</v>
      </c>
      <c r="DD6" s="28">
        <v>118560000</v>
      </c>
      <c r="DE6" s="28">
        <v>41545000</v>
      </c>
      <c r="DF6" s="28">
        <v>62441000</v>
      </c>
    </row>
    <row r="7" spans="2:110" x14ac:dyDescent="0.25">
      <c r="B7" t="s">
        <v>51</v>
      </c>
      <c r="C7" s="28">
        <v>135557834</v>
      </c>
      <c r="D7" s="28">
        <v>162673829</v>
      </c>
      <c r="E7" s="28">
        <v>227893391</v>
      </c>
      <c r="F7" s="28">
        <v>314035132</v>
      </c>
      <c r="G7" s="28">
        <v>363395560</v>
      </c>
      <c r="H7" s="28">
        <v>372164175</v>
      </c>
      <c r="I7" s="28">
        <v>407035801</v>
      </c>
      <c r="J7" s="28">
        <v>390864969</v>
      </c>
      <c r="K7" s="28">
        <v>421167122</v>
      </c>
      <c r="L7" s="28">
        <v>11421</v>
      </c>
      <c r="M7" s="28">
        <v>52326</v>
      </c>
      <c r="N7" s="28">
        <v>0</v>
      </c>
      <c r="O7" s="28">
        <v>0</v>
      </c>
      <c r="P7" s="28">
        <v>0</v>
      </c>
      <c r="Q7" s="28">
        <v>2146046</v>
      </c>
      <c r="R7" s="28">
        <v>5966773</v>
      </c>
      <c r="S7" s="28">
        <v>10870032</v>
      </c>
      <c r="T7" s="28">
        <v>14109981</v>
      </c>
      <c r="U7" s="28">
        <v>21179133</v>
      </c>
      <c r="V7" s="28">
        <v>23872068</v>
      </c>
      <c r="W7" s="28">
        <v>35119702</v>
      </c>
      <c r="X7" s="28">
        <v>71383149</v>
      </c>
      <c r="Y7" s="28">
        <v>78994197</v>
      </c>
      <c r="Z7" s="28">
        <v>76380617</v>
      </c>
      <c r="AA7" s="28">
        <v>72654443</v>
      </c>
      <c r="AB7" s="28">
        <v>67880240</v>
      </c>
      <c r="AC7" s="28">
        <v>65116618</v>
      </c>
      <c r="AD7" s="28">
        <v>8517592</v>
      </c>
      <c r="AE7" s="28">
        <v>15568086</v>
      </c>
      <c r="AF7" s="28">
        <v>30828609</v>
      </c>
      <c r="AG7" s="28">
        <v>36104575</v>
      </c>
      <c r="AH7" s="28">
        <v>45067510</v>
      </c>
      <c r="AI7" s="28">
        <v>48276994</v>
      </c>
      <c r="AJ7" s="28">
        <v>50641691</v>
      </c>
      <c r="AK7" s="28">
        <v>51808929</v>
      </c>
      <c r="AL7" s="28">
        <v>53892567</v>
      </c>
      <c r="AM7" s="28">
        <v>11500000</v>
      </c>
      <c r="AN7" s="28">
        <v>26500000</v>
      </c>
      <c r="AO7" s="28">
        <v>26500000</v>
      </c>
      <c r="AP7" s="28">
        <v>26500000</v>
      </c>
      <c r="AQ7" s="28">
        <v>26500000</v>
      </c>
      <c r="AR7" s="28">
        <v>26500000</v>
      </c>
      <c r="AS7" s="28">
        <v>26500000</v>
      </c>
      <c r="AT7" s="28">
        <v>26500000</v>
      </c>
      <c r="AU7" s="28">
        <v>26500000</v>
      </c>
      <c r="AV7" s="28">
        <v>26902171</v>
      </c>
      <c r="AW7" s="28">
        <v>36457284</v>
      </c>
      <c r="AX7" s="28">
        <v>62712851</v>
      </c>
      <c r="AY7" s="28">
        <v>98636922</v>
      </c>
      <c r="AZ7" s="28">
        <v>99378399</v>
      </c>
      <c r="BA7" s="28">
        <v>108636159</v>
      </c>
      <c r="BB7" s="28">
        <v>121066930</v>
      </c>
      <c r="BC7" s="28">
        <v>120305155</v>
      </c>
      <c r="BD7" s="28">
        <v>123891779</v>
      </c>
      <c r="BE7" s="28">
        <v>37226735</v>
      </c>
      <c r="BF7" s="28">
        <v>33245269</v>
      </c>
      <c r="BG7" s="28">
        <v>64299472</v>
      </c>
      <c r="BH7" s="28">
        <v>81954328</v>
      </c>
      <c r="BI7" s="28">
        <v>160223000</v>
      </c>
      <c r="BJ7" s="28">
        <v>162509789</v>
      </c>
      <c r="BK7" s="28">
        <v>159129171</v>
      </c>
      <c r="BL7" s="28">
        <v>160573564</v>
      </c>
      <c r="BM7" s="28">
        <v>78989276</v>
      </c>
      <c r="BN7" s="28">
        <v>30173051</v>
      </c>
      <c r="BO7" s="28">
        <v>40609196</v>
      </c>
      <c r="BP7" s="28">
        <v>36259128</v>
      </c>
      <c r="BQ7" s="28">
        <v>40245489</v>
      </c>
      <c r="BR7" s="28">
        <v>31938271</v>
      </c>
      <c r="BS7" s="28">
        <v>30829979</v>
      </c>
      <c r="BT7" s="28">
        <v>31128401</v>
      </c>
      <c r="BU7" s="28">
        <v>25019467</v>
      </c>
      <c r="BV7" s="28">
        <v>33319045</v>
      </c>
      <c r="BW7" s="28">
        <v>30173051</v>
      </c>
      <c r="BX7" s="28">
        <v>40609196</v>
      </c>
      <c r="BY7" s="28">
        <v>36259128</v>
      </c>
      <c r="BZ7" s="28">
        <v>40245489</v>
      </c>
      <c r="CA7" s="28">
        <v>31938271</v>
      </c>
      <c r="CB7" s="28">
        <v>30829979</v>
      </c>
      <c r="CC7" s="28">
        <v>31128401</v>
      </c>
      <c r="CD7" s="28">
        <v>25019467</v>
      </c>
      <c r="CE7" s="28">
        <v>33319045</v>
      </c>
      <c r="CF7" s="28">
        <v>7037000</v>
      </c>
      <c r="CG7" s="28">
        <v>5147000</v>
      </c>
      <c r="CH7" s="28">
        <v>4019000</v>
      </c>
      <c r="CI7" s="28">
        <v>8271000</v>
      </c>
      <c r="CJ7" s="28">
        <v>22781000</v>
      </c>
      <c r="CK7" s="28">
        <v>13869000</v>
      </c>
      <c r="CL7" s="28">
        <v>34831000</v>
      </c>
      <c r="CM7" s="28">
        <v>13241345</v>
      </c>
      <c r="CN7" s="28">
        <v>113864425</v>
      </c>
      <c r="CO7" s="28">
        <v>10876957</v>
      </c>
      <c r="CP7" s="28">
        <v>13217689</v>
      </c>
      <c r="CQ7" s="28">
        <v>12428515</v>
      </c>
      <c r="CR7" s="28">
        <v>19368589</v>
      </c>
      <c r="CS7" s="28">
        <v>6283140</v>
      </c>
      <c r="CT7" s="28">
        <v>16529477</v>
      </c>
      <c r="CU7" s="28">
        <v>17437005</v>
      </c>
      <c r="CV7" s="28">
        <v>19000088</v>
      </c>
      <c r="CW7" s="28">
        <v>21389555</v>
      </c>
      <c r="CX7" s="28">
        <v>11841921</v>
      </c>
      <c r="CY7" s="28">
        <v>7497392</v>
      </c>
      <c r="CZ7" s="28">
        <v>21674426</v>
      </c>
      <c r="DA7" s="28">
        <v>39058804</v>
      </c>
      <c r="DB7" s="28">
        <v>16291751</v>
      </c>
      <c r="DC7" s="28">
        <v>13289772</v>
      </c>
      <c r="DD7" s="28">
        <v>16943294</v>
      </c>
      <c r="DE7" s="28">
        <v>26225350</v>
      </c>
      <c r="DF7" s="28">
        <v>23213042</v>
      </c>
    </row>
    <row r="8" spans="2:110" x14ac:dyDescent="0.25">
      <c r="B8" t="s">
        <v>13</v>
      </c>
      <c r="C8" s="28">
        <v>1553054904</v>
      </c>
      <c r="D8" s="28">
        <v>1932135769</v>
      </c>
      <c r="E8" s="28">
        <v>3354760862</v>
      </c>
      <c r="F8" s="28">
        <v>3602991370</v>
      </c>
      <c r="G8" s="28">
        <v>3498591000</v>
      </c>
      <c r="H8" s="28">
        <v>3647523183</v>
      </c>
      <c r="I8" s="28">
        <v>3512744729</v>
      </c>
      <c r="J8" s="28">
        <v>3701557117</v>
      </c>
      <c r="K8" s="28">
        <v>4006475819</v>
      </c>
      <c r="L8" s="28">
        <v>204555426</v>
      </c>
      <c r="M8" s="28">
        <v>177562620</v>
      </c>
      <c r="N8" s="28">
        <v>504425807</v>
      </c>
      <c r="O8" s="28">
        <v>458355160</v>
      </c>
      <c r="P8" s="28">
        <v>406101000</v>
      </c>
      <c r="Q8" s="28">
        <v>361106023</v>
      </c>
      <c r="R8" s="28">
        <v>322319101</v>
      </c>
      <c r="S8" s="28">
        <v>283397749</v>
      </c>
      <c r="T8" s="28">
        <v>243759175</v>
      </c>
      <c r="U8" s="28">
        <v>85574421</v>
      </c>
      <c r="V8" s="28">
        <v>81452641</v>
      </c>
      <c r="W8" s="28">
        <v>163117880</v>
      </c>
      <c r="X8" s="28">
        <v>177478289</v>
      </c>
      <c r="Y8" s="28">
        <v>185790000</v>
      </c>
      <c r="Z8" s="28">
        <v>192649931</v>
      </c>
      <c r="AA8" s="28">
        <v>199858045</v>
      </c>
      <c r="AB8" s="28">
        <v>199108331</v>
      </c>
      <c r="AC8" s="28">
        <v>183691155</v>
      </c>
      <c r="AD8" s="28">
        <v>799355139</v>
      </c>
      <c r="AE8" s="28">
        <v>753838820</v>
      </c>
      <c r="AF8" s="28">
        <v>1159617893</v>
      </c>
      <c r="AG8" s="28">
        <v>1677228338</v>
      </c>
      <c r="AH8" s="28">
        <v>1878001000</v>
      </c>
      <c r="AI8" s="28">
        <v>1878653719</v>
      </c>
      <c r="AJ8" s="28">
        <v>1548854472</v>
      </c>
      <c r="AK8" s="28">
        <v>1584247194</v>
      </c>
      <c r="AL8" s="28">
        <v>1612843229</v>
      </c>
      <c r="AM8" s="28">
        <v>11248450</v>
      </c>
      <c r="AN8" s="28">
        <v>11248450</v>
      </c>
      <c r="AO8" s="28">
        <v>16581550</v>
      </c>
      <c r="AP8" s="28">
        <v>16581550</v>
      </c>
      <c r="AQ8" s="28">
        <v>16582000</v>
      </c>
      <c r="AR8" s="28">
        <v>16581550</v>
      </c>
      <c r="AS8" s="28">
        <v>16581550</v>
      </c>
      <c r="AT8" s="28">
        <v>16581550</v>
      </c>
      <c r="AU8" s="28">
        <v>16581550</v>
      </c>
      <c r="AV8" s="28">
        <v>360207025</v>
      </c>
      <c r="AW8" s="28">
        <v>634755866</v>
      </c>
      <c r="AX8" s="28">
        <v>1586489945</v>
      </c>
      <c r="AY8" s="28">
        <v>1586489945</v>
      </c>
      <c r="AZ8" s="28">
        <v>1586490000</v>
      </c>
      <c r="BA8" s="28">
        <v>1586489945</v>
      </c>
      <c r="BB8" s="28">
        <v>1586489945</v>
      </c>
      <c r="BC8" s="28">
        <v>1586489945</v>
      </c>
      <c r="BD8" s="28">
        <v>1586489945</v>
      </c>
      <c r="BE8" s="28">
        <v>226212808</v>
      </c>
      <c r="BF8" s="28">
        <v>10269915</v>
      </c>
      <c r="BG8" s="28">
        <v>756860125</v>
      </c>
      <c r="BH8" s="28">
        <v>26157246</v>
      </c>
      <c r="BI8" s="28">
        <v>429625000</v>
      </c>
      <c r="BJ8" s="28">
        <v>361040475</v>
      </c>
      <c r="BK8" s="28">
        <v>214114995</v>
      </c>
      <c r="BL8" s="28">
        <v>56318786</v>
      </c>
      <c r="BM8" s="28">
        <v>383752788</v>
      </c>
      <c r="BN8" s="28">
        <v>596946051</v>
      </c>
      <c r="BO8" s="28">
        <v>600028630</v>
      </c>
      <c r="BP8" s="28">
        <v>742052497</v>
      </c>
      <c r="BQ8" s="28">
        <v>812833253</v>
      </c>
      <c r="BR8" s="28">
        <v>862993000</v>
      </c>
      <c r="BS8" s="28">
        <v>880423982</v>
      </c>
      <c r="BT8" s="28">
        <v>821650688</v>
      </c>
      <c r="BU8" s="28">
        <v>923114606</v>
      </c>
      <c r="BV8" s="28">
        <v>1094534374</v>
      </c>
      <c r="BW8" s="28">
        <v>596946051</v>
      </c>
      <c r="BX8" s="28">
        <v>600028630</v>
      </c>
      <c r="BY8" s="28">
        <v>742052497</v>
      </c>
      <c r="BZ8" s="28">
        <v>812833253</v>
      </c>
      <c r="CA8" s="28">
        <v>862993000</v>
      </c>
      <c r="CB8" s="28">
        <v>880423982</v>
      </c>
      <c r="CC8" s="28">
        <v>821650688</v>
      </c>
      <c r="CD8" s="28">
        <v>923114606</v>
      </c>
      <c r="CE8" s="28">
        <v>1094534374</v>
      </c>
      <c r="CF8" s="28">
        <v>0</v>
      </c>
      <c r="CG8" s="28">
        <v>0</v>
      </c>
      <c r="CH8" s="28">
        <v>0</v>
      </c>
      <c r="CI8" s="28">
        <v>0</v>
      </c>
      <c r="CJ8" s="28">
        <v>0</v>
      </c>
      <c r="CK8" s="28">
        <v>0</v>
      </c>
      <c r="CL8" s="28">
        <v>0</v>
      </c>
      <c r="CM8" s="28">
        <v>0</v>
      </c>
      <c r="CN8" s="28">
        <v>0</v>
      </c>
      <c r="CO8" s="28">
        <v>70261000</v>
      </c>
      <c r="CP8" s="28">
        <v>90271000</v>
      </c>
      <c r="CQ8" s="28">
        <v>153061000</v>
      </c>
      <c r="CR8" s="28">
        <v>209470000</v>
      </c>
      <c r="CS8" s="28">
        <v>137661000</v>
      </c>
      <c r="CT8" s="28">
        <v>137435027</v>
      </c>
      <c r="CU8" s="28">
        <v>144848398</v>
      </c>
      <c r="CV8" s="28">
        <v>215416365</v>
      </c>
      <c r="CW8" s="28">
        <v>278303664</v>
      </c>
      <c r="CX8" s="28">
        <v>288179571</v>
      </c>
      <c r="CY8" s="28">
        <v>585561907</v>
      </c>
      <c r="CZ8" s="28">
        <v>99715745</v>
      </c>
      <c r="DA8" s="28">
        <v>951459376</v>
      </c>
      <c r="DB8" s="28">
        <v>465240000</v>
      </c>
      <c r="DC8" s="28">
        <v>665552205</v>
      </c>
      <c r="DD8" s="28">
        <v>729059153</v>
      </c>
      <c r="DE8" s="28">
        <v>903635866</v>
      </c>
      <c r="DF8" s="28">
        <v>646813498</v>
      </c>
    </row>
    <row r="9" spans="2:110" x14ac:dyDescent="0.25">
      <c r="B9" t="s">
        <v>62</v>
      </c>
      <c r="C9" s="28">
        <v>40395619</v>
      </c>
      <c r="D9" s="28">
        <v>141336041</v>
      </c>
      <c r="E9" s="28">
        <v>278178732</v>
      </c>
      <c r="F9" s="28">
        <v>259501143</v>
      </c>
      <c r="G9" s="28">
        <v>250491389</v>
      </c>
      <c r="H9" s="28">
        <v>235304834</v>
      </c>
      <c r="I9" s="28">
        <v>216505059</v>
      </c>
      <c r="J9" s="28">
        <v>219910590</v>
      </c>
      <c r="K9" s="28">
        <v>201589237</v>
      </c>
      <c r="L9" s="28">
        <v>497243</v>
      </c>
      <c r="M9" s="28">
        <v>329073</v>
      </c>
      <c r="N9" s="28">
        <v>3143354</v>
      </c>
      <c r="O9" s="28">
        <v>2851417</v>
      </c>
      <c r="P9" s="28">
        <v>2535080</v>
      </c>
      <c r="Q9" s="28">
        <v>2383930</v>
      </c>
      <c r="R9" s="28">
        <v>2248018</v>
      </c>
      <c r="S9" s="28">
        <v>2084862</v>
      </c>
      <c r="T9" s="28">
        <v>2099559</v>
      </c>
      <c r="U9" s="28">
        <v>28646998</v>
      </c>
      <c r="V9" s="28">
        <v>105084329</v>
      </c>
      <c r="W9" s="28">
        <v>232628865</v>
      </c>
      <c r="X9" s="28">
        <v>237588276</v>
      </c>
      <c r="Y9" s="28">
        <v>222144226</v>
      </c>
      <c r="Z9" s="28">
        <v>206962631</v>
      </c>
      <c r="AA9" s="28">
        <v>193828654</v>
      </c>
      <c r="AB9" s="28">
        <v>178860806</v>
      </c>
      <c r="AC9" s="28">
        <v>162890135</v>
      </c>
      <c r="AD9" s="28">
        <v>0</v>
      </c>
      <c r="AE9" s="28">
        <v>2002050</v>
      </c>
      <c r="AF9" s="28">
        <v>6415739</v>
      </c>
      <c r="AG9" s="28">
        <v>9715739</v>
      </c>
      <c r="AH9" s="28">
        <v>11568870</v>
      </c>
      <c r="AI9" s="28">
        <v>11603904</v>
      </c>
      <c r="AJ9" s="28">
        <v>11603904</v>
      </c>
      <c r="AK9" s="28">
        <v>11580904</v>
      </c>
      <c r="AL9" s="28">
        <v>11913904</v>
      </c>
      <c r="AM9" s="28">
        <v>18406508</v>
      </c>
      <c r="AN9" s="28">
        <v>18406508</v>
      </c>
      <c r="AO9" s="28">
        <v>18406508</v>
      </c>
      <c r="AP9" s="28">
        <v>18406508</v>
      </c>
      <c r="AQ9" s="28">
        <v>18406508</v>
      </c>
      <c r="AR9" s="28">
        <v>18406508</v>
      </c>
      <c r="AS9" s="28">
        <v>18406508</v>
      </c>
      <c r="AT9" s="28">
        <v>18407000</v>
      </c>
      <c r="AU9" s="28">
        <v>18407000</v>
      </c>
      <c r="AV9" s="28">
        <v>5046451</v>
      </c>
      <c r="AW9" s="28">
        <v>5046451</v>
      </c>
      <c r="AX9" s="28">
        <v>8308229</v>
      </c>
      <c r="AY9" s="28">
        <v>9547561</v>
      </c>
      <c r="AZ9" s="28">
        <v>98091563</v>
      </c>
      <c r="BA9" s="28">
        <v>100625200</v>
      </c>
      <c r="BB9" s="28">
        <v>34713395</v>
      </c>
      <c r="BC9" s="28">
        <v>36341816</v>
      </c>
      <c r="BD9" s="28">
        <v>34823936</v>
      </c>
      <c r="BE9" s="28">
        <v>10536224</v>
      </c>
      <c r="BF9" s="28">
        <v>0</v>
      </c>
      <c r="BG9" s="28">
        <v>0</v>
      </c>
      <c r="BH9" s="28">
        <v>88000000</v>
      </c>
      <c r="BI9" s="28">
        <v>88000000</v>
      </c>
      <c r="BJ9" s="28">
        <v>88000468</v>
      </c>
      <c r="BK9" s="28">
        <v>32000000</v>
      </c>
      <c r="BL9" s="28">
        <v>131999773</v>
      </c>
      <c r="BM9" s="28">
        <v>70000000</v>
      </c>
      <c r="BN9" s="28">
        <v>6406436</v>
      </c>
      <c r="BO9" s="28">
        <v>14604601</v>
      </c>
      <c r="BP9" s="28">
        <v>12281565</v>
      </c>
      <c r="BQ9" s="28">
        <v>8909345</v>
      </c>
      <c r="BR9" s="28">
        <v>10008708</v>
      </c>
      <c r="BS9" s="28">
        <v>18457352</v>
      </c>
      <c r="BT9" s="28">
        <v>18567142</v>
      </c>
      <c r="BU9" s="28">
        <v>18778126</v>
      </c>
      <c r="BV9" s="28">
        <v>21020061</v>
      </c>
      <c r="BW9" s="28">
        <v>6406436</v>
      </c>
      <c r="BX9" s="28">
        <v>14604601</v>
      </c>
      <c r="BY9" s="28">
        <v>12281565</v>
      </c>
      <c r="BZ9" s="28">
        <v>8909345</v>
      </c>
      <c r="CA9" s="28">
        <v>10008708</v>
      </c>
      <c r="CB9" s="28">
        <v>18457352</v>
      </c>
      <c r="CC9" s="28">
        <v>18567142</v>
      </c>
      <c r="CD9" s="28">
        <v>18778126</v>
      </c>
      <c r="CE9" s="28">
        <v>21020061</v>
      </c>
      <c r="CF9" s="28">
        <v>0</v>
      </c>
      <c r="CG9" s="28">
        <v>0</v>
      </c>
      <c r="CH9" s="28">
        <v>0</v>
      </c>
      <c r="CI9" s="28">
        <v>0</v>
      </c>
      <c r="CJ9" s="28">
        <v>0</v>
      </c>
      <c r="CK9" s="28">
        <v>0</v>
      </c>
      <c r="CL9" s="28">
        <v>0</v>
      </c>
      <c r="CM9" s="28">
        <v>0</v>
      </c>
      <c r="CN9" s="28">
        <v>0</v>
      </c>
      <c r="CO9" s="28">
        <v>0</v>
      </c>
      <c r="CP9" s="28">
        <v>10010233</v>
      </c>
      <c r="CQ9" s="28">
        <v>12152410</v>
      </c>
      <c r="CR9" s="28">
        <v>8483849</v>
      </c>
      <c r="CS9" s="28">
        <v>4894130</v>
      </c>
      <c r="CT9" s="28">
        <v>4390042</v>
      </c>
      <c r="CU9" s="28">
        <v>5190256</v>
      </c>
      <c r="CV9" s="28">
        <v>5025825</v>
      </c>
      <c r="CW9" s="28">
        <v>3669326</v>
      </c>
      <c r="CX9" s="28">
        <v>0</v>
      </c>
      <c r="CY9" s="28">
        <v>93268249</v>
      </c>
      <c r="CZ9" s="28">
        <v>227030021</v>
      </c>
      <c r="DA9" s="28">
        <v>126153880</v>
      </c>
      <c r="DB9" s="28">
        <v>31090480</v>
      </c>
      <c r="DC9" s="28">
        <v>5425265</v>
      </c>
      <c r="DD9" s="28">
        <v>107627758</v>
      </c>
      <c r="DE9" s="28">
        <v>9358050</v>
      </c>
      <c r="DF9" s="28">
        <v>53668914</v>
      </c>
    </row>
    <row r="10" spans="2:110" x14ac:dyDescent="0.25">
      <c r="B10" t="s">
        <v>14</v>
      </c>
      <c r="C10" s="28">
        <v>1129000000</v>
      </c>
      <c r="D10" s="28">
        <v>1180100000</v>
      </c>
      <c r="E10" s="28">
        <v>1177600000</v>
      </c>
      <c r="F10" s="28">
        <v>1154300000</v>
      </c>
      <c r="G10" s="28">
        <v>1077500000</v>
      </c>
      <c r="H10" s="28">
        <v>1193500000</v>
      </c>
      <c r="I10" s="28">
        <v>1201000000</v>
      </c>
      <c r="J10" s="28">
        <v>1187000000</v>
      </c>
      <c r="K10" s="28">
        <v>1305000000</v>
      </c>
      <c r="L10" s="28">
        <v>28100000</v>
      </c>
      <c r="M10" s="28">
        <v>16900000</v>
      </c>
      <c r="N10" s="28">
        <v>6700000</v>
      </c>
      <c r="O10" s="28">
        <v>2100000</v>
      </c>
      <c r="P10" s="28">
        <v>1700000</v>
      </c>
      <c r="Q10" s="28">
        <v>2000000</v>
      </c>
      <c r="R10" s="28">
        <v>2000000</v>
      </c>
      <c r="S10" s="28">
        <v>1000000</v>
      </c>
      <c r="T10" s="28">
        <v>1000000</v>
      </c>
      <c r="U10" s="28">
        <v>809000000</v>
      </c>
      <c r="V10" s="28">
        <v>786600000</v>
      </c>
      <c r="W10" s="28">
        <v>767500000</v>
      </c>
      <c r="X10" s="28">
        <v>743200000</v>
      </c>
      <c r="Y10" s="28">
        <v>766000000</v>
      </c>
      <c r="Z10" s="28">
        <v>749900000</v>
      </c>
      <c r="AA10" s="28">
        <v>746000000</v>
      </c>
      <c r="AB10" s="28">
        <v>753000000</v>
      </c>
      <c r="AC10" s="28">
        <v>815000000</v>
      </c>
      <c r="AD10" s="28">
        <v>5200000</v>
      </c>
      <c r="AE10" s="28">
        <v>5100000</v>
      </c>
      <c r="AF10" s="28">
        <v>5000000</v>
      </c>
      <c r="AG10" s="28">
        <v>4900000</v>
      </c>
      <c r="AH10" s="28">
        <v>4700000</v>
      </c>
      <c r="AI10" s="28">
        <v>4500000</v>
      </c>
      <c r="AJ10" s="28">
        <v>5000000</v>
      </c>
      <c r="AK10" s="28">
        <v>5000000</v>
      </c>
      <c r="AL10" s="28">
        <v>5000000</v>
      </c>
      <c r="AM10" s="28">
        <v>51700000</v>
      </c>
      <c r="AN10" s="28">
        <v>51700000</v>
      </c>
      <c r="AO10" s="28">
        <v>51700000</v>
      </c>
      <c r="AP10" s="28">
        <v>51700000</v>
      </c>
      <c r="AQ10" s="28">
        <v>51700000</v>
      </c>
      <c r="AR10" s="28">
        <v>51700000</v>
      </c>
      <c r="AS10" s="28">
        <v>52000000</v>
      </c>
      <c r="AT10" s="28">
        <v>52000000</v>
      </c>
      <c r="AU10" s="28">
        <v>52000000</v>
      </c>
      <c r="AV10" s="28">
        <v>479400000</v>
      </c>
      <c r="AW10" s="28">
        <v>479400000</v>
      </c>
      <c r="AX10" s="28">
        <v>479400000</v>
      </c>
      <c r="AY10" s="28">
        <v>479400000</v>
      </c>
      <c r="AZ10" s="28">
        <v>479400000</v>
      </c>
      <c r="BA10" s="28">
        <v>486300000</v>
      </c>
      <c r="BB10" s="28">
        <v>486000000</v>
      </c>
      <c r="BC10" s="28">
        <v>486000000</v>
      </c>
      <c r="BD10" s="28">
        <v>539000000</v>
      </c>
      <c r="BE10" s="28">
        <v>28000000</v>
      </c>
      <c r="BF10" s="28">
        <v>179700000</v>
      </c>
      <c r="BG10" s="28">
        <v>167800000</v>
      </c>
      <c r="BH10" s="28">
        <v>130300000</v>
      </c>
      <c r="BI10" s="28">
        <v>118600000</v>
      </c>
      <c r="BJ10" s="28">
        <v>206700000</v>
      </c>
      <c r="BK10" s="28">
        <v>204000000</v>
      </c>
      <c r="BL10" s="28">
        <v>197000000</v>
      </c>
      <c r="BM10" s="28">
        <v>324000000</v>
      </c>
      <c r="BN10" s="28">
        <v>179700000</v>
      </c>
      <c r="BO10" s="28">
        <v>196100000</v>
      </c>
      <c r="BP10" s="28">
        <v>195600000</v>
      </c>
      <c r="BQ10" s="28">
        <v>271000000</v>
      </c>
      <c r="BR10" s="28">
        <v>162500000</v>
      </c>
      <c r="BS10" s="28">
        <v>206400000</v>
      </c>
      <c r="BT10" s="28">
        <v>210000000</v>
      </c>
      <c r="BU10" s="28">
        <v>244000000</v>
      </c>
      <c r="BV10" s="28">
        <v>387000000</v>
      </c>
      <c r="BW10" s="28">
        <v>179700000</v>
      </c>
      <c r="BX10" s="28">
        <v>196100000</v>
      </c>
      <c r="BY10" s="28">
        <v>195600000</v>
      </c>
      <c r="BZ10" s="28">
        <v>271000000</v>
      </c>
      <c r="CA10" s="28">
        <v>162500000</v>
      </c>
      <c r="CB10" s="28">
        <v>206400000</v>
      </c>
      <c r="CC10" s="28">
        <v>210000000</v>
      </c>
      <c r="CD10" s="28">
        <v>244000000</v>
      </c>
      <c r="CE10" s="28">
        <v>387000000</v>
      </c>
      <c r="CF10" s="28">
        <v>0</v>
      </c>
      <c r="CG10" s="28">
        <v>1700000</v>
      </c>
      <c r="CH10" s="28">
        <v>1700000</v>
      </c>
      <c r="CI10" s="28">
        <v>1700000</v>
      </c>
      <c r="CJ10" s="28">
        <v>1700000</v>
      </c>
      <c r="CK10" s="28">
        <v>1700000</v>
      </c>
      <c r="CL10" s="28">
        <v>0</v>
      </c>
      <c r="CM10" s="28">
        <v>0</v>
      </c>
      <c r="CN10" s="28">
        <v>0</v>
      </c>
      <c r="CO10" s="28">
        <v>88300000</v>
      </c>
      <c r="CP10" s="28">
        <v>87500000</v>
      </c>
      <c r="CQ10" s="28">
        <v>89500000</v>
      </c>
      <c r="CR10" s="28">
        <v>92900000</v>
      </c>
      <c r="CS10" s="28">
        <v>98900000</v>
      </c>
      <c r="CT10" s="28">
        <v>112500000</v>
      </c>
      <c r="CU10" s="28">
        <v>131000000</v>
      </c>
      <c r="CV10" s="28">
        <v>89000000</v>
      </c>
      <c r="CW10" s="28">
        <v>0</v>
      </c>
      <c r="CX10" s="28">
        <v>301900000</v>
      </c>
      <c r="CY10" s="28">
        <v>184000000</v>
      </c>
      <c r="CZ10" s="28">
        <v>191900000</v>
      </c>
      <c r="DA10" s="28">
        <v>127300000</v>
      </c>
      <c r="DB10" s="28">
        <v>164700000</v>
      </c>
      <c r="DC10" s="28">
        <v>128200000</v>
      </c>
      <c r="DD10" s="28">
        <v>118000000</v>
      </c>
      <c r="DE10" s="28">
        <v>119000000</v>
      </c>
      <c r="DF10" s="28">
        <v>3000000</v>
      </c>
    </row>
    <row r="11" spans="2:110" x14ac:dyDescent="0.25">
      <c r="B11" t="s">
        <v>28</v>
      </c>
      <c r="C11" s="28">
        <v>393236000</v>
      </c>
      <c r="D11" s="28">
        <v>404036000</v>
      </c>
      <c r="E11" s="28">
        <v>563556000</v>
      </c>
      <c r="F11" s="28">
        <v>584725000</v>
      </c>
      <c r="G11" s="28">
        <v>594163000</v>
      </c>
      <c r="H11" s="28">
        <v>609402000</v>
      </c>
      <c r="I11" s="28">
        <v>667593000</v>
      </c>
      <c r="J11" s="28">
        <v>681972000</v>
      </c>
      <c r="K11" s="28">
        <v>657038000</v>
      </c>
      <c r="L11" s="28">
        <v>22000</v>
      </c>
      <c r="M11" s="28">
        <v>0</v>
      </c>
      <c r="N11" s="28">
        <v>0</v>
      </c>
      <c r="O11" s="28">
        <v>0</v>
      </c>
      <c r="P11" s="28">
        <v>0</v>
      </c>
      <c r="Q11" s="28">
        <v>0</v>
      </c>
      <c r="R11" s="28">
        <v>0</v>
      </c>
      <c r="S11" s="28">
        <v>0</v>
      </c>
      <c r="T11" s="28">
        <v>0</v>
      </c>
      <c r="U11" s="28">
        <v>108989000</v>
      </c>
      <c r="V11" s="28">
        <v>114467000</v>
      </c>
      <c r="W11" s="28">
        <v>221210000</v>
      </c>
      <c r="X11" s="28">
        <v>235458000</v>
      </c>
      <c r="Y11" s="28">
        <v>238122000</v>
      </c>
      <c r="Z11" s="28">
        <v>240860000</v>
      </c>
      <c r="AA11" s="28">
        <v>263039000</v>
      </c>
      <c r="AB11" s="28">
        <v>280053000</v>
      </c>
      <c r="AC11" s="28">
        <v>286490000</v>
      </c>
      <c r="AD11" s="28">
        <v>0</v>
      </c>
      <c r="AE11" s="28">
        <v>0</v>
      </c>
      <c r="AF11" s="28">
        <v>0</v>
      </c>
      <c r="AG11" s="28">
        <v>10506000</v>
      </c>
      <c r="AH11" s="28">
        <v>10506000</v>
      </c>
      <c r="AI11" s="28">
        <v>10506000</v>
      </c>
      <c r="AJ11" s="28">
        <v>10506000</v>
      </c>
      <c r="AK11" s="28">
        <v>10506000</v>
      </c>
      <c r="AL11" s="28">
        <v>0</v>
      </c>
      <c r="AM11" s="28">
        <v>231000</v>
      </c>
      <c r="AN11" s="28">
        <v>231000</v>
      </c>
      <c r="AO11" s="28">
        <v>231000</v>
      </c>
      <c r="AP11" s="28">
        <v>231000</v>
      </c>
      <c r="AQ11" s="28">
        <v>231000</v>
      </c>
      <c r="AR11" s="28">
        <v>231000</v>
      </c>
      <c r="AS11" s="28">
        <v>231000</v>
      </c>
      <c r="AT11" s="28">
        <v>231000</v>
      </c>
      <c r="AU11" s="28">
        <v>231000</v>
      </c>
      <c r="AV11" s="28">
        <v>80016000</v>
      </c>
      <c r="AW11" s="28">
        <v>80016000</v>
      </c>
      <c r="AX11" s="28">
        <v>181865000</v>
      </c>
      <c r="AY11" s="28">
        <v>182860000</v>
      </c>
      <c r="AZ11" s="28">
        <v>182860000</v>
      </c>
      <c r="BA11" s="28">
        <v>190708000</v>
      </c>
      <c r="BB11" s="28">
        <v>190708000</v>
      </c>
      <c r="BC11" s="28">
        <v>190708000</v>
      </c>
      <c r="BD11" s="28">
        <v>190708000</v>
      </c>
      <c r="BE11" s="28">
        <v>20239000</v>
      </c>
      <c r="BF11" s="28">
        <v>183805000</v>
      </c>
      <c r="BG11" s="28">
        <v>40206000</v>
      </c>
      <c r="BH11" s="28">
        <v>60000000</v>
      </c>
      <c r="BI11" s="28">
        <v>80102000</v>
      </c>
      <c r="BJ11" s="28">
        <v>80068000</v>
      </c>
      <c r="BK11" s="28">
        <v>80034000</v>
      </c>
      <c r="BL11" s="28">
        <v>130000000</v>
      </c>
      <c r="BM11" s="28">
        <v>190342000</v>
      </c>
      <c r="BN11" s="28">
        <v>155928000</v>
      </c>
      <c r="BO11" s="28">
        <v>138909000</v>
      </c>
      <c r="BP11" s="28">
        <v>117848000</v>
      </c>
      <c r="BQ11" s="28">
        <v>93976000</v>
      </c>
      <c r="BR11" s="28">
        <v>94256000</v>
      </c>
      <c r="BS11" s="28">
        <v>88464000</v>
      </c>
      <c r="BT11" s="28">
        <v>92083000</v>
      </c>
      <c r="BU11" s="28">
        <v>40512000</v>
      </c>
      <c r="BV11" s="28">
        <v>53883000</v>
      </c>
      <c r="BW11" s="28">
        <v>155928000</v>
      </c>
      <c r="BX11" s="28">
        <v>138909000</v>
      </c>
      <c r="BY11" s="28">
        <v>117848000</v>
      </c>
      <c r="BZ11" s="28">
        <v>93976000</v>
      </c>
      <c r="CA11" s="28">
        <v>94256000</v>
      </c>
      <c r="CB11" s="28">
        <v>88464000</v>
      </c>
      <c r="CC11" s="28">
        <v>92083000</v>
      </c>
      <c r="CD11" s="28">
        <v>40512000</v>
      </c>
      <c r="CE11" s="28">
        <v>53883000</v>
      </c>
      <c r="CF11" s="28">
        <v>10468000</v>
      </c>
      <c r="CG11" s="28">
        <v>0</v>
      </c>
      <c r="CH11" s="28">
        <v>23451000</v>
      </c>
      <c r="CI11" s="28">
        <v>5326000</v>
      </c>
      <c r="CJ11" s="28">
        <v>4607000</v>
      </c>
      <c r="CK11" s="28">
        <v>8772000</v>
      </c>
      <c r="CL11" s="28">
        <v>0</v>
      </c>
      <c r="CM11" s="28">
        <v>0</v>
      </c>
      <c r="CN11" s="28">
        <v>569000</v>
      </c>
      <c r="CO11" s="28">
        <v>53512000</v>
      </c>
      <c r="CP11" s="28">
        <v>0</v>
      </c>
      <c r="CQ11" s="28">
        <v>66836000</v>
      </c>
      <c r="CR11" s="28">
        <v>57859000</v>
      </c>
      <c r="CS11" s="28">
        <v>51921000</v>
      </c>
      <c r="CT11" s="28">
        <v>59038000</v>
      </c>
      <c r="CU11" s="28">
        <v>65086000</v>
      </c>
      <c r="CV11" s="28">
        <v>50882000</v>
      </c>
      <c r="CW11" s="28">
        <v>43094000</v>
      </c>
      <c r="CX11" s="28">
        <v>72842000</v>
      </c>
      <c r="CY11" s="28">
        <v>1075000</v>
      </c>
      <c r="CZ11" s="28">
        <v>133119000</v>
      </c>
      <c r="DA11" s="28">
        <v>184473000</v>
      </c>
      <c r="DB11" s="28">
        <v>180186000</v>
      </c>
      <c r="DC11" s="28">
        <v>182121000</v>
      </c>
      <c r="DD11" s="28">
        <v>239451000</v>
      </c>
      <c r="DE11" s="28">
        <v>269639000</v>
      </c>
      <c r="DF11" s="28">
        <v>178211000</v>
      </c>
    </row>
    <row r="12" spans="2:110" x14ac:dyDescent="0.25">
      <c r="B12" t="s">
        <v>10</v>
      </c>
      <c r="C12" s="28">
        <v>4441000000</v>
      </c>
      <c r="D12" s="28">
        <v>4395000000</v>
      </c>
      <c r="E12" s="28">
        <v>4573000000</v>
      </c>
      <c r="F12" s="28">
        <v>4527000000</v>
      </c>
      <c r="G12" s="28">
        <v>4734000000</v>
      </c>
      <c r="H12" s="28">
        <v>4634000000</v>
      </c>
      <c r="I12" s="28">
        <v>4931000000</v>
      </c>
      <c r="J12" s="28">
        <v>5060000000</v>
      </c>
      <c r="K12" s="28">
        <v>5556000000</v>
      </c>
      <c r="L12" s="28">
        <v>0</v>
      </c>
      <c r="M12" s="28">
        <v>0</v>
      </c>
      <c r="N12" s="28">
        <v>0</v>
      </c>
      <c r="O12" s="28">
        <v>0</v>
      </c>
      <c r="P12" s="28">
        <v>0</v>
      </c>
      <c r="Q12" s="28">
        <v>0</v>
      </c>
      <c r="R12" s="28">
        <v>0</v>
      </c>
      <c r="S12" s="28">
        <v>0</v>
      </c>
      <c r="T12" s="28">
        <v>0</v>
      </c>
      <c r="U12" s="28">
        <v>3523000000</v>
      </c>
      <c r="V12" s="28">
        <v>3435000000</v>
      </c>
      <c r="W12" s="28">
        <v>3531000000</v>
      </c>
      <c r="X12" s="28">
        <v>3469000000</v>
      </c>
      <c r="Y12" s="28">
        <v>3336000000</v>
      </c>
      <c r="Z12" s="28">
        <v>3155000000</v>
      </c>
      <c r="AA12" s="28">
        <v>3115000000</v>
      </c>
      <c r="AB12" s="28">
        <v>4099000000</v>
      </c>
      <c r="AC12" s="28">
        <v>4352000000</v>
      </c>
      <c r="AD12" s="28">
        <v>643000000</v>
      </c>
      <c r="AE12" s="28">
        <v>645000000</v>
      </c>
      <c r="AF12" s="28">
        <v>645000000</v>
      </c>
      <c r="AG12" s="28">
        <v>642000000</v>
      </c>
      <c r="AH12" s="28">
        <v>653000000</v>
      </c>
      <c r="AI12" s="28">
        <v>659000000</v>
      </c>
      <c r="AJ12" s="28">
        <v>666000000</v>
      </c>
      <c r="AK12" s="28">
        <v>408000000</v>
      </c>
      <c r="AL12" s="28">
        <v>408000000</v>
      </c>
      <c r="AM12" s="28">
        <v>410000000</v>
      </c>
      <c r="AN12" s="28">
        <v>410000000</v>
      </c>
      <c r="AO12" s="28">
        <v>410000000</v>
      </c>
      <c r="AP12" s="28">
        <v>410000000</v>
      </c>
      <c r="AQ12" s="28">
        <v>410000000</v>
      </c>
      <c r="AR12" s="28">
        <v>410000000</v>
      </c>
      <c r="AS12" s="28">
        <v>410000000</v>
      </c>
      <c r="AT12" s="28">
        <v>410000000</v>
      </c>
      <c r="AU12" s="28">
        <v>410000000</v>
      </c>
      <c r="AV12" s="28">
        <v>1354000000</v>
      </c>
      <c r="AW12" s="28">
        <v>1354000000</v>
      </c>
      <c r="AX12" s="28">
        <v>1413000000</v>
      </c>
      <c r="AY12" s="28">
        <v>1413000000</v>
      </c>
      <c r="AZ12" s="28">
        <v>1413000000</v>
      </c>
      <c r="BA12" s="28">
        <v>1424000000</v>
      </c>
      <c r="BB12" s="28">
        <v>1424000000</v>
      </c>
      <c r="BC12" s="28">
        <v>1424000000</v>
      </c>
      <c r="BD12" s="28">
        <v>1424000000</v>
      </c>
      <c r="BE12" s="28">
        <v>975000000</v>
      </c>
      <c r="BF12" s="28">
        <v>906000000</v>
      </c>
      <c r="BG12" s="28">
        <v>751000000</v>
      </c>
      <c r="BH12" s="28">
        <v>579000000</v>
      </c>
      <c r="BI12" s="28">
        <v>432000000</v>
      </c>
      <c r="BJ12" s="28">
        <v>402000000</v>
      </c>
      <c r="BK12" s="28">
        <v>385000000</v>
      </c>
      <c r="BL12" s="28">
        <v>650000000</v>
      </c>
      <c r="BM12" s="28">
        <v>0</v>
      </c>
      <c r="BN12" s="28">
        <v>760000000</v>
      </c>
      <c r="BO12" s="28">
        <v>699000000</v>
      </c>
      <c r="BP12" s="28">
        <v>1025000000</v>
      </c>
      <c r="BQ12" s="28">
        <v>1056000000</v>
      </c>
      <c r="BR12" s="28">
        <v>1059000000</v>
      </c>
      <c r="BS12" s="28">
        <v>1063000000</v>
      </c>
      <c r="BT12" s="28">
        <v>1011000000</v>
      </c>
      <c r="BU12" s="28">
        <v>948000000</v>
      </c>
      <c r="BV12" s="28">
        <v>935000000</v>
      </c>
      <c r="BW12" s="28">
        <v>760000000</v>
      </c>
      <c r="BX12" s="28">
        <v>699000000</v>
      </c>
      <c r="BY12" s="28">
        <v>1025000000</v>
      </c>
      <c r="BZ12" s="28">
        <v>1056000000</v>
      </c>
      <c r="CA12" s="28">
        <v>1059000000</v>
      </c>
      <c r="CB12" s="28">
        <v>1063000000</v>
      </c>
      <c r="CC12" s="28">
        <v>1011000000</v>
      </c>
      <c r="CD12" s="28">
        <v>948000000</v>
      </c>
      <c r="CE12" s="28">
        <v>935000000</v>
      </c>
      <c r="CF12" s="28">
        <v>5000000</v>
      </c>
      <c r="CG12" s="28">
        <v>12000000</v>
      </c>
      <c r="CH12" s="28">
        <v>8000000</v>
      </c>
      <c r="CI12" s="28">
        <v>11000000</v>
      </c>
      <c r="CJ12" s="28">
        <v>8000000</v>
      </c>
      <c r="CK12" s="28">
        <v>15000000</v>
      </c>
      <c r="CL12" s="28">
        <v>0</v>
      </c>
      <c r="CM12" s="28">
        <v>0</v>
      </c>
      <c r="CN12" s="28">
        <v>0</v>
      </c>
      <c r="CO12" s="28">
        <v>66000000</v>
      </c>
      <c r="CP12" s="28">
        <v>45000000</v>
      </c>
      <c r="CQ12" s="28">
        <v>41000000</v>
      </c>
      <c r="CR12" s="28">
        <v>50000000</v>
      </c>
      <c r="CS12" s="28">
        <v>37000000</v>
      </c>
      <c r="CT12" s="28">
        <v>60000000</v>
      </c>
      <c r="CU12" s="28">
        <v>96000000</v>
      </c>
      <c r="CV12" s="28">
        <v>233000000</v>
      </c>
      <c r="CW12" s="28">
        <v>0</v>
      </c>
      <c r="CX12" s="28">
        <v>871000000</v>
      </c>
      <c r="CY12" s="28">
        <v>969000000</v>
      </c>
      <c r="CZ12" s="28">
        <v>925000000</v>
      </c>
      <c r="DA12" s="28">
        <v>1008000000</v>
      </c>
      <c r="DB12" s="28">
        <v>1375000000</v>
      </c>
      <c r="DC12" s="28">
        <v>1260000000</v>
      </c>
      <c r="DD12" s="28">
        <v>1605000000</v>
      </c>
      <c r="DE12" s="28">
        <v>1395000000</v>
      </c>
      <c r="DF12" s="28">
        <v>124000000</v>
      </c>
    </row>
    <row r="13" spans="2:110" x14ac:dyDescent="0.25">
      <c r="B13" t="s">
        <v>11</v>
      </c>
      <c r="C13" s="28">
        <v>2944100000</v>
      </c>
      <c r="D13" s="28">
        <v>2975000000</v>
      </c>
      <c r="E13" s="28">
        <v>3227000000</v>
      </c>
      <c r="F13" s="28">
        <v>2850000000</v>
      </c>
      <c r="G13" s="28">
        <v>2861000000</v>
      </c>
      <c r="H13" s="28">
        <v>2952000000</v>
      </c>
      <c r="I13" s="28">
        <v>2901000000</v>
      </c>
      <c r="J13" s="28">
        <v>2943000000</v>
      </c>
      <c r="K13" s="28">
        <v>3300000000</v>
      </c>
      <c r="L13" s="28">
        <v>200000</v>
      </c>
      <c r="M13" s="28">
        <v>0</v>
      </c>
      <c r="N13" s="28">
        <v>0</v>
      </c>
      <c r="O13" s="28">
        <v>0</v>
      </c>
      <c r="P13" s="28">
        <v>0</v>
      </c>
      <c r="Q13" s="28">
        <v>0</v>
      </c>
      <c r="R13" s="28">
        <v>0</v>
      </c>
      <c r="S13" s="28">
        <v>0</v>
      </c>
      <c r="T13" s="28">
        <v>0</v>
      </c>
      <c r="U13" s="28">
        <v>2789200000</v>
      </c>
      <c r="V13" s="28">
        <v>2849000000</v>
      </c>
      <c r="W13" s="28">
        <v>2814000000</v>
      </c>
      <c r="X13" s="28">
        <v>2742000000</v>
      </c>
      <c r="Y13" s="28">
        <v>2724000000</v>
      </c>
      <c r="Z13" s="28">
        <v>2727000000</v>
      </c>
      <c r="AA13" s="28">
        <v>2775000000</v>
      </c>
      <c r="AB13" s="28">
        <v>2850000000</v>
      </c>
      <c r="AC13" s="28">
        <v>3204000000</v>
      </c>
      <c r="AD13" s="28">
        <v>100000</v>
      </c>
      <c r="AE13" s="28">
        <v>0</v>
      </c>
      <c r="AF13" s="28">
        <v>0</v>
      </c>
      <c r="AG13" s="28">
        <v>0</v>
      </c>
      <c r="AH13" s="28">
        <v>0</v>
      </c>
      <c r="AI13" s="28">
        <v>0</v>
      </c>
      <c r="AJ13" s="28">
        <v>0</v>
      </c>
      <c r="AK13" s="28">
        <v>0</v>
      </c>
      <c r="AL13" s="28">
        <v>0</v>
      </c>
      <c r="AM13" s="28">
        <v>256000000</v>
      </c>
      <c r="AN13" s="28">
        <v>256000000</v>
      </c>
      <c r="AO13" s="28">
        <v>256000000</v>
      </c>
      <c r="AP13" s="28">
        <v>256000000</v>
      </c>
      <c r="AQ13" s="28">
        <v>256000000</v>
      </c>
      <c r="AR13" s="28">
        <v>256000000</v>
      </c>
      <c r="AS13" s="28">
        <v>256000000</v>
      </c>
      <c r="AT13" s="28">
        <v>256000000</v>
      </c>
      <c r="AU13" s="28">
        <v>256000000</v>
      </c>
      <c r="AV13" s="28">
        <v>946000000</v>
      </c>
      <c r="AW13" s="28">
        <v>947000000</v>
      </c>
      <c r="AX13" s="28">
        <v>1233000000</v>
      </c>
      <c r="AY13" s="28">
        <v>1178000000</v>
      </c>
      <c r="AZ13" s="28">
        <v>1178000000</v>
      </c>
      <c r="BA13" s="28">
        <v>1275000000</v>
      </c>
      <c r="BB13" s="28">
        <v>1256000000</v>
      </c>
      <c r="BC13" s="28">
        <v>1249000000</v>
      </c>
      <c r="BD13" s="28">
        <v>1245000000</v>
      </c>
      <c r="BE13" s="28">
        <v>952200000</v>
      </c>
      <c r="BF13" s="28">
        <v>1511000000</v>
      </c>
      <c r="BG13" s="28">
        <v>830000000</v>
      </c>
      <c r="BH13" s="28">
        <v>538000000</v>
      </c>
      <c r="BI13" s="28">
        <v>725000000</v>
      </c>
      <c r="BJ13" s="28">
        <v>723000000</v>
      </c>
      <c r="BK13" s="28">
        <v>403000000</v>
      </c>
      <c r="BL13" s="28">
        <v>743000000</v>
      </c>
      <c r="BM13" s="28">
        <v>984000000</v>
      </c>
      <c r="BN13" s="28">
        <v>156800000</v>
      </c>
      <c r="BO13" s="28">
        <v>164000000</v>
      </c>
      <c r="BP13" s="28">
        <v>158000000</v>
      </c>
      <c r="BQ13" s="28">
        <v>136000000</v>
      </c>
      <c r="BR13" s="28">
        <v>136000000</v>
      </c>
      <c r="BS13" s="28">
        <v>116000000</v>
      </c>
      <c r="BT13" s="28">
        <v>114000000</v>
      </c>
      <c r="BU13" s="28">
        <v>85000000</v>
      </c>
      <c r="BV13" s="28">
        <v>97000000</v>
      </c>
      <c r="BW13" s="28">
        <v>156800000</v>
      </c>
      <c r="BX13" s="28">
        <v>164000000</v>
      </c>
      <c r="BY13" s="28">
        <v>158000000</v>
      </c>
      <c r="BZ13" s="28">
        <v>136000000</v>
      </c>
      <c r="CA13" s="28">
        <v>136000000</v>
      </c>
      <c r="CB13" s="28">
        <v>116000000</v>
      </c>
      <c r="CC13" s="28">
        <v>114000000</v>
      </c>
      <c r="CD13" s="28">
        <v>85000000</v>
      </c>
      <c r="CE13" s="28">
        <v>97000000</v>
      </c>
      <c r="CF13" s="28">
        <v>55700000</v>
      </c>
      <c r="CG13" s="28">
        <v>0</v>
      </c>
      <c r="CH13" s="28">
        <v>50000000</v>
      </c>
      <c r="CI13" s="28">
        <v>52000000</v>
      </c>
      <c r="CJ13" s="28">
        <v>58000000</v>
      </c>
      <c r="CK13" s="28">
        <v>54000000</v>
      </c>
      <c r="CL13" s="28">
        <v>0</v>
      </c>
      <c r="CM13" s="28">
        <v>0</v>
      </c>
      <c r="CN13" s="28">
        <v>0</v>
      </c>
      <c r="CO13" s="28">
        <v>99500000</v>
      </c>
      <c r="CP13" s="28">
        <v>0</v>
      </c>
      <c r="CQ13" s="28">
        <v>100000000</v>
      </c>
      <c r="CR13" s="28">
        <v>76000000</v>
      </c>
      <c r="CS13" s="28">
        <v>116000000</v>
      </c>
      <c r="CT13" s="28">
        <v>85000000</v>
      </c>
      <c r="CU13" s="28">
        <v>88000000</v>
      </c>
      <c r="CV13" s="28">
        <v>77000000</v>
      </c>
      <c r="CW13" s="28">
        <v>60000000</v>
      </c>
      <c r="CX13" s="28">
        <v>477900000</v>
      </c>
      <c r="CY13" s="28">
        <v>97000000</v>
      </c>
      <c r="CZ13" s="28">
        <v>600000000</v>
      </c>
      <c r="DA13" s="28">
        <v>614000000</v>
      </c>
      <c r="DB13" s="28">
        <v>392000000</v>
      </c>
      <c r="DC13" s="28">
        <v>443000000</v>
      </c>
      <c r="DD13" s="28">
        <v>784000000</v>
      </c>
      <c r="DE13" s="28">
        <v>533000000</v>
      </c>
      <c r="DF13" s="28">
        <v>658000000</v>
      </c>
    </row>
    <row r="14" spans="2:110" x14ac:dyDescent="0.25">
      <c r="B14" t="s">
        <v>53</v>
      </c>
      <c r="C14" s="28">
        <v>127954417</v>
      </c>
      <c r="D14" s="28">
        <v>181705337</v>
      </c>
      <c r="E14" s="28">
        <v>186721817</v>
      </c>
      <c r="F14" s="28">
        <v>201745702</v>
      </c>
      <c r="G14" s="28">
        <v>199745030</v>
      </c>
      <c r="H14" s="28">
        <v>215934431</v>
      </c>
      <c r="I14" s="28">
        <v>229963242</v>
      </c>
      <c r="J14" s="28">
        <v>242479582</v>
      </c>
      <c r="K14" s="28">
        <v>278614237</v>
      </c>
      <c r="L14" s="28">
        <v>2494770</v>
      </c>
      <c r="M14" s="28">
        <v>2531940</v>
      </c>
      <c r="N14" s="28">
        <v>2088087</v>
      </c>
      <c r="O14" s="28">
        <v>1795688</v>
      </c>
      <c r="P14" s="28">
        <v>1891573</v>
      </c>
      <c r="Q14" s="28">
        <v>2030800</v>
      </c>
      <c r="R14" s="28">
        <v>2220480</v>
      </c>
      <c r="S14" s="28">
        <v>1994139</v>
      </c>
      <c r="T14" s="28">
        <v>1556901</v>
      </c>
      <c r="U14" s="28">
        <v>15589451</v>
      </c>
      <c r="V14" s="28">
        <v>21656518</v>
      </c>
      <c r="W14" s="28">
        <v>23747551</v>
      </c>
      <c r="X14" s="28">
        <v>22663312</v>
      </c>
      <c r="Y14" s="28">
        <v>26300514</v>
      </c>
      <c r="Z14" s="28">
        <v>28024776</v>
      </c>
      <c r="AA14" s="28">
        <v>30460593</v>
      </c>
      <c r="AB14" s="28">
        <v>31640887</v>
      </c>
      <c r="AC14" s="28">
        <v>33423440</v>
      </c>
      <c r="AD14" s="28">
        <v>2253335</v>
      </c>
      <c r="AE14" s="28">
        <v>2250770</v>
      </c>
      <c r="AF14" s="28">
        <v>2268512</v>
      </c>
      <c r="AG14" s="28">
        <v>2461974</v>
      </c>
      <c r="AH14" s="28">
        <v>2576111</v>
      </c>
      <c r="AI14" s="28">
        <v>2744588</v>
      </c>
      <c r="AJ14" s="28">
        <v>2956762</v>
      </c>
      <c r="AK14" s="28">
        <v>3215123</v>
      </c>
      <c r="AL14" s="28">
        <v>3856762</v>
      </c>
      <c r="AM14" s="28">
        <v>7210000</v>
      </c>
      <c r="AN14" s="28">
        <v>9310000</v>
      </c>
      <c r="AO14" s="28">
        <v>9310000</v>
      </c>
      <c r="AP14" s="28">
        <v>9310000</v>
      </c>
      <c r="AQ14" s="28">
        <v>9310000</v>
      </c>
      <c r="AR14" s="28">
        <v>9310000</v>
      </c>
      <c r="AS14" s="28">
        <v>9310000</v>
      </c>
      <c r="AT14" s="28">
        <v>9310000</v>
      </c>
      <c r="AU14" s="28">
        <v>9310000</v>
      </c>
      <c r="AV14" s="28">
        <v>3788537</v>
      </c>
      <c r="AW14" s="28">
        <v>12611722</v>
      </c>
      <c r="AX14" s="28">
        <v>14163361</v>
      </c>
      <c r="AY14" s="28">
        <v>11696160</v>
      </c>
      <c r="AZ14" s="28">
        <v>13507543</v>
      </c>
      <c r="BA14" s="28">
        <v>10886369</v>
      </c>
      <c r="BB14" s="28">
        <v>10834264</v>
      </c>
      <c r="BC14" s="28">
        <v>11092216</v>
      </c>
      <c r="BD14" s="28">
        <v>21382517</v>
      </c>
      <c r="BE14" s="28">
        <v>31767289</v>
      </c>
      <c r="BF14" s="28">
        <v>35893831</v>
      </c>
      <c r="BG14" s="28">
        <v>45310946</v>
      </c>
      <c r="BH14" s="28">
        <v>47479793</v>
      </c>
      <c r="BI14" s="28">
        <v>32086232</v>
      </c>
      <c r="BJ14" s="28">
        <v>46361238</v>
      </c>
      <c r="BK14" s="28">
        <v>36244184</v>
      </c>
      <c r="BL14" s="28">
        <v>39387517</v>
      </c>
      <c r="BM14" s="28">
        <v>29762179</v>
      </c>
      <c r="BN14" s="28">
        <v>52896625</v>
      </c>
      <c r="BO14" s="28">
        <v>71218588</v>
      </c>
      <c r="BP14" s="28">
        <v>76504486</v>
      </c>
      <c r="BQ14" s="28">
        <v>81543603</v>
      </c>
      <c r="BR14" s="28">
        <v>78309758</v>
      </c>
      <c r="BS14" s="28">
        <v>80365763</v>
      </c>
      <c r="BT14" s="28">
        <v>86609780</v>
      </c>
      <c r="BU14" s="28">
        <v>92572328</v>
      </c>
      <c r="BV14" s="28">
        <v>102793460</v>
      </c>
      <c r="BW14" s="28">
        <v>52896625</v>
      </c>
      <c r="BX14" s="28">
        <v>71218588</v>
      </c>
      <c r="BY14" s="28">
        <v>76504486</v>
      </c>
      <c r="BZ14" s="28">
        <v>81543603</v>
      </c>
      <c r="CA14" s="28">
        <v>78309758</v>
      </c>
      <c r="CB14" s="28">
        <v>80365763</v>
      </c>
      <c r="CC14" s="28">
        <v>86609780</v>
      </c>
      <c r="CD14" s="28">
        <v>92572328</v>
      </c>
      <c r="CE14" s="28">
        <v>102793460</v>
      </c>
      <c r="CF14" s="28">
        <v>8025840</v>
      </c>
      <c r="CG14" s="28">
        <v>9816408</v>
      </c>
      <c r="CH14" s="28">
        <v>3142085</v>
      </c>
      <c r="CI14" s="28">
        <v>1564565</v>
      </c>
      <c r="CJ14" s="28">
        <v>12791061</v>
      </c>
      <c r="CK14" s="28">
        <v>10033648</v>
      </c>
      <c r="CL14" s="28">
        <v>13042100</v>
      </c>
      <c r="CM14" s="28">
        <v>8047125</v>
      </c>
      <c r="CN14" s="28">
        <v>29050474</v>
      </c>
      <c r="CO14" s="28">
        <v>7832316</v>
      </c>
      <c r="CP14" s="28">
        <v>16067665</v>
      </c>
      <c r="CQ14" s="28">
        <v>15592893</v>
      </c>
      <c r="CR14" s="28">
        <v>24723908</v>
      </c>
      <c r="CS14" s="28">
        <v>30447266</v>
      </c>
      <c r="CT14" s="28">
        <v>32425907</v>
      </c>
      <c r="CU14" s="28">
        <v>41883247</v>
      </c>
      <c r="CV14" s="28">
        <v>49643497</v>
      </c>
      <c r="CW14" s="28">
        <v>61296627</v>
      </c>
      <c r="CX14" s="28">
        <v>16433809</v>
      </c>
      <c r="CY14" s="28">
        <v>26787123</v>
      </c>
      <c r="CZ14" s="28">
        <v>22698046</v>
      </c>
      <c r="DA14" s="28">
        <v>25427675</v>
      </c>
      <c r="DB14" s="28">
        <v>23293170</v>
      </c>
      <c r="DC14" s="28">
        <v>26551506</v>
      </c>
      <c r="DD14" s="28">
        <v>32039667</v>
      </c>
      <c r="DE14" s="28">
        <v>32426899</v>
      </c>
      <c r="DF14" s="28">
        <v>25018980</v>
      </c>
    </row>
    <row r="15" spans="2:110" x14ac:dyDescent="0.25">
      <c r="B15" t="s">
        <v>58</v>
      </c>
      <c r="C15" s="28">
        <v>86975139</v>
      </c>
      <c r="D15" s="28">
        <v>86038352</v>
      </c>
      <c r="E15" s="28">
        <v>87507401</v>
      </c>
      <c r="F15" s="28">
        <v>87317962</v>
      </c>
      <c r="G15" s="28">
        <v>89191796</v>
      </c>
      <c r="H15" s="28">
        <v>84758245</v>
      </c>
      <c r="I15" s="28">
        <v>83580365</v>
      </c>
      <c r="J15" s="28">
        <v>16090791</v>
      </c>
      <c r="K15" s="28">
        <v>16686226</v>
      </c>
      <c r="L15" s="28">
        <v>13065252</v>
      </c>
      <c r="M15" s="28">
        <v>6618521</v>
      </c>
      <c r="N15" s="28">
        <v>224442</v>
      </c>
      <c r="O15" s="28">
        <v>486945</v>
      </c>
      <c r="P15" s="28">
        <v>572807</v>
      </c>
      <c r="Q15" s="28">
        <v>439861</v>
      </c>
      <c r="R15" s="28">
        <v>116238</v>
      </c>
      <c r="S15" s="28">
        <v>68830</v>
      </c>
      <c r="T15" s="28">
        <v>20147</v>
      </c>
      <c r="U15" s="28">
        <v>622536</v>
      </c>
      <c r="V15" s="28">
        <v>388968</v>
      </c>
      <c r="W15" s="28">
        <v>181976</v>
      </c>
      <c r="X15" s="28">
        <v>237610</v>
      </c>
      <c r="Y15" s="28">
        <v>684443</v>
      </c>
      <c r="Z15" s="28">
        <v>739979</v>
      </c>
      <c r="AA15" s="28">
        <v>705951</v>
      </c>
      <c r="AB15" s="28">
        <v>665998</v>
      </c>
      <c r="AC15" s="28">
        <v>562105</v>
      </c>
      <c r="AD15" s="28">
        <v>333386</v>
      </c>
      <c r="AE15" s="28">
        <v>239066</v>
      </c>
      <c r="AF15" s="28">
        <v>184066</v>
      </c>
      <c r="AG15" s="28">
        <v>184066</v>
      </c>
      <c r="AH15" s="28">
        <v>184066</v>
      </c>
      <c r="AI15" s="28">
        <v>184066</v>
      </c>
      <c r="AJ15" s="28">
        <v>234066</v>
      </c>
      <c r="AK15" s="28">
        <v>234066</v>
      </c>
      <c r="AL15" s="28">
        <v>234066</v>
      </c>
      <c r="AM15" s="28">
        <v>26000</v>
      </c>
      <c r="AN15" s="28">
        <v>26000</v>
      </c>
      <c r="AO15" s="28">
        <v>26000</v>
      </c>
      <c r="AP15" s="28">
        <v>26000</v>
      </c>
      <c r="AQ15" s="28">
        <v>26000</v>
      </c>
      <c r="AR15" s="28">
        <v>26000</v>
      </c>
      <c r="AS15" s="28">
        <v>26000</v>
      </c>
      <c r="AT15" s="28">
        <v>26000</v>
      </c>
      <c r="AU15" s="28">
        <v>26000</v>
      </c>
      <c r="AV15" s="28">
        <v>0</v>
      </c>
      <c r="AW15" s="28">
        <v>0</v>
      </c>
      <c r="AX15" s="28">
        <v>0</v>
      </c>
      <c r="AY15" s="28">
        <v>0</v>
      </c>
      <c r="AZ15" s="28">
        <v>0</v>
      </c>
      <c r="BA15" s="28">
        <v>0</v>
      </c>
      <c r="BB15" s="28">
        <v>0</v>
      </c>
      <c r="BC15" s="28">
        <v>0</v>
      </c>
      <c r="BD15" s="28">
        <v>0</v>
      </c>
      <c r="BE15" s="28">
        <v>77310744</v>
      </c>
      <c r="BF15" s="28">
        <v>70000000</v>
      </c>
      <c r="BG15" s="28">
        <v>70000000</v>
      </c>
      <c r="BH15" s="28">
        <v>70000000</v>
      </c>
      <c r="BI15" s="28">
        <v>70000000</v>
      </c>
      <c r="BJ15" s="28">
        <v>70000000</v>
      </c>
      <c r="BK15" s="28">
        <v>0</v>
      </c>
      <c r="BL15" s="28">
        <v>0</v>
      </c>
      <c r="BM15" s="28">
        <v>0</v>
      </c>
      <c r="BN15" s="28">
        <v>9638396</v>
      </c>
      <c r="BO15" s="28">
        <v>8089292</v>
      </c>
      <c r="BP15" s="28">
        <v>8287007</v>
      </c>
      <c r="BQ15" s="28">
        <v>8426964</v>
      </c>
      <c r="BR15" s="28">
        <v>7560441</v>
      </c>
      <c r="BS15" s="28">
        <v>7090284</v>
      </c>
      <c r="BT15" s="28">
        <v>6542975</v>
      </c>
      <c r="BU15" s="28">
        <v>6552309</v>
      </c>
      <c r="BV15" s="28">
        <v>6602521</v>
      </c>
      <c r="BW15" s="28">
        <v>9638396</v>
      </c>
      <c r="BX15" s="28">
        <v>8089292</v>
      </c>
      <c r="BY15" s="28">
        <v>8287007</v>
      </c>
      <c r="BZ15" s="28">
        <v>8426964</v>
      </c>
      <c r="CA15" s="28">
        <v>7560441</v>
      </c>
      <c r="CB15" s="28">
        <v>7090284</v>
      </c>
      <c r="CC15" s="28">
        <v>6542975</v>
      </c>
      <c r="CD15" s="28">
        <v>6552309</v>
      </c>
      <c r="CE15" s="28">
        <v>6602521</v>
      </c>
      <c r="CF15" s="28">
        <v>0</v>
      </c>
      <c r="CG15" s="28">
        <v>0</v>
      </c>
      <c r="CH15" s="28">
        <v>0</v>
      </c>
      <c r="CI15" s="28">
        <v>0</v>
      </c>
      <c r="CJ15" s="28">
        <v>0</v>
      </c>
      <c r="CK15" s="28">
        <v>0</v>
      </c>
      <c r="CL15" s="28">
        <v>0</v>
      </c>
      <c r="CM15" s="28">
        <v>0</v>
      </c>
      <c r="CN15" s="28">
        <v>0</v>
      </c>
      <c r="CO15" s="28">
        <v>0</v>
      </c>
      <c r="CP15" s="28">
        <v>1795257</v>
      </c>
      <c r="CQ15" s="28">
        <v>1784422</v>
      </c>
      <c r="CR15" s="28">
        <v>1722991</v>
      </c>
      <c r="CS15" s="28">
        <v>2097071</v>
      </c>
      <c r="CT15" s="28">
        <v>3011554</v>
      </c>
      <c r="CU15" s="28">
        <v>1376604</v>
      </c>
      <c r="CV15" s="28">
        <v>2227062</v>
      </c>
      <c r="CW15" s="28">
        <v>2516157</v>
      </c>
      <c r="CX15" s="28">
        <v>0</v>
      </c>
      <c r="CY15" s="28">
        <v>6127803</v>
      </c>
      <c r="CZ15" s="28">
        <v>7409973</v>
      </c>
      <c r="DA15" s="28">
        <v>7142007</v>
      </c>
      <c r="DB15" s="28">
        <v>9508283</v>
      </c>
      <c r="DC15" s="28">
        <v>4630407</v>
      </c>
      <c r="DD15" s="28">
        <v>75634787</v>
      </c>
      <c r="DE15" s="28">
        <v>7285420</v>
      </c>
      <c r="DF15" s="28">
        <v>7541548</v>
      </c>
    </row>
    <row r="16" spans="2:110" x14ac:dyDescent="0.25">
      <c r="B16" t="s">
        <v>49</v>
      </c>
      <c r="C16" s="28">
        <v>138835091</v>
      </c>
      <c r="D16" s="28">
        <v>165560384</v>
      </c>
      <c r="E16" s="28">
        <v>201326635</v>
      </c>
      <c r="F16" s="28">
        <v>258101324</v>
      </c>
      <c r="G16" s="28">
        <v>283156976</v>
      </c>
      <c r="H16" s="28">
        <v>264920944</v>
      </c>
      <c r="I16" s="28">
        <v>306182331</v>
      </c>
      <c r="J16" s="28">
        <v>343482163</v>
      </c>
      <c r="K16" s="28">
        <v>346822231</v>
      </c>
      <c r="L16" s="28">
        <v>24604</v>
      </c>
      <c r="M16" s="28">
        <v>18842</v>
      </c>
      <c r="N16" s="28">
        <v>12426</v>
      </c>
      <c r="O16" s="28">
        <v>21882</v>
      </c>
      <c r="P16" s="28">
        <v>9749</v>
      </c>
      <c r="Q16" s="28">
        <v>0</v>
      </c>
      <c r="R16" s="28">
        <v>0</v>
      </c>
      <c r="S16" s="28">
        <v>3618</v>
      </c>
      <c r="T16" s="28">
        <v>3156</v>
      </c>
      <c r="U16" s="28">
        <v>64932790</v>
      </c>
      <c r="V16" s="28">
        <v>67043984</v>
      </c>
      <c r="W16" s="28">
        <v>66466048</v>
      </c>
      <c r="X16" s="28">
        <v>73051387</v>
      </c>
      <c r="Y16" s="28">
        <v>87051036</v>
      </c>
      <c r="Z16" s="28">
        <v>85105450</v>
      </c>
      <c r="AA16" s="28">
        <v>75807217</v>
      </c>
      <c r="AB16" s="28">
        <v>95321495</v>
      </c>
      <c r="AC16" s="28">
        <v>93810000</v>
      </c>
      <c r="AD16" s="28">
        <v>0</v>
      </c>
      <c r="AE16" s="28">
        <v>0</v>
      </c>
      <c r="AF16" s="28">
        <v>0</v>
      </c>
      <c r="AG16" s="28">
        <v>0</v>
      </c>
      <c r="AH16" s="28">
        <v>0</v>
      </c>
      <c r="AI16" s="28">
        <v>0</v>
      </c>
      <c r="AJ16" s="28">
        <v>0</v>
      </c>
      <c r="AK16" s="28">
        <v>0</v>
      </c>
      <c r="AL16" s="28">
        <v>0</v>
      </c>
      <c r="AM16" s="28">
        <v>5000000</v>
      </c>
      <c r="AN16" s="28">
        <v>5000000</v>
      </c>
      <c r="AO16" s="28">
        <v>5000000</v>
      </c>
      <c r="AP16" s="28">
        <v>5000000</v>
      </c>
      <c r="AQ16" s="28">
        <v>5000000</v>
      </c>
      <c r="AR16" s="28">
        <v>5000000</v>
      </c>
      <c r="AS16" s="28">
        <v>5000000</v>
      </c>
      <c r="AT16" s="28">
        <v>5000000</v>
      </c>
      <c r="AU16" s="28">
        <v>5000000</v>
      </c>
      <c r="AV16" s="28">
        <v>16806783</v>
      </c>
      <c r="AW16" s="28">
        <v>16806783</v>
      </c>
      <c r="AX16" s="28">
        <v>16806783</v>
      </c>
      <c r="AY16" s="28">
        <v>16806783</v>
      </c>
      <c r="AZ16" s="28">
        <v>16806783</v>
      </c>
      <c r="BA16" s="28">
        <v>16806783</v>
      </c>
      <c r="BB16" s="28">
        <v>16806783</v>
      </c>
      <c r="BC16" s="28">
        <v>16806783</v>
      </c>
      <c r="BD16" s="28">
        <v>16806783</v>
      </c>
      <c r="BE16" s="28">
        <v>0</v>
      </c>
      <c r="BF16" s="28">
        <v>0</v>
      </c>
      <c r="BG16" s="28">
        <v>0</v>
      </c>
      <c r="BH16" s="28">
        <v>0</v>
      </c>
      <c r="BI16" s="28">
        <v>0</v>
      </c>
      <c r="BJ16" s="28">
        <v>0</v>
      </c>
      <c r="BK16" s="28">
        <v>0</v>
      </c>
      <c r="BL16" s="28">
        <v>0</v>
      </c>
      <c r="BM16" s="28">
        <v>0</v>
      </c>
      <c r="BN16" s="28">
        <v>11490971</v>
      </c>
      <c r="BO16" s="28">
        <v>14767138</v>
      </c>
      <c r="BP16" s="28">
        <v>24194490</v>
      </c>
      <c r="BQ16" s="28">
        <v>30974716</v>
      </c>
      <c r="BR16" s="28">
        <v>27934201</v>
      </c>
      <c r="BS16" s="28">
        <v>35689991</v>
      </c>
      <c r="BT16" s="28">
        <v>59122238</v>
      </c>
      <c r="BU16" s="28">
        <v>47166233</v>
      </c>
      <c r="BV16" s="28">
        <v>52845573</v>
      </c>
      <c r="BW16" s="28">
        <v>11490971</v>
      </c>
      <c r="BX16" s="28">
        <v>14767138</v>
      </c>
      <c r="BY16" s="28">
        <v>24194490</v>
      </c>
      <c r="BZ16" s="28">
        <v>30974716</v>
      </c>
      <c r="CA16" s="28">
        <v>27934201</v>
      </c>
      <c r="CB16" s="28">
        <v>35689991</v>
      </c>
      <c r="CC16" s="28">
        <v>59122238</v>
      </c>
      <c r="CD16" s="28">
        <v>47166233</v>
      </c>
      <c r="CE16" s="28">
        <v>52845573</v>
      </c>
      <c r="CF16" s="28">
        <v>0</v>
      </c>
      <c r="CG16" s="28">
        <v>0</v>
      </c>
      <c r="CH16" s="28">
        <v>0</v>
      </c>
      <c r="CI16" s="28">
        <v>0</v>
      </c>
      <c r="CJ16" s="28">
        <v>0</v>
      </c>
      <c r="CK16" s="28">
        <v>0</v>
      </c>
      <c r="CL16" s="28">
        <v>0</v>
      </c>
      <c r="CM16" s="28">
        <v>0</v>
      </c>
      <c r="CN16" s="28">
        <v>0</v>
      </c>
      <c r="CO16" s="28">
        <v>3982955</v>
      </c>
      <c r="CP16" s="28">
        <v>5309660</v>
      </c>
      <c r="CQ16" s="28">
        <v>5159091</v>
      </c>
      <c r="CR16" s="28">
        <v>6540005</v>
      </c>
      <c r="CS16" s="28">
        <v>9348588</v>
      </c>
      <c r="CT16" s="28">
        <v>6707741</v>
      </c>
      <c r="CU16" s="28">
        <v>4335460</v>
      </c>
      <c r="CV16" s="28">
        <v>18619119</v>
      </c>
      <c r="CW16" s="28">
        <v>12992366</v>
      </c>
      <c r="CX16" s="28">
        <v>101554382</v>
      </c>
      <c r="CY16" s="28">
        <v>123676803</v>
      </c>
      <c r="CZ16" s="28">
        <v>150166271</v>
      </c>
      <c r="DA16" s="28">
        <v>198779821</v>
      </c>
      <c r="DB16" s="28">
        <v>224067404</v>
      </c>
      <c r="DC16" s="28">
        <v>200716429</v>
      </c>
      <c r="DD16" s="28">
        <v>220917851</v>
      </c>
      <c r="DE16" s="28">
        <v>255890027</v>
      </c>
      <c r="DF16" s="28">
        <v>259177508</v>
      </c>
    </row>
    <row r="17" spans="2:110" x14ac:dyDescent="0.25">
      <c r="B17" t="s">
        <v>46</v>
      </c>
      <c r="C17" s="28">
        <v>151955000</v>
      </c>
      <c r="D17" s="28">
        <v>140859000</v>
      </c>
      <c r="E17" s="28">
        <v>144146000</v>
      </c>
      <c r="F17" s="28">
        <v>141545000</v>
      </c>
      <c r="G17" s="28">
        <v>150844000</v>
      </c>
      <c r="H17" s="28">
        <v>160697000</v>
      </c>
      <c r="I17" s="28">
        <v>172697000</v>
      </c>
      <c r="J17" s="28">
        <v>177941676</v>
      </c>
      <c r="K17" s="28">
        <v>176541864</v>
      </c>
      <c r="L17" s="28">
        <v>22766000</v>
      </c>
      <c r="M17" s="28">
        <v>20859000</v>
      </c>
      <c r="N17" s="28">
        <v>18940000</v>
      </c>
      <c r="O17" s="28">
        <v>17066000</v>
      </c>
      <c r="P17" s="28">
        <v>15178000</v>
      </c>
      <c r="Q17" s="28">
        <v>13364000</v>
      </c>
      <c r="R17" s="28">
        <v>11442000</v>
      </c>
      <c r="S17" s="28">
        <v>9541599</v>
      </c>
      <c r="T17" s="28">
        <v>7767609</v>
      </c>
      <c r="U17" s="28">
        <v>19733000</v>
      </c>
      <c r="V17" s="28">
        <v>21252000</v>
      </c>
      <c r="W17" s="28">
        <v>24923000</v>
      </c>
      <c r="X17" s="28">
        <v>24476000</v>
      </c>
      <c r="Y17" s="28">
        <v>23642000</v>
      </c>
      <c r="Z17" s="28">
        <v>23635000</v>
      </c>
      <c r="AA17" s="28">
        <v>31075000</v>
      </c>
      <c r="AB17" s="28">
        <v>37299399</v>
      </c>
      <c r="AC17" s="28">
        <v>44282797</v>
      </c>
      <c r="AD17" s="28">
        <v>78860000</v>
      </c>
      <c r="AE17" s="28">
        <v>66948000</v>
      </c>
      <c r="AF17" s="28">
        <v>66141000</v>
      </c>
      <c r="AG17" s="28">
        <v>63584000</v>
      </c>
      <c r="AH17" s="28">
        <v>63584000</v>
      </c>
      <c r="AI17" s="28">
        <v>63584000</v>
      </c>
      <c r="AJ17" s="28">
        <v>63584000</v>
      </c>
      <c r="AK17" s="28">
        <v>66714751</v>
      </c>
      <c r="AL17" s="28">
        <v>66714751</v>
      </c>
      <c r="AM17" s="28">
        <v>10000000</v>
      </c>
      <c r="AN17" s="28">
        <v>10000000</v>
      </c>
      <c r="AO17" s="28">
        <v>10000000</v>
      </c>
      <c r="AP17" s="28">
        <v>10000000</v>
      </c>
      <c r="AQ17" s="28">
        <v>10000000</v>
      </c>
      <c r="AR17" s="28">
        <v>10000000</v>
      </c>
      <c r="AS17" s="28">
        <v>10000000</v>
      </c>
      <c r="AT17" s="28">
        <v>10000000</v>
      </c>
      <c r="AU17" s="28">
        <v>10000000</v>
      </c>
      <c r="AV17" s="28">
        <v>40567000</v>
      </c>
      <c r="AW17" s="28">
        <v>40445000</v>
      </c>
      <c r="AX17" s="28">
        <v>40343000</v>
      </c>
      <c r="AY17" s="28">
        <v>40548000</v>
      </c>
      <c r="AZ17" s="28">
        <v>40528000</v>
      </c>
      <c r="BA17" s="28">
        <v>40537000</v>
      </c>
      <c r="BB17" s="28">
        <v>40485000</v>
      </c>
      <c r="BC17" s="28">
        <v>40456542</v>
      </c>
      <c r="BD17" s="28">
        <v>40842018</v>
      </c>
      <c r="BE17" s="28">
        <v>80268000</v>
      </c>
      <c r="BF17" s="28">
        <v>0</v>
      </c>
      <c r="BG17" s="28">
        <v>0</v>
      </c>
      <c r="BH17" s="28">
        <v>57958000</v>
      </c>
      <c r="BI17" s="28">
        <v>57958000</v>
      </c>
      <c r="BJ17" s="28">
        <v>57958000</v>
      </c>
      <c r="BK17" s="28">
        <v>58146000</v>
      </c>
      <c r="BL17" s="28">
        <v>58260000</v>
      </c>
      <c r="BM17" s="28">
        <v>58276000</v>
      </c>
      <c r="BN17" s="28">
        <v>21120000</v>
      </c>
      <c r="BO17" s="28">
        <v>21095000</v>
      </c>
      <c r="BP17" s="28">
        <v>20199000</v>
      </c>
      <c r="BQ17" s="28">
        <v>19614000</v>
      </c>
      <c r="BR17" s="28">
        <v>21526000</v>
      </c>
      <c r="BS17" s="28">
        <v>24672000</v>
      </c>
      <c r="BT17" s="28">
        <v>28007000</v>
      </c>
      <c r="BU17" s="28">
        <v>29946925</v>
      </c>
      <c r="BV17" s="28">
        <v>29621942</v>
      </c>
      <c r="BW17" s="28">
        <v>21120000</v>
      </c>
      <c r="BX17" s="28">
        <v>21095000</v>
      </c>
      <c r="BY17" s="28">
        <v>20199000</v>
      </c>
      <c r="BZ17" s="28">
        <v>19614000</v>
      </c>
      <c r="CA17" s="28">
        <v>21526000</v>
      </c>
      <c r="CB17" s="28">
        <v>24672000</v>
      </c>
      <c r="CC17" s="28">
        <v>28007000</v>
      </c>
      <c r="CD17" s="28">
        <v>29946925</v>
      </c>
      <c r="CE17" s="28">
        <v>29621942</v>
      </c>
      <c r="CF17" s="28">
        <v>0</v>
      </c>
      <c r="CG17" s="28">
        <v>2000</v>
      </c>
      <c r="CH17" s="28">
        <v>14000</v>
      </c>
      <c r="CI17" s="28">
        <v>6000</v>
      </c>
      <c r="CJ17" s="28">
        <v>1000</v>
      </c>
      <c r="CK17" s="28">
        <v>1000</v>
      </c>
      <c r="CL17" s="28">
        <v>0</v>
      </c>
      <c r="CM17" s="28">
        <v>0</v>
      </c>
      <c r="CN17" s="28">
        <v>0</v>
      </c>
      <c r="CO17" s="28">
        <v>0</v>
      </c>
      <c r="CP17" s="28">
        <v>2689000</v>
      </c>
      <c r="CQ17" s="28">
        <v>3450000</v>
      </c>
      <c r="CR17" s="28">
        <v>6080000</v>
      </c>
      <c r="CS17" s="28">
        <v>4728000</v>
      </c>
      <c r="CT17" s="28">
        <v>6067000</v>
      </c>
      <c r="CU17" s="28">
        <v>10494000</v>
      </c>
      <c r="CV17" s="28">
        <v>10108176</v>
      </c>
      <c r="CW17" s="28">
        <v>8669153</v>
      </c>
      <c r="CX17" s="28">
        <v>0</v>
      </c>
      <c r="CY17" s="28">
        <v>66628000</v>
      </c>
      <c r="CZ17" s="28">
        <v>70140000</v>
      </c>
      <c r="DA17" s="28">
        <v>7339000</v>
      </c>
      <c r="DB17" s="28">
        <v>16103000</v>
      </c>
      <c r="DC17" s="28">
        <v>21462000</v>
      </c>
      <c r="DD17" s="28">
        <v>25565000</v>
      </c>
      <c r="DE17" s="28">
        <v>29170033</v>
      </c>
      <c r="DF17" s="28">
        <v>29132751</v>
      </c>
    </row>
    <row r="18" spans="2:110" x14ac:dyDescent="0.25">
      <c r="B18" t="s">
        <v>65</v>
      </c>
      <c r="C18" s="28">
        <v>39789</v>
      </c>
      <c r="D18" s="28">
        <v>170924549</v>
      </c>
      <c r="E18" s="28">
        <v>483277999</v>
      </c>
      <c r="F18" s="28">
        <v>478362957</v>
      </c>
      <c r="G18" s="28">
        <v>424057115</v>
      </c>
      <c r="H18" s="28">
        <v>599841784</v>
      </c>
      <c r="I18" s="28">
        <v>573532472</v>
      </c>
      <c r="J18" s="28">
        <v>576462192</v>
      </c>
      <c r="K18" s="28">
        <v>577931915</v>
      </c>
      <c r="L18" s="28">
        <v>0</v>
      </c>
      <c r="M18" s="28">
        <v>0</v>
      </c>
      <c r="N18" s="28">
        <v>21068961</v>
      </c>
      <c r="O18" s="28">
        <v>20677018</v>
      </c>
      <c r="P18" s="28">
        <v>17959395</v>
      </c>
      <c r="Q18" s="28">
        <v>15453699</v>
      </c>
      <c r="R18" s="28">
        <v>12940650</v>
      </c>
      <c r="S18" s="28">
        <v>10634176</v>
      </c>
      <c r="T18" s="28">
        <v>8727287</v>
      </c>
      <c r="U18" s="28">
        <v>0</v>
      </c>
      <c r="V18" s="28">
        <v>746636</v>
      </c>
      <c r="W18" s="28">
        <v>170963884</v>
      </c>
      <c r="X18" s="28">
        <v>135973902</v>
      </c>
      <c r="Y18" s="28">
        <v>105615360</v>
      </c>
      <c r="Z18" s="28">
        <v>93854478</v>
      </c>
      <c r="AA18" s="28">
        <v>99362640</v>
      </c>
      <c r="AB18" s="28">
        <v>97008026</v>
      </c>
      <c r="AC18" s="28">
        <v>99063055</v>
      </c>
      <c r="AD18" s="28">
        <v>0</v>
      </c>
      <c r="AE18" s="28">
        <v>158833277</v>
      </c>
      <c r="AF18" s="28">
        <v>40446988</v>
      </c>
      <c r="AG18" s="28">
        <v>134918407</v>
      </c>
      <c r="AH18" s="28">
        <v>131529013</v>
      </c>
      <c r="AI18" s="28">
        <v>266368437</v>
      </c>
      <c r="AJ18" s="28">
        <v>266865380</v>
      </c>
      <c r="AK18" s="28">
        <v>253865508</v>
      </c>
      <c r="AL18" s="28">
        <v>251389744</v>
      </c>
      <c r="AM18" s="28">
        <v>27000</v>
      </c>
      <c r="AN18" s="28">
        <v>90002440</v>
      </c>
      <c r="AO18" s="28">
        <v>90002440</v>
      </c>
      <c r="AP18" s="28">
        <v>90002440</v>
      </c>
      <c r="AQ18" s="28">
        <v>90002440</v>
      </c>
      <c r="AR18" s="28">
        <v>90002440</v>
      </c>
      <c r="AS18" s="28">
        <v>90002440</v>
      </c>
      <c r="AT18" s="28">
        <v>90002440</v>
      </c>
      <c r="AU18" s="28">
        <v>90002440</v>
      </c>
      <c r="AV18" s="28">
        <v>4561</v>
      </c>
      <c r="AW18" s="28">
        <v>29642472</v>
      </c>
      <c r="AX18" s="28">
        <v>22031802</v>
      </c>
      <c r="AY18" s="28">
        <v>15481651</v>
      </c>
      <c r="AZ18" s="28">
        <v>-10536000</v>
      </c>
      <c r="BA18" s="28">
        <v>76762622</v>
      </c>
      <c r="BB18" s="28">
        <v>40741863</v>
      </c>
      <c r="BC18" s="28">
        <v>32677800</v>
      </c>
      <c r="BD18" s="28">
        <v>46115896</v>
      </c>
      <c r="BE18" s="28">
        <v>3728</v>
      </c>
      <c r="BF18" s="28">
        <v>0</v>
      </c>
      <c r="BG18" s="28">
        <v>3673000</v>
      </c>
      <c r="BH18" s="28">
        <v>2263000</v>
      </c>
      <c r="BI18" s="28">
        <v>40257000</v>
      </c>
      <c r="BJ18" s="28">
        <v>232885337</v>
      </c>
      <c r="BK18" s="28">
        <v>230987000</v>
      </c>
      <c r="BL18" s="28">
        <v>230986527</v>
      </c>
      <c r="BM18" s="28">
        <v>126505039</v>
      </c>
      <c r="BN18" s="28">
        <v>4500</v>
      </c>
      <c r="BO18" s="28">
        <v>1131852</v>
      </c>
      <c r="BP18" s="28">
        <v>123579343</v>
      </c>
      <c r="BQ18" s="28">
        <v>131265496</v>
      </c>
      <c r="BR18" s="28">
        <v>159933592</v>
      </c>
      <c r="BS18" s="28">
        <v>142307800</v>
      </c>
      <c r="BT18" s="28">
        <v>128898170</v>
      </c>
      <c r="BU18" s="28">
        <v>142720429</v>
      </c>
      <c r="BV18" s="28">
        <v>123535093</v>
      </c>
      <c r="BW18" s="28">
        <v>4500</v>
      </c>
      <c r="BX18" s="28">
        <v>1131852</v>
      </c>
      <c r="BY18" s="28">
        <v>123579343</v>
      </c>
      <c r="BZ18" s="28">
        <v>131265496</v>
      </c>
      <c r="CA18" s="28">
        <v>159933592</v>
      </c>
      <c r="CB18" s="28">
        <v>142307800</v>
      </c>
      <c r="CC18" s="28">
        <v>128898170</v>
      </c>
      <c r="CD18" s="28">
        <v>142720429</v>
      </c>
      <c r="CE18" s="28">
        <v>123535093</v>
      </c>
      <c r="CF18" s="28">
        <v>0</v>
      </c>
      <c r="CG18" s="28">
        <v>0</v>
      </c>
      <c r="CH18" s="28">
        <v>5158439</v>
      </c>
      <c r="CI18" s="28">
        <v>81550</v>
      </c>
      <c r="CJ18" s="28">
        <v>0</v>
      </c>
      <c r="CK18" s="28">
        <v>0</v>
      </c>
      <c r="CL18" s="28">
        <v>0</v>
      </c>
      <c r="CM18" s="28">
        <v>0</v>
      </c>
      <c r="CN18" s="28">
        <v>30604</v>
      </c>
      <c r="CO18" s="28">
        <v>0</v>
      </c>
      <c r="CP18" s="28">
        <v>0</v>
      </c>
      <c r="CQ18" s="28">
        <v>46204031</v>
      </c>
      <c r="CR18" s="28">
        <v>41427348</v>
      </c>
      <c r="CS18" s="28">
        <v>39268249</v>
      </c>
      <c r="CT18" s="28">
        <v>41296586</v>
      </c>
      <c r="CU18" s="28">
        <v>40113756</v>
      </c>
      <c r="CV18" s="28">
        <v>42047344</v>
      </c>
      <c r="CW18" s="28">
        <v>45512765</v>
      </c>
      <c r="CX18" s="28">
        <v>0</v>
      </c>
      <c r="CY18" s="28">
        <v>50147785</v>
      </c>
      <c r="CZ18" s="28">
        <v>192628944</v>
      </c>
      <c r="DA18" s="28">
        <v>197841473</v>
      </c>
      <c r="DB18" s="28">
        <v>105131834</v>
      </c>
      <c r="DC18" s="28">
        <v>16587000</v>
      </c>
      <c r="DD18" s="28">
        <v>42789243</v>
      </c>
      <c r="DE18" s="28">
        <v>38027653</v>
      </c>
      <c r="DF18" s="28">
        <v>146230078</v>
      </c>
    </row>
    <row r="19" spans="2:110" x14ac:dyDescent="0.25">
      <c r="B19" t="s">
        <v>41</v>
      </c>
      <c r="C19" s="28">
        <v>207863633</v>
      </c>
      <c r="D19" s="28">
        <v>192389391</v>
      </c>
      <c r="E19" s="28">
        <v>211938973</v>
      </c>
      <c r="F19" s="28">
        <v>157124608</v>
      </c>
      <c r="G19" s="28">
        <v>121323130</v>
      </c>
      <c r="H19" s="28">
        <v>122574668</v>
      </c>
      <c r="I19" s="28">
        <v>130075385</v>
      </c>
      <c r="J19" s="28">
        <v>149113415</v>
      </c>
      <c r="K19" s="28">
        <v>152373673</v>
      </c>
      <c r="L19" s="28">
        <v>849100</v>
      </c>
      <c r="M19" s="28">
        <v>674008</v>
      </c>
      <c r="N19" s="28">
        <v>472826</v>
      </c>
      <c r="O19" s="28">
        <v>288921</v>
      </c>
      <c r="P19" s="28">
        <v>287600</v>
      </c>
      <c r="Q19" s="28">
        <v>522289</v>
      </c>
      <c r="R19" s="28">
        <v>571939</v>
      </c>
      <c r="S19" s="28">
        <v>438841</v>
      </c>
      <c r="T19" s="28">
        <v>1185396</v>
      </c>
      <c r="U19" s="28">
        <v>146420783</v>
      </c>
      <c r="V19" s="28">
        <v>128954238</v>
      </c>
      <c r="W19" s="28">
        <v>108796156</v>
      </c>
      <c r="X19" s="28">
        <v>57056628</v>
      </c>
      <c r="Y19" s="28">
        <v>48083086</v>
      </c>
      <c r="Z19" s="28">
        <v>41282271</v>
      </c>
      <c r="AA19" s="28">
        <v>76332961</v>
      </c>
      <c r="AB19" s="28">
        <v>87559172</v>
      </c>
      <c r="AC19" s="28">
        <v>88658766</v>
      </c>
      <c r="AD19" s="28">
        <v>325000</v>
      </c>
      <c r="AE19" s="28">
        <v>325000</v>
      </c>
      <c r="AF19" s="28">
        <v>325000</v>
      </c>
      <c r="AG19" s="28">
        <v>325000</v>
      </c>
      <c r="AH19" s="28">
        <v>325000</v>
      </c>
      <c r="AI19" s="28">
        <v>325000</v>
      </c>
      <c r="AJ19" s="28">
        <v>325000</v>
      </c>
      <c r="AK19" s="28">
        <v>325000</v>
      </c>
      <c r="AL19" s="28">
        <v>325000</v>
      </c>
      <c r="AM19" s="28">
        <v>20000000</v>
      </c>
      <c r="AN19" s="28">
        <v>20000000</v>
      </c>
      <c r="AO19" s="28">
        <v>20000000</v>
      </c>
      <c r="AP19" s="28">
        <v>20000000</v>
      </c>
      <c r="AQ19" s="28">
        <v>20000000</v>
      </c>
      <c r="AR19" s="28">
        <v>20000000</v>
      </c>
      <c r="AS19" s="28">
        <v>20000000</v>
      </c>
      <c r="AT19" s="28">
        <v>20000000</v>
      </c>
      <c r="AU19" s="28">
        <v>20000000</v>
      </c>
      <c r="AV19" s="28">
        <v>55343869</v>
      </c>
      <c r="AW19" s="28">
        <v>0</v>
      </c>
      <c r="AX19" s="28">
        <v>0</v>
      </c>
      <c r="AY19" s="28">
        <v>0</v>
      </c>
      <c r="AZ19" s="28">
        <v>0</v>
      </c>
      <c r="BA19" s="28">
        <v>0</v>
      </c>
      <c r="BB19" s="28">
        <v>0</v>
      </c>
      <c r="BC19" s="28">
        <v>0</v>
      </c>
      <c r="BD19" s="28">
        <v>0</v>
      </c>
      <c r="BE19" s="28">
        <v>41253000</v>
      </c>
      <c r="BF19" s="28">
        <v>14000000</v>
      </c>
      <c r="BG19" s="28">
        <v>0</v>
      </c>
      <c r="BH19" s="28">
        <v>0</v>
      </c>
      <c r="BI19" s="28">
        <v>0</v>
      </c>
      <c r="BJ19" s="28">
        <v>0</v>
      </c>
      <c r="BK19" s="28">
        <v>69972502</v>
      </c>
      <c r="BL19" s="28">
        <v>120835312</v>
      </c>
      <c r="BM19" s="28">
        <v>123062025</v>
      </c>
      <c r="BN19" s="28">
        <v>10491270</v>
      </c>
      <c r="BO19" s="28">
        <v>9956900</v>
      </c>
      <c r="BP19" s="28">
        <v>9429820</v>
      </c>
      <c r="BQ19" s="28">
        <v>9325017</v>
      </c>
      <c r="BR19" s="28">
        <v>9679000</v>
      </c>
      <c r="BS19" s="28">
        <v>8552000</v>
      </c>
      <c r="BT19" s="28">
        <v>7401293</v>
      </c>
      <c r="BU19" s="28">
        <v>8278103</v>
      </c>
      <c r="BV19" s="28">
        <v>9311648</v>
      </c>
      <c r="BW19" s="28">
        <v>10491270</v>
      </c>
      <c r="BX19" s="28">
        <v>9956900</v>
      </c>
      <c r="BY19" s="28">
        <v>9429820</v>
      </c>
      <c r="BZ19" s="28">
        <v>9325017</v>
      </c>
      <c r="CA19" s="28">
        <v>9679000</v>
      </c>
      <c r="CB19" s="28">
        <v>8552000</v>
      </c>
      <c r="CC19" s="28">
        <v>7401293</v>
      </c>
      <c r="CD19" s="28">
        <v>8278103</v>
      </c>
      <c r="CE19" s="28">
        <v>9311648</v>
      </c>
      <c r="CF19" s="28">
        <v>4075939</v>
      </c>
      <c r="CG19" s="28">
        <v>0</v>
      </c>
      <c r="CH19" s="28">
        <v>0</v>
      </c>
      <c r="CI19" s="28">
        <v>0</v>
      </c>
      <c r="CJ19" s="28">
        <v>0</v>
      </c>
      <c r="CK19" s="28">
        <v>0</v>
      </c>
      <c r="CL19" s="28">
        <v>0</v>
      </c>
      <c r="CM19" s="28">
        <v>0</v>
      </c>
      <c r="CN19" s="28">
        <v>0</v>
      </c>
      <c r="CO19" s="28">
        <v>6808192</v>
      </c>
      <c r="CP19" s="28">
        <v>7677986</v>
      </c>
      <c r="CQ19" s="28">
        <v>14106685</v>
      </c>
      <c r="CR19" s="28">
        <v>8313440</v>
      </c>
      <c r="CS19" s="28">
        <v>9445376</v>
      </c>
      <c r="CT19" s="28">
        <v>8924683</v>
      </c>
      <c r="CU19" s="28">
        <v>0</v>
      </c>
      <c r="CV19" s="28">
        <v>0</v>
      </c>
      <c r="CW19" s="28">
        <v>0</v>
      </c>
      <c r="CX19" s="28">
        <v>69891363</v>
      </c>
      <c r="CY19" s="28">
        <v>140754505</v>
      </c>
      <c r="CZ19" s="28">
        <v>168402468</v>
      </c>
      <c r="DA19" s="28">
        <v>119486151</v>
      </c>
      <c r="DB19" s="28">
        <v>82198754</v>
      </c>
      <c r="DC19" s="28">
        <v>85097985</v>
      </c>
      <c r="DD19" s="28">
        <v>32701590</v>
      </c>
      <c r="DE19" s="28">
        <v>0</v>
      </c>
      <c r="DF19" s="28">
        <v>0</v>
      </c>
    </row>
    <row r="20" spans="2:110" x14ac:dyDescent="0.25">
      <c r="B20" t="s">
        <v>39</v>
      </c>
      <c r="C20" s="28">
        <v>237494757</v>
      </c>
      <c r="D20" s="28">
        <v>275723000</v>
      </c>
      <c r="E20" s="28">
        <v>328953289</v>
      </c>
      <c r="F20" s="28">
        <v>427489976</v>
      </c>
      <c r="G20" s="28">
        <v>511242923</v>
      </c>
      <c r="H20" s="28">
        <v>592243565</v>
      </c>
      <c r="I20" s="28">
        <v>500920140</v>
      </c>
      <c r="J20" s="28">
        <v>505912025</v>
      </c>
      <c r="K20" s="28">
        <v>587027691</v>
      </c>
      <c r="L20" s="28">
        <v>9165296</v>
      </c>
      <c r="M20" s="28">
        <v>7618000</v>
      </c>
      <c r="N20" s="28">
        <v>6773417</v>
      </c>
      <c r="O20" s="28">
        <v>7991166</v>
      </c>
      <c r="P20" s="28">
        <v>6708825</v>
      </c>
      <c r="Q20" s="28">
        <v>5763130</v>
      </c>
      <c r="R20" s="28">
        <v>5274623</v>
      </c>
      <c r="S20" s="28">
        <v>8251158</v>
      </c>
      <c r="T20" s="28">
        <v>10764862</v>
      </c>
      <c r="U20" s="28">
        <v>6251877</v>
      </c>
      <c r="V20" s="28">
        <v>6291000</v>
      </c>
      <c r="W20" s="28">
        <v>6480410</v>
      </c>
      <c r="X20" s="28">
        <v>6184083</v>
      </c>
      <c r="Y20" s="28">
        <v>6526498</v>
      </c>
      <c r="Z20" s="28">
        <v>7627170</v>
      </c>
      <c r="AA20" s="28">
        <v>8804039</v>
      </c>
      <c r="AB20" s="28">
        <v>10090469</v>
      </c>
      <c r="AC20" s="28">
        <v>11905320</v>
      </c>
      <c r="AD20" s="28">
        <v>64240190</v>
      </c>
      <c r="AE20" s="28">
        <v>167846000</v>
      </c>
      <c r="AF20" s="28">
        <v>233094931</v>
      </c>
      <c r="AG20" s="28">
        <v>114657287</v>
      </c>
      <c r="AH20" s="28">
        <v>108123880</v>
      </c>
      <c r="AI20" s="28">
        <v>106742197</v>
      </c>
      <c r="AJ20" s="28">
        <v>101086100</v>
      </c>
      <c r="AK20" s="28">
        <v>105840687</v>
      </c>
      <c r="AL20" s="28">
        <v>112445854</v>
      </c>
      <c r="AM20" s="28">
        <v>3000000</v>
      </c>
      <c r="AN20" s="28">
        <v>3000000</v>
      </c>
      <c r="AO20" s="28">
        <v>3000000</v>
      </c>
      <c r="AP20" s="28">
        <v>3000000</v>
      </c>
      <c r="AQ20" s="28">
        <v>3000000</v>
      </c>
      <c r="AR20" s="28">
        <v>3000000</v>
      </c>
      <c r="AS20" s="28">
        <v>3000000</v>
      </c>
      <c r="AT20" s="28">
        <v>3000000</v>
      </c>
      <c r="AU20" s="28">
        <v>3000000</v>
      </c>
      <c r="AV20" s="28">
        <v>126426487</v>
      </c>
      <c r="AW20" s="28">
        <v>126426000</v>
      </c>
      <c r="AX20" s="28">
        <v>161844790</v>
      </c>
      <c r="AY20" s="28">
        <v>299107602</v>
      </c>
      <c r="AZ20" s="28">
        <v>388359937</v>
      </c>
      <c r="BA20" s="28">
        <v>388359937</v>
      </c>
      <c r="BB20" s="28">
        <v>388359937</v>
      </c>
      <c r="BC20" s="28">
        <v>388359937</v>
      </c>
      <c r="BD20" s="28">
        <v>388359937</v>
      </c>
      <c r="BE20" s="28">
        <v>8880695</v>
      </c>
      <c r="BF20" s="28">
        <v>1563000</v>
      </c>
      <c r="BG20" s="28">
        <v>1380846</v>
      </c>
      <c r="BH20" s="28">
        <v>1191485</v>
      </c>
      <c r="BI20" s="28">
        <v>991478</v>
      </c>
      <c r="BJ20" s="28">
        <v>779189</v>
      </c>
      <c r="BK20" s="28">
        <v>0</v>
      </c>
      <c r="BL20" s="28">
        <v>0</v>
      </c>
      <c r="BM20" s="28">
        <v>0</v>
      </c>
      <c r="BN20" s="28">
        <v>11558893</v>
      </c>
      <c r="BO20" s="28">
        <v>10845000</v>
      </c>
      <c r="BP20" s="28">
        <v>11517338</v>
      </c>
      <c r="BQ20" s="28">
        <v>13709488</v>
      </c>
      <c r="BR20" s="28">
        <v>11053825</v>
      </c>
      <c r="BS20" s="28">
        <v>8682639</v>
      </c>
      <c r="BT20" s="28">
        <v>8875728</v>
      </c>
      <c r="BU20" s="28">
        <v>11266606</v>
      </c>
      <c r="BV20" s="28">
        <v>13440451</v>
      </c>
      <c r="BW20" s="28">
        <v>11558893</v>
      </c>
      <c r="BX20" s="28">
        <v>10845000</v>
      </c>
      <c r="BY20" s="28">
        <v>11517338</v>
      </c>
      <c r="BZ20" s="28">
        <v>13709488</v>
      </c>
      <c r="CA20" s="28">
        <v>11053825</v>
      </c>
      <c r="CB20" s="28">
        <v>8682639</v>
      </c>
      <c r="CC20" s="28">
        <v>8875728</v>
      </c>
      <c r="CD20" s="28">
        <v>11266606</v>
      </c>
      <c r="CE20" s="28">
        <v>13440451</v>
      </c>
      <c r="CF20" s="28">
        <v>159000</v>
      </c>
      <c r="CG20" s="28">
        <v>214000</v>
      </c>
      <c r="CH20" s="28">
        <v>178000</v>
      </c>
      <c r="CI20" s="28">
        <v>189000</v>
      </c>
      <c r="CJ20" s="28">
        <v>200000</v>
      </c>
      <c r="CK20" s="28">
        <v>212000</v>
      </c>
      <c r="CL20" s="28">
        <v>778946</v>
      </c>
      <c r="CM20" s="28">
        <v>2293746</v>
      </c>
      <c r="CN20" s="28">
        <v>0</v>
      </c>
      <c r="CO20" s="28">
        <v>12117895</v>
      </c>
      <c r="CP20" s="28">
        <v>13578000</v>
      </c>
      <c r="CQ20" s="28">
        <v>14028899</v>
      </c>
      <c r="CR20" s="28">
        <v>14579474</v>
      </c>
      <c r="CS20" s="28">
        <v>17932847</v>
      </c>
      <c r="CT20" s="28">
        <v>16611357</v>
      </c>
      <c r="CU20" s="28">
        <v>15919087</v>
      </c>
      <c r="CV20" s="28">
        <v>14331783</v>
      </c>
      <c r="CW20" s="28">
        <v>18016416</v>
      </c>
      <c r="CX20" s="28">
        <v>75351786</v>
      </c>
      <c r="CY20" s="28">
        <v>120097000</v>
      </c>
      <c r="CZ20" s="28">
        <v>137003415</v>
      </c>
      <c r="DA20" s="28">
        <v>95712927</v>
      </c>
      <c r="DB20" s="28">
        <v>89704836</v>
      </c>
      <c r="DC20" s="28">
        <v>174598442</v>
      </c>
      <c r="DD20" s="28">
        <v>83986442</v>
      </c>
      <c r="DE20" s="28">
        <v>86659953</v>
      </c>
      <c r="DF20" s="28">
        <v>164210887</v>
      </c>
    </row>
    <row r="21" spans="2:110" x14ac:dyDescent="0.25">
      <c r="B21" t="s">
        <v>37</v>
      </c>
      <c r="C21" s="28">
        <v>266608386</v>
      </c>
      <c r="D21" s="28">
        <v>279739999</v>
      </c>
      <c r="E21" s="28">
        <v>265977082</v>
      </c>
      <c r="F21" s="28">
        <v>261155707</v>
      </c>
      <c r="G21" s="28">
        <v>264485003</v>
      </c>
      <c r="H21" s="28">
        <v>251686213</v>
      </c>
      <c r="I21" s="28">
        <v>248925599</v>
      </c>
      <c r="J21" s="28">
        <v>254143372</v>
      </c>
      <c r="K21" s="28">
        <v>265726543</v>
      </c>
      <c r="L21" s="28">
        <v>953697</v>
      </c>
      <c r="M21" s="28">
        <v>1062392</v>
      </c>
      <c r="N21" s="28">
        <v>1256826</v>
      </c>
      <c r="O21" s="28">
        <v>1224698</v>
      </c>
      <c r="P21" s="28">
        <v>965000</v>
      </c>
      <c r="Q21" s="28">
        <v>1497926</v>
      </c>
      <c r="R21" s="28">
        <v>1242801</v>
      </c>
      <c r="S21" s="28">
        <v>952484</v>
      </c>
      <c r="T21" s="28">
        <v>521468</v>
      </c>
      <c r="U21" s="28">
        <v>169107350</v>
      </c>
      <c r="V21" s="28">
        <v>183116721</v>
      </c>
      <c r="W21" s="28">
        <v>174629998</v>
      </c>
      <c r="X21" s="28">
        <v>174404269</v>
      </c>
      <c r="Y21" s="28">
        <v>187875224</v>
      </c>
      <c r="Z21" s="28">
        <v>181811721</v>
      </c>
      <c r="AA21" s="28">
        <v>178192965</v>
      </c>
      <c r="AB21" s="28">
        <v>151941723</v>
      </c>
      <c r="AC21" s="28">
        <v>172334123</v>
      </c>
      <c r="AD21" s="28">
        <v>26706063</v>
      </c>
      <c r="AE21" s="28">
        <v>26705466</v>
      </c>
      <c r="AF21" s="28">
        <v>26682760</v>
      </c>
      <c r="AG21" s="28">
        <v>26679848</v>
      </c>
      <c r="AH21" s="28">
        <v>26713792</v>
      </c>
      <c r="AI21" s="28">
        <v>26923688</v>
      </c>
      <c r="AJ21" s="28">
        <v>26948496</v>
      </c>
      <c r="AK21" s="28">
        <v>67764443</v>
      </c>
      <c r="AL21" s="28">
        <v>67584931</v>
      </c>
      <c r="AM21" s="28">
        <v>26340000</v>
      </c>
      <c r="AN21" s="28">
        <v>26340000</v>
      </c>
      <c r="AO21" s="28">
        <v>26340000</v>
      </c>
      <c r="AP21" s="28">
        <v>26340000</v>
      </c>
      <c r="AQ21" s="28">
        <v>26340000</v>
      </c>
      <c r="AR21" s="28">
        <v>26340000</v>
      </c>
      <c r="AS21" s="28">
        <v>26340000</v>
      </c>
      <c r="AT21" s="28">
        <v>26340000</v>
      </c>
      <c r="AU21" s="28">
        <v>26340000</v>
      </c>
      <c r="AV21" s="28">
        <v>34602931</v>
      </c>
      <c r="AW21" s="28">
        <v>42764994</v>
      </c>
      <c r="AX21" s="28">
        <v>58157605</v>
      </c>
      <c r="AY21" s="28">
        <v>64624411</v>
      </c>
      <c r="AZ21" s="28">
        <v>62884694</v>
      </c>
      <c r="BA21" s="28">
        <v>58021762</v>
      </c>
      <c r="BB21" s="28">
        <v>63833242</v>
      </c>
      <c r="BC21" s="28">
        <v>72411177</v>
      </c>
      <c r="BD21" s="28">
        <v>82310030</v>
      </c>
      <c r="BE21" s="28">
        <v>71408000</v>
      </c>
      <c r="BF21" s="28">
        <v>81328602</v>
      </c>
      <c r="BG21" s="28">
        <v>76125883</v>
      </c>
      <c r="BH21" s="28">
        <v>65964560</v>
      </c>
      <c r="BI21" s="28">
        <v>51000000</v>
      </c>
      <c r="BJ21" s="28">
        <v>95930000</v>
      </c>
      <c r="BK21" s="28">
        <v>80910000</v>
      </c>
      <c r="BL21" s="28">
        <v>96468000</v>
      </c>
      <c r="BM21" s="28">
        <v>96191000</v>
      </c>
      <c r="BN21" s="28">
        <v>43067917</v>
      </c>
      <c r="BO21" s="28">
        <v>53951848</v>
      </c>
      <c r="BP21" s="28">
        <v>55804214</v>
      </c>
      <c r="BQ21" s="28">
        <v>49369340</v>
      </c>
      <c r="BR21" s="28">
        <v>42372442</v>
      </c>
      <c r="BS21" s="28">
        <v>43758704</v>
      </c>
      <c r="BT21" s="28">
        <v>39331635</v>
      </c>
      <c r="BU21" s="28">
        <v>39131554</v>
      </c>
      <c r="BV21" s="28">
        <v>42801781</v>
      </c>
      <c r="BW21" s="28">
        <v>43067917</v>
      </c>
      <c r="BX21" s="28">
        <v>53951848</v>
      </c>
      <c r="BY21" s="28">
        <v>55804214</v>
      </c>
      <c r="BZ21" s="28">
        <v>49369340</v>
      </c>
      <c r="CA21" s="28">
        <v>42372442</v>
      </c>
      <c r="CB21" s="28">
        <v>43758704</v>
      </c>
      <c r="CC21" s="28">
        <v>39331635</v>
      </c>
      <c r="CD21" s="28">
        <v>39131554</v>
      </c>
      <c r="CE21" s="28">
        <v>42801781</v>
      </c>
      <c r="CF21" s="28">
        <v>648000</v>
      </c>
      <c r="CG21" s="28">
        <v>15644000</v>
      </c>
      <c r="CH21" s="28">
        <v>20816000</v>
      </c>
      <c r="CI21" s="28">
        <v>30644000</v>
      </c>
      <c r="CJ21" s="28">
        <v>45644000</v>
      </c>
      <c r="CK21" s="28">
        <v>362000</v>
      </c>
      <c r="CL21" s="28">
        <v>15362000</v>
      </c>
      <c r="CM21" s="28">
        <v>586000</v>
      </c>
      <c r="CN21" s="28">
        <v>362000</v>
      </c>
      <c r="CO21" s="28">
        <v>12328000</v>
      </c>
      <c r="CP21" s="28">
        <v>15202000</v>
      </c>
      <c r="CQ21" s="28">
        <v>15643000</v>
      </c>
      <c r="CR21" s="28">
        <v>11133000</v>
      </c>
      <c r="CS21" s="28">
        <v>7539000</v>
      </c>
      <c r="CT21" s="28">
        <v>6208000</v>
      </c>
      <c r="CU21" s="28">
        <v>7608000</v>
      </c>
      <c r="CV21" s="28">
        <v>7691000</v>
      </c>
      <c r="CW21" s="28">
        <v>7371000</v>
      </c>
      <c r="CX21" s="28">
        <v>78213538</v>
      </c>
      <c r="CY21" s="28">
        <v>44508555</v>
      </c>
      <c r="CZ21" s="28">
        <v>13090380</v>
      </c>
      <c r="DA21" s="28">
        <v>13080396</v>
      </c>
      <c r="DB21" s="28">
        <v>28704867</v>
      </c>
      <c r="DC21" s="28">
        <v>21065747</v>
      </c>
      <c r="DD21" s="28">
        <v>15540722</v>
      </c>
      <c r="DE21" s="28">
        <v>11515641</v>
      </c>
      <c r="DF21" s="28">
        <v>10350732</v>
      </c>
    </row>
    <row r="22" spans="2:110" x14ac:dyDescent="0.25">
      <c r="B22" t="s">
        <v>36</v>
      </c>
      <c r="C22" s="28">
        <v>268954375</v>
      </c>
      <c r="D22" s="28">
        <v>242233785</v>
      </c>
      <c r="E22" s="28">
        <v>228430230</v>
      </c>
      <c r="F22" s="28">
        <v>227809493</v>
      </c>
      <c r="G22" s="28">
        <v>226330266</v>
      </c>
      <c r="H22" s="28">
        <v>236873034</v>
      </c>
      <c r="I22" s="28">
        <v>377819374</v>
      </c>
      <c r="J22" s="28">
        <v>379796755</v>
      </c>
      <c r="K22" s="28">
        <v>406042427</v>
      </c>
      <c r="L22" s="28">
        <v>88732330</v>
      </c>
      <c r="M22" s="28">
        <v>74073158</v>
      </c>
      <c r="N22" s="28">
        <v>59327331</v>
      </c>
      <c r="O22" s="28">
        <v>44599380</v>
      </c>
      <c r="P22" s="28">
        <v>30017523</v>
      </c>
      <c r="Q22" s="28">
        <v>15432935</v>
      </c>
      <c r="R22" s="28">
        <v>734316</v>
      </c>
      <c r="S22" s="28">
        <v>673610</v>
      </c>
      <c r="T22" s="28">
        <v>642616</v>
      </c>
      <c r="U22" s="28">
        <v>45678284</v>
      </c>
      <c r="V22" s="28">
        <v>43793912</v>
      </c>
      <c r="W22" s="28">
        <v>44750457</v>
      </c>
      <c r="X22" s="28">
        <v>43853857</v>
      </c>
      <c r="Y22" s="28">
        <v>43410047</v>
      </c>
      <c r="Z22" s="28">
        <v>42316572</v>
      </c>
      <c r="AA22" s="28">
        <v>39788861</v>
      </c>
      <c r="AB22" s="28">
        <v>38351321</v>
      </c>
      <c r="AC22" s="28">
        <v>40445179</v>
      </c>
      <c r="AD22" s="28">
        <v>2609774</v>
      </c>
      <c r="AE22" s="28">
        <v>2477904</v>
      </c>
      <c r="AF22" s="28">
        <v>2477756</v>
      </c>
      <c r="AG22" s="28">
        <v>2477600</v>
      </c>
      <c r="AH22" s="28">
        <v>15487257</v>
      </c>
      <c r="AI22" s="28">
        <v>21932058</v>
      </c>
      <c r="AJ22" s="28">
        <v>192031139</v>
      </c>
      <c r="AK22" s="28">
        <v>192032888</v>
      </c>
      <c r="AL22" s="28">
        <v>202848907</v>
      </c>
      <c r="AM22" s="28">
        <v>25000</v>
      </c>
      <c r="AN22" s="28">
        <v>25000</v>
      </c>
      <c r="AO22" s="28">
        <v>25000</v>
      </c>
      <c r="AP22" s="28">
        <v>25000</v>
      </c>
      <c r="AQ22" s="28">
        <v>25000</v>
      </c>
      <c r="AR22" s="28">
        <v>25000</v>
      </c>
      <c r="AS22" s="28">
        <v>-2263461</v>
      </c>
      <c r="AT22" s="28">
        <v>-7219700</v>
      </c>
      <c r="AU22" s="28">
        <v>25000</v>
      </c>
      <c r="AV22" s="28">
        <v>64850440</v>
      </c>
      <c r="AW22" s="28">
        <v>47656058</v>
      </c>
      <c r="AX22" s="28">
        <v>32367245</v>
      </c>
      <c r="AY22" s="28">
        <v>30083061</v>
      </c>
      <c r="AZ22" s="28">
        <v>24043059</v>
      </c>
      <c r="BA22" s="28">
        <v>26167396</v>
      </c>
      <c r="BB22" s="28">
        <v>-25000</v>
      </c>
      <c r="BC22" s="28">
        <v>-25000</v>
      </c>
      <c r="BD22" s="28">
        <v>13695155</v>
      </c>
      <c r="BE22" s="28">
        <v>135342845</v>
      </c>
      <c r="BF22" s="28">
        <v>120000000</v>
      </c>
      <c r="BG22" s="28">
        <v>120000000</v>
      </c>
      <c r="BH22" s="28">
        <v>120012335</v>
      </c>
      <c r="BI22" s="28">
        <v>120166501</v>
      </c>
      <c r="BJ22" s="28">
        <v>120111000</v>
      </c>
      <c r="BK22" s="28">
        <v>295056000</v>
      </c>
      <c r="BL22" s="28">
        <v>295000000</v>
      </c>
      <c r="BM22" s="28">
        <v>295000000</v>
      </c>
      <c r="BN22" s="28">
        <v>63618091</v>
      </c>
      <c r="BO22" s="28">
        <v>56229542</v>
      </c>
      <c r="BP22" s="28">
        <v>56742721</v>
      </c>
      <c r="BQ22" s="28">
        <v>62148191</v>
      </c>
      <c r="BR22" s="28">
        <v>66856263</v>
      </c>
      <c r="BS22" s="28">
        <v>68119412</v>
      </c>
      <c r="BT22" s="28">
        <v>66813548</v>
      </c>
      <c r="BU22" s="28">
        <v>72562813</v>
      </c>
      <c r="BV22" s="28">
        <v>73841432</v>
      </c>
      <c r="BW22" s="28">
        <v>63618091</v>
      </c>
      <c r="BX22" s="28">
        <v>56229542</v>
      </c>
      <c r="BY22" s="28">
        <v>56742721</v>
      </c>
      <c r="BZ22" s="28">
        <v>62148191</v>
      </c>
      <c r="CA22" s="28">
        <v>66856263</v>
      </c>
      <c r="CB22" s="28">
        <v>68119412</v>
      </c>
      <c r="CC22" s="28">
        <v>66813548</v>
      </c>
      <c r="CD22" s="28">
        <v>72562813</v>
      </c>
      <c r="CE22" s="28">
        <v>73841432</v>
      </c>
      <c r="CF22" s="28">
        <v>0</v>
      </c>
      <c r="CG22" s="28">
        <v>0</v>
      </c>
      <c r="CH22" s="28">
        <v>0</v>
      </c>
      <c r="CI22" s="28">
        <v>0</v>
      </c>
      <c r="CJ22" s="28">
        <v>0</v>
      </c>
      <c r="CK22" s="28">
        <v>0</v>
      </c>
      <c r="CL22" s="28">
        <v>0</v>
      </c>
      <c r="CM22" s="28">
        <v>0</v>
      </c>
      <c r="CN22" s="28">
        <v>0</v>
      </c>
      <c r="CO22" s="28">
        <v>0</v>
      </c>
      <c r="CP22" s="28">
        <v>12516799</v>
      </c>
      <c r="CQ22" s="28">
        <v>13659599</v>
      </c>
      <c r="CR22" s="28">
        <v>9697039</v>
      </c>
      <c r="CS22" s="28">
        <v>6870499</v>
      </c>
      <c r="CT22" s="28">
        <v>14881152</v>
      </c>
      <c r="CU22" s="28">
        <v>11800185</v>
      </c>
      <c r="CV22" s="28">
        <v>12941789</v>
      </c>
      <c r="CW22" s="28">
        <v>14834549</v>
      </c>
      <c r="CX22" s="28">
        <v>5118000</v>
      </c>
      <c r="CY22" s="28">
        <v>5806386</v>
      </c>
      <c r="CZ22" s="28">
        <v>5635665</v>
      </c>
      <c r="DA22" s="28">
        <v>5843867</v>
      </c>
      <c r="DB22" s="28">
        <v>8368945</v>
      </c>
      <c r="DC22" s="28">
        <v>7569075</v>
      </c>
      <c r="DD22" s="28">
        <v>6438103</v>
      </c>
      <c r="DE22" s="28">
        <v>6536853</v>
      </c>
      <c r="DF22" s="28">
        <v>8646291</v>
      </c>
    </row>
    <row r="23" spans="2:110" x14ac:dyDescent="0.25">
      <c r="B23" t="s">
        <v>50</v>
      </c>
      <c r="C23" s="28">
        <v>135573276</v>
      </c>
      <c r="D23" s="28">
        <v>171375365</v>
      </c>
      <c r="E23" s="28">
        <v>184838373</v>
      </c>
      <c r="F23" s="28">
        <v>183257203</v>
      </c>
      <c r="G23" s="28">
        <v>169466776</v>
      </c>
      <c r="H23" s="28">
        <v>191203902</v>
      </c>
      <c r="I23" s="28">
        <v>213758548</v>
      </c>
      <c r="J23" s="28">
        <v>239225419</v>
      </c>
      <c r="K23" s="28">
        <v>246101589</v>
      </c>
      <c r="L23" s="28">
        <v>207285</v>
      </c>
      <c r="M23" s="28">
        <v>817452</v>
      </c>
      <c r="N23" s="28">
        <v>54758</v>
      </c>
      <c r="O23" s="28">
        <v>351461</v>
      </c>
      <c r="P23" s="28">
        <v>655898</v>
      </c>
      <c r="Q23" s="28">
        <v>657052</v>
      </c>
      <c r="R23" s="28">
        <v>840724</v>
      </c>
      <c r="S23" s="28">
        <v>920574</v>
      </c>
      <c r="T23" s="28">
        <v>817577</v>
      </c>
      <c r="U23" s="28">
        <v>99736758</v>
      </c>
      <c r="V23" s="28">
        <v>126015877</v>
      </c>
      <c r="W23" s="28">
        <v>135844085</v>
      </c>
      <c r="X23" s="28">
        <v>137905537</v>
      </c>
      <c r="Y23" s="28">
        <v>128106320</v>
      </c>
      <c r="Z23" s="28">
        <v>133414974</v>
      </c>
      <c r="AA23" s="28">
        <v>166706145</v>
      </c>
      <c r="AB23" s="28">
        <v>187072811</v>
      </c>
      <c r="AC23" s="28">
        <v>195131189</v>
      </c>
      <c r="AD23" s="28">
        <v>1612828</v>
      </c>
      <c r="AE23" s="28">
        <v>2112828</v>
      </c>
      <c r="AF23" s="28">
        <v>2112827</v>
      </c>
      <c r="AG23" s="28">
        <v>2162827</v>
      </c>
      <c r="AH23" s="28">
        <v>2162827</v>
      </c>
      <c r="AI23" s="28">
        <v>2671524</v>
      </c>
      <c r="AJ23" s="28">
        <v>1171524</v>
      </c>
      <c r="AK23" s="28">
        <v>1928841</v>
      </c>
      <c r="AL23" s="28">
        <v>1953841</v>
      </c>
      <c r="AM23" s="28">
        <v>19224575</v>
      </c>
      <c r="AN23" s="28">
        <v>20000000</v>
      </c>
      <c r="AO23" s="28">
        <v>20000000</v>
      </c>
      <c r="AP23" s="28">
        <v>20000000</v>
      </c>
      <c r="AQ23" s="28">
        <v>20000000</v>
      </c>
      <c r="AR23" s="28">
        <v>30000000</v>
      </c>
      <c r="AS23" s="28">
        <v>30000000</v>
      </c>
      <c r="AT23" s="28">
        <v>30000000</v>
      </c>
      <c r="AU23" s="28">
        <v>30000000</v>
      </c>
      <c r="AV23" s="28">
        <v>20370766</v>
      </c>
      <c r="AW23" s="28">
        <v>29166173</v>
      </c>
      <c r="AX23" s="28">
        <v>33224641</v>
      </c>
      <c r="AY23" s="28">
        <v>16798709</v>
      </c>
      <c r="AZ23" s="28">
        <v>17496650</v>
      </c>
      <c r="BA23" s="28">
        <v>18886226</v>
      </c>
      <c r="BB23" s="28">
        <v>43238768</v>
      </c>
      <c r="BC23" s="28">
        <v>52312604</v>
      </c>
      <c r="BD23" s="28">
        <v>65806175</v>
      </c>
      <c r="BE23" s="28">
        <v>58396629</v>
      </c>
      <c r="BF23" s="28">
        <v>69082886</v>
      </c>
      <c r="BG23" s="28">
        <v>75088479</v>
      </c>
      <c r="BH23" s="28">
        <v>49558000</v>
      </c>
      <c r="BI23" s="28">
        <v>85800164</v>
      </c>
      <c r="BJ23" s="28">
        <v>67270301</v>
      </c>
      <c r="BK23" s="28">
        <v>72614058</v>
      </c>
      <c r="BL23" s="28">
        <v>92581082</v>
      </c>
      <c r="BM23" s="28">
        <v>85159354</v>
      </c>
      <c r="BN23" s="28">
        <v>5915153</v>
      </c>
      <c r="BO23" s="28">
        <v>15647052</v>
      </c>
      <c r="BP23" s="28">
        <v>10622324</v>
      </c>
      <c r="BQ23" s="28">
        <v>7919222</v>
      </c>
      <c r="BR23" s="28">
        <v>3236374</v>
      </c>
      <c r="BS23" s="28">
        <v>6645506</v>
      </c>
      <c r="BT23" s="28">
        <v>7697124</v>
      </c>
      <c r="BU23" s="28">
        <v>10240543</v>
      </c>
      <c r="BV23" s="28">
        <v>7900268</v>
      </c>
      <c r="BW23" s="28">
        <v>5915153</v>
      </c>
      <c r="BX23" s="28">
        <v>15647052</v>
      </c>
      <c r="BY23" s="28">
        <v>10622324</v>
      </c>
      <c r="BZ23" s="28">
        <v>7919222</v>
      </c>
      <c r="CA23" s="28">
        <v>3236374</v>
      </c>
      <c r="CB23" s="28">
        <v>6645506</v>
      </c>
      <c r="CC23" s="28">
        <v>7697124</v>
      </c>
      <c r="CD23" s="28">
        <v>10240543</v>
      </c>
      <c r="CE23" s="28">
        <v>7900268</v>
      </c>
      <c r="CF23" s="28">
        <v>19371000</v>
      </c>
      <c r="CG23" s="28">
        <v>21410000</v>
      </c>
      <c r="CH23" s="28">
        <v>27737000</v>
      </c>
      <c r="CI23" s="28">
        <v>72246894</v>
      </c>
      <c r="CJ23" s="28">
        <v>28996000</v>
      </c>
      <c r="CK23" s="28">
        <v>31925000</v>
      </c>
      <c r="CL23" s="28">
        <v>34571000</v>
      </c>
      <c r="CM23" s="28">
        <v>36783000</v>
      </c>
      <c r="CN23" s="28">
        <v>37222000</v>
      </c>
      <c r="CO23" s="28">
        <v>10179000</v>
      </c>
      <c r="CP23" s="28">
        <v>12502255</v>
      </c>
      <c r="CQ23" s="28">
        <v>12642702</v>
      </c>
      <c r="CR23" s="28">
        <v>13271310</v>
      </c>
      <c r="CS23" s="28">
        <v>10881088</v>
      </c>
      <c r="CT23" s="28">
        <v>16823652</v>
      </c>
      <c r="CU23" s="28">
        <v>20946525</v>
      </c>
      <c r="CV23" s="28">
        <v>12340959</v>
      </c>
      <c r="CW23" s="28">
        <v>14893242</v>
      </c>
      <c r="CX23" s="28">
        <v>2116154</v>
      </c>
      <c r="CY23" s="28">
        <v>3567000</v>
      </c>
      <c r="CZ23" s="28">
        <v>5523228</v>
      </c>
      <c r="DA23" s="28">
        <v>3463069</v>
      </c>
      <c r="DB23" s="28">
        <v>3056501</v>
      </c>
      <c r="DC23" s="28">
        <v>19653218</v>
      </c>
      <c r="DD23" s="28">
        <v>4691073</v>
      </c>
      <c r="DE23" s="28">
        <v>4967231</v>
      </c>
      <c r="DF23" s="28">
        <v>5120550</v>
      </c>
    </row>
    <row r="24" spans="2:110" x14ac:dyDescent="0.25">
      <c r="B24" t="s">
        <v>20</v>
      </c>
      <c r="C24" s="28">
        <v>725837380</v>
      </c>
      <c r="D24" s="28">
        <v>818100800</v>
      </c>
      <c r="E24" s="28">
        <v>995633247</v>
      </c>
      <c r="F24" s="28">
        <v>743913840</v>
      </c>
      <c r="G24" s="28">
        <v>590712235</v>
      </c>
      <c r="H24" s="28">
        <v>652114913</v>
      </c>
      <c r="I24" s="28">
        <v>699456460</v>
      </c>
      <c r="J24" s="28">
        <v>577806968</v>
      </c>
      <c r="K24" s="28">
        <v>695774249</v>
      </c>
      <c r="L24" s="28">
        <v>504522</v>
      </c>
      <c r="M24" s="28">
        <v>590316</v>
      </c>
      <c r="N24" s="28">
        <v>627493</v>
      </c>
      <c r="O24" s="28">
        <v>533876</v>
      </c>
      <c r="P24" s="28">
        <v>260372</v>
      </c>
      <c r="Q24" s="28">
        <v>198053</v>
      </c>
      <c r="R24" s="28">
        <v>111914</v>
      </c>
      <c r="S24" s="28">
        <v>67582</v>
      </c>
      <c r="T24" s="28">
        <v>361641</v>
      </c>
      <c r="U24" s="28">
        <v>45127044</v>
      </c>
      <c r="V24" s="28">
        <v>56096802</v>
      </c>
      <c r="W24" s="28">
        <v>93223668</v>
      </c>
      <c r="X24" s="28">
        <v>87819457</v>
      </c>
      <c r="Y24" s="28">
        <v>77381514</v>
      </c>
      <c r="Z24" s="28">
        <v>65392958</v>
      </c>
      <c r="AA24" s="28">
        <v>66170490</v>
      </c>
      <c r="AB24" s="28">
        <v>33861250</v>
      </c>
      <c r="AC24" s="28">
        <v>43667318</v>
      </c>
      <c r="AD24" s="28">
        <v>92138382</v>
      </c>
      <c r="AE24" s="28">
        <v>86730991</v>
      </c>
      <c r="AF24" s="28">
        <v>85933323</v>
      </c>
      <c r="AG24" s="28">
        <v>85391797</v>
      </c>
      <c r="AH24" s="28">
        <v>86026829</v>
      </c>
      <c r="AI24" s="28">
        <v>85000586</v>
      </c>
      <c r="AJ24" s="28">
        <v>85901428</v>
      </c>
      <c r="AK24" s="28">
        <v>83474609</v>
      </c>
      <c r="AL24" s="28">
        <v>75609905</v>
      </c>
      <c r="AM24" s="28">
        <v>250000000</v>
      </c>
      <c r="AN24" s="28">
        <v>250000000</v>
      </c>
      <c r="AO24" s="28">
        <v>50000000</v>
      </c>
      <c r="AP24" s="28">
        <v>50000000</v>
      </c>
      <c r="AQ24" s="28">
        <v>50000000</v>
      </c>
      <c r="AR24" s="28">
        <v>50000000</v>
      </c>
      <c r="AS24" s="28">
        <v>50000000</v>
      </c>
      <c r="AT24" s="28">
        <v>50000000</v>
      </c>
      <c r="AU24" s="28">
        <v>50000000</v>
      </c>
      <c r="AV24" s="28">
        <v>-57118199</v>
      </c>
      <c r="AW24" s="28">
        <v>-195776</v>
      </c>
      <c r="AX24" s="28">
        <v>90366187</v>
      </c>
      <c r="AY24" s="28">
        <v>90238049</v>
      </c>
      <c r="AZ24" s="28">
        <v>75131619</v>
      </c>
      <c r="BA24" s="28">
        <v>53196241</v>
      </c>
      <c r="BB24" s="28">
        <v>65483815</v>
      </c>
      <c r="BC24" s="28">
        <v>2783340</v>
      </c>
      <c r="BD24" s="28">
        <v>22873118</v>
      </c>
      <c r="BE24" s="28">
        <v>0</v>
      </c>
      <c r="BF24" s="28">
        <v>0</v>
      </c>
      <c r="BG24" s="28">
        <v>0</v>
      </c>
      <c r="BH24" s="28">
        <v>0</v>
      </c>
      <c r="BI24" s="28">
        <v>0</v>
      </c>
      <c r="BJ24" s="28">
        <v>0</v>
      </c>
      <c r="BK24" s="28">
        <v>0</v>
      </c>
      <c r="BL24" s="28">
        <v>0</v>
      </c>
      <c r="BM24" s="28">
        <v>0</v>
      </c>
      <c r="BN24" s="28">
        <v>286934349</v>
      </c>
      <c r="BO24" s="28">
        <v>311335794</v>
      </c>
      <c r="BP24" s="28">
        <v>337170248</v>
      </c>
      <c r="BQ24" s="28">
        <v>340859451</v>
      </c>
      <c r="BR24" s="28">
        <v>293119913</v>
      </c>
      <c r="BS24" s="28">
        <v>277734489</v>
      </c>
      <c r="BT24" s="28">
        <v>317547813</v>
      </c>
      <c r="BU24" s="28">
        <v>344226463</v>
      </c>
      <c r="BV24" s="28">
        <v>343540988</v>
      </c>
      <c r="BW24" s="28">
        <v>286934349</v>
      </c>
      <c r="BX24" s="28">
        <v>311335794</v>
      </c>
      <c r="BY24" s="28">
        <v>337170248</v>
      </c>
      <c r="BZ24" s="28">
        <v>340859451</v>
      </c>
      <c r="CA24" s="28">
        <v>293119913</v>
      </c>
      <c r="CB24" s="28">
        <v>277734489</v>
      </c>
      <c r="CC24" s="28">
        <v>317547813</v>
      </c>
      <c r="CD24" s="28">
        <v>344226463</v>
      </c>
      <c r="CE24" s="28">
        <v>343540988</v>
      </c>
      <c r="CF24" s="28">
        <v>26779966</v>
      </c>
      <c r="CG24" s="28">
        <v>4195261</v>
      </c>
      <c r="CH24" s="28">
        <v>3370529</v>
      </c>
      <c r="CI24" s="28">
        <v>0</v>
      </c>
      <c r="CJ24" s="28">
        <v>0</v>
      </c>
      <c r="CK24" s="28">
        <v>0</v>
      </c>
      <c r="CL24" s="28">
        <v>0</v>
      </c>
      <c r="CM24" s="28">
        <v>0</v>
      </c>
      <c r="CN24" s="28">
        <v>0</v>
      </c>
      <c r="CO24" s="28">
        <v>125509577</v>
      </c>
      <c r="CP24" s="28">
        <v>165306098</v>
      </c>
      <c r="CQ24" s="28">
        <v>231406264</v>
      </c>
      <c r="CR24" s="28">
        <v>171353666</v>
      </c>
      <c r="CS24" s="28">
        <v>85139959</v>
      </c>
      <c r="CT24" s="28">
        <v>147503772</v>
      </c>
      <c r="CU24" s="28">
        <v>135319238</v>
      </c>
      <c r="CV24" s="28">
        <v>51251448</v>
      </c>
      <c r="CW24" s="28">
        <v>40574027</v>
      </c>
      <c r="CX24" s="28">
        <v>93731686</v>
      </c>
      <c r="CY24" s="28">
        <v>87459423</v>
      </c>
      <c r="CZ24" s="28">
        <v>283320019</v>
      </c>
      <c r="DA24" s="28">
        <v>91462674</v>
      </c>
      <c r="DB24" s="28">
        <v>87320745</v>
      </c>
      <c r="DC24" s="28">
        <v>123680411</v>
      </c>
      <c r="DD24" s="28">
        <v>131105593</v>
      </c>
      <c r="DE24" s="28">
        <v>129545717</v>
      </c>
      <c r="DF24" s="28">
        <v>238786116</v>
      </c>
    </row>
    <row r="25" spans="2:110" x14ac:dyDescent="0.25">
      <c r="B25" t="s">
        <v>35</v>
      </c>
      <c r="C25" s="28">
        <v>308417469</v>
      </c>
      <c r="D25" s="28">
        <v>388798850</v>
      </c>
      <c r="E25" s="28">
        <v>347141684</v>
      </c>
      <c r="F25" s="28">
        <v>295888741</v>
      </c>
      <c r="G25" s="28">
        <v>326116804</v>
      </c>
      <c r="H25" s="28">
        <v>195869675</v>
      </c>
      <c r="I25" s="28">
        <v>233700875</v>
      </c>
      <c r="J25" s="28">
        <v>363755193</v>
      </c>
      <c r="K25" s="28">
        <v>358600648</v>
      </c>
      <c r="L25" s="28">
        <v>201996</v>
      </c>
      <c r="M25" s="28">
        <v>155624</v>
      </c>
      <c r="N25" s="28">
        <v>155228</v>
      </c>
      <c r="O25" s="28">
        <v>95912</v>
      </c>
      <c r="P25" s="28">
        <v>43926</v>
      </c>
      <c r="Q25" s="28">
        <v>4354</v>
      </c>
      <c r="R25" s="28">
        <v>5134</v>
      </c>
      <c r="S25" s="28">
        <v>9894</v>
      </c>
      <c r="T25" s="28">
        <v>1447571</v>
      </c>
      <c r="U25" s="28">
        <v>524205</v>
      </c>
      <c r="V25" s="28">
        <v>442895</v>
      </c>
      <c r="W25" s="28">
        <v>646047</v>
      </c>
      <c r="X25" s="28">
        <v>568138</v>
      </c>
      <c r="Y25" s="28">
        <v>1117318</v>
      </c>
      <c r="Z25" s="28">
        <v>1034246</v>
      </c>
      <c r="AA25" s="28">
        <v>3299769</v>
      </c>
      <c r="AB25" s="28">
        <v>6390457</v>
      </c>
      <c r="AC25" s="28">
        <v>9335727</v>
      </c>
      <c r="AD25" s="28">
        <v>3309168</v>
      </c>
      <c r="AE25" s="28">
        <v>3309168</v>
      </c>
      <c r="AF25" s="28">
        <v>3309168</v>
      </c>
      <c r="AG25" s="28">
        <v>8530134</v>
      </c>
      <c r="AH25" s="28">
        <v>20730134</v>
      </c>
      <c r="AI25" s="28">
        <v>20730134</v>
      </c>
      <c r="AJ25" s="28">
        <v>20730134</v>
      </c>
      <c r="AK25" s="28">
        <v>127105659</v>
      </c>
      <c r="AL25" s="28">
        <v>127105659</v>
      </c>
      <c r="AM25" s="28">
        <v>-19287628</v>
      </c>
      <c r="AN25" s="28">
        <v>-60824162</v>
      </c>
      <c r="AO25" s="28">
        <v>-39099926</v>
      </c>
      <c r="AP25" s="28">
        <v>19940383</v>
      </c>
      <c r="AQ25" s="28">
        <v>19940383</v>
      </c>
      <c r="AR25" s="28">
        <v>19940383</v>
      </c>
      <c r="AS25" s="28">
        <v>19940383</v>
      </c>
      <c r="AT25" s="28">
        <v>19940383</v>
      </c>
      <c r="AU25" s="28">
        <v>19940383</v>
      </c>
      <c r="AV25" s="28">
        <v>-19940383</v>
      </c>
      <c r="AW25" s="28">
        <v>-19940383</v>
      </c>
      <c r="AX25" s="28">
        <v>-19940383</v>
      </c>
      <c r="AY25" s="28">
        <v>-5896834</v>
      </c>
      <c r="AZ25" s="28">
        <v>47791935</v>
      </c>
      <c r="BA25" s="28">
        <v>48626937</v>
      </c>
      <c r="BB25" s="28">
        <v>85714939</v>
      </c>
      <c r="BC25" s="28">
        <v>194513741</v>
      </c>
      <c r="BD25" s="28">
        <v>238794096</v>
      </c>
      <c r="BE25" s="28">
        <v>0</v>
      </c>
      <c r="BF25" s="28">
        <v>0</v>
      </c>
      <c r="BG25" s="28">
        <v>0</v>
      </c>
      <c r="BH25" s="28">
        <v>0</v>
      </c>
      <c r="BI25" s="28">
        <v>0</v>
      </c>
      <c r="BJ25" s="28">
        <v>0</v>
      </c>
      <c r="BK25" s="28">
        <v>0</v>
      </c>
      <c r="BL25" s="28">
        <v>0</v>
      </c>
      <c r="BM25" s="28">
        <v>0</v>
      </c>
      <c r="BN25" s="28">
        <v>38366581</v>
      </c>
      <c r="BO25" s="28">
        <v>32751553</v>
      </c>
      <c r="BP25" s="28">
        <v>14233930</v>
      </c>
      <c r="BQ25" s="28">
        <v>14276013</v>
      </c>
      <c r="BR25" s="28">
        <v>23221794</v>
      </c>
      <c r="BS25" s="28">
        <v>35384539</v>
      </c>
      <c r="BT25" s="28">
        <v>45536155</v>
      </c>
      <c r="BU25" s="28">
        <v>56827889</v>
      </c>
      <c r="BV25" s="28">
        <v>63589792</v>
      </c>
      <c r="BW25" s="28">
        <v>38366581</v>
      </c>
      <c r="BX25" s="28">
        <v>32751553</v>
      </c>
      <c r="BY25" s="28">
        <v>14233930</v>
      </c>
      <c r="BZ25" s="28">
        <v>14276013</v>
      </c>
      <c r="CA25" s="28">
        <v>23221794</v>
      </c>
      <c r="CB25" s="28">
        <v>35384539</v>
      </c>
      <c r="CC25" s="28">
        <v>45536155</v>
      </c>
      <c r="CD25" s="28">
        <v>56827889</v>
      </c>
      <c r="CE25" s="28">
        <v>63589792</v>
      </c>
      <c r="CF25" s="28">
        <v>0</v>
      </c>
      <c r="CG25" s="28">
        <v>40678</v>
      </c>
      <c r="CH25" s="28">
        <v>0</v>
      </c>
      <c r="CI25" s="28">
        <v>0</v>
      </c>
      <c r="CJ25" s="28">
        <v>0</v>
      </c>
      <c r="CK25" s="28">
        <v>0</v>
      </c>
      <c r="CL25" s="28">
        <v>0</v>
      </c>
      <c r="CM25" s="28">
        <v>0</v>
      </c>
      <c r="CN25" s="28">
        <v>0</v>
      </c>
      <c r="CO25" s="28">
        <v>7223941</v>
      </c>
      <c r="CP25" s="28">
        <v>18482761</v>
      </c>
      <c r="CQ25" s="28">
        <v>17499661</v>
      </c>
      <c r="CR25" s="28">
        <v>20557421</v>
      </c>
      <c r="CS25" s="28">
        <v>18344097</v>
      </c>
      <c r="CT25" s="28">
        <v>8744632</v>
      </c>
      <c r="CU25" s="28">
        <v>8428670</v>
      </c>
      <c r="CV25" s="28">
        <v>9974124</v>
      </c>
      <c r="CW25" s="28">
        <v>7711502</v>
      </c>
      <c r="CX25" s="28">
        <v>302054957</v>
      </c>
      <c r="CY25" s="28">
        <v>418288403</v>
      </c>
      <c r="CZ25" s="28">
        <v>374448404</v>
      </c>
      <c r="DA25" s="28">
        <v>247011758</v>
      </c>
      <c r="DB25" s="28">
        <v>216818594</v>
      </c>
      <c r="DC25" s="28">
        <v>83173184</v>
      </c>
      <c r="DD25" s="28">
        <v>74080728</v>
      </c>
      <c r="DE25" s="28">
        <v>82499057</v>
      </c>
      <c r="DF25" s="28">
        <v>28564874</v>
      </c>
    </row>
    <row r="26" spans="2:110" x14ac:dyDescent="0.25">
      <c r="B26" t="s">
        <v>23</v>
      </c>
      <c r="C26" s="28">
        <v>598461851</v>
      </c>
      <c r="D26" s="28">
        <v>598461851</v>
      </c>
      <c r="E26" s="28">
        <v>645955475</v>
      </c>
      <c r="F26" s="28">
        <v>786594827</v>
      </c>
      <c r="G26" s="28">
        <v>797774068</v>
      </c>
      <c r="H26" s="28">
        <v>718118706</v>
      </c>
      <c r="I26" s="28">
        <v>812233749</v>
      </c>
      <c r="J26" s="28">
        <v>814110608</v>
      </c>
      <c r="K26" s="28">
        <v>952192333</v>
      </c>
      <c r="L26" s="28">
        <v>5627141</v>
      </c>
      <c r="M26" s="28">
        <v>5627141</v>
      </c>
      <c r="N26" s="28">
        <v>6888697</v>
      </c>
      <c r="O26" s="28">
        <v>14074377</v>
      </c>
      <c r="P26" s="28">
        <v>14556935</v>
      </c>
      <c r="Q26" s="28">
        <v>13757703</v>
      </c>
      <c r="R26" s="28">
        <v>13481401</v>
      </c>
      <c r="S26" s="28">
        <v>13710538</v>
      </c>
      <c r="T26" s="28">
        <v>17138520</v>
      </c>
      <c r="U26" s="28">
        <v>5752542</v>
      </c>
      <c r="V26" s="28">
        <v>5752542</v>
      </c>
      <c r="W26" s="28">
        <v>5622602</v>
      </c>
      <c r="X26" s="28">
        <v>6626232</v>
      </c>
      <c r="Y26" s="28">
        <v>7947868</v>
      </c>
      <c r="Z26" s="28">
        <v>7923654</v>
      </c>
      <c r="AA26" s="28">
        <v>8877966</v>
      </c>
      <c r="AB26" s="28">
        <v>10106389</v>
      </c>
      <c r="AC26" s="28">
        <v>14118144</v>
      </c>
      <c r="AD26" s="28">
        <v>184036267</v>
      </c>
      <c r="AE26" s="28">
        <v>184036267</v>
      </c>
      <c r="AF26" s="28">
        <v>188021333</v>
      </c>
      <c r="AG26" s="28">
        <v>201981586</v>
      </c>
      <c r="AH26" s="28">
        <v>199666037</v>
      </c>
      <c r="AI26" s="28">
        <v>200171682</v>
      </c>
      <c r="AJ26" s="28">
        <v>200248241</v>
      </c>
      <c r="AK26" s="28">
        <v>219528253</v>
      </c>
      <c r="AL26" s="28">
        <v>264353893</v>
      </c>
      <c r="AM26" s="28">
        <v>88000000</v>
      </c>
      <c r="AN26" s="28">
        <v>88000000</v>
      </c>
      <c r="AO26" s="28">
        <v>88000000</v>
      </c>
      <c r="AP26" s="28">
        <v>88100000</v>
      </c>
      <c r="AQ26" s="28">
        <v>88100000</v>
      </c>
      <c r="AR26" s="28">
        <v>88100000</v>
      </c>
      <c r="AS26" s="28">
        <v>88100000</v>
      </c>
      <c r="AT26" s="28">
        <v>88100000</v>
      </c>
      <c r="AU26" s="28">
        <v>88100000</v>
      </c>
      <c r="AV26" s="28">
        <v>94527785</v>
      </c>
      <c r="AW26" s="28">
        <v>94527785</v>
      </c>
      <c r="AX26" s="28">
        <v>105233600</v>
      </c>
      <c r="AY26" s="28">
        <v>126615884</v>
      </c>
      <c r="AZ26" s="28">
        <v>108614625</v>
      </c>
      <c r="BA26" s="28">
        <v>277486586</v>
      </c>
      <c r="BB26" s="28">
        <v>297259368</v>
      </c>
      <c r="BC26" s="28">
        <v>332546618</v>
      </c>
      <c r="BD26" s="28">
        <v>369550630</v>
      </c>
      <c r="BE26" s="28">
        <v>0</v>
      </c>
      <c r="BF26" s="28">
        <v>0</v>
      </c>
      <c r="BG26" s="28">
        <v>0</v>
      </c>
      <c r="BH26" s="28">
        <v>0</v>
      </c>
      <c r="BI26" s="28">
        <v>0</v>
      </c>
      <c r="BJ26" s="28">
        <v>0</v>
      </c>
      <c r="BK26" s="28">
        <v>0</v>
      </c>
      <c r="BL26" s="28">
        <v>0</v>
      </c>
      <c r="BM26" s="28">
        <v>0</v>
      </c>
      <c r="BN26" s="28">
        <v>8214274</v>
      </c>
      <c r="BO26" s="28">
        <v>8214274</v>
      </c>
      <c r="BP26" s="28">
        <v>29737607</v>
      </c>
      <c r="BQ26" s="28">
        <v>29616558</v>
      </c>
      <c r="BR26" s="28">
        <v>30223240</v>
      </c>
      <c r="BS26" s="28">
        <v>6547686</v>
      </c>
      <c r="BT26" s="28">
        <v>11036804</v>
      </c>
      <c r="BU26" s="28">
        <v>15475377</v>
      </c>
      <c r="BV26" s="28">
        <v>13182791</v>
      </c>
      <c r="BW26" s="28">
        <v>8214274</v>
      </c>
      <c r="BX26" s="28">
        <v>8214274</v>
      </c>
      <c r="BY26" s="28">
        <v>29737607</v>
      </c>
      <c r="BZ26" s="28">
        <v>29616558</v>
      </c>
      <c r="CA26" s="28">
        <v>30223240</v>
      </c>
      <c r="CB26" s="28">
        <v>6547686</v>
      </c>
      <c r="CC26" s="28">
        <v>11036804</v>
      </c>
      <c r="CD26" s="28">
        <v>15475377</v>
      </c>
      <c r="CE26" s="28">
        <v>13182791</v>
      </c>
      <c r="CF26" s="28">
        <v>182394969</v>
      </c>
      <c r="CG26" s="28">
        <v>182394969</v>
      </c>
      <c r="CH26" s="28">
        <v>111563339</v>
      </c>
      <c r="CI26" s="28">
        <v>177542677</v>
      </c>
      <c r="CJ26" s="28">
        <v>207175843</v>
      </c>
      <c r="CK26" s="28">
        <v>180944642</v>
      </c>
      <c r="CL26" s="28">
        <v>144921139</v>
      </c>
      <c r="CM26" s="28">
        <v>39719356</v>
      </c>
      <c r="CN26" s="28">
        <v>231976325</v>
      </c>
      <c r="CO26" s="28">
        <v>5265010</v>
      </c>
      <c r="CP26" s="28">
        <v>5265010</v>
      </c>
      <c r="CQ26" s="28">
        <v>6256678</v>
      </c>
      <c r="CR26" s="28">
        <v>10815353</v>
      </c>
      <c r="CS26" s="28">
        <v>10309030</v>
      </c>
      <c r="CT26" s="28">
        <v>8776726</v>
      </c>
      <c r="CU26" s="28">
        <v>13134261</v>
      </c>
      <c r="CV26" s="28">
        <v>12677994</v>
      </c>
      <c r="CW26" s="28">
        <v>10767492</v>
      </c>
      <c r="CX26" s="28">
        <v>220059814</v>
      </c>
      <c r="CY26" s="28">
        <v>220059814</v>
      </c>
      <c r="CZ26" s="28">
        <v>305164251</v>
      </c>
      <c r="DA26" s="28">
        <v>353904355</v>
      </c>
      <c r="DB26" s="28">
        <v>353351329</v>
      </c>
      <c r="DC26" s="28">
        <v>156263066</v>
      </c>
      <c r="DD26" s="28">
        <v>257782177</v>
      </c>
      <c r="DE26" s="28">
        <v>325591263</v>
      </c>
      <c r="DF26" s="28">
        <v>238615095</v>
      </c>
    </row>
    <row r="27" spans="2:110" x14ac:dyDescent="0.25">
      <c r="B27" t="s">
        <v>57</v>
      </c>
      <c r="C27" s="28">
        <v>100605000</v>
      </c>
      <c r="D27" s="28">
        <v>131399000</v>
      </c>
      <c r="E27" s="28">
        <v>164963000</v>
      </c>
      <c r="F27" s="28">
        <v>209375000</v>
      </c>
      <c r="G27" s="28">
        <v>201989000</v>
      </c>
      <c r="H27" s="28">
        <v>120103000</v>
      </c>
      <c r="I27" s="28">
        <v>185119000</v>
      </c>
      <c r="J27" s="28">
        <v>176101000</v>
      </c>
      <c r="K27" s="28">
        <v>192537000</v>
      </c>
      <c r="L27" s="28">
        <v>289000</v>
      </c>
      <c r="M27" s="28">
        <v>300000</v>
      </c>
      <c r="N27" s="28">
        <v>253000</v>
      </c>
      <c r="O27" s="28">
        <v>186000</v>
      </c>
      <c r="P27" s="28">
        <v>111000</v>
      </c>
      <c r="Q27" s="28">
        <v>212000</v>
      </c>
      <c r="R27" s="28">
        <v>315000</v>
      </c>
      <c r="S27" s="28">
        <v>292000</v>
      </c>
      <c r="T27" s="28">
        <v>280000</v>
      </c>
      <c r="U27" s="28">
        <v>6818000</v>
      </c>
      <c r="V27" s="28">
        <v>6020000</v>
      </c>
      <c r="W27" s="28">
        <v>5340000</v>
      </c>
      <c r="X27" s="28">
        <v>2098000</v>
      </c>
      <c r="Y27" s="28">
        <v>2270000</v>
      </c>
      <c r="Z27" s="28">
        <v>2223000</v>
      </c>
      <c r="AA27" s="28">
        <v>3030000</v>
      </c>
      <c r="AB27" s="28">
        <v>3725000</v>
      </c>
      <c r="AC27" s="28">
        <v>4408000</v>
      </c>
      <c r="AD27" s="28">
        <v>30000</v>
      </c>
      <c r="AE27" s="28">
        <v>30000</v>
      </c>
      <c r="AF27" s="28">
        <v>30000</v>
      </c>
      <c r="AG27" s="28">
        <v>30000</v>
      </c>
      <c r="AH27" s="28">
        <v>30000</v>
      </c>
      <c r="AI27" s="28">
        <v>0</v>
      </c>
      <c r="AJ27" s="28">
        <v>0</v>
      </c>
      <c r="AK27" s="28">
        <v>0</v>
      </c>
      <c r="AL27" s="28">
        <v>0</v>
      </c>
      <c r="AM27" s="28">
        <v>11510000</v>
      </c>
      <c r="AN27" s="28">
        <v>11510000</v>
      </c>
      <c r="AO27" s="28">
        <v>11510000</v>
      </c>
      <c r="AP27" s="28">
        <v>11510000</v>
      </c>
      <c r="AQ27" s="28">
        <v>11510000</v>
      </c>
      <c r="AR27" s="28">
        <v>11510000</v>
      </c>
      <c r="AS27" s="28">
        <v>11510000</v>
      </c>
      <c r="AT27" s="28">
        <v>11510000</v>
      </c>
      <c r="AU27" s="28">
        <v>11510000</v>
      </c>
      <c r="AV27" s="28">
        <v>11095000</v>
      </c>
      <c r="AW27" s="28">
        <v>15595000</v>
      </c>
      <c r="AX27" s="28">
        <v>10304000</v>
      </c>
      <c r="AY27" s="28">
        <v>36671000</v>
      </c>
      <c r="AZ27" s="28">
        <v>22249000</v>
      </c>
      <c r="BA27" s="28">
        <v>6117000</v>
      </c>
      <c r="BB27" s="28">
        <v>6117000</v>
      </c>
      <c r="BC27" s="28">
        <v>6117000</v>
      </c>
      <c r="BD27" s="28">
        <v>6604000</v>
      </c>
      <c r="BE27" s="28">
        <v>0</v>
      </c>
      <c r="BF27" s="28">
        <v>0</v>
      </c>
      <c r="BG27" s="28">
        <v>1375000</v>
      </c>
      <c r="BH27" s="28">
        <v>0</v>
      </c>
      <c r="BI27" s="28">
        <v>0</v>
      </c>
      <c r="BJ27" s="28">
        <v>0</v>
      </c>
      <c r="BK27" s="28">
        <v>27000</v>
      </c>
      <c r="BL27" s="28">
        <v>9000</v>
      </c>
      <c r="BM27" s="28">
        <v>0</v>
      </c>
      <c r="BN27" s="28">
        <v>21288000</v>
      </c>
      <c r="BO27" s="28">
        <v>19413000</v>
      </c>
      <c r="BP27" s="28">
        <v>22374000</v>
      </c>
      <c r="BQ27" s="28">
        <v>26854000</v>
      </c>
      <c r="BR27" s="28">
        <v>26233000</v>
      </c>
      <c r="BS27" s="28">
        <v>21103000</v>
      </c>
      <c r="BT27" s="28">
        <v>23660000</v>
      </c>
      <c r="BU27" s="28">
        <v>25908000</v>
      </c>
      <c r="BV27" s="28">
        <v>25260000</v>
      </c>
      <c r="BW27" s="28">
        <v>21288000</v>
      </c>
      <c r="BX27" s="28">
        <v>19413000</v>
      </c>
      <c r="BY27" s="28">
        <v>22374000</v>
      </c>
      <c r="BZ27" s="28">
        <v>26854000</v>
      </c>
      <c r="CA27" s="28">
        <v>26233000</v>
      </c>
      <c r="CB27" s="28">
        <v>21103000</v>
      </c>
      <c r="CC27" s="28">
        <v>23660000</v>
      </c>
      <c r="CD27" s="28">
        <v>25908000</v>
      </c>
      <c r="CE27" s="28">
        <v>25260000</v>
      </c>
      <c r="CF27" s="28">
        <v>0</v>
      </c>
      <c r="CG27" s="28">
        <v>0</v>
      </c>
      <c r="CH27" s="28">
        <v>0</v>
      </c>
      <c r="CI27" s="28">
        <v>0</v>
      </c>
      <c r="CJ27" s="28">
        <v>1010000</v>
      </c>
      <c r="CK27" s="28">
        <v>0</v>
      </c>
      <c r="CL27" s="28">
        <v>0</v>
      </c>
      <c r="CM27" s="28">
        <v>0</v>
      </c>
      <c r="CN27" s="28">
        <v>0</v>
      </c>
      <c r="CO27" s="28">
        <v>23215000</v>
      </c>
      <c r="CP27" s="28">
        <v>36592000</v>
      </c>
      <c r="CQ27" s="28">
        <v>41987000</v>
      </c>
      <c r="CR27" s="28">
        <v>44869000</v>
      </c>
      <c r="CS27" s="28">
        <v>24752000</v>
      </c>
      <c r="CT27" s="28">
        <v>15388000</v>
      </c>
      <c r="CU27" s="28">
        <v>22553000</v>
      </c>
      <c r="CV27" s="28">
        <v>15356000</v>
      </c>
      <c r="CW27" s="28">
        <v>24655000</v>
      </c>
      <c r="CX27" s="28">
        <v>33497000</v>
      </c>
      <c r="CY27" s="28">
        <v>48289000</v>
      </c>
      <c r="CZ27" s="28">
        <v>77413000</v>
      </c>
      <c r="DA27" s="28">
        <v>89471000</v>
      </c>
      <c r="DB27" s="28">
        <v>116235000</v>
      </c>
      <c r="DC27" s="28">
        <v>65985000</v>
      </c>
      <c r="DD27" s="28">
        <v>121252000</v>
      </c>
      <c r="DE27" s="28">
        <v>117201000</v>
      </c>
      <c r="DF27" s="28">
        <v>124508000</v>
      </c>
    </row>
    <row r="28" spans="2:110" x14ac:dyDescent="0.25">
      <c r="B28" t="s">
        <v>55</v>
      </c>
      <c r="C28" s="28">
        <v>111729329</v>
      </c>
      <c r="D28" s="28">
        <v>175967611</v>
      </c>
      <c r="E28" s="28">
        <v>197508329</v>
      </c>
      <c r="F28" s="28">
        <v>226045260</v>
      </c>
      <c r="G28" s="28">
        <v>258103101</v>
      </c>
      <c r="H28" s="28">
        <v>237431891</v>
      </c>
      <c r="I28" s="28">
        <v>241209053</v>
      </c>
      <c r="J28" s="28">
        <v>255333528</v>
      </c>
      <c r="K28" s="28">
        <v>269771511</v>
      </c>
      <c r="L28" s="28">
        <v>700685</v>
      </c>
      <c r="M28" s="28">
        <v>723917</v>
      </c>
      <c r="N28" s="28">
        <v>1126564</v>
      </c>
      <c r="O28" s="28">
        <v>515554</v>
      </c>
      <c r="P28" s="28">
        <v>364396</v>
      </c>
      <c r="Q28" s="28">
        <v>425637</v>
      </c>
      <c r="R28" s="28">
        <v>1431615</v>
      </c>
      <c r="S28" s="28">
        <v>3718555</v>
      </c>
      <c r="T28" s="28">
        <v>6282209</v>
      </c>
      <c r="U28" s="28">
        <v>21696457</v>
      </c>
      <c r="V28" s="28">
        <v>25815993</v>
      </c>
      <c r="W28" s="28">
        <v>49976966</v>
      </c>
      <c r="X28" s="28">
        <v>65412334</v>
      </c>
      <c r="Y28" s="28">
        <v>67980171</v>
      </c>
      <c r="Z28" s="28">
        <v>55923475</v>
      </c>
      <c r="AA28" s="28">
        <v>55569476</v>
      </c>
      <c r="AB28" s="28">
        <v>61636461</v>
      </c>
      <c r="AC28" s="28">
        <v>60348504</v>
      </c>
      <c r="AD28" s="28">
        <v>6244358</v>
      </c>
      <c r="AE28" s="28">
        <v>16515227</v>
      </c>
      <c r="AF28" s="28">
        <v>16515227</v>
      </c>
      <c r="AG28" s="28">
        <v>16515227</v>
      </c>
      <c r="AH28" s="28">
        <v>16515227</v>
      </c>
      <c r="AI28" s="28">
        <v>16515227</v>
      </c>
      <c r="AJ28" s="28">
        <v>16515227</v>
      </c>
      <c r="AK28" s="28">
        <v>16515227</v>
      </c>
      <c r="AL28" s="28">
        <v>16515227</v>
      </c>
      <c r="AM28" s="28">
        <v>30000000</v>
      </c>
      <c r="AN28" s="28">
        <v>30000000</v>
      </c>
      <c r="AO28" s="28">
        <v>30000000</v>
      </c>
      <c r="AP28" s="28">
        <v>50000000</v>
      </c>
      <c r="AQ28" s="28">
        <v>50000000</v>
      </c>
      <c r="AR28" s="28">
        <v>50000000</v>
      </c>
      <c r="AS28" s="28">
        <v>50000000</v>
      </c>
      <c r="AT28" s="28">
        <v>50000000</v>
      </c>
      <c r="AU28" s="28">
        <v>50000000</v>
      </c>
      <c r="AV28" s="28">
        <v>0</v>
      </c>
      <c r="AW28" s="28">
        <v>10000000</v>
      </c>
      <c r="AX28" s="28">
        <v>10000000</v>
      </c>
      <c r="AY28" s="28">
        <v>10000000</v>
      </c>
      <c r="AZ28" s="28">
        <v>10000000</v>
      </c>
      <c r="BA28" s="28">
        <v>10163861</v>
      </c>
      <c r="BB28" s="28">
        <v>10163415</v>
      </c>
      <c r="BC28" s="28">
        <v>10590165</v>
      </c>
      <c r="BD28" s="28">
        <v>10000000</v>
      </c>
      <c r="BE28" s="28">
        <v>0</v>
      </c>
      <c r="BF28" s="28">
        <v>6750000</v>
      </c>
      <c r="BG28" s="28">
        <v>6327950</v>
      </c>
      <c r="BH28" s="28">
        <v>15834844</v>
      </c>
      <c r="BI28" s="28">
        <v>24452375</v>
      </c>
      <c r="BJ28" s="28">
        <v>29154550</v>
      </c>
      <c r="BK28" s="28">
        <v>24480000</v>
      </c>
      <c r="BL28" s="28">
        <v>19806449</v>
      </c>
      <c r="BM28" s="28">
        <v>14612310</v>
      </c>
      <c r="BN28" s="28">
        <v>36520151</v>
      </c>
      <c r="BO28" s="28">
        <v>47285135</v>
      </c>
      <c r="BP28" s="28">
        <v>48148583</v>
      </c>
      <c r="BQ28" s="28">
        <v>41500201</v>
      </c>
      <c r="BR28" s="28">
        <v>37304334</v>
      </c>
      <c r="BS28" s="28">
        <v>42123430</v>
      </c>
      <c r="BT28" s="28">
        <v>45828780</v>
      </c>
      <c r="BU28" s="28">
        <v>56274345</v>
      </c>
      <c r="BV28" s="28">
        <v>64394874</v>
      </c>
      <c r="BW28" s="28">
        <v>36520151</v>
      </c>
      <c r="BX28" s="28">
        <v>47285135</v>
      </c>
      <c r="BY28" s="28">
        <v>48148583</v>
      </c>
      <c r="BZ28" s="28">
        <v>41500201</v>
      </c>
      <c r="CA28" s="28">
        <v>37304334</v>
      </c>
      <c r="CB28" s="28">
        <v>42123430</v>
      </c>
      <c r="CC28" s="28">
        <v>45828780</v>
      </c>
      <c r="CD28" s="28">
        <v>56274345</v>
      </c>
      <c r="CE28" s="28">
        <v>64394874</v>
      </c>
      <c r="CF28" s="28">
        <v>0</v>
      </c>
      <c r="CG28" s="28">
        <v>3518516</v>
      </c>
      <c r="CH28" s="28">
        <v>30595000</v>
      </c>
      <c r="CI28" s="28">
        <v>60846000</v>
      </c>
      <c r="CJ28" s="28">
        <v>76491000</v>
      </c>
      <c r="CK28" s="28">
        <v>15262000</v>
      </c>
      <c r="CL28" s="28">
        <v>34515502</v>
      </c>
      <c r="CM28" s="28">
        <v>46330000</v>
      </c>
      <c r="CN28" s="28">
        <v>32115000</v>
      </c>
      <c r="CO28" s="28">
        <v>10833291</v>
      </c>
      <c r="CP28" s="28">
        <v>13458161</v>
      </c>
      <c r="CQ28" s="28">
        <v>14280209</v>
      </c>
      <c r="CR28" s="28">
        <v>9976151</v>
      </c>
      <c r="CS28" s="28">
        <v>10414569</v>
      </c>
      <c r="CT28" s="28">
        <v>10304559</v>
      </c>
      <c r="CU28" s="28">
        <v>8892126</v>
      </c>
      <c r="CV28" s="28">
        <v>10990422</v>
      </c>
      <c r="CW28" s="28">
        <v>10189903</v>
      </c>
      <c r="CX28" s="28">
        <v>34375887</v>
      </c>
      <c r="CY28" s="28">
        <v>64955799</v>
      </c>
      <c r="CZ28" s="28">
        <v>58156587</v>
      </c>
      <c r="DA28" s="28">
        <v>37888064</v>
      </c>
      <c r="DB28" s="28">
        <v>49440823</v>
      </c>
      <c r="DC28" s="28">
        <v>80423491</v>
      </c>
      <c r="DD28" s="28">
        <v>67329230</v>
      </c>
      <c r="DE28" s="28">
        <v>61342147</v>
      </c>
      <c r="DF28" s="28">
        <v>88459424</v>
      </c>
    </row>
    <row r="29" spans="2:110" x14ac:dyDescent="0.25">
      <c r="B29" t="s">
        <v>27</v>
      </c>
      <c r="C29" s="28">
        <v>405681728</v>
      </c>
      <c r="D29" s="28">
        <v>490180404</v>
      </c>
      <c r="E29" s="28">
        <v>581732611</v>
      </c>
      <c r="F29" s="28">
        <v>784800621</v>
      </c>
      <c r="G29" s="28">
        <v>787939990</v>
      </c>
      <c r="H29" s="28">
        <v>896741352</v>
      </c>
      <c r="I29" s="28">
        <v>960510316</v>
      </c>
      <c r="J29" s="28">
        <v>1045637742</v>
      </c>
      <c r="K29" s="28">
        <v>1122753136</v>
      </c>
      <c r="L29" s="28">
        <v>664206</v>
      </c>
      <c r="M29" s="28">
        <v>468138</v>
      </c>
      <c r="N29" s="28">
        <v>632858</v>
      </c>
      <c r="O29" s="28">
        <v>544139</v>
      </c>
      <c r="P29" s="28">
        <v>693258</v>
      </c>
      <c r="Q29" s="28">
        <v>561267</v>
      </c>
      <c r="R29" s="28">
        <v>632185</v>
      </c>
      <c r="S29" s="28">
        <v>864520</v>
      </c>
      <c r="T29" s="28">
        <v>625172</v>
      </c>
      <c r="U29" s="28">
        <v>66654905</v>
      </c>
      <c r="V29" s="28">
        <v>73685080</v>
      </c>
      <c r="W29" s="28">
        <v>94511800</v>
      </c>
      <c r="X29" s="28">
        <v>126519345</v>
      </c>
      <c r="Y29" s="28">
        <v>151460840</v>
      </c>
      <c r="Z29" s="28">
        <v>164612561</v>
      </c>
      <c r="AA29" s="28">
        <v>166069927</v>
      </c>
      <c r="AB29" s="28">
        <v>173154028</v>
      </c>
      <c r="AC29" s="28">
        <v>182366657</v>
      </c>
      <c r="AD29" s="28">
        <v>25630437</v>
      </c>
      <c r="AE29" s="28">
        <v>25700437</v>
      </c>
      <c r="AF29" s="28">
        <v>25700437</v>
      </c>
      <c r="AG29" s="28">
        <v>25750437</v>
      </c>
      <c r="AH29" s="28">
        <v>25750437</v>
      </c>
      <c r="AI29" s="28">
        <v>25750437</v>
      </c>
      <c r="AJ29" s="28">
        <v>24750437</v>
      </c>
      <c r="AK29" s="28">
        <v>22816275</v>
      </c>
      <c r="AL29" s="28">
        <v>22755444</v>
      </c>
      <c r="AM29" s="28">
        <v>75000000</v>
      </c>
      <c r="AN29" s="28">
        <v>75000000</v>
      </c>
      <c r="AO29" s="28">
        <v>75000000</v>
      </c>
      <c r="AP29" s="28">
        <v>75000000</v>
      </c>
      <c r="AQ29" s="28">
        <v>75000000</v>
      </c>
      <c r="AR29" s="28">
        <v>150000000</v>
      </c>
      <c r="AS29" s="28">
        <v>150000000</v>
      </c>
      <c r="AT29" s="28">
        <v>150000000</v>
      </c>
      <c r="AU29" s="28">
        <v>150000000</v>
      </c>
      <c r="AV29" s="28">
        <v>97692952</v>
      </c>
      <c r="AW29" s="28">
        <v>170196249</v>
      </c>
      <c r="AX29" s="28">
        <v>221862177</v>
      </c>
      <c r="AY29" s="28">
        <v>303341842</v>
      </c>
      <c r="AZ29" s="28">
        <v>392955045</v>
      </c>
      <c r="BA29" s="28">
        <v>431687502</v>
      </c>
      <c r="BB29" s="28">
        <v>445235300</v>
      </c>
      <c r="BC29" s="28">
        <v>535630188</v>
      </c>
      <c r="BD29" s="28">
        <v>610865353</v>
      </c>
      <c r="BE29" s="28">
        <v>10147028</v>
      </c>
      <c r="BF29" s="28">
        <v>10086019</v>
      </c>
      <c r="BG29" s="28">
        <v>5193321</v>
      </c>
      <c r="BH29" s="28">
        <v>21636000</v>
      </c>
      <c r="BI29" s="28">
        <v>20372103</v>
      </c>
      <c r="BJ29" s="28">
        <v>15967955</v>
      </c>
      <c r="BK29" s="28">
        <v>13655000</v>
      </c>
      <c r="BL29" s="28">
        <v>11343784</v>
      </c>
      <c r="BM29" s="28">
        <v>9075000</v>
      </c>
      <c r="BN29" s="28">
        <v>117154747</v>
      </c>
      <c r="BO29" s="28">
        <v>131596191</v>
      </c>
      <c r="BP29" s="28">
        <v>123931512</v>
      </c>
      <c r="BQ29" s="28">
        <v>146255204</v>
      </c>
      <c r="BR29" s="28">
        <v>152734642</v>
      </c>
      <c r="BS29" s="28">
        <v>152035325</v>
      </c>
      <c r="BT29" s="28">
        <v>122174272</v>
      </c>
      <c r="BU29" s="28">
        <v>152592020</v>
      </c>
      <c r="BV29" s="28">
        <v>168064832</v>
      </c>
      <c r="BW29" s="28">
        <v>117154747</v>
      </c>
      <c r="BX29" s="28">
        <v>131596191</v>
      </c>
      <c r="BY29" s="28">
        <v>123931512</v>
      </c>
      <c r="BZ29" s="28">
        <v>146255204</v>
      </c>
      <c r="CA29" s="28">
        <v>152734642</v>
      </c>
      <c r="CB29" s="28">
        <v>152035325</v>
      </c>
      <c r="CC29" s="28">
        <v>122174272</v>
      </c>
      <c r="CD29" s="28">
        <v>152592020</v>
      </c>
      <c r="CE29" s="28">
        <v>168064832</v>
      </c>
      <c r="CF29" s="28">
        <v>0</v>
      </c>
      <c r="CG29" s="28">
        <v>2845000</v>
      </c>
      <c r="CH29" s="28">
        <v>7306000</v>
      </c>
      <c r="CI29" s="28">
        <v>8996093</v>
      </c>
      <c r="CJ29" s="28">
        <v>32518000</v>
      </c>
      <c r="CK29" s="28">
        <v>2269000</v>
      </c>
      <c r="CL29" s="28">
        <v>12269291</v>
      </c>
      <c r="CM29" s="28">
        <v>22272000</v>
      </c>
      <c r="CN29" s="28">
        <v>27916514</v>
      </c>
      <c r="CO29" s="28">
        <v>0</v>
      </c>
      <c r="CP29" s="28">
        <v>72472333</v>
      </c>
      <c r="CQ29" s="28">
        <v>84136314</v>
      </c>
      <c r="CR29" s="28">
        <v>111010987</v>
      </c>
      <c r="CS29" s="28">
        <v>72925000</v>
      </c>
      <c r="CT29" s="28">
        <v>71873000</v>
      </c>
      <c r="CU29" s="28">
        <v>96570346</v>
      </c>
      <c r="CV29" s="28">
        <v>79305913</v>
      </c>
      <c r="CW29" s="28">
        <v>90332232</v>
      </c>
      <c r="CX29" s="28">
        <v>105687000</v>
      </c>
      <c r="CY29" s="28">
        <v>27984612</v>
      </c>
      <c r="CZ29" s="28">
        <v>64303288</v>
      </c>
      <c r="DA29" s="28">
        <v>118560495</v>
      </c>
      <c r="DB29" s="28">
        <v>41435200</v>
      </c>
      <c r="DC29" s="28">
        <v>72908569</v>
      </c>
      <c r="DD29" s="28">
        <v>120606107</v>
      </c>
      <c r="DE29" s="28">
        <v>94493837</v>
      </c>
      <c r="DF29" s="28">
        <v>66499205</v>
      </c>
    </row>
    <row r="30" spans="2:110" x14ac:dyDescent="0.25">
      <c r="B30" t="s">
        <v>40</v>
      </c>
      <c r="C30" s="28">
        <v>209204410</v>
      </c>
      <c r="D30" s="28">
        <v>234172555</v>
      </c>
      <c r="E30" s="28">
        <v>201522508</v>
      </c>
      <c r="F30" s="28">
        <v>215827344</v>
      </c>
      <c r="G30" s="28">
        <v>239845719</v>
      </c>
      <c r="H30" s="28">
        <v>234269930</v>
      </c>
      <c r="I30" s="28">
        <v>258278057</v>
      </c>
      <c r="J30" s="28">
        <v>247384557</v>
      </c>
      <c r="K30" s="28">
        <v>247384557</v>
      </c>
      <c r="L30" s="28">
        <v>2898375</v>
      </c>
      <c r="M30" s="28">
        <v>3441733</v>
      </c>
      <c r="N30" s="28">
        <v>3763023</v>
      </c>
      <c r="O30" s="28">
        <v>10127200</v>
      </c>
      <c r="P30" s="28">
        <v>18610234</v>
      </c>
      <c r="Q30" s="28">
        <v>21287267</v>
      </c>
      <c r="R30" s="28">
        <v>30005963</v>
      </c>
      <c r="S30" s="28">
        <v>1545546</v>
      </c>
      <c r="T30" s="28">
        <v>1545546</v>
      </c>
      <c r="U30" s="28">
        <v>17215064</v>
      </c>
      <c r="V30" s="28">
        <v>16403860</v>
      </c>
      <c r="W30" s="28">
        <v>16517276</v>
      </c>
      <c r="X30" s="28">
        <v>15332017</v>
      </c>
      <c r="Y30" s="28">
        <v>17312916</v>
      </c>
      <c r="Z30" s="28">
        <v>24295396</v>
      </c>
      <c r="AA30" s="28">
        <v>32343743</v>
      </c>
      <c r="AB30" s="28">
        <v>31688274</v>
      </c>
      <c r="AC30" s="28">
        <v>31688274</v>
      </c>
      <c r="AD30" s="28">
        <v>31716815</v>
      </c>
      <c r="AE30" s="28">
        <v>36549919</v>
      </c>
      <c r="AF30" s="28">
        <v>36980310</v>
      </c>
      <c r="AG30" s="28">
        <v>36975992</v>
      </c>
      <c r="AH30" s="28">
        <v>42599691</v>
      </c>
      <c r="AI30" s="28">
        <v>36863125</v>
      </c>
      <c r="AJ30" s="28">
        <v>36891387</v>
      </c>
      <c r="AK30" s="28">
        <v>40443740</v>
      </c>
      <c r="AL30" s="28">
        <v>40443740</v>
      </c>
      <c r="AM30" s="28">
        <v>15339268</v>
      </c>
      <c r="AN30" s="28">
        <v>15339268</v>
      </c>
      <c r="AO30" s="28">
        <v>15339268</v>
      </c>
      <c r="AP30" s="28">
        <v>15339268</v>
      </c>
      <c r="AQ30" s="28">
        <v>15339268</v>
      </c>
      <c r="AR30" s="28">
        <v>15339268</v>
      </c>
      <c r="AS30" s="28">
        <v>15339268</v>
      </c>
      <c r="AT30" s="28">
        <v>15000000</v>
      </c>
      <c r="AU30" s="28">
        <v>15000000</v>
      </c>
      <c r="AV30" s="28">
        <v>75785009</v>
      </c>
      <c r="AW30" s="28">
        <v>77438114</v>
      </c>
      <c r="AX30" s="28">
        <v>42814891</v>
      </c>
      <c r="AY30" s="28">
        <v>49993123</v>
      </c>
      <c r="AZ30" s="28">
        <v>17661701</v>
      </c>
      <c r="BA30" s="28">
        <v>882287</v>
      </c>
      <c r="BB30" s="28">
        <v>25743935</v>
      </c>
      <c r="BC30" s="28">
        <v>339268</v>
      </c>
      <c r="BD30" s="28">
        <v>339268</v>
      </c>
      <c r="BE30" s="28">
        <v>1334111</v>
      </c>
      <c r="BF30" s="28">
        <v>21510046</v>
      </c>
      <c r="BG30" s="28">
        <v>20615688</v>
      </c>
      <c r="BH30" s="28">
        <v>2752812</v>
      </c>
      <c r="BI30" s="28">
        <v>74847783</v>
      </c>
      <c r="BJ30" s="28">
        <v>77171508</v>
      </c>
      <c r="BK30" s="28">
        <v>76134092</v>
      </c>
      <c r="BL30" s="28">
        <v>74933084</v>
      </c>
      <c r="BM30" s="28">
        <v>74933084</v>
      </c>
      <c r="BN30" s="28">
        <v>101774955</v>
      </c>
      <c r="BO30" s="28">
        <v>102778511</v>
      </c>
      <c r="BP30" s="28">
        <v>106594191</v>
      </c>
      <c r="BQ30" s="28">
        <v>101444526</v>
      </c>
      <c r="BR30" s="28">
        <v>104388376</v>
      </c>
      <c r="BS30" s="28">
        <v>101691078</v>
      </c>
      <c r="BT30" s="28">
        <v>104196228</v>
      </c>
      <c r="BU30" s="28">
        <v>94801236</v>
      </c>
      <c r="BV30" s="28">
        <v>94801236</v>
      </c>
      <c r="BW30" s="28">
        <v>101774955</v>
      </c>
      <c r="BX30" s="28">
        <v>102778511</v>
      </c>
      <c r="BY30" s="28">
        <v>106594191</v>
      </c>
      <c r="BZ30" s="28">
        <v>101444526</v>
      </c>
      <c r="CA30" s="28">
        <v>104388376</v>
      </c>
      <c r="CB30" s="28">
        <v>101691078</v>
      </c>
      <c r="CC30" s="28">
        <v>104196228</v>
      </c>
      <c r="CD30" s="28">
        <v>94801236</v>
      </c>
      <c r="CE30" s="28">
        <v>94801236</v>
      </c>
      <c r="CF30" s="28">
        <v>0</v>
      </c>
      <c r="CG30" s="28">
        <v>0</v>
      </c>
      <c r="CH30" s="28">
        <v>0</v>
      </c>
      <c r="CI30" s="28">
        <v>0</v>
      </c>
      <c r="CJ30" s="28">
        <v>0</v>
      </c>
      <c r="CK30" s="28">
        <v>0</v>
      </c>
      <c r="CL30" s="28">
        <v>0</v>
      </c>
      <c r="CM30" s="28">
        <v>0</v>
      </c>
      <c r="CN30" s="28">
        <v>0</v>
      </c>
      <c r="CO30" s="28">
        <v>8225437</v>
      </c>
      <c r="CP30" s="28">
        <v>11982035</v>
      </c>
      <c r="CQ30" s="28">
        <v>13560225</v>
      </c>
      <c r="CR30" s="28">
        <v>15334411</v>
      </c>
      <c r="CS30" s="28">
        <v>18569597</v>
      </c>
      <c r="CT30" s="28">
        <v>22665000</v>
      </c>
      <c r="CU30" s="28">
        <v>28619026</v>
      </c>
      <c r="CV30" s="28">
        <v>18843854</v>
      </c>
      <c r="CW30" s="28">
        <v>18843854</v>
      </c>
      <c r="CX30" s="28">
        <v>6745629</v>
      </c>
      <c r="CY30" s="28">
        <v>5124581</v>
      </c>
      <c r="CZ30" s="28">
        <v>2598244</v>
      </c>
      <c r="DA30" s="28">
        <v>30963206</v>
      </c>
      <c r="DB30" s="28">
        <v>9038994</v>
      </c>
      <c r="DC30" s="28">
        <v>16520790</v>
      </c>
      <c r="DD30" s="28">
        <v>8245508</v>
      </c>
      <c r="DE30" s="28">
        <v>43467115</v>
      </c>
      <c r="DF30" s="28">
        <v>43467115</v>
      </c>
    </row>
    <row r="31" spans="2:110" x14ac:dyDescent="0.25">
      <c r="B31" t="s">
        <v>56</v>
      </c>
      <c r="C31" s="28">
        <v>102579296</v>
      </c>
      <c r="D31" s="28">
        <v>108325033</v>
      </c>
      <c r="E31" s="28">
        <v>116816501</v>
      </c>
      <c r="F31" s="28">
        <v>119794622</v>
      </c>
      <c r="G31" s="28">
        <v>131282000</v>
      </c>
      <c r="H31" s="28">
        <v>142738018</v>
      </c>
      <c r="I31" s="28">
        <v>147466000</v>
      </c>
      <c r="J31" s="28">
        <v>152649607</v>
      </c>
      <c r="K31" s="28">
        <v>157445994</v>
      </c>
      <c r="L31" s="28">
        <v>2024</v>
      </c>
      <c r="M31" s="28">
        <v>805</v>
      </c>
      <c r="N31" s="28">
        <v>12</v>
      </c>
      <c r="O31" s="28">
        <v>10</v>
      </c>
      <c r="P31" s="28">
        <v>16000</v>
      </c>
      <c r="Q31" s="28">
        <v>12144</v>
      </c>
      <c r="R31" s="28">
        <v>47000</v>
      </c>
      <c r="S31" s="28">
        <v>48656</v>
      </c>
      <c r="T31" s="28">
        <v>32425</v>
      </c>
      <c r="U31" s="28">
        <v>12914103</v>
      </c>
      <c r="V31" s="28">
        <v>11983593</v>
      </c>
      <c r="W31" s="28">
        <v>12068908</v>
      </c>
      <c r="X31" s="28">
        <v>11824669</v>
      </c>
      <c r="Y31" s="28">
        <v>10675000</v>
      </c>
      <c r="Z31" s="28">
        <v>14205437</v>
      </c>
      <c r="AA31" s="28">
        <v>13929000</v>
      </c>
      <c r="AB31" s="28">
        <v>17522170</v>
      </c>
      <c r="AC31" s="28">
        <v>22355974</v>
      </c>
      <c r="AD31" s="28">
        <v>17895</v>
      </c>
      <c r="AE31" s="28">
        <v>17895</v>
      </c>
      <c r="AF31" s="28">
        <v>7756</v>
      </c>
      <c r="AG31" s="28">
        <v>7756</v>
      </c>
      <c r="AH31" s="28">
        <v>9000</v>
      </c>
      <c r="AI31" s="28">
        <v>8556</v>
      </c>
      <c r="AJ31" s="28">
        <v>9000</v>
      </c>
      <c r="AK31" s="28">
        <v>6000</v>
      </c>
      <c r="AL31" s="28">
        <v>11000</v>
      </c>
      <c r="AM31" s="28">
        <v>25565</v>
      </c>
      <c r="AN31" s="28">
        <v>25565</v>
      </c>
      <c r="AO31" s="28">
        <v>25565</v>
      </c>
      <c r="AP31" s="28">
        <v>25565</v>
      </c>
      <c r="AQ31" s="28">
        <v>26000</v>
      </c>
      <c r="AR31" s="28">
        <v>25565</v>
      </c>
      <c r="AS31" s="28">
        <v>26000</v>
      </c>
      <c r="AT31" s="28">
        <v>25565</v>
      </c>
      <c r="AU31" s="28">
        <v>25565</v>
      </c>
      <c r="AV31" s="28">
        <v>2085954</v>
      </c>
      <c r="AW31" s="28">
        <v>2085954</v>
      </c>
      <c r="AX31" s="28">
        <v>2085954</v>
      </c>
      <c r="AY31" s="28">
        <v>2085954</v>
      </c>
      <c r="AZ31" s="28">
        <v>2086000</v>
      </c>
      <c r="BA31" s="28">
        <v>2085954</v>
      </c>
      <c r="BB31" s="28">
        <v>2086000</v>
      </c>
      <c r="BC31" s="28">
        <v>2085954</v>
      </c>
      <c r="BD31" s="28">
        <v>2085954</v>
      </c>
      <c r="BE31" s="28">
        <v>98440621</v>
      </c>
      <c r="BF31" s="28">
        <v>16666667</v>
      </c>
      <c r="BG31" s="28">
        <v>15333333</v>
      </c>
      <c r="BH31" s="28">
        <v>14000000</v>
      </c>
      <c r="BI31" s="28">
        <v>17667000</v>
      </c>
      <c r="BJ31" s="28">
        <v>21333397</v>
      </c>
      <c r="BK31" s="28">
        <v>25000000</v>
      </c>
      <c r="BL31" s="28">
        <v>20000000</v>
      </c>
      <c r="BM31" s="28">
        <v>29729589</v>
      </c>
      <c r="BN31" s="28">
        <v>2027157</v>
      </c>
      <c r="BO31" s="28">
        <v>2175596</v>
      </c>
      <c r="BP31" s="28">
        <v>2291872</v>
      </c>
      <c r="BQ31" s="28">
        <v>2220791</v>
      </c>
      <c r="BR31" s="28">
        <v>2226000</v>
      </c>
      <c r="BS31" s="28">
        <v>2689185</v>
      </c>
      <c r="BT31" s="28">
        <v>3116000</v>
      </c>
      <c r="BU31" s="28">
        <v>3572418</v>
      </c>
      <c r="BV31" s="28">
        <v>3739149</v>
      </c>
      <c r="BW31" s="28">
        <v>2027157</v>
      </c>
      <c r="BX31" s="28">
        <v>2175596</v>
      </c>
      <c r="BY31" s="28">
        <v>2291872</v>
      </c>
      <c r="BZ31" s="28">
        <v>2220791</v>
      </c>
      <c r="CA31" s="28">
        <v>2226000</v>
      </c>
      <c r="CB31" s="28">
        <v>2689185</v>
      </c>
      <c r="CC31" s="28">
        <v>3116000</v>
      </c>
      <c r="CD31" s="28">
        <v>3572418</v>
      </c>
      <c r="CE31" s="28">
        <v>3739149</v>
      </c>
      <c r="CF31" s="28">
        <v>0</v>
      </c>
      <c r="CG31" s="28">
        <v>3759804</v>
      </c>
      <c r="CH31" s="28">
        <v>23556277</v>
      </c>
      <c r="CI31" s="28">
        <v>27983765</v>
      </c>
      <c r="CJ31" s="28">
        <v>15833000</v>
      </c>
      <c r="CK31" s="28">
        <v>26539000</v>
      </c>
      <c r="CL31" s="28">
        <v>34916000</v>
      </c>
      <c r="CM31" s="28">
        <v>37755591</v>
      </c>
      <c r="CN31" s="28">
        <v>41741000</v>
      </c>
      <c r="CO31" s="28">
        <v>0</v>
      </c>
      <c r="CP31" s="28">
        <v>37711813</v>
      </c>
      <c r="CQ31" s="28">
        <v>47973687</v>
      </c>
      <c r="CR31" s="28">
        <v>45467799</v>
      </c>
      <c r="CS31" s="28">
        <v>60450000</v>
      </c>
      <c r="CT31" s="28">
        <v>45819446</v>
      </c>
      <c r="CU31" s="28">
        <v>36617000</v>
      </c>
      <c r="CV31" s="28">
        <v>42706295</v>
      </c>
      <c r="CW31" s="28">
        <v>32569307</v>
      </c>
      <c r="CX31" s="28">
        <v>0</v>
      </c>
      <c r="CY31" s="28">
        <v>45899635</v>
      </c>
      <c r="CZ31" s="28">
        <v>25549813</v>
      </c>
      <c r="DA31" s="28">
        <v>28010749</v>
      </c>
      <c r="DB31" s="28">
        <v>32994000</v>
      </c>
      <c r="DC31" s="28">
        <v>44245471</v>
      </c>
      <c r="DD31" s="28">
        <v>45705000</v>
      </c>
      <c r="DE31" s="28">
        <v>46503785</v>
      </c>
      <c r="DF31" s="28">
        <v>47555431</v>
      </c>
    </row>
    <row r="32" spans="2:110" x14ac:dyDescent="0.25">
      <c r="B32" t="s">
        <v>30</v>
      </c>
      <c r="C32" s="28">
        <v>371584945</v>
      </c>
      <c r="D32" s="28">
        <v>370204126</v>
      </c>
      <c r="E32" s="28">
        <v>370949632</v>
      </c>
      <c r="F32" s="28">
        <v>379188999</v>
      </c>
      <c r="G32" s="28">
        <v>439202503</v>
      </c>
      <c r="H32" s="28">
        <v>395938600</v>
      </c>
      <c r="I32" s="28">
        <v>387125589</v>
      </c>
      <c r="J32" s="28">
        <v>356583809</v>
      </c>
      <c r="K32" s="28">
        <v>355162539</v>
      </c>
      <c r="L32" s="28">
        <v>0</v>
      </c>
      <c r="M32" s="28">
        <v>0</v>
      </c>
      <c r="N32" s="28">
        <v>0</v>
      </c>
      <c r="O32" s="28">
        <v>0</v>
      </c>
      <c r="P32" s="28">
        <v>0</v>
      </c>
      <c r="Q32" s="28">
        <v>0</v>
      </c>
      <c r="R32" s="28">
        <v>0</v>
      </c>
      <c r="S32" s="28">
        <v>0</v>
      </c>
      <c r="T32" s="28">
        <v>0</v>
      </c>
      <c r="U32" s="28">
        <v>0</v>
      </c>
      <c r="V32" s="28">
        <v>0</v>
      </c>
      <c r="W32" s="28">
        <v>0</v>
      </c>
      <c r="X32" s="28">
        <v>0</v>
      </c>
      <c r="Y32" s="28">
        <v>0</v>
      </c>
      <c r="Z32" s="28">
        <v>0</v>
      </c>
      <c r="AA32" s="28">
        <v>0</v>
      </c>
      <c r="AB32" s="28">
        <v>0</v>
      </c>
      <c r="AC32" s="28">
        <v>0</v>
      </c>
      <c r="AD32" s="28">
        <v>323939619</v>
      </c>
      <c r="AE32" s="28">
        <v>319964619</v>
      </c>
      <c r="AF32" s="28">
        <v>319969719</v>
      </c>
      <c r="AG32" s="28">
        <v>319968649</v>
      </c>
      <c r="AH32" s="28">
        <v>319968650</v>
      </c>
      <c r="AI32" s="28">
        <v>319968650</v>
      </c>
      <c r="AJ32" s="28">
        <v>316013845</v>
      </c>
      <c r="AK32" s="28">
        <v>316013845</v>
      </c>
      <c r="AL32" s="28">
        <v>316013845</v>
      </c>
      <c r="AM32" s="28">
        <v>128938</v>
      </c>
      <c r="AN32" s="28">
        <v>128938</v>
      </c>
      <c r="AO32" s="28">
        <v>167899</v>
      </c>
      <c r="AP32" s="28">
        <v>167899</v>
      </c>
      <c r="AQ32" s="28">
        <v>167899</v>
      </c>
      <c r="AR32" s="28">
        <v>167899</v>
      </c>
      <c r="AS32" s="28">
        <v>167899</v>
      </c>
      <c r="AT32" s="28">
        <v>167899</v>
      </c>
      <c r="AU32" s="28">
        <v>167899</v>
      </c>
      <c r="AV32" s="28">
        <v>193115280</v>
      </c>
      <c r="AW32" s="28">
        <v>186552061</v>
      </c>
      <c r="AX32" s="28">
        <v>241624017</v>
      </c>
      <c r="AY32" s="28">
        <v>262684631</v>
      </c>
      <c r="AZ32" s="28">
        <v>279492808</v>
      </c>
      <c r="BA32" s="28">
        <v>268557087</v>
      </c>
      <c r="BB32" s="28">
        <v>230361199</v>
      </c>
      <c r="BC32" s="28">
        <v>237110010</v>
      </c>
      <c r="BD32" s="28">
        <v>239611934</v>
      </c>
      <c r="BE32" s="28">
        <v>131005132</v>
      </c>
      <c r="BF32" s="28">
        <v>0</v>
      </c>
      <c r="BG32" s="28">
        <v>70866483</v>
      </c>
      <c r="BH32" s="28">
        <v>59657253</v>
      </c>
      <c r="BI32" s="28">
        <v>113946526</v>
      </c>
      <c r="BJ32" s="28">
        <v>53985040</v>
      </c>
      <c r="BK32" s="28">
        <v>56637040</v>
      </c>
      <c r="BL32" s="28">
        <v>56637240</v>
      </c>
      <c r="BM32" s="28">
        <v>56637021</v>
      </c>
      <c r="BN32" s="28">
        <v>3431489</v>
      </c>
      <c r="BO32" s="28">
        <v>3171414</v>
      </c>
      <c r="BP32" s="28">
        <v>3622074</v>
      </c>
      <c r="BQ32" s="28">
        <v>6937002</v>
      </c>
      <c r="BR32" s="28">
        <v>11451645</v>
      </c>
      <c r="BS32" s="28">
        <v>8039632</v>
      </c>
      <c r="BT32" s="28">
        <v>3222012</v>
      </c>
      <c r="BU32" s="28">
        <v>2538523</v>
      </c>
      <c r="BV32" s="28">
        <v>2084435</v>
      </c>
      <c r="BW32" s="28">
        <v>3431489</v>
      </c>
      <c r="BX32" s="28">
        <v>3171414</v>
      </c>
      <c r="BY32" s="28">
        <v>3622074</v>
      </c>
      <c r="BZ32" s="28">
        <v>6937002</v>
      </c>
      <c r="CA32" s="28">
        <v>11451645</v>
      </c>
      <c r="CB32" s="28">
        <v>8039632</v>
      </c>
      <c r="CC32" s="28">
        <v>3222012</v>
      </c>
      <c r="CD32" s="28">
        <v>2538523</v>
      </c>
      <c r="CE32" s="28">
        <v>2084435</v>
      </c>
      <c r="CF32" s="28">
        <v>971000</v>
      </c>
      <c r="CG32" s="28">
        <v>123728014</v>
      </c>
      <c r="CH32" s="28">
        <v>477000</v>
      </c>
      <c r="CI32" s="28">
        <v>218000</v>
      </c>
      <c r="CJ32" s="28">
        <v>65000</v>
      </c>
      <c r="CK32" s="28">
        <v>0</v>
      </c>
      <c r="CL32" s="28">
        <v>0</v>
      </c>
      <c r="CM32" s="28">
        <v>0</v>
      </c>
      <c r="CN32" s="28">
        <v>0</v>
      </c>
      <c r="CO32" s="28">
        <v>133692</v>
      </c>
      <c r="CP32" s="28">
        <v>67913</v>
      </c>
      <c r="CQ32" s="28">
        <v>575013</v>
      </c>
      <c r="CR32" s="28">
        <v>147093</v>
      </c>
      <c r="CS32" s="28">
        <v>69537</v>
      </c>
      <c r="CT32" s="28">
        <v>303683</v>
      </c>
      <c r="CU32" s="28">
        <v>140446</v>
      </c>
      <c r="CV32" s="28">
        <v>193000</v>
      </c>
      <c r="CW32" s="28">
        <v>89681</v>
      </c>
      <c r="CX32" s="28">
        <v>42799414</v>
      </c>
      <c r="CY32" s="28">
        <v>56555787</v>
      </c>
      <c r="CZ32" s="28">
        <v>53617147</v>
      </c>
      <c r="DA32" s="28">
        <v>49377122</v>
      </c>
      <c r="DB32" s="28">
        <v>34009088</v>
      </c>
      <c r="DC32" s="28">
        <v>64885258</v>
      </c>
      <c r="DD32" s="28">
        <v>96596994</v>
      </c>
      <c r="DE32" s="28">
        <v>59937137</v>
      </c>
      <c r="DF32" s="28">
        <v>56571569</v>
      </c>
    </row>
    <row r="33" spans="2:110" x14ac:dyDescent="0.25">
      <c r="B33" t="s">
        <v>59</v>
      </c>
      <c r="C33" s="28">
        <v>86799994</v>
      </c>
      <c r="D33" s="28">
        <v>127451388</v>
      </c>
      <c r="E33" s="28">
        <v>114991803</v>
      </c>
      <c r="F33" s="28">
        <v>115372068</v>
      </c>
      <c r="G33" s="28">
        <v>129322856</v>
      </c>
      <c r="H33" s="28">
        <v>116903643</v>
      </c>
      <c r="I33" s="28">
        <v>137130340</v>
      </c>
      <c r="J33" s="28">
        <v>129881248</v>
      </c>
      <c r="K33" s="28">
        <v>105210628</v>
      </c>
      <c r="L33" s="28">
        <v>12883552</v>
      </c>
      <c r="M33" s="28">
        <v>12082353</v>
      </c>
      <c r="N33" s="28">
        <v>10635407</v>
      </c>
      <c r="O33" s="28">
        <v>8826503</v>
      </c>
      <c r="P33" s="28">
        <v>8288673</v>
      </c>
      <c r="Q33" s="28">
        <v>13329999</v>
      </c>
      <c r="R33" s="28">
        <v>8686490</v>
      </c>
      <c r="S33" s="28">
        <v>6724311</v>
      </c>
      <c r="T33" s="28">
        <v>4172637</v>
      </c>
      <c r="U33" s="28">
        <v>29136875</v>
      </c>
      <c r="V33" s="28">
        <v>28233563</v>
      </c>
      <c r="W33" s="28">
        <v>25629252</v>
      </c>
      <c r="X33" s="28">
        <v>35108757</v>
      </c>
      <c r="Y33" s="28">
        <v>41946744</v>
      </c>
      <c r="Z33" s="28">
        <v>44303483</v>
      </c>
      <c r="AA33" s="28">
        <v>40967249</v>
      </c>
      <c r="AB33" s="28">
        <v>35415806</v>
      </c>
      <c r="AC33" s="28">
        <v>31013793</v>
      </c>
      <c r="AD33" s="28">
        <v>14516700</v>
      </c>
      <c r="AE33" s="28">
        <v>31875092</v>
      </c>
      <c r="AF33" s="28">
        <v>31839092</v>
      </c>
      <c r="AG33" s="28">
        <v>28926793</v>
      </c>
      <c r="AH33" s="28">
        <v>23642649</v>
      </c>
      <c r="AI33" s="28">
        <v>15638763</v>
      </c>
      <c r="AJ33" s="28">
        <v>31611242</v>
      </c>
      <c r="AK33" s="28">
        <v>31657517</v>
      </c>
      <c r="AL33" s="28">
        <v>24519190</v>
      </c>
      <c r="AM33" s="28">
        <v>33465300</v>
      </c>
      <c r="AN33" s="28">
        <v>33465300</v>
      </c>
      <c r="AO33" s="28">
        <v>33465300</v>
      </c>
      <c r="AP33" s="28">
        <v>33465300</v>
      </c>
      <c r="AQ33" s="28">
        <v>33465300</v>
      </c>
      <c r="AR33" s="28">
        <v>33465300</v>
      </c>
      <c r="AS33" s="28">
        <v>33465300</v>
      </c>
      <c r="AT33" s="28">
        <v>33465300</v>
      </c>
      <c r="AU33" s="28">
        <v>33465300</v>
      </c>
      <c r="AV33" s="28">
        <v>1618786</v>
      </c>
      <c r="AW33" s="28">
        <v>-1897242</v>
      </c>
      <c r="AX33" s="28">
        <v>-13660912</v>
      </c>
      <c r="AY33" s="28">
        <v>-10588465</v>
      </c>
      <c r="AZ33" s="28">
        <v>1254091</v>
      </c>
      <c r="BA33" s="28">
        <v>9466875</v>
      </c>
      <c r="BB33" s="28">
        <v>11322838</v>
      </c>
      <c r="BC33" s="28">
        <v>20972485</v>
      </c>
      <c r="BD33" s="28">
        <v>10296525</v>
      </c>
      <c r="BE33" s="28">
        <v>12883937</v>
      </c>
      <c r="BF33" s="28">
        <v>61925774</v>
      </c>
      <c r="BG33" s="28">
        <v>50254610</v>
      </c>
      <c r="BH33" s="28">
        <v>40532000</v>
      </c>
      <c r="BI33" s="28">
        <v>36788056</v>
      </c>
      <c r="BJ33" s="28">
        <v>41398000</v>
      </c>
      <c r="BK33" s="28">
        <v>62807900</v>
      </c>
      <c r="BL33" s="28">
        <v>43808380</v>
      </c>
      <c r="BM33" s="28">
        <v>27580987</v>
      </c>
      <c r="BN33" s="28">
        <v>3745619</v>
      </c>
      <c r="BO33" s="28">
        <v>6893217</v>
      </c>
      <c r="BP33" s="28">
        <v>8122546</v>
      </c>
      <c r="BQ33" s="28">
        <v>10458499</v>
      </c>
      <c r="BR33" s="28">
        <v>12985436</v>
      </c>
      <c r="BS33" s="28">
        <v>10312558</v>
      </c>
      <c r="BT33" s="28">
        <v>7279113</v>
      </c>
      <c r="BU33" s="28">
        <v>10824014</v>
      </c>
      <c r="BV33" s="28">
        <v>10369481</v>
      </c>
      <c r="BW33" s="28">
        <v>3745619</v>
      </c>
      <c r="BX33" s="28">
        <v>6893217</v>
      </c>
      <c r="BY33" s="28">
        <v>8122546</v>
      </c>
      <c r="BZ33" s="28">
        <v>10458499</v>
      </c>
      <c r="CA33" s="28">
        <v>12985436</v>
      </c>
      <c r="CB33" s="28">
        <v>10312558</v>
      </c>
      <c r="CC33" s="28">
        <v>7279113</v>
      </c>
      <c r="CD33" s="28">
        <v>10824014</v>
      </c>
      <c r="CE33" s="28">
        <v>10369481</v>
      </c>
      <c r="CF33" s="28">
        <v>15735396</v>
      </c>
      <c r="CG33" s="28">
        <v>1419790</v>
      </c>
      <c r="CH33" s="28">
        <v>4002190</v>
      </c>
      <c r="CI33" s="28">
        <v>2610106</v>
      </c>
      <c r="CJ33" s="28">
        <v>3975000</v>
      </c>
      <c r="CK33" s="28">
        <v>0</v>
      </c>
      <c r="CL33" s="28">
        <v>0</v>
      </c>
      <c r="CM33" s="28">
        <v>0</v>
      </c>
      <c r="CN33" s="28">
        <v>0</v>
      </c>
      <c r="CO33" s="28">
        <v>7530396</v>
      </c>
      <c r="CP33" s="28">
        <v>5570351</v>
      </c>
      <c r="CQ33" s="28">
        <v>7267297</v>
      </c>
      <c r="CR33" s="28">
        <v>5771032</v>
      </c>
      <c r="CS33" s="28">
        <v>5902863</v>
      </c>
      <c r="CT33" s="28">
        <v>5398566</v>
      </c>
      <c r="CU33" s="28">
        <v>4494552</v>
      </c>
      <c r="CV33" s="28">
        <v>3021176</v>
      </c>
      <c r="CW33" s="28">
        <v>2840095</v>
      </c>
      <c r="CX33" s="28">
        <v>11820559</v>
      </c>
      <c r="CY33" s="28">
        <v>20074198</v>
      </c>
      <c r="CZ33" s="28">
        <v>25540772</v>
      </c>
      <c r="DA33" s="28">
        <v>33123596</v>
      </c>
      <c r="DB33" s="28">
        <v>34952110</v>
      </c>
      <c r="DC33" s="28">
        <v>16862344</v>
      </c>
      <c r="DD33" s="28">
        <v>17760637</v>
      </c>
      <c r="DE33" s="28">
        <v>17789894</v>
      </c>
      <c r="DF33" s="28">
        <v>20658240</v>
      </c>
    </row>
    <row r="34" spans="2:110" x14ac:dyDescent="0.25">
      <c r="B34" t="s">
        <v>33</v>
      </c>
      <c r="C34" s="28">
        <v>316635455</v>
      </c>
      <c r="D34" s="28">
        <v>451398433</v>
      </c>
      <c r="E34" s="28">
        <v>720136586</v>
      </c>
      <c r="F34" s="28">
        <v>704710881</v>
      </c>
      <c r="G34" s="28">
        <v>544247416</v>
      </c>
      <c r="H34" s="28">
        <v>679235049</v>
      </c>
      <c r="I34" s="28">
        <v>738008892</v>
      </c>
      <c r="J34" s="28">
        <v>860516908</v>
      </c>
      <c r="K34" s="28">
        <v>706206166</v>
      </c>
      <c r="L34" s="28">
        <v>18527</v>
      </c>
      <c r="M34" s="28">
        <v>14437</v>
      </c>
      <c r="N34" s="28">
        <v>10347</v>
      </c>
      <c r="O34" s="28">
        <v>6257</v>
      </c>
      <c r="P34" s="28">
        <v>2167</v>
      </c>
      <c r="Q34" s="28">
        <v>0</v>
      </c>
      <c r="R34" s="28">
        <v>0</v>
      </c>
      <c r="S34" s="28">
        <v>0</v>
      </c>
      <c r="T34" s="28">
        <v>0</v>
      </c>
      <c r="U34" s="28">
        <v>967</v>
      </c>
      <c r="V34" s="28">
        <v>483</v>
      </c>
      <c r="W34" s="28">
        <v>0</v>
      </c>
      <c r="X34" s="28">
        <v>0</v>
      </c>
      <c r="Y34" s="28">
        <v>62344</v>
      </c>
      <c r="Z34" s="28">
        <v>42500</v>
      </c>
      <c r="AA34" s="28">
        <v>0</v>
      </c>
      <c r="AB34" s="28">
        <v>0</v>
      </c>
      <c r="AC34" s="28">
        <v>0</v>
      </c>
      <c r="AD34" s="28">
        <v>0</v>
      </c>
      <c r="AE34" s="28">
        <v>0</v>
      </c>
      <c r="AF34" s="28">
        <v>0</v>
      </c>
      <c r="AG34" s="28">
        <v>3070</v>
      </c>
      <c r="AH34" s="28">
        <v>3070</v>
      </c>
      <c r="AI34" s="28">
        <v>3070</v>
      </c>
      <c r="AJ34" s="28">
        <v>3070</v>
      </c>
      <c r="AK34" s="28">
        <v>3070</v>
      </c>
      <c r="AL34" s="28">
        <v>3070</v>
      </c>
      <c r="AM34" s="28">
        <v>511</v>
      </c>
      <c r="AN34" s="28">
        <v>511</v>
      </c>
      <c r="AO34" s="28">
        <v>2279702</v>
      </c>
      <c r="AP34" s="28">
        <v>25000</v>
      </c>
      <c r="AQ34" s="28">
        <v>25000</v>
      </c>
      <c r="AR34" s="28">
        <v>25000</v>
      </c>
      <c r="AS34" s="28">
        <v>25000</v>
      </c>
      <c r="AT34" s="28">
        <v>25000</v>
      </c>
      <c r="AU34" s="28">
        <v>25000</v>
      </c>
      <c r="AV34" s="28">
        <v>2292330</v>
      </c>
      <c r="AW34" s="28">
        <v>2222191</v>
      </c>
      <c r="AX34" s="28">
        <v>2939679</v>
      </c>
      <c r="AY34" s="28">
        <v>5194381</v>
      </c>
      <c r="AZ34" s="28">
        <v>5194381</v>
      </c>
      <c r="BA34" s="28">
        <v>5194381</v>
      </c>
      <c r="BB34" s="28">
        <v>5194381</v>
      </c>
      <c r="BC34" s="28">
        <v>5194381</v>
      </c>
      <c r="BD34" s="28">
        <v>5194381</v>
      </c>
      <c r="BE34" s="28">
        <v>6506925</v>
      </c>
      <c r="BF34" s="28">
        <v>2870017</v>
      </c>
      <c r="BG34" s="28">
        <v>2861887</v>
      </c>
      <c r="BH34" s="28">
        <v>0</v>
      </c>
      <c r="BI34" s="28">
        <v>0</v>
      </c>
      <c r="BJ34" s="28">
        <v>0</v>
      </c>
      <c r="BK34" s="28">
        <v>0</v>
      </c>
      <c r="BL34" s="28">
        <v>0</v>
      </c>
      <c r="BM34" s="28">
        <v>0</v>
      </c>
      <c r="BN34" s="28">
        <v>1133162</v>
      </c>
      <c r="BO34" s="28">
        <v>1005562</v>
      </c>
      <c r="BP34" s="28">
        <v>982535</v>
      </c>
      <c r="BQ34" s="28">
        <v>122900</v>
      </c>
      <c r="BR34" s="28">
        <v>1717342</v>
      </c>
      <c r="BS34" s="28">
        <v>223101</v>
      </c>
      <c r="BT34" s="28">
        <v>258126</v>
      </c>
      <c r="BU34" s="28">
        <v>313452</v>
      </c>
      <c r="BV34" s="28">
        <v>266102</v>
      </c>
      <c r="BW34" s="28">
        <v>1133162</v>
      </c>
      <c r="BX34" s="28">
        <v>1005562</v>
      </c>
      <c r="BY34" s="28">
        <v>982535</v>
      </c>
      <c r="BZ34" s="28">
        <v>122900</v>
      </c>
      <c r="CA34" s="28">
        <v>1717342</v>
      </c>
      <c r="CB34" s="28">
        <v>223101</v>
      </c>
      <c r="CC34" s="28">
        <v>258126</v>
      </c>
      <c r="CD34" s="28">
        <v>313452</v>
      </c>
      <c r="CE34" s="28">
        <v>266102</v>
      </c>
      <c r="CF34" s="28">
        <v>301866088</v>
      </c>
      <c r="CG34" s="28">
        <v>442638013</v>
      </c>
      <c r="CH34" s="28">
        <v>706808762</v>
      </c>
      <c r="CI34" s="28">
        <v>0</v>
      </c>
      <c r="CJ34" s="28">
        <v>0</v>
      </c>
      <c r="CK34" s="28">
        <v>644156000</v>
      </c>
      <c r="CL34" s="28">
        <v>695414000</v>
      </c>
      <c r="CM34" s="28">
        <v>0</v>
      </c>
      <c r="CN34" s="28">
        <v>0</v>
      </c>
      <c r="CO34" s="28">
        <v>4399408</v>
      </c>
      <c r="CP34" s="28">
        <v>2662140</v>
      </c>
      <c r="CQ34" s="28">
        <v>4264021</v>
      </c>
      <c r="CR34" s="28">
        <v>29180701</v>
      </c>
      <c r="CS34" s="28">
        <v>26780813</v>
      </c>
      <c r="CT34" s="28">
        <v>24692369</v>
      </c>
      <c r="CU34" s="28">
        <v>34149962</v>
      </c>
      <c r="CV34" s="28">
        <v>49333219</v>
      </c>
      <c r="CW34" s="28">
        <v>55074989</v>
      </c>
      <c r="CX34" s="28">
        <v>437031</v>
      </c>
      <c r="CY34" s="28">
        <v>0</v>
      </c>
      <c r="CZ34" s="28">
        <v>0</v>
      </c>
      <c r="DA34" s="28">
        <v>670187899</v>
      </c>
      <c r="DB34" s="28">
        <v>510529881</v>
      </c>
      <c r="DC34" s="28">
        <v>4944198</v>
      </c>
      <c r="DD34" s="28">
        <v>2967423</v>
      </c>
      <c r="DE34" s="28">
        <v>805650856</v>
      </c>
      <c r="DF34" s="28">
        <v>645645693</v>
      </c>
    </row>
    <row r="35" spans="2:110" x14ac:dyDescent="0.25">
      <c r="B35" t="s">
        <v>24</v>
      </c>
      <c r="C35" s="28">
        <v>490458992</v>
      </c>
      <c r="D35" s="28">
        <v>576238066</v>
      </c>
      <c r="E35" s="28">
        <v>364521001</v>
      </c>
      <c r="F35" s="28">
        <v>357571425</v>
      </c>
      <c r="G35" s="28">
        <v>342100824</v>
      </c>
      <c r="H35" s="28">
        <v>410426261</v>
      </c>
      <c r="I35" s="28">
        <v>499543988</v>
      </c>
      <c r="J35" s="28">
        <v>506521896</v>
      </c>
      <c r="K35" s="28">
        <v>527275965</v>
      </c>
      <c r="L35" s="28">
        <v>8591</v>
      </c>
      <c r="M35" s="28">
        <v>6024</v>
      </c>
      <c r="N35" s="28">
        <v>2920</v>
      </c>
      <c r="O35" s="28">
        <v>259</v>
      </c>
      <c r="P35" s="28">
        <v>3989</v>
      </c>
      <c r="Q35" s="28">
        <v>1995</v>
      </c>
      <c r="R35" s="28">
        <v>0</v>
      </c>
      <c r="S35" s="28">
        <v>4028</v>
      </c>
      <c r="T35" s="28">
        <v>2361</v>
      </c>
      <c r="U35" s="28">
        <v>40061854</v>
      </c>
      <c r="V35" s="28">
        <v>36963380</v>
      </c>
      <c r="W35" s="28">
        <v>34521478</v>
      </c>
      <c r="X35" s="28">
        <v>32036599</v>
      </c>
      <c r="Y35" s="28">
        <v>28337733</v>
      </c>
      <c r="Z35" s="28">
        <v>25190878</v>
      </c>
      <c r="AA35" s="28">
        <v>23827112</v>
      </c>
      <c r="AB35" s="28">
        <v>22226897</v>
      </c>
      <c r="AC35" s="28">
        <v>20430790</v>
      </c>
      <c r="AD35" s="28">
        <v>22132810</v>
      </c>
      <c r="AE35" s="28">
        <v>21701760</v>
      </c>
      <c r="AF35" s="28">
        <v>16448592</v>
      </c>
      <c r="AG35" s="28">
        <v>15927764</v>
      </c>
      <c r="AH35" s="28">
        <v>15236693</v>
      </c>
      <c r="AI35" s="28">
        <v>14393611</v>
      </c>
      <c r="AJ35" s="28">
        <v>14251823</v>
      </c>
      <c r="AK35" s="28">
        <v>14079521</v>
      </c>
      <c r="AL35" s="28">
        <v>13787026</v>
      </c>
      <c r="AM35" s="28">
        <v>10655323</v>
      </c>
      <c r="AN35" s="28">
        <v>10655323</v>
      </c>
      <c r="AO35" s="28">
        <v>10655323</v>
      </c>
      <c r="AP35" s="28">
        <v>10655323</v>
      </c>
      <c r="AQ35" s="28">
        <v>10655323</v>
      </c>
      <c r="AR35" s="28">
        <v>10655323</v>
      </c>
      <c r="AS35" s="28">
        <v>10655323</v>
      </c>
      <c r="AT35" s="28">
        <v>10655323</v>
      </c>
      <c r="AU35" s="28">
        <v>10655323</v>
      </c>
      <c r="AV35" s="28">
        <v>41510463</v>
      </c>
      <c r="AW35" s="28">
        <v>59764531</v>
      </c>
      <c r="AX35" s="28">
        <v>33531434</v>
      </c>
      <c r="AY35" s="28">
        <v>7809914</v>
      </c>
      <c r="AZ35" s="28">
        <v>17520323</v>
      </c>
      <c r="BA35" s="28">
        <v>34120823</v>
      </c>
      <c r="BB35" s="28">
        <v>46582951</v>
      </c>
      <c r="BC35" s="28">
        <v>14052729</v>
      </c>
      <c r="BD35" s="28">
        <v>15603100</v>
      </c>
      <c r="BE35" s="28">
        <v>0</v>
      </c>
      <c r="BF35" s="28">
        <v>0</v>
      </c>
      <c r="BG35" s="28">
        <v>0</v>
      </c>
      <c r="BH35" s="28">
        <v>0</v>
      </c>
      <c r="BI35" s="28">
        <v>0</v>
      </c>
      <c r="BJ35" s="28">
        <v>0</v>
      </c>
      <c r="BK35" s="28">
        <v>0</v>
      </c>
      <c r="BL35" s="28">
        <v>0</v>
      </c>
      <c r="BM35" s="28">
        <v>0</v>
      </c>
      <c r="BN35" s="28">
        <v>317012155</v>
      </c>
      <c r="BO35" s="28">
        <v>374633160</v>
      </c>
      <c r="BP35" s="28">
        <v>236792903</v>
      </c>
      <c r="BQ35" s="28">
        <v>236041540</v>
      </c>
      <c r="BR35" s="28">
        <v>248212133</v>
      </c>
      <c r="BS35" s="28">
        <v>312103712</v>
      </c>
      <c r="BT35" s="28">
        <v>359044737</v>
      </c>
      <c r="BU35" s="28">
        <v>380056848</v>
      </c>
      <c r="BV35" s="28">
        <v>398366076</v>
      </c>
      <c r="BW35" s="28">
        <v>317012155</v>
      </c>
      <c r="BX35" s="28">
        <v>374633160</v>
      </c>
      <c r="BY35" s="28">
        <v>236792903</v>
      </c>
      <c r="BZ35" s="28">
        <v>236041540</v>
      </c>
      <c r="CA35" s="28">
        <v>248212133</v>
      </c>
      <c r="CB35" s="28">
        <v>312103712</v>
      </c>
      <c r="CC35" s="28">
        <v>359044737</v>
      </c>
      <c r="CD35" s="28">
        <v>380056848</v>
      </c>
      <c r="CE35" s="28">
        <v>398366076</v>
      </c>
      <c r="CF35" s="28">
        <v>0</v>
      </c>
      <c r="CG35" s="28">
        <v>137</v>
      </c>
      <c r="CH35" s="28">
        <v>0</v>
      </c>
      <c r="CI35" s="28">
        <v>0</v>
      </c>
      <c r="CJ35" s="28">
        <v>0</v>
      </c>
      <c r="CK35" s="28">
        <v>0</v>
      </c>
      <c r="CL35" s="28">
        <v>0</v>
      </c>
      <c r="CM35" s="28">
        <v>0</v>
      </c>
      <c r="CN35" s="28">
        <v>0</v>
      </c>
      <c r="CO35" s="28">
        <v>93886327</v>
      </c>
      <c r="CP35" s="28">
        <v>67242854</v>
      </c>
      <c r="CQ35" s="28">
        <v>60289504</v>
      </c>
      <c r="CR35" s="28">
        <v>58983912</v>
      </c>
      <c r="CS35" s="28">
        <v>36137427</v>
      </c>
      <c r="CT35" s="28">
        <v>35380640</v>
      </c>
      <c r="CU35" s="28">
        <v>42626450</v>
      </c>
      <c r="CV35" s="28">
        <v>51131685</v>
      </c>
      <c r="CW35" s="28">
        <v>55248653</v>
      </c>
      <c r="CX35" s="28">
        <v>27394724</v>
      </c>
      <c r="CY35" s="28">
        <v>63942061</v>
      </c>
      <c r="CZ35" s="28">
        <v>23251837</v>
      </c>
      <c r="DA35" s="28">
        <v>44080735</v>
      </c>
      <c r="DB35" s="28">
        <v>29575619</v>
      </c>
      <c r="DC35" s="28">
        <v>18165763</v>
      </c>
      <c r="DD35" s="28">
        <v>40634527</v>
      </c>
      <c r="DE35" s="28">
        <v>50625311</v>
      </c>
      <c r="DF35" s="28">
        <v>47402813</v>
      </c>
    </row>
    <row r="36" spans="2:110" x14ac:dyDescent="0.25">
      <c r="B36" t="s">
        <v>38</v>
      </c>
      <c r="C36" s="28">
        <v>247325000</v>
      </c>
      <c r="D36" s="28">
        <v>252529440</v>
      </c>
      <c r="E36" s="28">
        <v>252113553</v>
      </c>
      <c r="F36" s="28">
        <v>250680662</v>
      </c>
      <c r="G36" s="28">
        <v>247323272</v>
      </c>
      <c r="H36" s="28">
        <v>243504239</v>
      </c>
      <c r="I36" s="28">
        <v>246058372</v>
      </c>
      <c r="J36" s="28">
        <v>243224316</v>
      </c>
      <c r="K36" s="28">
        <v>234369999</v>
      </c>
      <c r="L36" s="28">
        <v>270000</v>
      </c>
      <c r="M36" s="28">
        <v>164401</v>
      </c>
      <c r="N36" s="28">
        <v>155280</v>
      </c>
      <c r="O36" s="28">
        <v>112639</v>
      </c>
      <c r="P36" s="28">
        <v>415467</v>
      </c>
      <c r="Q36" s="28">
        <v>467064</v>
      </c>
      <c r="R36" s="28">
        <v>1516490</v>
      </c>
      <c r="S36" s="28">
        <v>1118141</v>
      </c>
      <c r="T36" s="28">
        <v>718624</v>
      </c>
      <c r="U36" s="28">
        <v>146913000</v>
      </c>
      <c r="V36" s="28">
        <v>148973499</v>
      </c>
      <c r="W36" s="28">
        <v>154797551</v>
      </c>
      <c r="X36" s="28">
        <v>151321719</v>
      </c>
      <c r="Y36" s="28">
        <v>147790545</v>
      </c>
      <c r="Z36" s="28">
        <v>148135700</v>
      </c>
      <c r="AA36" s="28">
        <v>143027048</v>
      </c>
      <c r="AB36" s="28">
        <v>138300928</v>
      </c>
      <c r="AC36" s="28">
        <v>133113735</v>
      </c>
      <c r="AD36" s="28">
        <v>1918000</v>
      </c>
      <c r="AE36" s="28">
        <v>2065220</v>
      </c>
      <c r="AF36" s="28">
        <v>67776</v>
      </c>
      <c r="AG36" s="28">
        <v>326515</v>
      </c>
      <c r="AH36" s="28">
        <v>506766</v>
      </c>
      <c r="AI36" s="28">
        <v>928316</v>
      </c>
      <c r="AJ36" s="28">
        <v>1660258</v>
      </c>
      <c r="AK36" s="28">
        <v>2477136</v>
      </c>
      <c r="AL36" s="28">
        <v>3412900</v>
      </c>
      <c r="AM36" s="28">
        <v>10000000</v>
      </c>
      <c r="AN36" s="28">
        <v>10000000</v>
      </c>
      <c r="AO36" s="28">
        <v>10000000</v>
      </c>
      <c r="AP36" s="28">
        <v>10000000</v>
      </c>
      <c r="AQ36" s="28">
        <v>20000000</v>
      </c>
      <c r="AR36" s="28">
        <v>20000000</v>
      </c>
      <c r="AS36" s="28">
        <v>20000000</v>
      </c>
      <c r="AT36" s="28">
        <v>20000000</v>
      </c>
      <c r="AU36" s="28">
        <v>20000000</v>
      </c>
      <c r="AV36" s="28">
        <v>44514000</v>
      </c>
      <c r="AW36" s="28">
        <v>49901374</v>
      </c>
      <c r="AX36" s="28">
        <v>48725673</v>
      </c>
      <c r="AY36" s="28">
        <v>47566002</v>
      </c>
      <c r="AZ36" s="28">
        <v>46474833</v>
      </c>
      <c r="BA36" s="28">
        <v>45496770</v>
      </c>
      <c r="BB36" s="28">
        <v>44405909</v>
      </c>
      <c r="BC36" s="28">
        <v>53315682</v>
      </c>
      <c r="BD36" s="28">
        <v>52226416</v>
      </c>
      <c r="BE36" s="28">
        <v>49501000</v>
      </c>
      <c r="BF36" s="28">
        <v>39312787</v>
      </c>
      <c r="BG36" s="28">
        <v>37977787</v>
      </c>
      <c r="BH36" s="28">
        <v>34356737</v>
      </c>
      <c r="BI36" s="28">
        <v>31170700</v>
      </c>
      <c r="BJ36" s="28">
        <v>27820990</v>
      </c>
      <c r="BK36" s="28">
        <v>21548142</v>
      </c>
      <c r="BL36" s="28">
        <v>1635655</v>
      </c>
      <c r="BM36" s="28">
        <v>720732</v>
      </c>
      <c r="BN36" s="28">
        <v>8901000</v>
      </c>
      <c r="BO36" s="28">
        <v>8648930</v>
      </c>
      <c r="BP36" s="28">
        <v>9734452</v>
      </c>
      <c r="BQ36" s="28">
        <v>8762980</v>
      </c>
      <c r="BR36" s="28">
        <v>8261728</v>
      </c>
      <c r="BS36" s="28">
        <v>9015250</v>
      </c>
      <c r="BT36" s="28">
        <v>8131252</v>
      </c>
      <c r="BU36" s="28">
        <v>8472877</v>
      </c>
      <c r="BV36" s="28">
        <v>9272593</v>
      </c>
      <c r="BW36" s="28">
        <v>8901000</v>
      </c>
      <c r="BX36" s="28">
        <v>8648930</v>
      </c>
      <c r="BY36" s="28">
        <v>9734452</v>
      </c>
      <c r="BZ36" s="28">
        <v>8762980</v>
      </c>
      <c r="CA36" s="28">
        <v>8261728</v>
      </c>
      <c r="CB36" s="28">
        <v>9015250</v>
      </c>
      <c r="CC36" s="28">
        <v>8131252</v>
      </c>
      <c r="CD36" s="28">
        <v>8472877</v>
      </c>
      <c r="CE36" s="28">
        <v>9272593</v>
      </c>
      <c r="CF36" s="28">
        <v>7711000</v>
      </c>
      <c r="CG36" s="28">
        <v>7128025</v>
      </c>
      <c r="CH36" s="28">
        <v>5767271</v>
      </c>
      <c r="CI36" s="28">
        <v>4297788</v>
      </c>
      <c r="CJ36" s="28">
        <v>3757397</v>
      </c>
      <c r="CK36" s="28">
        <v>3844860</v>
      </c>
      <c r="CL36" s="28">
        <v>3701843</v>
      </c>
      <c r="CM36" s="28">
        <v>1222415</v>
      </c>
      <c r="CN36" s="28">
        <v>1009446</v>
      </c>
      <c r="CO36" s="28">
        <v>6090000</v>
      </c>
      <c r="CP36" s="28">
        <v>5988606</v>
      </c>
      <c r="CQ36" s="28">
        <v>6945739</v>
      </c>
      <c r="CR36" s="28">
        <v>9398762</v>
      </c>
      <c r="CS36" s="28">
        <v>12312618</v>
      </c>
      <c r="CT36" s="28">
        <v>12833421</v>
      </c>
      <c r="CU36" s="28">
        <v>12333705</v>
      </c>
      <c r="CV36" s="28">
        <v>14704002</v>
      </c>
      <c r="CW36" s="28">
        <v>12570878</v>
      </c>
      <c r="CX36" s="28">
        <v>120608000</v>
      </c>
      <c r="CY36" s="28">
        <v>131549718</v>
      </c>
      <c r="CZ36" s="28">
        <v>132962631</v>
      </c>
      <c r="DA36" s="28">
        <v>136298393</v>
      </c>
      <c r="DB36" s="28">
        <v>125345996</v>
      </c>
      <c r="DC36" s="28">
        <v>124492948</v>
      </c>
      <c r="DD36" s="28">
        <v>135937521</v>
      </c>
      <c r="DE36" s="28">
        <v>143873685</v>
      </c>
      <c r="DF36" s="28">
        <v>138569934</v>
      </c>
    </row>
    <row r="37" spans="2:110" x14ac:dyDescent="0.25">
      <c r="B37" t="s">
        <v>12</v>
      </c>
      <c r="C37" s="28">
        <v>2705064000</v>
      </c>
      <c r="D37" s="28">
        <v>2837556000</v>
      </c>
      <c r="E37" s="28">
        <v>2950150000</v>
      </c>
      <c r="F37" s="28">
        <v>3115158000</v>
      </c>
      <c r="G37" s="28">
        <v>3340641000</v>
      </c>
      <c r="H37" s="28">
        <v>3261325000</v>
      </c>
      <c r="I37" s="28">
        <v>3391907000</v>
      </c>
      <c r="J37" s="28">
        <v>3529682000</v>
      </c>
      <c r="K37" s="28">
        <v>4146133000</v>
      </c>
      <c r="L37" s="28">
        <v>505011000</v>
      </c>
      <c r="M37" s="28">
        <v>379695000</v>
      </c>
      <c r="N37" s="28">
        <v>266718000</v>
      </c>
      <c r="O37" s="28">
        <v>150957000</v>
      </c>
      <c r="P37" s="28">
        <v>38170000</v>
      </c>
      <c r="Q37" s="28">
        <v>28881000</v>
      </c>
      <c r="R37" s="28">
        <v>26095000</v>
      </c>
      <c r="S37" s="28">
        <v>16985000</v>
      </c>
      <c r="T37" s="28">
        <v>29567000</v>
      </c>
      <c r="U37" s="28">
        <v>1044356000</v>
      </c>
      <c r="V37" s="28">
        <v>1268231000</v>
      </c>
      <c r="W37" s="28">
        <v>1448946000</v>
      </c>
      <c r="X37" s="28">
        <v>1585100000</v>
      </c>
      <c r="Y37" s="28">
        <v>1730427000</v>
      </c>
      <c r="Z37" s="28">
        <v>1736689000</v>
      </c>
      <c r="AA37" s="28">
        <v>1722306000</v>
      </c>
      <c r="AB37" s="28">
        <v>1729731000</v>
      </c>
      <c r="AC37" s="28">
        <v>1872549000</v>
      </c>
      <c r="AD37" s="28">
        <v>73656000</v>
      </c>
      <c r="AE37" s="28">
        <v>73118000</v>
      </c>
      <c r="AF37" s="28">
        <v>6619000</v>
      </c>
      <c r="AG37" s="28">
        <v>24236000</v>
      </c>
      <c r="AH37" s="28">
        <v>35035000</v>
      </c>
      <c r="AI37" s="28">
        <v>11892000</v>
      </c>
      <c r="AJ37" s="28">
        <v>11835000</v>
      </c>
      <c r="AK37" s="28">
        <v>11812000</v>
      </c>
      <c r="AL37" s="28">
        <v>11223000</v>
      </c>
      <c r="AM37" s="28">
        <v>94590000</v>
      </c>
      <c r="AN37" s="28">
        <v>94590000</v>
      </c>
      <c r="AO37" s="28">
        <v>94590000</v>
      </c>
      <c r="AP37" s="28">
        <v>94590000</v>
      </c>
      <c r="AQ37" s="28">
        <v>94590000</v>
      </c>
      <c r="AR37" s="28">
        <v>94590000</v>
      </c>
      <c r="AS37" s="28">
        <v>94590000</v>
      </c>
      <c r="AT37" s="28">
        <v>94590000</v>
      </c>
      <c r="AU37" s="28">
        <v>94590000</v>
      </c>
      <c r="AV37" s="28">
        <v>447488000</v>
      </c>
      <c r="AW37" s="28">
        <v>448200000</v>
      </c>
      <c r="AX37" s="28">
        <v>442850000</v>
      </c>
      <c r="AY37" s="28">
        <v>442491000</v>
      </c>
      <c r="AZ37" s="28">
        <v>442628000</v>
      </c>
      <c r="BA37" s="28">
        <v>402515000</v>
      </c>
      <c r="BB37" s="28">
        <v>402475000</v>
      </c>
      <c r="BC37" s="28">
        <v>402717000</v>
      </c>
      <c r="BD37" s="28">
        <v>402560000</v>
      </c>
      <c r="BE37" s="28">
        <v>24074000</v>
      </c>
      <c r="BF37" s="28">
        <v>5636000</v>
      </c>
      <c r="BG37" s="28">
        <v>6812000</v>
      </c>
      <c r="BH37" s="28">
        <v>5338000</v>
      </c>
      <c r="BI37" s="28">
        <v>8058000</v>
      </c>
      <c r="BJ37" s="28">
        <v>3131000</v>
      </c>
      <c r="BK37" s="28">
        <v>3675000</v>
      </c>
      <c r="BL37" s="28">
        <v>1844000</v>
      </c>
      <c r="BM37" s="28">
        <v>718000</v>
      </c>
      <c r="BN37" s="28">
        <v>1481147000</v>
      </c>
      <c r="BO37" s="28">
        <v>1661104000</v>
      </c>
      <c r="BP37" s="28">
        <v>1316245000</v>
      </c>
      <c r="BQ37" s="28">
        <v>1465866000</v>
      </c>
      <c r="BR37" s="28">
        <v>1515705000</v>
      </c>
      <c r="BS37" s="28">
        <v>1529266000</v>
      </c>
      <c r="BT37" s="28">
        <v>1626338000</v>
      </c>
      <c r="BU37" s="28">
        <v>1767806000</v>
      </c>
      <c r="BV37" s="28">
        <v>1867593000</v>
      </c>
      <c r="BW37" s="28">
        <v>1481147000</v>
      </c>
      <c r="BX37" s="28">
        <v>1661104000</v>
      </c>
      <c r="BY37" s="28">
        <v>1316245000</v>
      </c>
      <c r="BZ37" s="28">
        <v>1465866000</v>
      </c>
      <c r="CA37" s="28">
        <v>1515705000</v>
      </c>
      <c r="CB37" s="28">
        <v>1529266000</v>
      </c>
      <c r="CC37" s="28">
        <v>1626338000</v>
      </c>
      <c r="CD37" s="28">
        <v>1767806000</v>
      </c>
      <c r="CE37" s="28">
        <v>1867593000</v>
      </c>
      <c r="CF37" s="28">
        <v>0</v>
      </c>
      <c r="CG37" s="28">
        <v>0</v>
      </c>
      <c r="CH37" s="28">
        <v>0</v>
      </c>
      <c r="CI37" s="28">
        <v>0</v>
      </c>
      <c r="CJ37" s="28">
        <v>0</v>
      </c>
      <c r="CK37" s="28">
        <v>0</v>
      </c>
      <c r="CL37" s="28">
        <v>0</v>
      </c>
      <c r="CM37" s="28">
        <v>0</v>
      </c>
      <c r="CN37" s="28">
        <v>0</v>
      </c>
      <c r="CO37" s="28">
        <v>174649000</v>
      </c>
      <c r="CP37" s="28">
        <v>153787000</v>
      </c>
      <c r="CQ37" s="28">
        <v>162404000</v>
      </c>
      <c r="CR37" s="28">
        <v>140126000</v>
      </c>
      <c r="CS37" s="28">
        <v>154671000</v>
      </c>
      <c r="CT37" s="28">
        <v>167144000</v>
      </c>
      <c r="CU37" s="28">
        <v>214856000</v>
      </c>
      <c r="CV37" s="28">
        <v>203726000</v>
      </c>
      <c r="CW37" s="28">
        <v>304624000</v>
      </c>
      <c r="CX37" s="28">
        <v>483116000</v>
      </c>
      <c r="CY37" s="28">
        <v>474239000</v>
      </c>
      <c r="CZ37" s="28">
        <v>927249000</v>
      </c>
      <c r="DA37" s="28">
        <v>966747000</v>
      </c>
      <c r="DB37" s="28">
        <v>1124989000</v>
      </c>
      <c r="DC37" s="28">
        <v>1064679000</v>
      </c>
      <c r="DD37" s="28">
        <v>1049973000</v>
      </c>
      <c r="DE37" s="28">
        <v>1058999000</v>
      </c>
      <c r="DF37" s="28">
        <v>1476048000</v>
      </c>
    </row>
    <row r="38" spans="2:110" x14ac:dyDescent="0.25">
      <c r="B38" t="s">
        <v>25</v>
      </c>
      <c r="C38" s="28">
        <v>438890000</v>
      </c>
      <c r="D38" s="28">
        <v>351465000</v>
      </c>
      <c r="E38" s="28">
        <v>450492000</v>
      </c>
      <c r="F38" s="28">
        <v>517568000</v>
      </c>
      <c r="G38" s="28">
        <v>500598000</v>
      </c>
      <c r="H38" s="28">
        <v>760081000</v>
      </c>
      <c r="I38" s="28">
        <v>653126000</v>
      </c>
      <c r="J38" s="28">
        <v>570373000</v>
      </c>
      <c r="K38" s="28">
        <v>540674000</v>
      </c>
      <c r="L38" s="28">
        <v>1000</v>
      </c>
      <c r="M38" s="28">
        <v>0</v>
      </c>
      <c r="N38" s="28">
        <v>1000</v>
      </c>
      <c r="O38" s="28">
        <v>1000</v>
      </c>
      <c r="P38" s="28">
        <v>0</v>
      </c>
      <c r="Q38" s="28">
        <v>0</v>
      </c>
      <c r="R38" s="28">
        <v>2000</v>
      </c>
      <c r="S38" s="28">
        <v>5000</v>
      </c>
      <c r="T38" s="28">
        <v>3000</v>
      </c>
      <c r="U38" s="28">
        <v>117960000</v>
      </c>
      <c r="V38" s="28">
        <v>101000000</v>
      </c>
      <c r="W38" s="28">
        <v>105720000</v>
      </c>
      <c r="X38" s="28">
        <v>131972000</v>
      </c>
      <c r="Y38" s="28">
        <v>180584000</v>
      </c>
      <c r="Z38" s="28">
        <v>253333000</v>
      </c>
      <c r="AA38" s="28">
        <v>247069000</v>
      </c>
      <c r="AB38" s="28">
        <v>222951000</v>
      </c>
      <c r="AC38" s="28">
        <v>201506000</v>
      </c>
      <c r="AD38" s="28">
        <v>10980000</v>
      </c>
      <c r="AE38" s="28">
        <v>16273000</v>
      </c>
      <c r="AF38" s="28">
        <v>16358000</v>
      </c>
      <c r="AG38" s="28">
        <v>16476000</v>
      </c>
      <c r="AH38" s="28">
        <v>6544000</v>
      </c>
      <c r="AI38" s="28">
        <v>9463000</v>
      </c>
      <c r="AJ38" s="28">
        <v>9571000</v>
      </c>
      <c r="AK38" s="28">
        <v>10444000</v>
      </c>
      <c r="AL38" s="28">
        <v>11548000</v>
      </c>
      <c r="AM38" s="28">
        <v>15339000</v>
      </c>
      <c r="AN38" s="28">
        <v>15339000</v>
      </c>
      <c r="AO38" s="28">
        <v>15339000</v>
      </c>
      <c r="AP38" s="28">
        <v>15339000</v>
      </c>
      <c r="AQ38" s="28">
        <v>15339000</v>
      </c>
      <c r="AR38" s="28">
        <v>15339000</v>
      </c>
      <c r="AS38" s="28">
        <v>15339000</v>
      </c>
      <c r="AT38" s="28">
        <v>15339000</v>
      </c>
      <c r="AU38" s="28">
        <v>15339000</v>
      </c>
      <c r="AV38" s="28">
        <v>149297000</v>
      </c>
      <c r="AW38" s="28">
        <v>149297000</v>
      </c>
      <c r="AX38" s="28">
        <v>149297000</v>
      </c>
      <c r="AY38" s="28">
        <v>209297000</v>
      </c>
      <c r="AZ38" s="28">
        <v>209297000</v>
      </c>
      <c r="BA38" s="28">
        <v>209297000</v>
      </c>
      <c r="BB38" s="28">
        <v>209297000</v>
      </c>
      <c r="BC38" s="28">
        <v>209297000</v>
      </c>
      <c r="BD38" s="28">
        <v>209297000</v>
      </c>
      <c r="BE38" s="28">
        <v>235820000</v>
      </c>
      <c r="BF38" s="28">
        <v>85625000</v>
      </c>
      <c r="BG38" s="28">
        <v>79375000</v>
      </c>
      <c r="BH38" s="28">
        <v>70937000</v>
      </c>
      <c r="BI38" s="28">
        <v>73985000</v>
      </c>
      <c r="BJ38" s="28">
        <v>132031000</v>
      </c>
      <c r="BK38" s="28">
        <v>115078000</v>
      </c>
      <c r="BL38" s="28">
        <v>99375000</v>
      </c>
      <c r="BM38" s="28">
        <v>74922000</v>
      </c>
      <c r="BN38" s="28">
        <v>23989000</v>
      </c>
      <c r="BO38" s="28">
        <v>5204000</v>
      </c>
      <c r="BP38" s="28">
        <v>46853000</v>
      </c>
      <c r="BQ38" s="28">
        <v>58024000</v>
      </c>
      <c r="BR38" s="28">
        <v>67653000</v>
      </c>
      <c r="BS38" s="28">
        <v>49821000</v>
      </c>
      <c r="BT38" s="28">
        <v>50901000</v>
      </c>
      <c r="BU38" s="28">
        <v>37844000</v>
      </c>
      <c r="BV38" s="28">
        <v>28858000</v>
      </c>
      <c r="BW38" s="28">
        <v>23989000</v>
      </c>
      <c r="BX38" s="28">
        <v>5204000</v>
      </c>
      <c r="BY38" s="28">
        <v>46853000</v>
      </c>
      <c r="BZ38" s="28">
        <v>58024000</v>
      </c>
      <c r="CA38" s="28">
        <v>67653000</v>
      </c>
      <c r="CB38" s="28">
        <v>49821000</v>
      </c>
      <c r="CC38" s="28">
        <v>50901000</v>
      </c>
      <c r="CD38" s="28">
        <v>37844000</v>
      </c>
      <c r="CE38" s="28">
        <v>28858000</v>
      </c>
      <c r="CF38" s="28">
        <v>14445000</v>
      </c>
      <c r="CG38" s="28">
        <v>11598000</v>
      </c>
      <c r="CH38" s="28">
        <v>6250000</v>
      </c>
      <c r="CI38" s="28">
        <v>8438000</v>
      </c>
      <c r="CJ38" s="28">
        <v>11953000</v>
      </c>
      <c r="CK38" s="28">
        <v>27872000</v>
      </c>
      <c r="CL38" s="28">
        <v>84629000</v>
      </c>
      <c r="CM38" s="28">
        <v>15703000</v>
      </c>
      <c r="CN38" s="28">
        <v>20078000</v>
      </c>
      <c r="CO38" s="28">
        <v>0</v>
      </c>
      <c r="CP38" s="28">
        <v>43058000</v>
      </c>
      <c r="CQ38" s="28">
        <v>45258000</v>
      </c>
      <c r="CR38" s="28">
        <v>49317000</v>
      </c>
      <c r="CS38" s="28">
        <v>43307000</v>
      </c>
      <c r="CT38" s="28">
        <v>219531000</v>
      </c>
      <c r="CU38" s="28">
        <v>51961000</v>
      </c>
      <c r="CV38" s="28">
        <v>148238000</v>
      </c>
      <c r="CW38" s="28">
        <v>156215000</v>
      </c>
      <c r="CX38" s="28">
        <v>0</v>
      </c>
      <c r="CY38" s="28">
        <v>41344000</v>
      </c>
      <c r="CZ38" s="28">
        <v>108120000</v>
      </c>
      <c r="DA38" s="28">
        <v>106216000</v>
      </c>
      <c r="DB38" s="28">
        <v>79064000</v>
      </c>
      <c r="DC38" s="28">
        <v>106190000</v>
      </c>
      <c r="DD38" s="28">
        <v>125921000</v>
      </c>
      <c r="DE38" s="28">
        <v>44577000</v>
      </c>
      <c r="DF38" s="28">
        <v>35965000</v>
      </c>
    </row>
    <row r="39" spans="2:110" x14ac:dyDescent="0.25">
      <c r="B39" t="s">
        <v>61</v>
      </c>
      <c r="C39" s="28">
        <v>74711930</v>
      </c>
      <c r="D39" s="28">
        <v>93844759</v>
      </c>
      <c r="E39" s="28">
        <v>238421471</v>
      </c>
      <c r="F39" s="28">
        <v>409046302</v>
      </c>
      <c r="G39" s="28">
        <v>579242292</v>
      </c>
      <c r="H39" s="28">
        <v>730151000</v>
      </c>
      <c r="I39" s="28">
        <v>704016000</v>
      </c>
      <c r="J39" s="28">
        <v>590449000</v>
      </c>
      <c r="K39" s="28">
        <v>581532000</v>
      </c>
      <c r="L39" s="28">
        <v>0</v>
      </c>
      <c r="M39" s="28">
        <v>920607</v>
      </c>
      <c r="N39" s="28">
        <v>774924</v>
      </c>
      <c r="O39" s="28">
        <v>713381</v>
      </c>
      <c r="P39" s="28">
        <v>625485</v>
      </c>
      <c r="Q39" s="28">
        <v>795000</v>
      </c>
      <c r="R39" s="28">
        <v>521000</v>
      </c>
      <c r="S39" s="28">
        <v>339000</v>
      </c>
      <c r="T39" s="28">
        <v>132000</v>
      </c>
      <c r="U39" s="28">
        <v>8551684</v>
      </c>
      <c r="V39" s="28">
        <v>12837894</v>
      </c>
      <c r="W39" s="28">
        <v>93000141</v>
      </c>
      <c r="X39" s="28">
        <v>243385427</v>
      </c>
      <c r="Y39" s="28">
        <v>436507898</v>
      </c>
      <c r="Z39" s="28">
        <v>561626000</v>
      </c>
      <c r="AA39" s="28">
        <v>515423000</v>
      </c>
      <c r="AB39" s="28">
        <v>458855000</v>
      </c>
      <c r="AC39" s="28">
        <v>192474000</v>
      </c>
      <c r="AD39" s="28">
        <v>256</v>
      </c>
      <c r="AE39" s="28">
        <v>256</v>
      </c>
      <c r="AF39" s="28">
        <v>256</v>
      </c>
      <c r="AG39" s="28">
        <v>256</v>
      </c>
      <c r="AH39" s="28">
        <v>300000</v>
      </c>
      <c r="AI39" s="28">
        <v>0</v>
      </c>
      <c r="AJ39" s="28">
        <v>0</v>
      </c>
      <c r="AK39" s="28">
        <v>0</v>
      </c>
      <c r="AL39" s="28">
        <v>260294000</v>
      </c>
      <c r="AM39" s="28">
        <v>5114000</v>
      </c>
      <c r="AN39" s="28">
        <v>5114000</v>
      </c>
      <c r="AO39" s="28">
        <v>50000000</v>
      </c>
      <c r="AP39" s="28">
        <v>50000000</v>
      </c>
      <c r="AQ39" s="28">
        <v>50000000</v>
      </c>
      <c r="AR39" s="28">
        <v>50000000</v>
      </c>
      <c r="AS39" s="28">
        <v>50000000</v>
      </c>
      <c r="AT39" s="28">
        <v>50000000</v>
      </c>
      <c r="AU39" s="28">
        <v>50000000</v>
      </c>
      <c r="AV39" s="28">
        <v>9022820</v>
      </c>
      <c r="AW39" s="28">
        <v>17160361</v>
      </c>
      <c r="AX39" s="28">
        <v>56692890</v>
      </c>
      <c r="AY39" s="28">
        <v>86060096</v>
      </c>
      <c r="AZ39" s="28">
        <v>139695352</v>
      </c>
      <c r="BA39" s="28">
        <v>189366000</v>
      </c>
      <c r="BB39" s="28">
        <v>192591000</v>
      </c>
      <c r="BC39" s="28">
        <v>143940000</v>
      </c>
      <c r="BD39" s="28">
        <v>143747000</v>
      </c>
      <c r="BE39" s="28">
        <v>0</v>
      </c>
      <c r="BF39" s="28">
        <v>0</v>
      </c>
      <c r="BG39" s="28">
        <v>68800000</v>
      </c>
      <c r="BH39" s="28">
        <v>160004000</v>
      </c>
      <c r="BI39" s="28">
        <v>246589919</v>
      </c>
      <c r="BJ39" s="28">
        <v>349395000</v>
      </c>
      <c r="BK39" s="28">
        <v>329501000</v>
      </c>
      <c r="BL39" s="28">
        <v>299349000</v>
      </c>
      <c r="BM39" s="28">
        <v>266250000</v>
      </c>
      <c r="BN39" s="28">
        <v>1027600</v>
      </c>
      <c r="BO39" s="28">
        <v>2725300</v>
      </c>
      <c r="BP39" s="28">
        <v>28838497</v>
      </c>
      <c r="BQ39" s="28">
        <v>30720592</v>
      </c>
      <c r="BR39" s="28">
        <v>51634530</v>
      </c>
      <c r="BS39" s="28">
        <v>66898000</v>
      </c>
      <c r="BT39" s="28">
        <v>22664000</v>
      </c>
      <c r="BU39" s="28">
        <v>16556000</v>
      </c>
      <c r="BV39" s="28">
        <v>16445000</v>
      </c>
      <c r="BW39" s="28">
        <v>1027600</v>
      </c>
      <c r="BX39" s="28">
        <v>2725300</v>
      </c>
      <c r="BY39" s="28">
        <v>28838497</v>
      </c>
      <c r="BZ39" s="28">
        <v>30720592</v>
      </c>
      <c r="CA39" s="28">
        <v>51634530</v>
      </c>
      <c r="CB39" s="28">
        <v>66898000</v>
      </c>
      <c r="CC39" s="28">
        <v>22664000</v>
      </c>
      <c r="CD39" s="28">
        <v>16556000</v>
      </c>
      <c r="CE39" s="28">
        <v>16445000</v>
      </c>
      <c r="CF39" s="28">
        <v>0</v>
      </c>
      <c r="CG39" s="28">
        <v>0</v>
      </c>
      <c r="CH39" s="28">
        <v>8495781</v>
      </c>
      <c r="CI39" s="28">
        <v>8024731</v>
      </c>
      <c r="CJ39" s="28">
        <v>9288474</v>
      </c>
      <c r="CK39" s="28">
        <v>9261000</v>
      </c>
      <c r="CL39" s="28">
        <v>30385000</v>
      </c>
      <c r="CM39" s="28">
        <v>34824000</v>
      </c>
      <c r="CN39" s="28">
        <v>68179000</v>
      </c>
      <c r="CO39" s="28">
        <v>97783</v>
      </c>
      <c r="CP39" s="28">
        <v>761868</v>
      </c>
      <c r="CQ39" s="28">
        <v>3823522</v>
      </c>
      <c r="CR39" s="28">
        <v>19157056</v>
      </c>
      <c r="CS39" s="28">
        <v>24293196</v>
      </c>
      <c r="CT39" s="28">
        <v>42306000</v>
      </c>
      <c r="CU39" s="28">
        <v>22531000</v>
      </c>
      <c r="CV39" s="28">
        <v>20369000</v>
      </c>
      <c r="CW39" s="28">
        <v>5112000</v>
      </c>
      <c r="CX39" s="28">
        <v>59449728</v>
      </c>
      <c r="CY39" s="28">
        <v>68083230</v>
      </c>
      <c r="CZ39" s="28">
        <v>21770782</v>
      </c>
      <c r="DA39" s="28">
        <v>55079827</v>
      </c>
      <c r="DB39" s="28">
        <v>57740822</v>
      </c>
      <c r="DC39" s="28">
        <v>22925000</v>
      </c>
      <c r="DD39" s="28">
        <v>56344000</v>
      </c>
      <c r="DE39" s="28">
        <v>25411000</v>
      </c>
      <c r="DF39" s="28">
        <v>31799000</v>
      </c>
    </row>
    <row r="40" spans="2:110" x14ac:dyDescent="0.25">
      <c r="B40" t="s">
        <v>21</v>
      </c>
      <c r="C40" s="28">
        <v>658868277</v>
      </c>
      <c r="D40" s="28">
        <v>636797282</v>
      </c>
      <c r="E40" s="28">
        <v>607252926</v>
      </c>
      <c r="F40" s="28">
        <v>586702314</v>
      </c>
      <c r="G40" s="28">
        <v>670994512</v>
      </c>
      <c r="H40" s="28">
        <v>644186841</v>
      </c>
      <c r="I40" s="28">
        <v>633833822</v>
      </c>
      <c r="J40" s="28">
        <v>671188656</v>
      </c>
      <c r="K40" s="28">
        <v>859333065</v>
      </c>
      <c r="L40" s="28">
        <v>850859</v>
      </c>
      <c r="M40" s="28">
        <v>571870</v>
      </c>
      <c r="N40" s="28">
        <v>401410</v>
      </c>
      <c r="O40" s="28">
        <v>281578</v>
      </c>
      <c r="P40" s="28">
        <v>233667</v>
      </c>
      <c r="Q40" s="28">
        <v>241681</v>
      </c>
      <c r="R40" s="28">
        <v>252354</v>
      </c>
      <c r="S40" s="28">
        <v>270445</v>
      </c>
      <c r="T40" s="28">
        <v>213150</v>
      </c>
      <c r="U40" s="28">
        <v>143634657</v>
      </c>
      <c r="V40" s="28">
        <v>125627449</v>
      </c>
      <c r="W40" s="28">
        <v>116131149</v>
      </c>
      <c r="X40" s="28">
        <v>106924588</v>
      </c>
      <c r="Y40" s="28">
        <v>93232507</v>
      </c>
      <c r="Z40" s="28">
        <v>87368012</v>
      </c>
      <c r="AA40" s="28">
        <v>76055981</v>
      </c>
      <c r="AB40" s="28">
        <v>64890378</v>
      </c>
      <c r="AC40" s="28">
        <v>53981066</v>
      </c>
      <c r="AD40" s="28">
        <v>405914729</v>
      </c>
      <c r="AE40" s="28">
        <v>407588049</v>
      </c>
      <c r="AF40" s="28">
        <v>375372204</v>
      </c>
      <c r="AG40" s="28">
        <v>375229366</v>
      </c>
      <c r="AH40" s="28">
        <v>434243222</v>
      </c>
      <c r="AI40" s="28">
        <v>434251354</v>
      </c>
      <c r="AJ40" s="28">
        <v>434081340</v>
      </c>
      <c r="AK40" s="28">
        <v>430564282</v>
      </c>
      <c r="AL40" s="28">
        <v>436972134</v>
      </c>
      <c r="AM40" s="28">
        <v>102258351</v>
      </c>
      <c r="AN40" s="28">
        <v>102258351</v>
      </c>
      <c r="AO40" s="28">
        <v>102258351</v>
      </c>
      <c r="AP40" s="28">
        <v>102258351</v>
      </c>
      <c r="AQ40" s="28">
        <v>102258351</v>
      </c>
      <c r="AR40" s="28">
        <v>102258351</v>
      </c>
      <c r="AS40" s="28">
        <v>102258351</v>
      </c>
      <c r="AT40" s="28">
        <v>102258351</v>
      </c>
      <c r="AU40" s="28">
        <v>102258351</v>
      </c>
      <c r="AV40" s="28">
        <v>97557094</v>
      </c>
      <c r="AW40" s="28">
        <v>96957829</v>
      </c>
      <c r="AX40" s="28">
        <v>98496068</v>
      </c>
      <c r="AY40" s="28">
        <v>47858392</v>
      </c>
      <c r="AZ40" s="28">
        <v>48241354</v>
      </c>
      <c r="BA40" s="28">
        <v>47519235</v>
      </c>
      <c r="BB40" s="28">
        <v>46797395</v>
      </c>
      <c r="BC40" s="28">
        <v>46075557</v>
      </c>
      <c r="BD40" s="28">
        <v>45252656</v>
      </c>
      <c r="BE40" s="28">
        <v>9719746</v>
      </c>
      <c r="BF40" s="28">
        <v>9622234</v>
      </c>
      <c r="BG40" s="28">
        <v>9356215</v>
      </c>
      <c r="BH40" s="28">
        <v>3884857</v>
      </c>
      <c r="BI40" s="28">
        <v>170565000</v>
      </c>
      <c r="BJ40" s="28">
        <v>398003023</v>
      </c>
      <c r="BK40" s="28">
        <v>97061116</v>
      </c>
      <c r="BL40" s="28">
        <v>96986138</v>
      </c>
      <c r="BM40" s="28">
        <v>34939000</v>
      </c>
      <c r="BN40" s="28">
        <v>153945967</v>
      </c>
      <c r="BO40" s="28">
        <v>83124369</v>
      </c>
      <c r="BP40" s="28">
        <v>88931924</v>
      </c>
      <c r="BQ40" s="28">
        <v>99593715</v>
      </c>
      <c r="BR40" s="28">
        <v>93902672</v>
      </c>
      <c r="BS40" s="28">
        <v>95526744</v>
      </c>
      <c r="BT40" s="28">
        <v>95994419</v>
      </c>
      <c r="BU40" s="28">
        <v>98951938</v>
      </c>
      <c r="BV40" s="28">
        <v>106307248</v>
      </c>
      <c r="BW40" s="28">
        <v>153945967</v>
      </c>
      <c r="BX40" s="28">
        <v>83124369</v>
      </c>
      <c r="BY40" s="28">
        <v>88931924</v>
      </c>
      <c r="BZ40" s="28">
        <v>99593715</v>
      </c>
      <c r="CA40" s="28">
        <v>93902672</v>
      </c>
      <c r="CB40" s="28">
        <v>95526744</v>
      </c>
      <c r="CC40" s="28">
        <v>95994419</v>
      </c>
      <c r="CD40" s="28">
        <v>98951938</v>
      </c>
      <c r="CE40" s="28">
        <v>106307248</v>
      </c>
      <c r="CF40" s="28">
        <v>31537</v>
      </c>
      <c r="CG40" s="28">
        <v>15971</v>
      </c>
      <c r="CH40" s="28">
        <v>2564</v>
      </c>
      <c r="CI40" s="28">
        <v>17</v>
      </c>
      <c r="CJ40" s="28">
        <v>3</v>
      </c>
      <c r="CK40" s="28">
        <v>0</v>
      </c>
      <c r="CL40" s="28">
        <v>7348</v>
      </c>
      <c r="CM40" s="28">
        <v>10215</v>
      </c>
      <c r="CN40" s="28">
        <v>0</v>
      </c>
      <c r="CO40" s="28">
        <v>24161648</v>
      </c>
      <c r="CP40" s="28">
        <v>22715870</v>
      </c>
      <c r="CQ40" s="28">
        <v>29036275</v>
      </c>
      <c r="CR40" s="28">
        <v>35065529</v>
      </c>
      <c r="CS40" s="28">
        <v>21820043</v>
      </c>
      <c r="CT40" s="28">
        <v>0</v>
      </c>
      <c r="CU40" s="28">
        <v>26090255</v>
      </c>
      <c r="CV40" s="28">
        <v>29313032</v>
      </c>
      <c r="CW40" s="28">
        <v>34918712</v>
      </c>
      <c r="CX40" s="28">
        <v>271193935</v>
      </c>
      <c r="CY40" s="28">
        <v>322102658</v>
      </c>
      <c r="CZ40" s="28">
        <v>279171530</v>
      </c>
      <c r="DA40" s="28">
        <v>298041454</v>
      </c>
      <c r="DB40" s="28">
        <v>234207090</v>
      </c>
      <c r="DC40" s="28">
        <v>879489</v>
      </c>
      <c r="DD40" s="28">
        <v>265624939</v>
      </c>
      <c r="DE40" s="28">
        <v>297593426</v>
      </c>
      <c r="DF40" s="28">
        <v>535657098</v>
      </c>
    </row>
    <row r="41" spans="2:110" x14ac:dyDescent="0.25">
      <c r="B41" t="s">
        <v>42</v>
      </c>
      <c r="C41" s="28">
        <v>198034299</v>
      </c>
      <c r="D41" s="28">
        <v>292364963</v>
      </c>
      <c r="E41" s="28">
        <v>278242670</v>
      </c>
      <c r="F41" s="28">
        <v>381082144</v>
      </c>
      <c r="G41" s="28">
        <v>267006440</v>
      </c>
      <c r="H41" s="28">
        <v>241530616</v>
      </c>
      <c r="I41" s="28">
        <v>260105108</v>
      </c>
      <c r="J41" s="28">
        <v>296031530</v>
      </c>
      <c r="K41" s="28">
        <v>314295562</v>
      </c>
      <c r="L41" s="28">
        <v>4833575</v>
      </c>
      <c r="M41" s="28">
        <v>7447090</v>
      </c>
      <c r="N41" s="28">
        <v>9520072</v>
      </c>
      <c r="O41" s="28">
        <v>11648337</v>
      </c>
      <c r="P41" s="28">
        <v>13641881</v>
      </c>
      <c r="Q41" s="28">
        <v>15909980</v>
      </c>
      <c r="R41" s="28">
        <v>18030706</v>
      </c>
      <c r="S41" s="28">
        <v>7707357</v>
      </c>
      <c r="T41" s="28">
        <v>6533914</v>
      </c>
      <c r="U41" s="28">
        <v>13387639</v>
      </c>
      <c r="V41" s="28">
        <v>22990898</v>
      </c>
      <c r="W41" s="28">
        <v>21122083</v>
      </c>
      <c r="X41" s="28">
        <v>21936287</v>
      </c>
      <c r="Y41" s="28">
        <v>19446531</v>
      </c>
      <c r="Z41" s="28">
        <v>16434434</v>
      </c>
      <c r="AA41" s="28">
        <v>16175740</v>
      </c>
      <c r="AB41" s="28">
        <v>21043709</v>
      </c>
      <c r="AC41" s="28">
        <v>20863512</v>
      </c>
      <c r="AD41" s="28">
        <v>14617</v>
      </c>
      <c r="AE41" s="28">
        <v>3194</v>
      </c>
      <c r="AF41" s="28">
        <v>74450</v>
      </c>
      <c r="AG41" s="28">
        <v>72916</v>
      </c>
      <c r="AH41" s="28">
        <v>72703</v>
      </c>
      <c r="AI41" s="28">
        <v>72703</v>
      </c>
      <c r="AJ41" s="28">
        <v>72703</v>
      </c>
      <c r="AK41" s="28">
        <v>72703</v>
      </c>
      <c r="AL41" s="28">
        <v>72703</v>
      </c>
      <c r="AM41" s="28">
        <v>10500000</v>
      </c>
      <c r="AN41" s="28">
        <v>10500000</v>
      </c>
      <c r="AO41" s="28">
        <v>10500000</v>
      </c>
      <c r="AP41" s="28">
        <v>10500000</v>
      </c>
      <c r="AQ41" s="28">
        <v>10500000</v>
      </c>
      <c r="AR41" s="28">
        <v>10500000</v>
      </c>
      <c r="AS41" s="28">
        <v>10500000</v>
      </c>
      <c r="AT41" s="28">
        <v>10500000</v>
      </c>
      <c r="AU41" s="28">
        <v>10500000</v>
      </c>
      <c r="AV41" s="28">
        <v>47004439</v>
      </c>
      <c r="AW41" s="28">
        <v>48996635</v>
      </c>
      <c r="AX41" s="28">
        <v>43479886</v>
      </c>
      <c r="AY41" s="28">
        <v>32946275</v>
      </c>
      <c r="AZ41" s="28">
        <v>33564990</v>
      </c>
      <c r="BA41" s="28">
        <v>30960180</v>
      </c>
      <c r="BB41" s="28">
        <v>41844720</v>
      </c>
      <c r="BC41" s="28">
        <v>55697204</v>
      </c>
      <c r="BD41" s="28">
        <v>54751297</v>
      </c>
      <c r="BE41" s="28">
        <v>0</v>
      </c>
      <c r="BF41" s="28">
        <v>12500000</v>
      </c>
      <c r="BG41" s="28">
        <v>182284597</v>
      </c>
      <c r="BH41" s="28">
        <v>9891000</v>
      </c>
      <c r="BI41" s="28">
        <v>8515000</v>
      </c>
      <c r="BJ41" s="28">
        <v>7089000</v>
      </c>
      <c r="BK41" s="28">
        <v>5611000</v>
      </c>
      <c r="BL41" s="28">
        <v>4079000</v>
      </c>
      <c r="BM41" s="28">
        <v>22491000</v>
      </c>
      <c r="BN41" s="28">
        <v>35303242</v>
      </c>
      <c r="BO41" s="28">
        <v>38725605</v>
      </c>
      <c r="BP41" s="28">
        <v>41967226</v>
      </c>
      <c r="BQ41" s="28">
        <v>47300358</v>
      </c>
      <c r="BR41" s="28">
        <v>39783909</v>
      </c>
      <c r="BS41" s="28">
        <v>33528251</v>
      </c>
      <c r="BT41" s="28">
        <v>41907040</v>
      </c>
      <c r="BU41" s="28">
        <v>50191900</v>
      </c>
      <c r="BV41" s="28">
        <v>41448028</v>
      </c>
      <c r="BW41" s="28">
        <v>35303242</v>
      </c>
      <c r="BX41" s="28">
        <v>38725605</v>
      </c>
      <c r="BY41" s="28">
        <v>41967226</v>
      </c>
      <c r="BZ41" s="28">
        <v>47300358</v>
      </c>
      <c r="CA41" s="28">
        <v>39783909</v>
      </c>
      <c r="CB41" s="28">
        <v>33528251</v>
      </c>
      <c r="CC41" s="28">
        <v>41907040</v>
      </c>
      <c r="CD41" s="28">
        <v>50191900</v>
      </c>
      <c r="CE41" s="28">
        <v>41448028</v>
      </c>
      <c r="CF41" s="28">
        <v>0</v>
      </c>
      <c r="CG41" s="28">
        <v>0</v>
      </c>
      <c r="CH41" s="28">
        <v>0</v>
      </c>
      <c r="CI41" s="28">
        <v>1327928</v>
      </c>
      <c r="CJ41" s="28">
        <v>12685965</v>
      </c>
      <c r="CK41" s="28">
        <v>12431052</v>
      </c>
      <c r="CL41" s="28">
        <v>11913558</v>
      </c>
      <c r="CM41" s="28">
        <v>11672864</v>
      </c>
      <c r="CN41" s="28">
        <v>18600694</v>
      </c>
      <c r="CO41" s="28">
        <v>91308137</v>
      </c>
      <c r="CP41" s="28">
        <v>102626264</v>
      </c>
      <c r="CQ41" s="28">
        <v>0</v>
      </c>
      <c r="CR41" s="28">
        <v>162892437</v>
      </c>
      <c r="CS41" s="28">
        <v>66075133</v>
      </c>
      <c r="CT41" s="28">
        <v>70929670</v>
      </c>
      <c r="CU41" s="28">
        <v>97242702</v>
      </c>
      <c r="CV41" s="28">
        <v>109940618</v>
      </c>
      <c r="CW41" s="28">
        <v>127890220</v>
      </c>
      <c r="CX41" s="28">
        <v>13918481</v>
      </c>
      <c r="CY41" s="28">
        <v>79016459</v>
      </c>
      <c r="CZ41" s="28">
        <v>10962</v>
      </c>
      <c r="DA41" s="28">
        <v>116224146</v>
      </c>
      <c r="DB41" s="28">
        <v>95881443</v>
      </c>
      <c r="DC41" s="28">
        <v>76092463</v>
      </c>
      <c r="DD41" s="28">
        <v>51086088</v>
      </c>
      <c r="DE41" s="28">
        <v>53949945</v>
      </c>
      <c r="DF41" s="28">
        <v>38614322</v>
      </c>
    </row>
    <row r="42" spans="2:110" x14ac:dyDescent="0.25">
      <c r="B42" t="s">
        <v>45</v>
      </c>
      <c r="C42" s="28">
        <v>169103625</v>
      </c>
      <c r="D42" s="28">
        <v>185953080</v>
      </c>
      <c r="E42" s="28">
        <v>184981684</v>
      </c>
      <c r="F42" s="28">
        <v>177887692</v>
      </c>
      <c r="G42" s="28">
        <v>173008994</v>
      </c>
      <c r="H42" s="28">
        <v>200495704</v>
      </c>
      <c r="I42" s="28">
        <v>209250299</v>
      </c>
      <c r="J42" s="28">
        <v>218411831</v>
      </c>
      <c r="K42" s="28">
        <v>235287506</v>
      </c>
      <c r="L42" s="28">
        <v>5523474</v>
      </c>
      <c r="M42" s="28">
        <v>4470241</v>
      </c>
      <c r="N42" s="28">
        <v>3879380</v>
      </c>
      <c r="O42" s="28">
        <v>3245541</v>
      </c>
      <c r="P42" s="28">
        <v>2758722</v>
      </c>
      <c r="Q42" s="28">
        <v>2089077</v>
      </c>
      <c r="R42" s="28">
        <v>1375491</v>
      </c>
      <c r="S42" s="28">
        <v>678473</v>
      </c>
      <c r="T42" s="28">
        <v>6863500</v>
      </c>
      <c r="U42" s="28">
        <v>31400929</v>
      </c>
      <c r="V42" s="28">
        <v>27141662</v>
      </c>
      <c r="W42" s="28">
        <v>24018817</v>
      </c>
      <c r="X42" s="28">
        <v>22526125</v>
      </c>
      <c r="Y42" s="28">
        <v>40016197</v>
      </c>
      <c r="Z42" s="28">
        <v>51585086</v>
      </c>
      <c r="AA42" s="28">
        <v>50378032</v>
      </c>
      <c r="AB42" s="28">
        <v>53054978</v>
      </c>
      <c r="AC42" s="28">
        <v>57514836</v>
      </c>
      <c r="AD42" s="28">
        <v>3815455</v>
      </c>
      <c r="AE42" s="28">
        <v>3788606</v>
      </c>
      <c r="AF42" s="28">
        <v>980387</v>
      </c>
      <c r="AG42" s="28">
        <v>517387</v>
      </c>
      <c r="AH42" s="28">
        <v>517387</v>
      </c>
      <c r="AI42" s="28">
        <v>472500</v>
      </c>
      <c r="AJ42" s="28">
        <v>472500</v>
      </c>
      <c r="AK42" s="28">
        <v>472500</v>
      </c>
      <c r="AL42" s="28">
        <v>260000</v>
      </c>
      <c r="AM42" s="28">
        <v>50001000</v>
      </c>
      <c r="AN42" s="28">
        <v>50001000</v>
      </c>
      <c r="AO42" s="28">
        <v>50001000</v>
      </c>
      <c r="AP42" s="28">
        <v>50001000</v>
      </c>
      <c r="AQ42" s="28">
        <v>50001000</v>
      </c>
      <c r="AR42" s="28">
        <v>50001000</v>
      </c>
      <c r="AS42" s="28">
        <v>50001000</v>
      </c>
      <c r="AT42" s="28">
        <v>50001000</v>
      </c>
      <c r="AU42" s="28">
        <v>50001000</v>
      </c>
      <c r="AV42" s="28">
        <v>2997835</v>
      </c>
      <c r="AW42" s="28">
        <v>4572794</v>
      </c>
      <c r="AX42" s="28">
        <v>15788789</v>
      </c>
      <c r="AY42" s="28">
        <v>117502</v>
      </c>
      <c r="AZ42" s="28">
        <v>73983</v>
      </c>
      <c r="BA42" s="28">
        <v>52796</v>
      </c>
      <c r="BB42" s="28">
        <v>52400</v>
      </c>
      <c r="BC42" s="28">
        <v>52400</v>
      </c>
      <c r="BD42" s="28">
        <v>52400</v>
      </c>
      <c r="BE42" s="28">
        <v>4036220</v>
      </c>
      <c r="BF42" s="28">
        <v>3083633</v>
      </c>
      <c r="BG42" s="28">
        <v>670131</v>
      </c>
      <c r="BH42" s="28">
        <v>0</v>
      </c>
      <c r="BI42" s="28">
        <v>0</v>
      </c>
      <c r="BJ42" s="28">
        <v>0</v>
      </c>
      <c r="BK42" s="28">
        <v>368628</v>
      </c>
      <c r="BL42" s="28">
        <v>268867</v>
      </c>
      <c r="BM42" s="28">
        <v>169546</v>
      </c>
      <c r="BN42" s="28">
        <v>71712270</v>
      </c>
      <c r="BO42" s="28">
        <v>77809098</v>
      </c>
      <c r="BP42" s="28">
        <v>81934641</v>
      </c>
      <c r="BQ42" s="28">
        <v>84080820</v>
      </c>
      <c r="BR42" s="28">
        <v>83815197</v>
      </c>
      <c r="BS42" s="28">
        <v>86379062</v>
      </c>
      <c r="BT42" s="28">
        <v>98823578</v>
      </c>
      <c r="BU42" s="28">
        <v>129455436</v>
      </c>
      <c r="BV42" s="28">
        <v>111503440</v>
      </c>
      <c r="BW42" s="28">
        <v>71712270</v>
      </c>
      <c r="BX42" s="28">
        <v>77809098</v>
      </c>
      <c r="BY42" s="28">
        <v>81934641</v>
      </c>
      <c r="BZ42" s="28">
        <v>84080820</v>
      </c>
      <c r="CA42" s="28">
        <v>83815197</v>
      </c>
      <c r="CB42" s="28">
        <v>86379062</v>
      </c>
      <c r="CC42" s="28">
        <v>98823578</v>
      </c>
      <c r="CD42" s="28">
        <v>129455436</v>
      </c>
      <c r="CE42" s="28">
        <v>111503440</v>
      </c>
      <c r="CF42" s="28">
        <v>5237749</v>
      </c>
      <c r="CG42" s="28">
        <v>10615969</v>
      </c>
      <c r="CH42" s="28">
        <v>1861716</v>
      </c>
      <c r="CI42" s="28">
        <v>0</v>
      </c>
      <c r="CJ42" s="28">
        <v>0</v>
      </c>
      <c r="CK42" s="28">
        <v>0</v>
      </c>
      <c r="CL42" s="28">
        <v>0</v>
      </c>
      <c r="CM42" s="28">
        <v>0</v>
      </c>
      <c r="CN42" s="28">
        <v>0</v>
      </c>
      <c r="CO42" s="28">
        <v>20380318</v>
      </c>
      <c r="CP42" s="28">
        <v>21992709</v>
      </c>
      <c r="CQ42" s="28">
        <v>20947546</v>
      </c>
      <c r="CR42" s="28">
        <v>24766325</v>
      </c>
      <c r="CS42" s="28">
        <v>20842196</v>
      </c>
      <c r="CT42" s="28">
        <v>24027480</v>
      </c>
      <c r="CU42" s="28">
        <v>21111166</v>
      </c>
      <c r="CV42" s="28">
        <v>19944579</v>
      </c>
      <c r="CW42" s="28">
        <v>18768135</v>
      </c>
      <c r="CX42" s="28">
        <v>14738233</v>
      </c>
      <c r="CY42" s="28">
        <v>17877877</v>
      </c>
      <c r="CZ42" s="28">
        <v>13777861</v>
      </c>
      <c r="DA42" s="28">
        <v>18922045</v>
      </c>
      <c r="DB42" s="28">
        <v>18276619</v>
      </c>
      <c r="DC42" s="28">
        <v>40035366</v>
      </c>
      <c r="DD42" s="28">
        <v>38893527</v>
      </c>
      <c r="DE42" s="28">
        <v>18689549</v>
      </c>
      <c r="DF42" s="28">
        <v>54792985</v>
      </c>
    </row>
    <row r="43" spans="2:110" x14ac:dyDescent="0.25">
      <c r="B43" t="s">
        <v>34</v>
      </c>
      <c r="C43" s="28">
        <v>314057000</v>
      </c>
      <c r="D43" s="28">
        <v>292600000</v>
      </c>
      <c r="E43" s="28">
        <v>273400000</v>
      </c>
      <c r="F43" s="28">
        <v>251088000</v>
      </c>
      <c r="G43" s="28">
        <v>232455000</v>
      </c>
      <c r="H43" s="28">
        <v>212478000</v>
      </c>
      <c r="I43" s="28">
        <v>198215000</v>
      </c>
      <c r="J43" s="28">
        <v>182172000</v>
      </c>
      <c r="K43" s="28">
        <v>166901000</v>
      </c>
      <c r="L43" s="28">
        <v>1217000</v>
      </c>
      <c r="M43" s="28">
        <v>900000</v>
      </c>
      <c r="N43" s="28">
        <v>500000</v>
      </c>
      <c r="O43" s="28">
        <v>68000</v>
      </c>
      <c r="P43" s="28">
        <v>55000</v>
      </c>
      <c r="Q43" s="28">
        <v>136000</v>
      </c>
      <c r="R43" s="28">
        <v>89000</v>
      </c>
      <c r="S43" s="28">
        <v>43000</v>
      </c>
      <c r="T43" s="28">
        <v>401000</v>
      </c>
      <c r="U43" s="28">
        <v>300619000</v>
      </c>
      <c r="V43" s="28">
        <v>279500000</v>
      </c>
      <c r="W43" s="28">
        <v>255900000</v>
      </c>
      <c r="X43" s="28">
        <v>236510000</v>
      </c>
      <c r="Y43" s="28">
        <v>211069000</v>
      </c>
      <c r="Z43" s="28">
        <v>188808000</v>
      </c>
      <c r="AA43" s="28">
        <v>163851000</v>
      </c>
      <c r="AB43" s="28">
        <v>144273000</v>
      </c>
      <c r="AC43" s="28">
        <v>132803000</v>
      </c>
      <c r="AD43" s="28">
        <v>0</v>
      </c>
      <c r="AE43" s="28">
        <v>0</v>
      </c>
      <c r="AF43" s="28">
        <v>0</v>
      </c>
      <c r="AG43" s="28">
        <v>0</v>
      </c>
      <c r="AH43" s="28">
        <v>0</v>
      </c>
      <c r="AI43" s="28">
        <v>0</v>
      </c>
      <c r="AJ43" s="28">
        <v>0</v>
      </c>
      <c r="AK43" s="28">
        <v>0</v>
      </c>
      <c r="AL43" s="28">
        <v>0</v>
      </c>
      <c r="AM43" s="28">
        <v>10226000</v>
      </c>
      <c r="AN43" s="28">
        <v>10200000</v>
      </c>
      <c r="AO43" s="28">
        <v>10200000</v>
      </c>
      <c r="AP43" s="28">
        <v>10226000</v>
      </c>
      <c r="AQ43" s="28">
        <v>10226000</v>
      </c>
      <c r="AR43" s="28">
        <v>10226000</v>
      </c>
      <c r="AS43" s="28">
        <v>10226000</v>
      </c>
      <c r="AT43" s="28">
        <v>10226000</v>
      </c>
      <c r="AU43" s="28">
        <v>10226000</v>
      </c>
      <c r="AV43" s="28">
        <v>52075000</v>
      </c>
      <c r="AW43" s="28">
        <v>52100000</v>
      </c>
      <c r="AX43" s="28">
        <v>52100000</v>
      </c>
      <c r="AY43" s="28">
        <v>52075000</v>
      </c>
      <c r="AZ43" s="28">
        <v>52075000</v>
      </c>
      <c r="BA43" s="28">
        <v>52205000</v>
      </c>
      <c r="BB43" s="28">
        <v>52205000</v>
      </c>
      <c r="BC43" s="28">
        <v>52205000</v>
      </c>
      <c r="BD43" s="28">
        <v>52205000</v>
      </c>
      <c r="BE43" s="28">
        <v>156541000</v>
      </c>
      <c r="BF43" s="28">
        <v>214000000</v>
      </c>
      <c r="BG43" s="28">
        <v>83200000</v>
      </c>
      <c r="BH43" s="28">
        <v>66141000</v>
      </c>
      <c r="BI43" s="28">
        <v>57879000</v>
      </c>
      <c r="BJ43" s="28">
        <v>38837000</v>
      </c>
      <c r="BK43" s="28">
        <v>33195000</v>
      </c>
      <c r="BL43" s="28">
        <v>14755000</v>
      </c>
      <c r="BM43" s="28">
        <v>7723000</v>
      </c>
      <c r="BN43" s="28">
        <v>17736000</v>
      </c>
      <c r="BO43" s="28">
        <v>16300000</v>
      </c>
      <c r="BP43" s="28">
        <v>18100000</v>
      </c>
      <c r="BQ43" s="28">
        <v>19043000</v>
      </c>
      <c r="BR43" s="28">
        <v>19700000</v>
      </c>
      <c r="BS43" s="28">
        <v>24126000</v>
      </c>
      <c r="BT43" s="28">
        <v>22215000</v>
      </c>
      <c r="BU43" s="28">
        <v>27585000</v>
      </c>
      <c r="BV43" s="28">
        <v>27530000</v>
      </c>
      <c r="BW43" s="28">
        <v>17736000</v>
      </c>
      <c r="BX43" s="28">
        <v>16300000</v>
      </c>
      <c r="BY43" s="28">
        <v>18100000</v>
      </c>
      <c r="BZ43" s="28">
        <v>19043000</v>
      </c>
      <c r="CA43" s="28">
        <v>19700000</v>
      </c>
      <c r="CB43" s="28">
        <v>24126000</v>
      </c>
      <c r="CC43" s="28">
        <v>22215000</v>
      </c>
      <c r="CD43" s="28">
        <v>27585000</v>
      </c>
      <c r="CE43" s="28">
        <v>27530000</v>
      </c>
      <c r="CF43" s="28">
        <v>0</v>
      </c>
      <c r="CG43" s="28">
        <v>0</v>
      </c>
      <c r="CH43" s="28">
        <v>0</v>
      </c>
      <c r="CI43" s="28">
        <v>0</v>
      </c>
      <c r="CJ43" s="28">
        <v>0</v>
      </c>
      <c r="CK43" s="28">
        <v>0</v>
      </c>
      <c r="CL43" s="28">
        <v>0</v>
      </c>
      <c r="CM43" s="28">
        <v>0</v>
      </c>
      <c r="CN43" s="28">
        <v>0</v>
      </c>
      <c r="CO43" s="28">
        <v>4065000</v>
      </c>
      <c r="CP43" s="28">
        <v>0</v>
      </c>
      <c r="CQ43" s="28">
        <v>4300000</v>
      </c>
      <c r="CR43" s="28">
        <v>3093000</v>
      </c>
      <c r="CS43" s="28">
        <v>1647000</v>
      </c>
      <c r="CT43" s="28">
        <v>4334000</v>
      </c>
      <c r="CU43" s="28">
        <v>3125000</v>
      </c>
      <c r="CV43" s="28">
        <v>2722000</v>
      </c>
      <c r="CW43" s="28">
        <v>3535000</v>
      </c>
      <c r="CX43" s="28">
        <v>73414000</v>
      </c>
      <c r="CY43" s="28">
        <v>0</v>
      </c>
      <c r="CZ43" s="28">
        <v>105500000</v>
      </c>
      <c r="DA43" s="28">
        <v>100510000</v>
      </c>
      <c r="DB43" s="28">
        <v>90928000</v>
      </c>
      <c r="DC43" s="28">
        <v>82750000</v>
      </c>
      <c r="DD43" s="28">
        <v>77249000</v>
      </c>
      <c r="DE43" s="28">
        <v>74679000</v>
      </c>
      <c r="DF43" s="28">
        <v>65682000</v>
      </c>
    </row>
    <row r="44" spans="2:110" x14ac:dyDescent="0.25">
      <c r="B44" t="s">
        <v>26</v>
      </c>
      <c r="C44" s="28">
        <v>436343000</v>
      </c>
      <c r="D44" s="28">
        <v>453144000</v>
      </c>
      <c r="E44" s="28">
        <v>459329000</v>
      </c>
      <c r="F44" s="28">
        <v>473487000</v>
      </c>
      <c r="G44" s="28">
        <v>435754000</v>
      </c>
      <c r="H44" s="28">
        <v>426952000</v>
      </c>
      <c r="I44" s="28">
        <v>485967000</v>
      </c>
      <c r="J44" s="28">
        <v>546732000</v>
      </c>
      <c r="K44" s="28">
        <v>1106248000</v>
      </c>
      <c r="L44" s="28">
        <v>158000</v>
      </c>
      <c r="M44" s="28">
        <v>128000</v>
      </c>
      <c r="N44" s="28">
        <v>108000</v>
      </c>
      <c r="O44" s="28">
        <v>934000</v>
      </c>
      <c r="P44" s="28">
        <v>836000</v>
      </c>
      <c r="Q44" s="28">
        <v>665000</v>
      </c>
      <c r="R44" s="28">
        <v>533000</v>
      </c>
      <c r="S44" s="28">
        <v>206000</v>
      </c>
      <c r="T44" s="28">
        <v>179000</v>
      </c>
      <c r="U44" s="28">
        <v>128273000</v>
      </c>
      <c r="V44" s="28">
        <v>121480000</v>
      </c>
      <c r="W44" s="28">
        <v>101985000</v>
      </c>
      <c r="X44" s="28">
        <v>92624000</v>
      </c>
      <c r="Y44" s="28">
        <v>87029000</v>
      </c>
      <c r="Z44" s="28">
        <v>90138000</v>
      </c>
      <c r="AA44" s="28">
        <v>109912000</v>
      </c>
      <c r="AB44" s="28">
        <v>113859000</v>
      </c>
      <c r="AC44" s="28">
        <v>115243000</v>
      </c>
      <c r="AD44" s="28">
        <v>180557000</v>
      </c>
      <c r="AE44" s="28">
        <v>182163000</v>
      </c>
      <c r="AF44" s="28">
        <v>179469000</v>
      </c>
      <c r="AG44" s="28">
        <v>178413000</v>
      </c>
      <c r="AH44" s="28">
        <v>179538000</v>
      </c>
      <c r="AI44" s="28">
        <v>130671000</v>
      </c>
      <c r="AJ44" s="28">
        <v>129957000</v>
      </c>
      <c r="AK44" s="28">
        <v>174384000</v>
      </c>
      <c r="AL44" s="28">
        <v>694763000</v>
      </c>
      <c r="AM44" s="28">
        <v>68514000</v>
      </c>
      <c r="AN44" s="28">
        <v>68514000</v>
      </c>
      <c r="AO44" s="28">
        <v>68514000</v>
      </c>
      <c r="AP44" s="28">
        <v>68514000</v>
      </c>
      <c r="AQ44" s="28">
        <v>68514000</v>
      </c>
      <c r="AR44" s="28">
        <v>68514000</v>
      </c>
      <c r="AS44" s="28">
        <v>68514000</v>
      </c>
      <c r="AT44" s="28">
        <v>68514000</v>
      </c>
      <c r="AU44" s="28">
        <v>68514000</v>
      </c>
      <c r="AV44" s="28">
        <v>4651000</v>
      </c>
      <c r="AW44" s="28">
        <v>277000</v>
      </c>
      <c r="AX44" s="28">
        <v>1000</v>
      </c>
      <c r="AY44" s="28">
        <v>411000</v>
      </c>
      <c r="AZ44" s="28">
        <v>391000</v>
      </c>
      <c r="BA44" s="28">
        <v>19457000</v>
      </c>
      <c r="BB44" s="28">
        <v>5688000</v>
      </c>
      <c r="BC44" s="28">
        <v>16981000</v>
      </c>
      <c r="BD44" s="28">
        <v>18611000</v>
      </c>
      <c r="BE44" s="28">
        <v>0</v>
      </c>
      <c r="BF44" s="28">
        <v>18746000</v>
      </c>
      <c r="BG44" s="28">
        <v>37247000</v>
      </c>
      <c r="BH44" s="28">
        <v>30285000</v>
      </c>
      <c r="BI44" s="28">
        <v>25837000</v>
      </c>
      <c r="BJ44" s="28">
        <v>10697000</v>
      </c>
      <c r="BK44" s="28">
        <v>8357000</v>
      </c>
      <c r="BL44" s="28">
        <v>6150000</v>
      </c>
      <c r="BM44" s="28">
        <v>3694000</v>
      </c>
      <c r="BN44" s="28">
        <v>98480000</v>
      </c>
      <c r="BO44" s="28">
        <v>88624000</v>
      </c>
      <c r="BP44" s="28">
        <v>105370000</v>
      </c>
      <c r="BQ44" s="28">
        <v>139466000</v>
      </c>
      <c r="BR44" s="28">
        <v>132983000</v>
      </c>
      <c r="BS44" s="28">
        <v>78291000</v>
      </c>
      <c r="BT44" s="28">
        <v>86574000</v>
      </c>
      <c r="BU44" s="28">
        <v>47358000</v>
      </c>
      <c r="BV44" s="28">
        <v>47474000</v>
      </c>
      <c r="BW44" s="28">
        <v>98480000</v>
      </c>
      <c r="BX44" s="28">
        <v>88624000</v>
      </c>
      <c r="BY44" s="28">
        <v>105370000</v>
      </c>
      <c r="BZ44" s="28">
        <v>139466000</v>
      </c>
      <c r="CA44" s="28">
        <v>132983000</v>
      </c>
      <c r="CB44" s="28">
        <v>78291000</v>
      </c>
      <c r="CC44" s="28">
        <v>86574000</v>
      </c>
      <c r="CD44" s="28">
        <v>47358000</v>
      </c>
      <c r="CE44" s="28">
        <v>47474000</v>
      </c>
      <c r="CF44" s="28">
        <v>4000</v>
      </c>
      <c r="CG44" s="28">
        <v>160000</v>
      </c>
      <c r="CH44" s="28">
        <v>348000</v>
      </c>
      <c r="CI44" s="28">
        <v>4625000</v>
      </c>
      <c r="CJ44" s="28">
        <v>4625000</v>
      </c>
      <c r="CK44" s="28">
        <v>2313000</v>
      </c>
      <c r="CL44" s="28">
        <v>3758000</v>
      </c>
      <c r="CM44" s="28">
        <v>2313000</v>
      </c>
      <c r="CN44" s="28">
        <v>2312000</v>
      </c>
      <c r="CO44" s="28">
        <v>41797000</v>
      </c>
      <c r="CP44" s="28">
        <v>44828000</v>
      </c>
      <c r="CQ44" s="28">
        <v>47136000</v>
      </c>
      <c r="CR44" s="28">
        <v>44610000</v>
      </c>
      <c r="CS44" s="28">
        <v>43018000</v>
      </c>
      <c r="CT44" s="28">
        <v>53027000</v>
      </c>
      <c r="CU44" s="28">
        <v>58178000</v>
      </c>
      <c r="CV44" s="28">
        <v>52195000</v>
      </c>
      <c r="CW44" s="28">
        <v>41474000</v>
      </c>
      <c r="CX44" s="28">
        <v>222897000</v>
      </c>
      <c r="CY44" s="28">
        <v>231995000</v>
      </c>
      <c r="CZ44" s="28">
        <v>200713000</v>
      </c>
      <c r="DA44" s="28">
        <v>185576000</v>
      </c>
      <c r="DB44" s="28">
        <v>160386000</v>
      </c>
      <c r="DC44" s="28">
        <v>194653000</v>
      </c>
      <c r="DD44" s="28">
        <v>254898000</v>
      </c>
      <c r="DE44" s="28">
        <v>353221000</v>
      </c>
      <c r="DF44" s="28">
        <v>924169000</v>
      </c>
    </row>
    <row r="45" spans="2:110" x14ac:dyDescent="0.25">
      <c r="B45" t="s">
        <v>47</v>
      </c>
      <c r="C45" s="28">
        <v>147580652</v>
      </c>
      <c r="D45" s="28">
        <v>164622236</v>
      </c>
      <c r="E45" s="28">
        <v>182139741</v>
      </c>
      <c r="F45" s="28">
        <v>177443964</v>
      </c>
      <c r="G45" s="28">
        <v>185677681</v>
      </c>
      <c r="H45" s="28">
        <v>206799704</v>
      </c>
      <c r="I45" s="28">
        <v>207502928</v>
      </c>
      <c r="J45" s="28">
        <v>207025484</v>
      </c>
      <c r="K45" s="28">
        <v>210489074</v>
      </c>
      <c r="L45" s="28">
        <v>467335</v>
      </c>
      <c r="M45" s="28">
        <v>404936</v>
      </c>
      <c r="N45" s="28">
        <v>308481</v>
      </c>
      <c r="O45" s="28">
        <v>195241</v>
      </c>
      <c r="P45" s="28">
        <v>84365</v>
      </c>
      <c r="Q45" s="28">
        <v>72047</v>
      </c>
      <c r="R45" s="28">
        <v>169855</v>
      </c>
      <c r="S45" s="28">
        <v>218921</v>
      </c>
      <c r="T45" s="28">
        <v>238293</v>
      </c>
      <c r="U45" s="28">
        <v>142889252</v>
      </c>
      <c r="V45" s="28">
        <v>157557626</v>
      </c>
      <c r="W45" s="28">
        <v>171449461</v>
      </c>
      <c r="X45" s="28">
        <v>168347836</v>
      </c>
      <c r="Y45" s="28">
        <v>179089846</v>
      </c>
      <c r="Z45" s="28">
        <v>196049443</v>
      </c>
      <c r="AA45" s="28">
        <v>199945336</v>
      </c>
      <c r="AB45" s="28">
        <v>199266200</v>
      </c>
      <c r="AC45" s="28">
        <v>200767354</v>
      </c>
      <c r="AD45" s="28">
        <v>592524</v>
      </c>
      <c r="AE45" s="28">
        <v>583019</v>
      </c>
      <c r="AF45" s="28">
        <v>583019</v>
      </c>
      <c r="AG45" s="28">
        <v>609019</v>
      </c>
      <c r="AH45" s="28">
        <v>609019</v>
      </c>
      <c r="AI45" s="28">
        <v>593451</v>
      </c>
      <c r="AJ45" s="28">
        <v>593820</v>
      </c>
      <c r="AK45" s="28">
        <v>1643819</v>
      </c>
      <c r="AL45" s="28">
        <v>2077219</v>
      </c>
      <c r="AM45" s="28">
        <v>25564600</v>
      </c>
      <c r="AN45" s="28">
        <v>25564600</v>
      </c>
      <c r="AO45" s="28">
        <v>25564600</v>
      </c>
      <c r="AP45" s="28">
        <v>25564600</v>
      </c>
      <c r="AQ45" s="28">
        <v>25564600</v>
      </c>
      <c r="AR45" s="28">
        <v>25564600</v>
      </c>
      <c r="AS45" s="28">
        <v>25564600</v>
      </c>
      <c r="AT45" s="28">
        <v>25564600</v>
      </c>
      <c r="AU45" s="28">
        <v>25564600</v>
      </c>
      <c r="AV45" s="28">
        <v>56988225</v>
      </c>
      <c r="AW45" s="28">
        <v>60088450</v>
      </c>
      <c r="AX45" s="28">
        <v>65591152</v>
      </c>
      <c r="AY45" s="28">
        <v>65053378</v>
      </c>
      <c r="AZ45" s="28">
        <v>66125700</v>
      </c>
      <c r="BA45" s="28">
        <v>70459564</v>
      </c>
      <c r="BB45" s="28">
        <v>72834931</v>
      </c>
      <c r="BC45" s="28">
        <v>75137485</v>
      </c>
      <c r="BD45" s="28">
        <v>76472253</v>
      </c>
      <c r="BE45" s="28">
        <v>56328226</v>
      </c>
      <c r="BF45" s="28">
        <v>64394899</v>
      </c>
      <c r="BG45" s="28">
        <v>75596897</v>
      </c>
      <c r="BH45" s="28">
        <v>76359713</v>
      </c>
      <c r="BI45" s="28">
        <v>82252506</v>
      </c>
      <c r="BJ45" s="28">
        <v>92641651</v>
      </c>
      <c r="BK45" s="28">
        <v>95457564</v>
      </c>
      <c r="BL45" s="28">
        <v>92659265</v>
      </c>
      <c r="BM45" s="28">
        <v>93016957</v>
      </c>
      <c r="BN45" s="28">
        <v>3059503</v>
      </c>
      <c r="BO45" s="28">
        <v>3353466</v>
      </c>
      <c r="BP45" s="28">
        <v>2620515</v>
      </c>
      <c r="BQ45" s="28">
        <v>3647450</v>
      </c>
      <c r="BR45" s="28">
        <v>2978226</v>
      </c>
      <c r="BS45" s="28">
        <v>4281468</v>
      </c>
      <c r="BT45" s="28">
        <v>3544283</v>
      </c>
      <c r="BU45" s="28">
        <v>2773612</v>
      </c>
      <c r="BV45" s="28">
        <v>2920984</v>
      </c>
      <c r="BW45" s="28">
        <v>3059503</v>
      </c>
      <c r="BX45" s="28">
        <v>3353466</v>
      </c>
      <c r="BY45" s="28">
        <v>2620515</v>
      </c>
      <c r="BZ45" s="28">
        <v>3647450</v>
      </c>
      <c r="CA45" s="28">
        <v>2978226</v>
      </c>
      <c r="CB45" s="28">
        <v>4281468</v>
      </c>
      <c r="CC45" s="28">
        <v>3544283</v>
      </c>
      <c r="CD45" s="28">
        <v>2773612</v>
      </c>
      <c r="CE45" s="28">
        <v>2920984</v>
      </c>
      <c r="CF45" s="28">
        <v>3605136</v>
      </c>
      <c r="CG45" s="28">
        <v>6021969</v>
      </c>
      <c r="CH45" s="28">
        <v>9497918</v>
      </c>
      <c r="CI45" s="28">
        <v>4689050</v>
      </c>
      <c r="CJ45" s="28">
        <v>5438460</v>
      </c>
      <c r="CK45" s="28">
        <v>7692656</v>
      </c>
      <c r="CL45" s="28">
        <v>6281991</v>
      </c>
      <c r="CM45" s="28">
        <v>6531413</v>
      </c>
      <c r="CN45" s="28">
        <v>6769118</v>
      </c>
      <c r="CO45" s="28">
        <v>1158313</v>
      </c>
      <c r="CP45" s="28">
        <v>4551254</v>
      </c>
      <c r="CQ45" s="28">
        <v>2567352</v>
      </c>
      <c r="CR45" s="28">
        <v>1387913</v>
      </c>
      <c r="CS45" s="28">
        <v>1598982</v>
      </c>
      <c r="CT45" s="28">
        <v>2341818</v>
      </c>
      <c r="CU45" s="28">
        <v>2123864</v>
      </c>
      <c r="CV45" s="28">
        <v>2703236</v>
      </c>
      <c r="CW45" s="28">
        <v>2022037</v>
      </c>
      <c r="CX45" s="28">
        <v>876648</v>
      </c>
      <c r="CY45" s="28">
        <v>647600</v>
      </c>
      <c r="CZ45" s="28">
        <v>701307</v>
      </c>
      <c r="DA45" s="28">
        <v>741860</v>
      </c>
      <c r="DB45" s="28">
        <v>1719208</v>
      </c>
      <c r="DC45" s="28">
        <v>3817946</v>
      </c>
      <c r="DD45" s="28">
        <v>1695696</v>
      </c>
      <c r="DE45" s="28">
        <v>1655874</v>
      </c>
      <c r="DF45" s="28">
        <v>3723126</v>
      </c>
    </row>
    <row r="46" spans="2:110" x14ac:dyDescent="0.25">
      <c r="B46" t="s">
        <v>19</v>
      </c>
      <c r="C46" s="28">
        <v>869625963</v>
      </c>
      <c r="D46" s="28">
        <v>890796725</v>
      </c>
      <c r="E46" s="28">
        <v>991967461</v>
      </c>
      <c r="F46" s="28">
        <v>991970908</v>
      </c>
      <c r="G46" s="28">
        <v>995923573</v>
      </c>
      <c r="H46" s="28">
        <v>883812495</v>
      </c>
      <c r="I46" s="28">
        <v>900343739</v>
      </c>
      <c r="J46" s="28">
        <v>941474266</v>
      </c>
      <c r="K46" s="28">
        <v>1022626197</v>
      </c>
      <c r="L46" s="28">
        <v>176252</v>
      </c>
      <c r="M46" s="28">
        <v>175714</v>
      </c>
      <c r="N46" s="28">
        <v>207197</v>
      </c>
      <c r="O46" s="28">
        <v>389892</v>
      </c>
      <c r="P46" s="28">
        <v>489641</v>
      </c>
      <c r="Q46" s="28">
        <v>575179</v>
      </c>
      <c r="R46" s="28">
        <v>557652</v>
      </c>
      <c r="S46" s="28">
        <v>635811</v>
      </c>
      <c r="T46" s="28">
        <v>700475</v>
      </c>
      <c r="U46" s="28">
        <v>79786844</v>
      </c>
      <c r="V46" s="28">
        <v>79848140</v>
      </c>
      <c r="W46" s="28">
        <v>73233665</v>
      </c>
      <c r="X46" s="28">
        <v>92369364</v>
      </c>
      <c r="Y46" s="28">
        <v>106793928</v>
      </c>
      <c r="Z46" s="28">
        <v>104349038</v>
      </c>
      <c r="AA46" s="28">
        <v>95202613</v>
      </c>
      <c r="AB46" s="28">
        <v>83102048</v>
      </c>
      <c r="AC46" s="28">
        <v>77181442</v>
      </c>
      <c r="AD46" s="28">
        <v>362651725</v>
      </c>
      <c r="AE46" s="28">
        <v>342445573</v>
      </c>
      <c r="AF46" s="28">
        <v>340940260</v>
      </c>
      <c r="AG46" s="28">
        <v>321160381</v>
      </c>
      <c r="AH46" s="28">
        <v>313044447</v>
      </c>
      <c r="AI46" s="28">
        <v>62771856</v>
      </c>
      <c r="AJ46" s="28">
        <v>55430256</v>
      </c>
      <c r="AK46" s="28">
        <v>49661613</v>
      </c>
      <c r="AL46" s="28">
        <v>159950594</v>
      </c>
      <c r="AM46" s="28">
        <v>102258376</v>
      </c>
      <c r="AN46" s="28">
        <v>102258376</v>
      </c>
      <c r="AO46" s="28">
        <v>102258376</v>
      </c>
      <c r="AP46" s="28">
        <v>102258376</v>
      </c>
      <c r="AQ46" s="28">
        <v>102258376</v>
      </c>
      <c r="AR46" s="28">
        <v>102258376</v>
      </c>
      <c r="AS46" s="28">
        <v>102258376</v>
      </c>
      <c r="AT46" s="28">
        <v>102258376</v>
      </c>
      <c r="AU46" s="28">
        <v>102258376</v>
      </c>
      <c r="AV46" s="28">
        <v>113767366</v>
      </c>
      <c r="AW46" s="28">
        <v>124407335</v>
      </c>
      <c r="AX46" s="28">
        <v>131545701</v>
      </c>
      <c r="AY46" s="28">
        <v>180075521</v>
      </c>
      <c r="AZ46" s="28">
        <v>41051502</v>
      </c>
      <c r="BA46" s="28">
        <v>92689346</v>
      </c>
      <c r="BB46" s="28">
        <v>92057110</v>
      </c>
      <c r="BC46" s="28">
        <v>131475984</v>
      </c>
      <c r="BD46" s="28">
        <v>105456866</v>
      </c>
      <c r="BE46" s="28">
        <v>149125928</v>
      </c>
      <c r="BF46" s="28">
        <v>0</v>
      </c>
      <c r="BG46" s="28">
        <v>0</v>
      </c>
      <c r="BH46" s="28">
        <v>0</v>
      </c>
      <c r="BI46" s="28">
        <v>120000</v>
      </c>
      <c r="BJ46" s="28">
        <v>120000</v>
      </c>
      <c r="BK46" s="28">
        <v>120000</v>
      </c>
      <c r="BL46" s="28">
        <v>120000000</v>
      </c>
      <c r="BM46" s="28">
        <v>120000000</v>
      </c>
      <c r="BN46" s="28">
        <v>504474293</v>
      </c>
      <c r="BO46" s="28">
        <v>531501601</v>
      </c>
      <c r="BP46" s="28">
        <v>586986817</v>
      </c>
      <c r="BQ46" s="28">
        <v>569008582</v>
      </c>
      <c r="BR46" s="28">
        <v>587249059</v>
      </c>
      <c r="BS46" s="28">
        <v>385131465</v>
      </c>
      <c r="BT46" s="28">
        <v>401869518</v>
      </c>
      <c r="BU46" s="28">
        <v>403068301</v>
      </c>
      <c r="BV46" s="28">
        <v>434253187</v>
      </c>
      <c r="BW46" s="28">
        <v>504474293</v>
      </c>
      <c r="BX46" s="28">
        <v>531501601</v>
      </c>
      <c r="BY46" s="28">
        <v>586986817</v>
      </c>
      <c r="BZ46" s="28">
        <v>569008582</v>
      </c>
      <c r="CA46" s="28">
        <v>587249059</v>
      </c>
      <c r="CB46" s="28">
        <v>385131465</v>
      </c>
      <c r="CC46" s="28">
        <v>401869518</v>
      </c>
      <c r="CD46" s="28">
        <v>403068301</v>
      </c>
      <c r="CE46" s="28">
        <v>434253187</v>
      </c>
      <c r="CF46" s="28">
        <v>0</v>
      </c>
      <c r="CG46" s="28">
        <v>0</v>
      </c>
      <c r="CH46" s="28">
        <v>0</v>
      </c>
      <c r="CI46" s="28">
        <v>0</v>
      </c>
      <c r="CJ46" s="28">
        <v>0</v>
      </c>
      <c r="CK46" s="28">
        <v>0</v>
      </c>
      <c r="CL46" s="28">
        <v>0</v>
      </c>
      <c r="CM46" s="28">
        <v>0</v>
      </c>
      <c r="CN46" s="28">
        <v>0</v>
      </c>
      <c r="CO46" s="28">
        <v>0</v>
      </c>
      <c r="CP46" s="28">
        <v>16055000</v>
      </c>
      <c r="CQ46" s="28">
        <v>35809000</v>
      </c>
      <c r="CR46" s="28">
        <v>30859000</v>
      </c>
      <c r="CS46" s="28">
        <v>21062000</v>
      </c>
      <c r="CT46" s="28">
        <v>28581000</v>
      </c>
      <c r="CU46" s="28">
        <v>44010000</v>
      </c>
      <c r="CV46" s="28">
        <v>36822000</v>
      </c>
      <c r="CW46" s="28">
        <v>40775507</v>
      </c>
      <c r="CX46" s="28">
        <v>0</v>
      </c>
      <c r="CY46" s="28">
        <v>116574413</v>
      </c>
      <c r="CZ46" s="28">
        <v>135367567</v>
      </c>
      <c r="DA46" s="28">
        <v>109769429</v>
      </c>
      <c r="DB46" s="28">
        <v>244182636</v>
      </c>
      <c r="DC46" s="28">
        <v>275032308</v>
      </c>
      <c r="DD46" s="28">
        <v>140148735</v>
      </c>
      <c r="DE46" s="28">
        <v>147849605</v>
      </c>
      <c r="DF46" s="28">
        <v>219882261</v>
      </c>
    </row>
    <row r="47" spans="2:110" x14ac:dyDescent="0.25">
      <c r="B47" t="s">
        <v>54</v>
      </c>
      <c r="C47" s="28">
        <v>127587000</v>
      </c>
      <c r="D47" s="28">
        <v>160795000</v>
      </c>
      <c r="E47" s="28">
        <v>175348000</v>
      </c>
      <c r="F47" s="28">
        <v>201345000</v>
      </c>
      <c r="G47" s="28">
        <v>281364000</v>
      </c>
      <c r="H47" s="28">
        <v>290149000</v>
      </c>
      <c r="I47" s="28">
        <v>346197000</v>
      </c>
      <c r="J47" s="28">
        <v>426766000</v>
      </c>
      <c r="K47" s="28">
        <v>485072000</v>
      </c>
      <c r="L47" s="28">
        <v>951000</v>
      </c>
      <c r="M47" s="28">
        <v>859000</v>
      </c>
      <c r="N47" s="28">
        <v>1380000</v>
      </c>
      <c r="O47" s="28">
        <v>1445000</v>
      </c>
      <c r="P47" s="28">
        <v>979000</v>
      </c>
      <c r="Q47" s="28">
        <v>856000</v>
      </c>
      <c r="R47" s="28">
        <v>660000</v>
      </c>
      <c r="S47" s="28">
        <v>628000</v>
      </c>
      <c r="T47" s="28">
        <v>641000</v>
      </c>
      <c r="U47" s="28">
        <v>3123000</v>
      </c>
      <c r="V47" s="28">
        <v>3298000</v>
      </c>
      <c r="W47" s="28">
        <v>3447000</v>
      </c>
      <c r="X47" s="28">
        <v>3383000</v>
      </c>
      <c r="Y47" s="28">
        <v>3017000</v>
      </c>
      <c r="Z47" s="28">
        <v>2351000</v>
      </c>
      <c r="AA47" s="28">
        <v>3018000</v>
      </c>
      <c r="AB47" s="28">
        <v>3522000</v>
      </c>
      <c r="AC47" s="28">
        <v>3266000</v>
      </c>
      <c r="AD47" s="28">
        <v>0</v>
      </c>
      <c r="AE47" s="28">
        <v>0</v>
      </c>
      <c r="AF47" s="28">
        <v>0</v>
      </c>
      <c r="AG47" s="28">
        <v>0</v>
      </c>
      <c r="AH47" s="28">
        <v>0</v>
      </c>
      <c r="AI47" s="28">
        <v>0</v>
      </c>
      <c r="AJ47" s="28">
        <v>0</v>
      </c>
      <c r="AK47" s="28">
        <v>0</v>
      </c>
      <c r="AL47" s="28">
        <v>0</v>
      </c>
      <c r="AM47" s="28">
        <v>2045000</v>
      </c>
      <c r="AN47" s="28">
        <v>2045000</v>
      </c>
      <c r="AO47" s="28">
        <v>2045000</v>
      </c>
      <c r="AP47" s="28">
        <v>2045000</v>
      </c>
      <c r="AQ47" s="28">
        <v>2045000</v>
      </c>
      <c r="AR47" s="28">
        <v>2045000</v>
      </c>
      <c r="AS47" s="28">
        <v>2045000</v>
      </c>
      <c r="AT47" s="28">
        <v>2045000</v>
      </c>
      <c r="AU47" s="28">
        <v>2045000</v>
      </c>
      <c r="AV47" s="28">
        <v>4099000</v>
      </c>
      <c r="AW47" s="28">
        <v>5066000</v>
      </c>
      <c r="AX47" s="28">
        <v>5778000</v>
      </c>
      <c r="AY47" s="28">
        <v>7979000</v>
      </c>
      <c r="AZ47" s="28">
        <v>27828000</v>
      </c>
      <c r="BA47" s="28">
        <v>14108000</v>
      </c>
      <c r="BB47" s="28">
        <v>22551000</v>
      </c>
      <c r="BC47" s="28">
        <v>27303000</v>
      </c>
      <c r="BD47" s="28">
        <v>32331000</v>
      </c>
      <c r="BE47" s="28">
        <v>0</v>
      </c>
      <c r="BF47" s="28">
        <v>0</v>
      </c>
      <c r="BG47" s="28">
        <v>0</v>
      </c>
      <c r="BH47" s="28">
        <v>0</v>
      </c>
      <c r="BI47" s="28">
        <v>0</v>
      </c>
      <c r="BJ47" s="28">
        <v>0</v>
      </c>
      <c r="BK47" s="28">
        <v>0</v>
      </c>
      <c r="BL47" s="28">
        <v>0</v>
      </c>
      <c r="BM47" s="28">
        <v>0</v>
      </c>
      <c r="BN47" s="28">
        <v>75754000</v>
      </c>
      <c r="BO47" s="28">
        <v>121395000</v>
      </c>
      <c r="BP47" s="28">
        <v>133755000</v>
      </c>
      <c r="BQ47" s="28">
        <v>135725000</v>
      </c>
      <c r="BR47" s="28">
        <v>213273000</v>
      </c>
      <c r="BS47" s="28">
        <v>241323000</v>
      </c>
      <c r="BT47" s="28">
        <v>271974000</v>
      </c>
      <c r="BU47" s="28">
        <v>280862000</v>
      </c>
      <c r="BV47" s="28">
        <v>306727000</v>
      </c>
      <c r="BW47" s="28">
        <v>75754000</v>
      </c>
      <c r="BX47" s="28">
        <v>121395000</v>
      </c>
      <c r="BY47" s="28">
        <v>133755000</v>
      </c>
      <c r="BZ47" s="28">
        <v>135725000</v>
      </c>
      <c r="CA47" s="28">
        <v>213273000</v>
      </c>
      <c r="CB47" s="28">
        <v>241323000</v>
      </c>
      <c r="CC47" s="28">
        <v>271974000</v>
      </c>
      <c r="CD47" s="28">
        <v>280862000</v>
      </c>
      <c r="CE47" s="28">
        <v>306727000</v>
      </c>
      <c r="CF47" s="28">
        <v>23304000</v>
      </c>
      <c r="CG47" s="28">
        <v>0</v>
      </c>
      <c r="CH47" s="28">
        <v>0</v>
      </c>
      <c r="CI47" s="28">
        <v>25000000</v>
      </c>
      <c r="CJ47" s="28">
        <v>0</v>
      </c>
      <c r="CK47" s="28">
        <v>0</v>
      </c>
      <c r="CL47" s="28">
        <v>0</v>
      </c>
      <c r="CM47" s="28">
        <v>0</v>
      </c>
      <c r="CN47" s="28">
        <v>0</v>
      </c>
      <c r="CO47" s="28">
        <v>3621000</v>
      </c>
      <c r="CP47" s="28">
        <v>11794000</v>
      </c>
      <c r="CQ47" s="28">
        <v>8691000</v>
      </c>
      <c r="CR47" s="28">
        <v>6602000</v>
      </c>
      <c r="CS47" s="28">
        <v>7433000</v>
      </c>
      <c r="CT47" s="28">
        <v>11115000</v>
      </c>
      <c r="CU47" s="28">
        <v>11808000</v>
      </c>
      <c r="CV47" s="28">
        <v>14829000</v>
      </c>
      <c r="CW47" s="28">
        <v>12768000</v>
      </c>
      <c r="CX47" s="28">
        <v>18764000</v>
      </c>
      <c r="CY47" s="28">
        <v>20495000</v>
      </c>
      <c r="CZ47" s="28">
        <v>25079000</v>
      </c>
      <c r="DA47" s="28">
        <v>23994000</v>
      </c>
      <c r="DB47" s="28">
        <v>30785000</v>
      </c>
      <c r="DC47" s="28">
        <v>21558000</v>
      </c>
      <c r="DD47" s="28">
        <v>37819000</v>
      </c>
      <c r="DE47" s="28">
        <v>101727000</v>
      </c>
      <c r="DF47" s="28">
        <v>131201000</v>
      </c>
    </row>
    <row r="48" spans="2:110" x14ac:dyDescent="0.25">
      <c r="B48" t="s">
        <v>60</v>
      </c>
      <c r="C48" s="28">
        <v>84189000</v>
      </c>
      <c r="D48" s="28">
        <v>82254177</v>
      </c>
      <c r="E48" s="28">
        <v>143958509</v>
      </c>
      <c r="F48" s="28">
        <v>126522008</v>
      </c>
      <c r="G48" s="28">
        <v>147961398</v>
      </c>
      <c r="H48" s="28">
        <v>139488972</v>
      </c>
      <c r="I48" s="28">
        <v>120577560</v>
      </c>
      <c r="J48" s="28">
        <v>103717553</v>
      </c>
      <c r="K48" s="28">
        <v>88924409</v>
      </c>
      <c r="L48" s="28">
        <v>23000</v>
      </c>
      <c r="M48" s="28">
        <v>43530</v>
      </c>
      <c r="N48" s="28">
        <v>64316</v>
      </c>
      <c r="O48" s="28">
        <v>85847</v>
      </c>
      <c r="P48" s="28">
        <v>90322</v>
      </c>
      <c r="Q48" s="28">
        <v>92578</v>
      </c>
      <c r="R48" s="28">
        <v>78239</v>
      </c>
      <c r="S48" s="28">
        <v>120912</v>
      </c>
      <c r="T48" s="28">
        <v>106284</v>
      </c>
      <c r="U48" s="28">
        <v>52741000</v>
      </c>
      <c r="V48" s="28">
        <v>51300253</v>
      </c>
      <c r="W48" s="28">
        <v>59461172</v>
      </c>
      <c r="X48" s="28">
        <v>77618377</v>
      </c>
      <c r="Y48" s="28">
        <v>77475246</v>
      </c>
      <c r="Z48" s="28">
        <v>71347384</v>
      </c>
      <c r="AA48" s="28">
        <v>69827413</v>
      </c>
      <c r="AB48" s="28">
        <v>61880220</v>
      </c>
      <c r="AC48" s="28">
        <v>57883589</v>
      </c>
      <c r="AD48" s="28">
        <v>17289000</v>
      </c>
      <c r="AE48" s="28">
        <v>17288803</v>
      </c>
      <c r="AF48" s="28">
        <v>18017907</v>
      </c>
      <c r="AG48" s="28">
        <v>17767907</v>
      </c>
      <c r="AH48" s="28">
        <v>17491907</v>
      </c>
      <c r="AI48" s="28">
        <v>17241907</v>
      </c>
      <c r="AJ48" s="28">
        <v>15401256</v>
      </c>
      <c r="AK48" s="28">
        <v>15401256</v>
      </c>
      <c r="AL48" s="28">
        <v>15401256</v>
      </c>
      <c r="AM48" s="28">
        <v>388000</v>
      </c>
      <c r="AN48" s="28">
        <v>8061622</v>
      </c>
      <c r="AO48" s="28">
        <v>5483771</v>
      </c>
      <c r="AP48" s="28">
        <v>-22977290</v>
      </c>
      <c r="AQ48" s="28">
        <v>2067509</v>
      </c>
      <c r="AR48" s="28">
        <v>8287901</v>
      </c>
      <c r="AS48" s="28">
        <v>7048409</v>
      </c>
      <c r="AT48" s="28">
        <v>37928406</v>
      </c>
      <c r="AU48" s="28">
        <v>32715516</v>
      </c>
      <c r="AV48" s="28">
        <v>20259000</v>
      </c>
      <c r="AW48" s="28">
        <v>11226886</v>
      </c>
      <c r="AX48" s="28">
        <v>11138856</v>
      </c>
      <c r="AY48" s="28">
        <v>25095260</v>
      </c>
      <c r="AZ48" s="28">
        <v>12864883</v>
      </c>
      <c r="BA48" s="28">
        <v>10627366</v>
      </c>
      <c r="BB48" s="28">
        <v>9192915</v>
      </c>
      <c r="BC48" s="28">
        <v>7942965</v>
      </c>
      <c r="BD48" s="28">
        <v>6555988</v>
      </c>
      <c r="BE48" s="28">
        <v>16052000</v>
      </c>
      <c r="BF48" s="28">
        <v>15261304</v>
      </c>
      <c r="BG48" s="28">
        <v>77206360</v>
      </c>
      <c r="BH48" s="28">
        <v>1348784</v>
      </c>
      <c r="BI48" s="28">
        <v>58230180</v>
      </c>
      <c r="BJ48" s="28">
        <v>41631742</v>
      </c>
      <c r="BK48" s="28">
        <v>35662528</v>
      </c>
      <c r="BL48" s="28">
        <v>6690730</v>
      </c>
      <c r="BM48" s="28">
        <v>3624934</v>
      </c>
      <c r="BN48" s="28">
        <v>11682000</v>
      </c>
      <c r="BO48" s="28">
        <v>15904927</v>
      </c>
      <c r="BP48" s="28">
        <v>17917441</v>
      </c>
      <c r="BQ48" s="28">
        <v>25492065</v>
      </c>
      <c r="BR48" s="28">
        <v>24253367</v>
      </c>
      <c r="BS48" s="28">
        <v>25515136</v>
      </c>
      <c r="BT48" s="28">
        <v>26660959</v>
      </c>
      <c r="BU48" s="28">
        <v>11469922</v>
      </c>
      <c r="BV48" s="28">
        <v>9723305</v>
      </c>
      <c r="BW48" s="28">
        <v>11682000</v>
      </c>
      <c r="BX48" s="28">
        <v>15904927</v>
      </c>
      <c r="BY48" s="28">
        <v>17917441</v>
      </c>
      <c r="BZ48" s="28">
        <v>25492065</v>
      </c>
      <c r="CA48" s="28">
        <v>24253367</v>
      </c>
      <c r="CB48" s="28">
        <v>25515136</v>
      </c>
      <c r="CC48" s="28">
        <v>26660959</v>
      </c>
      <c r="CD48" s="28">
        <v>11469922</v>
      </c>
      <c r="CE48" s="28">
        <v>9723305</v>
      </c>
      <c r="CF48" s="28">
        <v>14897000</v>
      </c>
      <c r="CG48" s="28">
        <v>12240996</v>
      </c>
      <c r="CH48" s="28">
        <v>4120544</v>
      </c>
      <c r="CI48" s="28">
        <v>58793053</v>
      </c>
      <c r="CJ48" s="28">
        <v>910308</v>
      </c>
      <c r="CK48" s="28">
        <v>5864501</v>
      </c>
      <c r="CL48" s="28">
        <v>9932935</v>
      </c>
      <c r="CM48" s="28">
        <v>1932</v>
      </c>
      <c r="CN48" s="28">
        <v>0</v>
      </c>
      <c r="CO48" s="28">
        <v>15530000</v>
      </c>
      <c r="CP48" s="28">
        <v>12846105</v>
      </c>
      <c r="CQ48" s="28">
        <v>12908224</v>
      </c>
      <c r="CR48" s="28">
        <v>25392377</v>
      </c>
      <c r="CS48" s="28">
        <v>17877781</v>
      </c>
      <c r="CT48" s="28">
        <v>26410296</v>
      </c>
      <c r="CU48" s="28">
        <v>15403002</v>
      </c>
      <c r="CV48" s="28">
        <v>6131011</v>
      </c>
      <c r="CW48" s="28">
        <v>5616105</v>
      </c>
      <c r="CX48" s="28">
        <v>5381000</v>
      </c>
      <c r="CY48" s="28">
        <v>6712337</v>
      </c>
      <c r="CZ48" s="28">
        <v>15183313</v>
      </c>
      <c r="DA48" s="28">
        <v>13377761</v>
      </c>
      <c r="DB48" s="28">
        <v>31757369</v>
      </c>
      <c r="DC48" s="28">
        <v>21152030</v>
      </c>
      <c r="DD48" s="28">
        <v>16676812</v>
      </c>
      <c r="DE48" s="28">
        <v>33552587</v>
      </c>
      <c r="DF48" s="28">
        <v>30688559</v>
      </c>
    </row>
    <row r="49" spans="2:110" x14ac:dyDescent="0.25">
      <c r="B49" t="s">
        <v>18</v>
      </c>
      <c r="C49" s="28">
        <v>888538576</v>
      </c>
      <c r="D49" s="28">
        <v>897999086</v>
      </c>
      <c r="E49" s="28">
        <v>994224244</v>
      </c>
      <c r="F49" s="28">
        <v>1050713549</v>
      </c>
      <c r="G49" s="28">
        <v>920656385</v>
      </c>
      <c r="H49" s="28">
        <v>907196045</v>
      </c>
      <c r="I49" s="28">
        <v>927537573</v>
      </c>
      <c r="J49" s="28">
        <v>878262640</v>
      </c>
      <c r="K49" s="28">
        <v>959700381</v>
      </c>
      <c r="L49" s="28">
        <v>19998212</v>
      </c>
      <c r="M49" s="28">
        <v>15816237</v>
      </c>
      <c r="N49" s="28">
        <v>13695690</v>
      </c>
      <c r="O49" s="28">
        <v>14960103</v>
      </c>
      <c r="P49" s="28">
        <v>14907258</v>
      </c>
      <c r="Q49" s="28">
        <v>12022390</v>
      </c>
      <c r="R49" s="28">
        <v>7840573</v>
      </c>
      <c r="S49" s="28">
        <v>5415310</v>
      </c>
      <c r="T49" s="28">
        <v>6193090</v>
      </c>
      <c r="U49" s="28">
        <v>421252497</v>
      </c>
      <c r="V49" s="28">
        <v>389428535</v>
      </c>
      <c r="W49" s="28">
        <v>376766503</v>
      </c>
      <c r="X49" s="28">
        <v>356212654</v>
      </c>
      <c r="Y49" s="28">
        <v>347831863</v>
      </c>
      <c r="Z49" s="28">
        <v>349376323</v>
      </c>
      <c r="AA49" s="28">
        <v>351226403</v>
      </c>
      <c r="AB49" s="28">
        <v>353574026</v>
      </c>
      <c r="AC49" s="28">
        <v>352729812</v>
      </c>
      <c r="AD49" s="28">
        <v>133144565</v>
      </c>
      <c r="AE49" s="28">
        <v>142579536</v>
      </c>
      <c r="AF49" s="28">
        <v>140697396</v>
      </c>
      <c r="AG49" s="28">
        <v>209431393</v>
      </c>
      <c r="AH49" s="28">
        <v>206495694</v>
      </c>
      <c r="AI49" s="28">
        <v>219404795</v>
      </c>
      <c r="AJ49" s="28">
        <v>220348639</v>
      </c>
      <c r="AK49" s="28">
        <v>206261502</v>
      </c>
      <c r="AL49" s="28">
        <v>270630200</v>
      </c>
      <c r="AM49" s="28">
        <v>117489761</v>
      </c>
      <c r="AN49" s="28">
        <v>117489761</v>
      </c>
      <c r="AO49" s="28">
        <v>117489761</v>
      </c>
      <c r="AP49" s="28">
        <v>117489761</v>
      </c>
      <c r="AQ49" s="28">
        <v>117489761</v>
      </c>
      <c r="AR49" s="28">
        <v>117489761</v>
      </c>
      <c r="AS49" s="28">
        <v>117489761</v>
      </c>
      <c r="AT49" s="28">
        <v>117489761</v>
      </c>
      <c r="AU49" s="28">
        <v>117489761</v>
      </c>
      <c r="AV49" s="28">
        <v>299147125</v>
      </c>
      <c r="AW49" s="28">
        <v>293403467</v>
      </c>
      <c r="AX49" s="28">
        <v>311435441</v>
      </c>
      <c r="AY49" s="28">
        <v>321365140</v>
      </c>
      <c r="AZ49" s="28">
        <v>316762292</v>
      </c>
      <c r="BA49" s="28">
        <v>314970653</v>
      </c>
      <c r="BB49" s="28">
        <v>319078487</v>
      </c>
      <c r="BC49" s="28">
        <v>291853894</v>
      </c>
      <c r="BD49" s="28">
        <v>304087988</v>
      </c>
      <c r="BE49" s="28">
        <v>238195681</v>
      </c>
      <c r="BF49" s="28">
        <v>277622817</v>
      </c>
      <c r="BG49" s="28">
        <v>192728000</v>
      </c>
      <c r="BH49" s="28">
        <v>174419000</v>
      </c>
      <c r="BI49" s="28">
        <v>167290436</v>
      </c>
      <c r="BJ49" s="28">
        <v>138367000</v>
      </c>
      <c r="BK49" s="28">
        <v>122346159</v>
      </c>
      <c r="BL49" s="28">
        <v>114046000</v>
      </c>
      <c r="BM49" s="28">
        <v>175774999</v>
      </c>
      <c r="BN49" s="28">
        <v>157476427</v>
      </c>
      <c r="BO49" s="28">
        <v>209323021</v>
      </c>
      <c r="BP49" s="28">
        <v>303102937</v>
      </c>
      <c r="BQ49" s="28">
        <v>275505560</v>
      </c>
      <c r="BR49" s="28">
        <v>244214933</v>
      </c>
      <c r="BS49" s="28">
        <v>241647579</v>
      </c>
      <c r="BT49" s="28">
        <v>284096548</v>
      </c>
      <c r="BU49" s="28">
        <v>258546639</v>
      </c>
      <c r="BV49" s="28">
        <v>267849953</v>
      </c>
      <c r="BW49" s="28">
        <v>157476427</v>
      </c>
      <c r="BX49" s="28">
        <v>209323021</v>
      </c>
      <c r="BY49" s="28">
        <v>303102937</v>
      </c>
      <c r="BZ49" s="28">
        <v>275505560</v>
      </c>
      <c r="CA49" s="28">
        <v>244214933</v>
      </c>
      <c r="CB49" s="28">
        <v>241647579</v>
      </c>
      <c r="CC49" s="28">
        <v>284096548</v>
      </c>
      <c r="CD49" s="28">
        <v>258546639</v>
      </c>
      <c r="CE49" s="28">
        <v>267849953</v>
      </c>
      <c r="CF49" s="28">
        <v>9542000</v>
      </c>
      <c r="CG49" s="28">
        <v>0</v>
      </c>
      <c r="CH49" s="28">
        <v>7548986</v>
      </c>
      <c r="CI49" s="28">
        <v>8825949</v>
      </c>
      <c r="CJ49" s="28">
        <v>10272000</v>
      </c>
      <c r="CK49" s="28">
        <v>9617506</v>
      </c>
      <c r="CL49" s="28">
        <v>8243467</v>
      </c>
      <c r="CM49" s="28">
        <v>26617192</v>
      </c>
      <c r="CN49" s="28">
        <v>9125000</v>
      </c>
      <c r="CO49" s="28">
        <v>32128134</v>
      </c>
      <c r="CP49" s="28">
        <v>0</v>
      </c>
      <c r="CQ49" s="28">
        <v>24718873</v>
      </c>
      <c r="CR49" s="28">
        <v>83041037</v>
      </c>
      <c r="CS49" s="28">
        <v>10469256</v>
      </c>
      <c r="CT49" s="28">
        <v>4071118</v>
      </c>
      <c r="CU49" s="28">
        <v>4610600</v>
      </c>
      <c r="CV49" s="28">
        <v>8252911</v>
      </c>
      <c r="CW49" s="28">
        <v>11685424</v>
      </c>
      <c r="CX49" s="28">
        <v>34559447</v>
      </c>
      <c r="CY49" s="28">
        <v>160020</v>
      </c>
      <c r="CZ49" s="28">
        <v>37200244</v>
      </c>
      <c r="DA49" s="28">
        <v>70067102</v>
      </c>
      <c r="DB49" s="28">
        <v>54157706</v>
      </c>
      <c r="DC49" s="28">
        <v>81032427</v>
      </c>
      <c r="DD49" s="28">
        <v>71672551</v>
      </c>
      <c r="DE49" s="28">
        <v>61456244</v>
      </c>
      <c r="DF49" s="28">
        <v>73687255</v>
      </c>
    </row>
    <row r="50" spans="2:110" x14ac:dyDescent="0.25">
      <c r="B50" t="s">
        <v>22</v>
      </c>
      <c r="C50" s="28">
        <v>637682713</v>
      </c>
      <c r="D50" s="28">
        <v>594724559</v>
      </c>
      <c r="E50" s="28">
        <v>573118363</v>
      </c>
      <c r="F50" s="28">
        <v>616280298</v>
      </c>
      <c r="G50" s="28">
        <v>593645206</v>
      </c>
      <c r="H50" s="28">
        <v>574275798</v>
      </c>
      <c r="I50" s="28">
        <v>568790848</v>
      </c>
      <c r="J50" s="28">
        <v>598980501</v>
      </c>
      <c r="K50" s="28">
        <v>602577884</v>
      </c>
      <c r="L50" s="28">
        <v>425161019</v>
      </c>
      <c r="M50" s="28">
        <v>398385486</v>
      </c>
      <c r="N50" s="28">
        <v>372354542</v>
      </c>
      <c r="O50" s="28">
        <v>346486974</v>
      </c>
      <c r="P50" s="28">
        <v>322485518</v>
      </c>
      <c r="Q50" s="28">
        <v>296789662</v>
      </c>
      <c r="R50" s="28">
        <v>270519639</v>
      </c>
      <c r="S50" s="28">
        <v>246852000</v>
      </c>
      <c r="T50" s="28">
        <v>222170450</v>
      </c>
      <c r="U50" s="28">
        <v>58214768</v>
      </c>
      <c r="V50" s="28">
        <v>53414987</v>
      </c>
      <c r="W50" s="28">
        <v>50071233</v>
      </c>
      <c r="X50" s="28">
        <v>49641508</v>
      </c>
      <c r="Y50" s="28">
        <v>46571693</v>
      </c>
      <c r="Z50" s="28">
        <v>53343786</v>
      </c>
      <c r="AA50" s="28">
        <v>55597145</v>
      </c>
      <c r="AB50" s="28">
        <v>53535386</v>
      </c>
      <c r="AC50" s="28">
        <v>53000057</v>
      </c>
      <c r="AD50" s="28">
        <v>8546667</v>
      </c>
      <c r="AE50" s="28">
        <v>19789031</v>
      </c>
      <c r="AF50" s="28">
        <v>19765056</v>
      </c>
      <c r="AG50" s="28">
        <v>12719186</v>
      </c>
      <c r="AH50" s="28">
        <v>59940715</v>
      </c>
      <c r="AI50" s="28">
        <v>46252705</v>
      </c>
      <c r="AJ50" s="28">
        <v>13424392</v>
      </c>
      <c r="AK50" s="28">
        <v>25871104</v>
      </c>
      <c r="AL50" s="28">
        <v>51063445</v>
      </c>
      <c r="AM50" s="28">
        <v>14600000</v>
      </c>
      <c r="AN50" s="28">
        <v>14600000</v>
      </c>
      <c r="AO50" s="28">
        <v>14600000</v>
      </c>
      <c r="AP50" s="28">
        <v>14600000</v>
      </c>
      <c r="AQ50" s="28">
        <v>14600000</v>
      </c>
      <c r="AR50" s="28">
        <v>14600000</v>
      </c>
      <c r="AS50" s="28">
        <v>13114000</v>
      </c>
      <c r="AT50" s="28">
        <v>13114000</v>
      </c>
      <c r="AU50" s="28">
        <v>13114000</v>
      </c>
      <c r="AV50" s="28">
        <v>335020954</v>
      </c>
      <c r="AW50" s="28">
        <v>253150031</v>
      </c>
      <c r="AX50" s="28">
        <v>238214757</v>
      </c>
      <c r="AY50" s="28">
        <v>272318947</v>
      </c>
      <c r="AZ50" s="28">
        <v>27516046</v>
      </c>
      <c r="BA50" s="28">
        <v>33355972</v>
      </c>
      <c r="BB50" s="28">
        <v>36033126</v>
      </c>
      <c r="BC50" s="28">
        <v>38823648</v>
      </c>
      <c r="BD50" s="28">
        <v>29091395</v>
      </c>
      <c r="BE50" s="28">
        <v>142057285</v>
      </c>
      <c r="BF50" s="28">
        <v>232631448</v>
      </c>
      <c r="BG50" s="28">
        <v>34999925</v>
      </c>
      <c r="BH50" s="28">
        <v>238040236</v>
      </c>
      <c r="BI50" s="28">
        <v>420133866</v>
      </c>
      <c r="BJ50" s="28">
        <v>386730000</v>
      </c>
      <c r="BK50" s="28">
        <v>280590000</v>
      </c>
      <c r="BL50" s="28">
        <v>241354501</v>
      </c>
      <c r="BM50" s="28">
        <v>277196639</v>
      </c>
      <c r="BN50" s="28">
        <v>42018037</v>
      </c>
      <c r="BO50" s="28">
        <v>18176788</v>
      </c>
      <c r="BP50" s="28">
        <v>17799142</v>
      </c>
      <c r="BQ50" s="28">
        <v>18375635</v>
      </c>
      <c r="BR50" s="28">
        <v>30129494</v>
      </c>
      <c r="BS50" s="28">
        <v>37113864</v>
      </c>
      <c r="BT50" s="28">
        <v>34674462</v>
      </c>
      <c r="BU50" s="28">
        <v>30242959</v>
      </c>
      <c r="BV50" s="28">
        <v>22916907</v>
      </c>
      <c r="BW50" s="28">
        <v>42018037</v>
      </c>
      <c r="BX50" s="28">
        <v>18176788</v>
      </c>
      <c r="BY50" s="28">
        <v>17799142</v>
      </c>
      <c r="BZ50" s="28">
        <v>18375635</v>
      </c>
      <c r="CA50" s="28">
        <v>30129494</v>
      </c>
      <c r="CB50" s="28">
        <v>37113864</v>
      </c>
      <c r="CC50" s="28">
        <v>34674462</v>
      </c>
      <c r="CD50" s="28">
        <v>30242959</v>
      </c>
      <c r="CE50" s="28">
        <v>22916907</v>
      </c>
      <c r="CF50" s="28">
        <v>56721000</v>
      </c>
      <c r="CG50" s="28">
        <v>23048385</v>
      </c>
      <c r="CH50" s="28">
        <v>1097000</v>
      </c>
      <c r="CI50" s="28">
        <v>2705000</v>
      </c>
      <c r="CJ50" s="28">
        <v>3733000</v>
      </c>
      <c r="CK50" s="28">
        <v>4576942</v>
      </c>
      <c r="CL50" s="28">
        <v>27675871</v>
      </c>
      <c r="CM50" s="28">
        <v>50011000</v>
      </c>
      <c r="CN50" s="28">
        <v>29390000</v>
      </c>
      <c r="CO50" s="28">
        <v>29215806</v>
      </c>
      <c r="CP50" s="28">
        <v>28930349</v>
      </c>
      <c r="CQ50" s="28">
        <v>25845132</v>
      </c>
      <c r="CR50" s="28">
        <v>20818261</v>
      </c>
      <c r="CS50" s="28">
        <v>74260941</v>
      </c>
      <c r="CT50" s="28">
        <v>81289729</v>
      </c>
      <c r="CU50" s="28">
        <v>123724972</v>
      </c>
      <c r="CV50" s="28">
        <v>130583726</v>
      </c>
      <c r="CW50" s="28">
        <v>129392661</v>
      </c>
      <c r="CX50" s="28">
        <v>18049631</v>
      </c>
      <c r="CY50" s="28">
        <v>24187558</v>
      </c>
      <c r="CZ50" s="28">
        <v>240562408</v>
      </c>
      <c r="DA50" s="28">
        <v>49422220</v>
      </c>
      <c r="DB50" s="28">
        <v>23271858</v>
      </c>
      <c r="DC50" s="28">
        <v>16609290</v>
      </c>
      <c r="DD50" s="28">
        <v>52978417</v>
      </c>
      <c r="DE50" s="28">
        <v>94850666</v>
      </c>
      <c r="DF50" s="28">
        <v>101476283</v>
      </c>
    </row>
    <row r="51" spans="2:110" x14ac:dyDescent="0.25">
      <c r="B51" t="s">
        <v>43</v>
      </c>
      <c r="C51" s="28">
        <v>191435000</v>
      </c>
      <c r="D51" s="28">
        <v>191435000</v>
      </c>
      <c r="E51" s="28">
        <v>195980547</v>
      </c>
      <c r="F51" s="28">
        <v>202509685</v>
      </c>
      <c r="G51" s="28">
        <v>204646796</v>
      </c>
      <c r="H51" s="28">
        <v>220102528</v>
      </c>
      <c r="I51" s="28">
        <v>162853907</v>
      </c>
      <c r="J51" s="28">
        <v>168881505</v>
      </c>
      <c r="K51" s="28">
        <v>192706305</v>
      </c>
      <c r="L51" s="28">
        <v>93000</v>
      </c>
      <c r="M51" s="28">
        <v>93000</v>
      </c>
      <c r="N51" s="28">
        <v>69971</v>
      </c>
      <c r="O51" s="28">
        <v>126725</v>
      </c>
      <c r="P51" s="28">
        <v>443716</v>
      </c>
      <c r="Q51" s="28">
        <v>403655</v>
      </c>
      <c r="R51" s="28">
        <v>1117495</v>
      </c>
      <c r="S51" s="28">
        <v>792854</v>
      </c>
      <c r="T51" s="28">
        <v>621026</v>
      </c>
      <c r="U51" s="28">
        <v>13996000</v>
      </c>
      <c r="V51" s="28">
        <v>13996000</v>
      </c>
      <c r="W51" s="28">
        <v>13163298</v>
      </c>
      <c r="X51" s="28">
        <v>13361296</v>
      </c>
      <c r="Y51" s="28">
        <v>15329911</v>
      </c>
      <c r="Z51" s="28">
        <v>14212021</v>
      </c>
      <c r="AA51" s="28">
        <v>33762891</v>
      </c>
      <c r="AB51" s="28">
        <v>31889082</v>
      </c>
      <c r="AC51" s="28">
        <v>32111701</v>
      </c>
      <c r="AD51" s="28">
        <v>77718000</v>
      </c>
      <c r="AE51" s="28">
        <v>77718000</v>
      </c>
      <c r="AF51" s="28">
        <v>77717686</v>
      </c>
      <c r="AG51" s="28">
        <v>77717686</v>
      </c>
      <c r="AH51" s="28">
        <v>77717686</v>
      </c>
      <c r="AI51" s="28">
        <v>77717686</v>
      </c>
      <c r="AJ51" s="28">
        <v>0</v>
      </c>
      <c r="AK51" s="28">
        <v>0</v>
      </c>
      <c r="AL51" s="28">
        <v>0</v>
      </c>
      <c r="AM51" s="28">
        <v>15339000</v>
      </c>
      <c r="AN51" s="28">
        <v>15339000</v>
      </c>
      <c r="AO51" s="28">
        <v>15338756</v>
      </c>
      <c r="AP51" s="28">
        <v>15338756</v>
      </c>
      <c r="AQ51" s="28">
        <v>15338756</v>
      </c>
      <c r="AR51" s="28">
        <v>15338756</v>
      </c>
      <c r="AS51" s="28">
        <v>15338756</v>
      </c>
      <c r="AT51" s="28">
        <v>15338756</v>
      </c>
      <c r="AU51" s="28">
        <v>15338756</v>
      </c>
      <c r="AV51" s="28">
        <v>45785000</v>
      </c>
      <c r="AW51" s="28">
        <v>45785000</v>
      </c>
      <c r="AX51" s="28">
        <v>45706351</v>
      </c>
      <c r="AY51" s="28">
        <v>48260625</v>
      </c>
      <c r="AZ51" s="28">
        <v>47904445</v>
      </c>
      <c r="BA51" s="28">
        <v>51700222</v>
      </c>
      <c r="BB51" s="28">
        <v>62922124</v>
      </c>
      <c r="BC51" s="28">
        <v>70556851</v>
      </c>
      <c r="BD51" s="28">
        <v>96613536</v>
      </c>
      <c r="BE51" s="28">
        <v>0</v>
      </c>
      <c r="BF51" s="28">
        <v>0</v>
      </c>
      <c r="BG51" s="28">
        <v>0</v>
      </c>
      <c r="BH51" s="28">
        <v>0</v>
      </c>
      <c r="BI51" s="28">
        <v>0</v>
      </c>
      <c r="BJ51" s="28">
        <v>0</v>
      </c>
      <c r="BK51" s="28">
        <v>0</v>
      </c>
      <c r="BL51" s="28">
        <v>0</v>
      </c>
      <c r="BM51" s="28">
        <v>0</v>
      </c>
      <c r="BN51" s="28">
        <v>26588000</v>
      </c>
      <c r="BO51" s="28">
        <v>26588000</v>
      </c>
      <c r="BP51" s="28">
        <v>27225514</v>
      </c>
      <c r="BQ51" s="28">
        <v>26812764</v>
      </c>
      <c r="BR51" s="28">
        <v>27602793</v>
      </c>
      <c r="BS51" s="28">
        <v>34742658</v>
      </c>
      <c r="BT51" s="28">
        <v>35197267</v>
      </c>
      <c r="BU51" s="28">
        <v>36741893</v>
      </c>
      <c r="BV51" s="28">
        <v>36260387</v>
      </c>
      <c r="BW51" s="28">
        <v>26588000</v>
      </c>
      <c r="BX51" s="28">
        <v>26588000</v>
      </c>
      <c r="BY51" s="28">
        <v>27225514</v>
      </c>
      <c r="BZ51" s="28">
        <v>26812764</v>
      </c>
      <c r="CA51" s="28">
        <v>27602793</v>
      </c>
      <c r="CB51" s="28">
        <v>34742658</v>
      </c>
      <c r="CC51" s="28">
        <v>35197267</v>
      </c>
      <c r="CD51" s="28">
        <v>36741893</v>
      </c>
      <c r="CE51" s="28">
        <v>36260387</v>
      </c>
      <c r="CF51" s="28">
        <v>0</v>
      </c>
      <c r="CG51" s="28">
        <v>0</v>
      </c>
      <c r="CH51" s="28">
        <v>0</v>
      </c>
      <c r="CI51" s="28">
        <v>30903</v>
      </c>
      <c r="CJ51" s="28">
        <v>0</v>
      </c>
      <c r="CK51" s="28">
        <v>0</v>
      </c>
      <c r="CL51" s="28">
        <v>0</v>
      </c>
      <c r="CM51" s="28">
        <v>0</v>
      </c>
      <c r="CN51" s="28">
        <v>0</v>
      </c>
      <c r="CO51" s="28">
        <v>26889000</v>
      </c>
      <c r="CP51" s="28">
        <v>26889000</v>
      </c>
      <c r="CQ51" s="28">
        <v>25920116</v>
      </c>
      <c r="CR51" s="28">
        <v>26064333</v>
      </c>
      <c r="CS51" s="28">
        <v>23933144</v>
      </c>
      <c r="CT51" s="28">
        <v>29654433</v>
      </c>
      <c r="CU51" s="28">
        <v>28244129</v>
      </c>
      <c r="CV51" s="28">
        <v>23171641</v>
      </c>
      <c r="CW51" s="28">
        <v>21768125</v>
      </c>
      <c r="CX51" s="28">
        <v>76834000</v>
      </c>
      <c r="CY51" s="28">
        <v>76834000</v>
      </c>
      <c r="CZ51" s="28">
        <v>81789809</v>
      </c>
      <c r="DA51" s="28">
        <v>86002304</v>
      </c>
      <c r="DB51" s="28">
        <v>89867658</v>
      </c>
      <c r="DC51" s="28">
        <v>88666458</v>
      </c>
      <c r="DD51" s="28">
        <v>21151631</v>
      </c>
      <c r="DE51" s="28">
        <v>23072364</v>
      </c>
      <c r="DF51" s="28">
        <v>22725502</v>
      </c>
    </row>
    <row r="52" spans="2:110" x14ac:dyDescent="0.25">
      <c r="B52" t="s">
        <v>32</v>
      </c>
      <c r="C52" s="28">
        <v>327074394</v>
      </c>
      <c r="D52" s="28">
        <v>347077308</v>
      </c>
      <c r="E52" s="28">
        <v>353071986</v>
      </c>
      <c r="F52" s="28">
        <v>316930664</v>
      </c>
      <c r="G52" s="28">
        <v>309881800</v>
      </c>
      <c r="H52" s="28">
        <v>344191261</v>
      </c>
      <c r="I52" s="28">
        <v>349970404</v>
      </c>
      <c r="J52" s="28">
        <v>325865807</v>
      </c>
      <c r="K52" s="28">
        <v>325046578</v>
      </c>
      <c r="L52" s="28">
        <v>39402985</v>
      </c>
      <c r="M52" s="28">
        <v>35820895</v>
      </c>
      <c r="N52" s="28">
        <v>23373134</v>
      </c>
      <c r="O52" s="28">
        <v>19558209</v>
      </c>
      <c r="P52" s="28">
        <v>14856716</v>
      </c>
      <c r="Q52" s="28">
        <v>12465671</v>
      </c>
      <c r="R52" s="28">
        <v>11417910</v>
      </c>
      <c r="S52" s="28">
        <v>9071283</v>
      </c>
      <c r="T52" s="28">
        <v>6803462</v>
      </c>
      <c r="U52" s="28">
        <v>273123445</v>
      </c>
      <c r="V52" s="28">
        <v>295478905</v>
      </c>
      <c r="W52" s="28">
        <v>280983753</v>
      </c>
      <c r="X52" s="28">
        <v>269279243</v>
      </c>
      <c r="Y52" s="28">
        <v>273564656</v>
      </c>
      <c r="Z52" s="28">
        <v>320944553</v>
      </c>
      <c r="AA52" s="28">
        <v>307460185</v>
      </c>
      <c r="AB52" s="28">
        <v>292064611</v>
      </c>
      <c r="AC52" s="28">
        <v>280418064</v>
      </c>
      <c r="AD52" s="28">
        <v>0</v>
      </c>
      <c r="AE52" s="28">
        <v>0</v>
      </c>
      <c r="AF52" s="28">
        <v>0</v>
      </c>
      <c r="AG52" s="28">
        <v>0</v>
      </c>
      <c r="AH52" s="28">
        <v>0</v>
      </c>
      <c r="AI52" s="28">
        <v>0</v>
      </c>
      <c r="AJ52" s="28">
        <v>0</v>
      </c>
      <c r="AK52" s="28">
        <v>0</v>
      </c>
      <c r="AL52" s="28">
        <v>0</v>
      </c>
      <c r="AM52" s="28">
        <v>7669378</v>
      </c>
      <c r="AN52" s="28">
        <v>7669378</v>
      </c>
      <c r="AO52" s="28">
        <v>7669378</v>
      </c>
      <c r="AP52" s="28">
        <v>7669378</v>
      </c>
      <c r="AQ52" s="28">
        <v>7669378</v>
      </c>
      <c r="AR52" s="28">
        <v>7669378</v>
      </c>
      <c r="AS52" s="28">
        <v>6352923</v>
      </c>
      <c r="AT52" s="28">
        <v>7669378</v>
      </c>
      <c r="AU52" s="28">
        <v>7669378</v>
      </c>
      <c r="AV52" s="28">
        <v>24421819</v>
      </c>
      <c r="AW52" s="28">
        <v>3572457</v>
      </c>
      <c r="AX52" s="28">
        <v>17684186</v>
      </c>
      <c r="AY52" s="28">
        <v>3833469</v>
      </c>
      <c r="AZ52" s="28">
        <v>6453431</v>
      </c>
      <c r="BA52" s="28">
        <v>45971775</v>
      </c>
      <c r="BB52" s="28">
        <v>11279812</v>
      </c>
      <c r="BC52" s="28">
        <v>23635690</v>
      </c>
      <c r="BD52" s="28">
        <v>40895616</v>
      </c>
      <c r="BE52" s="28">
        <v>235098663</v>
      </c>
      <c r="BF52" s="28">
        <v>254071500</v>
      </c>
      <c r="BG52" s="28">
        <v>200000000</v>
      </c>
      <c r="BH52" s="28">
        <v>190000000</v>
      </c>
      <c r="BI52" s="28">
        <v>280000601</v>
      </c>
      <c r="BJ52" s="28">
        <v>282200111</v>
      </c>
      <c r="BK52" s="28">
        <v>317000000</v>
      </c>
      <c r="BL52" s="28">
        <v>88000000</v>
      </c>
      <c r="BM52" s="28">
        <v>180023828</v>
      </c>
      <c r="BN52" s="28">
        <v>3094483</v>
      </c>
      <c r="BO52" s="28">
        <v>3225874</v>
      </c>
      <c r="BP52" s="28">
        <v>16917202</v>
      </c>
      <c r="BQ52" s="28">
        <v>7165395</v>
      </c>
      <c r="BR52" s="28">
        <v>2962718</v>
      </c>
      <c r="BS52" s="28">
        <v>8100082</v>
      </c>
      <c r="BT52" s="28">
        <v>5667753</v>
      </c>
      <c r="BU52" s="28">
        <v>8494954</v>
      </c>
      <c r="BV52" s="28">
        <v>4527470</v>
      </c>
      <c r="BW52" s="28">
        <v>3094483</v>
      </c>
      <c r="BX52" s="28">
        <v>3225874</v>
      </c>
      <c r="BY52" s="28">
        <v>16917202</v>
      </c>
      <c r="BZ52" s="28">
        <v>7165395</v>
      </c>
      <c r="CA52" s="28">
        <v>2962718</v>
      </c>
      <c r="CB52" s="28">
        <v>8100082</v>
      </c>
      <c r="CC52" s="28">
        <v>5667753</v>
      </c>
      <c r="CD52" s="28">
        <v>8494954</v>
      </c>
      <c r="CE52" s="28">
        <v>4527470</v>
      </c>
      <c r="CF52" s="28">
        <v>47500000</v>
      </c>
      <c r="CG52" s="28">
        <v>53350000</v>
      </c>
      <c r="CH52" s="28">
        <v>97650000</v>
      </c>
      <c r="CI52" s="28">
        <v>100000000</v>
      </c>
      <c r="CJ52" s="28">
        <v>3000000</v>
      </c>
      <c r="CK52" s="28">
        <v>0</v>
      </c>
      <c r="CL52" s="28">
        <v>0</v>
      </c>
      <c r="CM52" s="28">
        <v>195000000</v>
      </c>
      <c r="CN52" s="28">
        <v>85000000</v>
      </c>
      <c r="CO52" s="28">
        <v>896069</v>
      </c>
      <c r="CP52" s="28">
        <v>4321709</v>
      </c>
      <c r="CQ52" s="28">
        <v>1737480</v>
      </c>
      <c r="CR52" s="28">
        <v>826903</v>
      </c>
      <c r="CS52" s="28">
        <v>1230532</v>
      </c>
      <c r="CT52" s="28">
        <v>0</v>
      </c>
      <c r="CU52" s="28">
        <v>1620449</v>
      </c>
      <c r="CV52" s="28">
        <v>1483959</v>
      </c>
      <c r="CW52" s="28">
        <v>4027651</v>
      </c>
      <c r="CX52" s="28">
        <v>8393982</v>
      </c>
      <c r="CY52" s="28">
        <v>20866390</v>
      </c>
      <c r="CZ52" s="28">
        <v>11413740</v>
      </c>
      <c r="DA52" s="28">
        <v>7435519</v>
      </c>
      <c r="DB52" s="28">
        <v>8565140</v>
      </c>
      <c r="DC52" s="28">
        <v>249915</v>
      </c>
      <c r="DD52" s="28">
        <v>8049467</v>
      </c>
      <c r="DE52" s="28">
        <v>1581826</v>
      </c>
      <c r="DF52" s="28">
        <v>2902635</v>
      </c>
    </row>
    <row r="53" spans="2:110" x14ac:dyDescent="0.25">
      <c r="B53" t="s">
        <v>29</v>
      </c>
      <c r="C53" s="28">
        <v>385582000</v>
      </c>
      <c r="D53" s="28">
        <v>342771000</v>
      </c>
      <c r="E53" s="28">
        <v>480196000</v>
      </c>
      <c r="F53" s="28">
        <v>533760000</v>
      </c>
      <c r="G53" s="28">
        <v>487815000</v>
      </c>
      <c r="H53" s="28">
        <v>519354000</v>
      </c>
      <c r="I53" s="28">
        <v>582900000</v>
      </c>
      <c r="J53" s="28">
        <v>484642000</v>
      </c>
      <c r="K53" s="28">
        <v>458190000</v>
      </c>
      <c r="L53" s="28">
        <v>468000</v>
      </c>
      <c r="M53" s="28">
        <v>468000</v>
      </c>
      <c r="N53" s="28">
        <v>697000</v>
      </c>
      <c r="O53" s="28">
        <v>890000</v>
      </c>
      <c r="P53" s="28">
        <v>1066000</v>
      </c>
      <c r="Q53" s="28">
        <v>1122000</v>
      </c>
      <c r="R53" s="28">
        <v>1182000</v>
      </c>
      <c r="S53" s="28">
        <v>1236000</v>
      </c>
      <c r="T53" s="28">
        <v>933000</v>
      </c>
      <c r="U53" s="28">
        <v>97295000</v>
      </c>
      <c r="V53" s="28">
        <v>110259000</v>
      </c>
      <c r="W53" s="28">
        <v>133035000</v>
      </c>
      <c r="X53" s="28">
        <v>146975000</v>
      </c>
      <c r="Y53" s="28">
        <v>131988000</v>
      </c>
      <c r="Z53" s="28">
        <v>137822000</v>
      </c>
      <c r="AA53" s="28">
        <v>142747000</v>
      </c>
      <c r="AB53" s="28">
        <v>156497000</v>
      </c>
      <c r="AC53" s="28">
        <v>167720000</v>
      </c>
      <c r="AD53" s="28">
        <v>79744000</v>
      </c>
      <c r="AE53" s="28">
        <v>76751000</v>
      </c>
      <c r="AF53" s="28">
        <v>73537000</v>
      </c>
      <c r="AG53" s="28">
        <v>73808000</v>
      </c>
      <c r="AH53" s="28">
        <v>76062000</v>
      </c>
      <c r="AI53" s="28">
        <v>82080000</v>
      </c>
      <c r="AJ53" s="28">
        <v>69766000</v>
      </c>
      <c r="AK53" s="28">
        <v>69728000</v>
      </c>
      <c r="AL53" s="28">
        <v>49074000</v>
      </c>
      <c r="AM53" s="28">
        <v>6600000</v>
      </c>
      <c r="AN53" s="28">
        <v>6600000</v>
      </c>
      <c r="AO53" s="28">
        <v>10000000</v>
      </c>
      <c r="AP53" s="28">
        <v>10000000</v>
      </c>
      <c r="AQ53" s="28">
        <v>10000000</v>
      </c>
      <c r="AR53" s="28">
        <v>10000000</v>
      </c>
      <c r="AS53" s="28">
        <v>10000000</v>
      </c>
      <c r="AT53" s="28">
        <v>15000000</v>
      </c>
      <c r="AU53" s="28">
        <v>15000000</v>
      </c>
      <c r="AV53" s="28">
        <v>139554000</v>
      </c>
      <c r="AW53" s="28">
        <v>123886000</v>
      </c>
      <c r="AX53" s="28">
        <v>163281000</v>
      </c>
      <c r="AY53" s="28">
        <v>177244000</v>
      </c>
      <c r="AZ53" s="28">
        <v>170968000</v>
      </c>
      <c r="BA53" s="28">
        <v>200109000</v>
      </c>
      <c r="BB53" s="28">
        <v>217788000</v>
      </c>
      <c r="BC53" s="28">
        <v>167357000</v>
      </c>
      <c r="BD53" s="28">
        <v>169047000</v>
      </c>
      <c r="BE53" s="28">
        <v>21063000</v>
      </c>
      <c r="BF53" s="28">
        <v>11850000</v>
      </c>
      <c r="BG53" s="28">
        <v>57366000</v>
      </c>
      <c r="BH53" s="28">
        <v>70068000</v>
      </c>
      <c r="BI53" s="28">
        <v>24118000</v>
      </c>
      <c r="BJ53" s="28">
        <v>39798000</v>
      </c>
      <c r="BK53" s="28">
        <v>90783000</v>
      </c>
      <c r="BL53" s="28">
        <v>101292000</v>
      </c>
      <c r="BM53" s="28">
        <v>58696000</v>
      </c>
      <c r="BN53" s="28">
        <v>30681000</v>
      </c>
      <c r="BO53" s="28">
        <v>32809000</v>
      </c>
      <c r="BP53" s="28">
        <v>61372000</v>
      </c>
      <c r="BQ53" s="28">
        <v>44915000</v>
      </c>
      <c r="BR53" s="28">
        <v>57625000</v>
      </c>
      <c r="BS53" s="28">
        <v>61940000</v>
      </c>
      <c r="BT53" s="28">
        <v>58472000</v>
      </c>
      <c r="BU53" s="28">
        <v>52862000</v>
      </c>
      <c r="BV53" s="28">
        <v>50583000</v>
      </c>
      <c r="BW53" s="28">
        <v>30681000</v>
      </c>
      <c r="BX53" s="28">
        <v>32809000</v>
      </c>
      <c r="BY53" s="28">
        <v>61372000</v>
      </c>
      <c r="BZ53" s="28">
        <v>44915000</v>
      </c>
      <c r="CA53" s="28">
        <v>57625000</v>
      </c>
      <c r="CB53" s="28">
        <v>61940000</v>
      </c>
      <c r="CC53" s="28">
        <v>58472000</v>
      </c>
      <c r="CD53" s="28">
        <v>52862000</v>
      </c>
      <c r="CE53" s="28">
        <v>50583000</v>
      </c>
      <c r="CF53" s="28">
        <v>7527000</v>
      </c>
      <c r="CG53" s="28">
        <v>11661000</v>
      </c>
      <c r="CH53" s="28">
        <v>12014000</v>
      </c>
      <c r="CI53" s="28">
        <v>3725000</v>
      </c>
      <c r="CJ53" s="28">
        <v>2664000</v>
      </c>
      <c r="CK53" s="28">
        <v>1708000</v>
      </c>
      <c r="CL53" s="28">
        <v>21183000</v>
      </c>
      <c r="CM53" s="28">
        <v>24499000</v>
      </c>
      <c r="CN53" s="28">
        <v>43884000</v>
      </c>
      <c r="CO53" s="28">
        <v>37003000</v>
      </c>
      <c r="CP53" s="28">
        <v>39448000</v>
      </c>
      <c r="CQ53" s="28">
        <v>47837000</v>
      </c>
      <c r="CR53" s="28">
        <v>48686000</v>
      </c>
      <c r="CS53" s="28">
        <v>31974000</v>
      </c>
      <c r="CT53" s="28">
        <v>99336000</v>
      </c>
      <c r="CU53" s="28">
        <v>62371000</v>
      </c>
      <c r="CV53" s="28">
        <v>57668000</v>
      </c>
      <c r="CW53" s="28">
        <v>70157000</v>
      </c>
      <c r="CX53" s="28">
        <v>143154000</v>
      </c>
      <c r="CY53" s="28">
        <v>116517000</v>
      </c>
      <c r="CZ53" s="28">
        <v>128326000</v>
      </c>
      <c r="DA53" s="28">
        <v>179122000</v>
      </c>
      <c r="DB53" s="28">
        <v>190466000</v>
      </c>
      <c r="DC53" s="28">
        <v>106463000</v>
      </c>
      <c r="DD53" s="28">
        <v>122303000</v>
      </c>
      <c r="DE53" s="28">
        <v>65964000</v>
      </c>
      <c r="DF53" s="28">
        <v>50823000</v>
      </c>
    </row>
    <row r="54" spans="2:110" x14ac:dyDescent="0.25">
      <c r="B54" t="s">
        <v>31</v>
      </c>
      <c r="C54" s="28">
        <v>357632335</v>
      </c>
      <c r="D54" s="28">
        <v>363956687</v>
      </c>
      <c r="E54" s="28">
        <v>519013674</v>
      </c>
      <c r="F54" s="28">
        <v>616924362</v>
      </c>
      <c r="G54" s="28">
        <v>809235056</v>
      </c>
      <c r="H54" s="28">
        <v>931755912</v>
      </c>
      <c r="I54" s="28">
        <v>996860044</v>
      </c>
      <c r="J54" s="28">
        <v>995763389</v>
      </c>
      <c r="K54" s="28">
        <v>993181269</v>
      </c>
      <c r="L54" s="28">
        <v>312485</v>
      </c>
      <c r="M54" s="28">
        <v>201376</v>
      </c>
      <c r="N54" s="28">
        <v>195318</v>
      </c>
      <c r="O54" s="28">
        <v>26089459</v>
      </c>
      <c r="P54" s="28">
        <v>24536271</v>
      </c>
      <c r="Q54" s="28">
        <v>29005719</v>
      </c>
      <c r="R54" s="28">
        <v>28703049</v>
      </c>
      <c r="S54" s="28">
        <v>26576130</v>
      </c>
      <c r="T54" s="28">
        <v>22601372</v>
      </c>
      <c r="U54" s="28">
        <v>232993913</v>
      </c>
      <c r="V54" s="28">
        <v>251050759</v>
      </c>
      <c r="W54" s="28">
        <v>395342840</v>
      </c>
      <c r="X54" s="28">
        <v>452218525</v>
      </c>
      <c r="Y54" s="28">
        <v>654828990</v>
      </c>
      <c r="Z54" s="28">
        <v>768983525</v>
      </c>
      <c r="AA54" s="28">
        <v>837637895</v>
      </c>
      <c r="AB54" s="28">
        <v>780438692</v>
      </c>
      <c r="AC54" s="28">
        <v>715926838</v>
      </c>
      <c r="AD54" s="28">
        <v>20055399</v>
      </c>
      <c r="AE54" s="28">
        <v>20011456</v>
      </c>
      <c r="AF54" s="28">
        <v>19986192</v>
      </c>
      <c r="AG54" s="28">
        <v>19964710</v>
      </c>
      <c r="AH54" s="28">
        <v>19920102</v>
      </c>
      <c r="AI54" s="28">
        <v>19897226</v>
      </c>
      <c r="AJ54" s="28">
        <v>20038888</v>
      </c>
      <c r="AK54" s="28">
        <v>278385</v>
      </c>
      <c r="AL54" s="28">
        <v>476573</v>
      </c>
      <c r="AM54" s="28">
        <v>56250000</v>
      </c>
      <c r="AN54" s="28">
        <v>56250000</v>
      </c>
      <c r="AO54" s="28">
        <v>56250000</v>
      </c>
      <c r="AP54" s="28">
        <v>56250000</v>
      </c>
      <c r="AQ54" s="28">
        <v>56250000</v>
      </c>
      <c r="AR54" s="28">
        <v>56250000</v>
      </c>
      <c r="AS54" s="28">
        <v>56250000</v>
      </c>
      <c r="AT54" s="28">
        <v>56250000</v>
      </c>
      <c r="AU54" s="28">
        <v>56250000</v>
      </c>
      <c r="AV54" s="28">
        <v>117337059</v>
      </c>
      <c r="AW54" s="28">
        <v>100936269</v>
      </c>
      <c r="AX54" s="28">
        <v>119464091</v>
      </c>
      <c r="AY54" s="28">
        <v>80766059</v>
      </c>
      <c r="AZ54" s="28">
        <v>116563790</v>
      </c>
      <c r="BA54" s="28">
        <v>137225586</v>
      </c>
      <c r="BB54" s="28">
        <v>133525098</v>
      </c>
      <c r="BC54" s="28">
        <v>177314889</v>
      </c>
      <c r="BD54" s="28">
        <v>180704829</v>
      </c>
      <c r="BE54" s="28">
        <v>43236984</v>
      </c>
      <c r="BF54" s="28">
        <v>39583322</v>
      </c>
      <c r="BG54" s="28">
        <v>43155525</v>
      </c>
      <c r="BH54" s="28">
        <v>3775984</v>
      </c>
      <c r="BI54" s="28">
        <v>3775984</v>
      </c>
      <c r="BJ54" s="28">
        <v>7034760</v>
      </c>
      <c r="BK54" s="28">
        <v>19329197</v>
      </c>
      <c r="BL54" s="28">
        <v>21334163</v>
      </c>
      <c r="BM54" s="28">
        <v>24045700</v>
      </c>
      <c r="BN54" s="28">
        <v>70236961</v>
      </c>
      <c r="BO54" s="28">
        <v>83352229</v>
      </c>
      <c r="BP54" s="28">
        <v>81414700</v>
      </c>
      <c r="BQ54" s="28">
        <v>93082198</v>
      </c>
      <c r="BR54" s="28">
        <v>79768001</v>
      </c>
      <c r="BS54" s="28">
        <v>131254065</v>
      </c>
      <c r="BT54" s="28">
        <v>146628300</v>
      </c>
      <c r="BU54" s="28">
        <v>179528443</v>
      </c>
      <c r="BV54" s="28">
        <v>223276633</v>
      </c>
      <c r="BW54" s="28">
        <v>70236961</v>
      </c>
      <c r="BX54" s="28">
        <v>83352229</v>
      </c>
      <c r="BY54" s="28">
        <v>81414700</v>
      </c>
      <c r="BZ54" s="28">
        <v>93082198</v>
      </c>
      <c r="CA54" s="28">
        <v>79768001</v>
      </c>
      <c r="CB54" s="28">
        <v>131254065</v>
      </c>
      <c r="CC54" s="28">
        <v>146628300</v>
      </c>
      <c r="CD54" s="28">
        <v>179528443</v>
      </c>
      <c r="CE54" s="28">
        <v>223276633</v>
      </c>
      <c r="CF54" s="28">
        <v>3654385</v>
      </c>
      <c r="CG54" s="28">
        <v>3654000</v>
      </c>
      <c r="CH54" s="28">
        <v>3653692</v>
      </c>
      <c r="CI54" s="28">
        <v>32153846</v>
      </c>
      <c r="CJ54" s="28">
        <v>0</v>
      </c>
      <c r="CK54" s="28">
        <v>0</v>
      </c>
      <c r="CL54" s="28">
        <v>0</v>
      </c>
      <c r="CM54" s="28">
        <v>0</v>
      </c>
      <c r="CN54" s="28">
        <v>0</v>
      </c>
      <c r="CO54" s="28">
        <v>3146489</v>
      </c>
      <c r="CP54" s="28">
        <v>4057197</v>
      </c>
      <c r="CQ54" s="28">
        <v>0</v>
      </c>
      <c r="CR54" s="28">
        <v>9009497</v>
      </c>
      <c r="CS54" s="28">
        <v>12945012</v>
      </c>
      <c r="CT54" s="28">
        <v>5681867</v>
      </c>
      <c r="CU54" s="28">
        <v>4745384</v>
      </c>
      <c r="CV54" s="28">
        <v>3444952</v>
      </c>
      <c r="CW54" s="28">
        <v>799936</v>
      </c>
      <c r="CX54" s="28">
        <v>63770457</v>
      </c>
      <c r="CY54" s="28">
        <v>76123670</v>
      </c>
      <c r="CZ54" s="28">
        <v>215075665</v>
      </c>
      <c r="DA54" s="28">
        <v>341886779</v>
      </c>
      <c r="DB54" s="28">
        <v>539932269</v>
      </c>
      <c r="DC54" s="28">
        <v>594309634</v>
      </c>
      <c r="DD54" s="28">
        <v>636382065</v>
      </c>
      <c r="DE54" s="28">
        <v>557890942</v>
      </c>
      <c r="DF54" s="28">
        <v>508104171</v>
      </c>
    </row>
    <row r="55" spans="2:110" x14ac:dyDescent="0.25">
      <c r="B55" t="s">
        <v>48</v>
      </c>
      <c r="C55" s="28">
        <v>143542000</v>
      </c>
      <c r="D55" s="28">
        <v>204843945</v>
      </c>
      <c r="E55" s="28">
        <v>198511216</v>
      </c>
      <c r="F55" s="28">
        <v>113189018</v>
      </c>
      <c r="G55" s="28">
        <v>71173119</v>
      </c>
      <c r="H55" s="28">
        <v>59307076</v>
      </c>
      <c r="I55" s="28">
        <v>61188543</v>
      </c>
      <c r="J55" s="28">
        <v>52427356</v>
      </c>
      <c r="K55" s="28">
        <v>50287158</v>
      </c>
      <c r="L55" s="28">
        <v>123000</v>
      </c>
      <c r="M55" s="28">
        <v>137110</v>
      </c>
      <c r="N55" s="28">
        <v>86072</v>
      </c>
      <c r="O55" s="28">
        <v>85885</v>
      </c>
      <c r="P55" s="28">
        <v>89956</v>
      </c>
      <c r="Q55" s="28">
        <v>924895</v>
      </c>
      <c r="R55" s="28">
        <v>1513946</v>
      </c>
      <c r="S55" s="28">
        <v>1534829</v>
      </c>
      <c r="T55" s="28">
        <v>1778848</v>
      </c>
      <c r="U55" s="28">
        <v>45912000</v>
      </c>
      <c r="V55" s="28">
        <v>33836090</v>
      </c>
      <c r="W55" s="28">
        <v>19277222</v>
      </c>
      <c r="X55" s="28">
        <v>16402897</v>
      </c>
      <c r="Y55" s="28">
        <v>15804496</v>
      </c>
      <c r="Z55" s="28">
        <v>16576797</v>
      </c>
      <c r="AA55" s="28">
        <v>19396105</v>
      </c>
      <c r="AB55" s="28">
        <v>20016329</v>
      </c>
      <c r="AC55" s="28">
        <v>24692589</v>
      </c>
      <c r="AD55" s="28">
        <v>736000</v>
      </c>
      <c r="AE55" s="28">
        <v>763803</v>
      </c>
      <c r="AF55" s="28">
        <v>1328474</v>
      </c>
      <c r="AG55" s="28">
        <v>1268599</v>
      </c>
      <c r="AH55" s="28">
        <v>1271954</v>
      </c>
      <c r="AI55" s="28">
        <v>1315349</v>
      </c>
      <c r="AJ55" s="28">
        <v>1310751</v>
      </c>
      <c r="AK55" s="28">
        <v>1394931</v>
      </c>
      <c r="AL55" s="28">
        <v>498337</v>
      </c>
      <c r="AM55" s="28">
        <v>731000</v>
      </c>
      <c r="AN55" s="28">
        <v>732110</v>
      </c>
      <c r="AO55" s="28">
        <v>732110</v>
      </c>
      <c r="AP55" s="28">
        <v>732110</v>
      </c>
      <c r="AQ55" s="28">
        <v>732110</v>
      </c>
      <c r="AR55" s="28">
        <v>732110</v>
      </c>
      <c r="AS55" s="28">
        <v>732110</v>
      </c>
      <c r="AT55" s="28">
        <v>732110</v>
      </c>
      <c r="AU55" s="28">
        <v>732110</v>
      </c>
      <c r="AV55" s="28">
        <v>5397000</v>
      </c>
      <c r="AW55" s="28">
        <v>25083145</v>
      </c>
      <c r="AX55" s="28">
        <v>20491626</v>
      </c>
      <c r="AY55" s="28">
        <v>3881491</v>
      </c>
      <c r="AZ55" s="28">
        <v>-155683</v>
      </c>
      <c r="BA55" s="28">
        <v>8145443</v>
      </c>
      <c r="BB55" s="28">
        <v>10543265</v>
      </c>
      <c r="BC55" s="28">
        <v>14605352</v>
      </c>
      <c r="BD55" s="28">
        <v>14833320</v>
      </c>
      <c r="BE55" s="28">
        <v>16504000</v>
      </c>
      <c r="BF55" s="28">
        <v>121147405</v>
      </c>
      <c r="BG55" s="28">
        <v>7669610</v>
      </c>
      <c r="BH55" s="28">
        <v>53496092</v>
      </c>
      <c r="BI55" s="28">
        <v>21574541</v>
      </c>
      <c r="BJ55" s="28">
        <v>16797593</v>
      </c>
      <c r="BK55" s="28">
        <v>8811000</v>
      </c>
      <c r="BL55" s="28">
        <v>8401582</v>
      </c>
      <c r="BM55" s="28">
        <v>11194666</v>
      </c>
      <c r="BN55" s="28">
        <v>30013000</v>
      </c>
      <c r="BO55" s="28">
        <v>42432398</v>
      </c>
      <c r="BP55" s="28">
        <v>38382259</v>
      </c>
      <c r="BQ55" s="28">
        <v>31090988</v>
      </c>
      <c r="BR55" s="28">
        <v>22550151</v>
      </c>
      <c r="BS55" s="28">
        <v>17466960</v>
      </c>
      <c r="BT55" s="28">
        <v>15783193</v>
      </c>
      <c r="BU55" s="28">
        <v>16905428</v>
      </c>
      <c r="BV55" s="28">
        <v>13016303</v>
      </c>
      <c r="BW55" s="28">
        <v>30013000</v>
      </c>
      <c r="BX55" s="28">
        <v>42432398</v>
      </c>
      <c r="BY55" s="28">
        <v>38382259</v>
      </c>
      <c r="BZ55" s="28">
        <v>31090988</v>
      </c>
      <c r="CA55" s="28">
        <v>22550151</v>
      </c>
      <c r="CB55" s="28">
        <v>17466960</v>
      </c>
      <c r="CC55" s="28">
        <v>15783193</v>
      </c>
      <c r="CD55" s="28">
        <v>16905428</v>
      </c>
      <c r="CE55" s="28">
        <v>13016303</v>
      </c>
      <c r="CF55" s="28">
        <v>69007000</v>
      </c>
      <c r="CG55" s="28">
        <v>405000</v>
      </c>
      <c r="CH55" s="28">
        <v>82905000</v>
      </c>
      <c r="CI55" s="28">
        <v>13046000</v>
      </c>
      <c r="CJ55" s="28">
        <v>17135000</v>
      </c>
      <c r="CK55" s="28">
        <v>6804000</v>
      </c>
      <c r="CL55" s="28">
        <v>1125000</v>
      </c>
      <c r="CM55" s="28">
        <v>1629084</v>
      </c>
      <c r="CN55" s="28">
        <v>1687906</v>
      </c>
      <c r="CO55" s="28">
        <v>10111000</v>
      </c>
      <c r="CP55" s="28">
        <v>5818000</v>
      </c>
      <c r="CQ55" s="28">
        <v>14615000</v>
      </c>
      <c r="CR55" s="28">
        <v>6641000</v>
      </c>
      <c r="CS55" s="28">
        <v>4920000</v>
      </c>
      <c r="CT55" s="28">
        <v>2190000</v>
      </c>
      <c r="CU55" s="28">
        <v>5532041</v>
      </c>
      <c r="CV55" s="28">
        <v>4474337</v>
      </c>
      <c r="CW55" s="28">
        <v>4186891</v>
      </c>
      <c r="CX55" s="28">
        <v>11779000</v>
      </c>
      <c r="CY55" s="28">
        <v>9225886</v>
      </c>
      <c r="CZ55" s="28">
        <v>33715611</v>
      </c>
      <c r="DA55" s="28">
        <v>4301338</v>
      </c>
      <c r="DB55" s="28">
        <v>4416999</v>
      </c>
      <c r="DC55" s="28">
        <v>7170970</v>
      </c>
      <c r="DD55" s="28">
        <v>18661934</v>
      </c>
      <c r="DE55" s="28">
        <v>5679463</v>
      </c>
      <c r="DF55" s="28">
        <v>4635963</v>
      </c>
    </row>
    <row r="56" spans="2:110" x14ac:dyDescent="0.25">
      <c r="B56" t="s">
        <v>15</v>
      </c>
      <c r="C56" s="28">
        <v>943142000</v>
      </c>
      <c r="D56" s="28">
        <v>917239780</v>
      </c>
      <c r="E56" s="28">
        <v>857222281</v>
      </c>
      <c r="F56" s="28">
        <v>773871137</v>
      </c>
      <c r="G56" s="28">
        <v>737352592</v>
      </c>
      <c r="H56" s="28">
        <v>749450810</v>
      </c>
      <c r="I56" s="28">
        <v>751892864</v>
      </c>
      <c r="J56" s="28">
        <v>730529601</v>
      </c>
      <c r="K56" s="28">
        <v>703594280</v>
      </c>
      <c r="L56" s="28">
        <v>1106000</v>
      </c>
      <c r="M56" s="28">
        <v>837727</v>
      </c>
      <c r="N56" s="28">
        <v>421502</v>
      </c>
      <c r="O56" s="28">
        <v>207550</v>
      </c>
      <c r="P56" s="28">
        <v>290624</v>
      </c>
      <c r="Q56" s="28">
        <v>269240</v>
      </c>
      <c r="R56" s="28">
        <v>260185</v>
      </c>
      <c r="S56" s="28">
        <v>203586</v>
      </c>
      <c r="T56" s="28">
        <v>751064</v>
      </c>
      <c r="U56" s="28">
        <v>815191000</v>
      </c>
      <c r="V56" s="28">
        <v>762603402</v>
      </c>
      <c r="W56" s="28">
        <v>713412601</v>
      </c>
      <c r="X56" s="28">
        <v>661179983</v>
      </c>
      <c r="Y56" s="28">
        <v>637107439</v>
      </c>
      <c r="Z56" s="28">
        <v>608443835</v>
      </c>
      <c r="AA56" s="28">
        <v>583234528</v>
      </c>
      <c r="AB56" s="28">
        <v>572299958</v>
      </c>
      <c r="AC56" s="28">
        <v>559482090</v>
      </c>
      <c r="AD56" s="28">
        <v>76000</v>
      </c>
      <c r="AE56" s="28">
        <v>76000</v>
      </c>
      <c r="AF56" s="28">
        <v>76000</v>
      </c>
      <c r="AG56" s="28">
        <v>76000</v>
      </c>
      <c r="AH56" s="28">
        <v>76000</v>
      </c>
      <c r="AI56" s="28">
        <v>76000</v>
      </c>
      <c r="AJ56" s="28">
        <v>50000</v>
      </c>
      <c r="AK56" s="28">
        <v>50000</v>
      </c>
      <c r="AL56" s="28">
        <v>50000</v>
      </c>
      <c r="AM56" s="28">
        <v>15000000</v>
      </c>
      <c r="AN56" s="28">
        <v>15000000</v>
      </c>
      <c r="AO56" s="28">
        <v>15000000</v>
      </c>
      <c r="AP56" s="28">
        <v>15000000</v>
      </c>
      <c r="AQ56" s="28">
        <v>17581670</v>
      </c>
      <c r="AR56" s="28">
        <v>17581670</v>
      </c>
      <c r="AS56" s="28">
        <v>17581670</v>
      </c>
      <c r="AT56" s="28">
        <v>17581670</v>
      </c>
      <c r="AU56" s="28">
        <v>25958818</v>
      </c>
      <c r="AV56" s="28">
        <v>125364000</v>
      </c>
      <c r="AW56" s="28">
        <v>147272400</v>
      </c>
      <c r="AX56" s="28">
        <v>123444068</v>
      </c>
      <c r="AY56" s="28">
        <v>57723683</v>
      </c>
      <c r="AZ56" s="28">
        <v>63156004</v>
      </c>
      <c r="BA56" s="28">
        <v>85577704</v>
      </c>
      <c r="BB56" s="28">
        <v>85954631</v>
      </c>
      <c r="BC56" s="28">
        <v>79296236</v>
      </c>
      <c r="BD56" s="28">
        <v>64622454</v>
      </c>
      <c r="BE56" s="28">
        <v>660903000</v>
      </c>
      <c r="BF56" s="28">
        <v>669389985</v>
      </c>
      <c r="BG56" s="28">
        <v>633778747</v>
      </c>
      <c r="BH56" s="28">
        <v>666507992</v>
      </c>
      <c r="BI56" s="28">
        <v>605839296</v>
      </c>
      <c r="BJ56" s="28">
        <v>596942850</v>
      </c>
      <c r="BK56" s="28">
        <v>582100979</v>
      </c>
      <c r="BL56" s="28">
        <v>558711030</v>
      </c>
      <c r="BM56" s="28">
        <v>539273555</v>
      </c>
      <c r="BN56" s="28">
        <v>83217000</v>
      </c>
      <c r="BO56" s="28">
        <v>22558356</v>
      </c>
      <c r="BP56" s="28">
        <v>24796928</v>
      </c>
      <c r="BQ56" s="28">
        <v>32384208</v>
      </c>
      <c r="BR56" s="28">
        <v>9156102</v>
      </c>
      <c r="BS56" s="28">
        <v>10669938</v>
      </c>
      <c r="BT56" s="28">
        <v>12564388</v>
      </c>
      <c r="BU56" s="28">
        <v>14135768</v>
      </c>
      <c r="BV56" s="28">
        <v>11166666</v>
      </c>
      <c r="BW56" s="28">
        <v>83217000</v>
      </c>
      <c r="BX56" s="28">
        <v>22558356</v>
      </c>
      <c r="BY56" s="28">
        <v>24796928</v>
      </c>
      <c r="BZ56" s="28">
        <v>32384208</v>
      </c>
      <c r="CA56" s="28">
        <v>9156102</v>
      </c>
      <c r="CB56" s="28">
        <v>10669938</v>
      </c>
      <c r="CC56" s="28">
        <v>12564388</v>
      </c>
      <c r="CD56" s="28">
        <v>14135768</v>
      </c>
      <c r="CE56" s="28">
        <v>11166666</v>
      </c>
      <c r="CF56" s="28">
        <v>25550000</v>
      </c>
      <c r="CG56" s="28">
        <v>33903402</v>
      </c>
      <c r="CH56" s="28">
        <v>43281521</v>
      </c>
      <c r="CI56" s="28">
        <v>0</v>
      </c>
      <c r="CJ56" s="28">
        <v>22098680</v>
      </c>
      <c r="CK56" s="28">
        <v>30920162</v>
      </c>
      <c r="CL56" s="28">
        <v>31851698</v>
      </c>
      <c r="CM56" s="28">
        <v>46473238</v>
      </c>
      <c r="CN56" s="28">
        <v>49043173</v>
      </c>
      <c r="CO56" s="28">
        <v>4543000</v>
      </c>
      <c r="CP56" s="28">
        <v>1781833</v>
      </c>
      <c r="CQ56" s="28">
        <v>3897750</v>
      </c>
      <c r="CR56" s="28">
        <v>0</v>
      </c>
      <c r="CS56" s="28">
        <v>3223857</v>
      </c>
      <c r="CT56" s="28">
        <v>4212954</v>
      </c>
      <c r="CU56" s="28">
        <v>4314470</v>
      </c>
      <c r="CV56" s="28">
        <v>6614679</v>
      </c>
      <c r="CW56" s="28">
        <v>4113328</v>
      </c>
      <c r="CX56" s="28">
        <v>28565000</v>
      </c>
      <c r="CY56" s="28">
        <v>27333804</v>
      </c>
      <c r="CZ56" s="28">
        <v>13023267</v>
      </c>
      <c r="DA56" s="28">
        <v>2255253</v>
      </c>
      <c r="DB56" s="28">
        <v>16296982</v>
      </c>
      <c r="DC56" s="28">
        <v>3545532</v>
      </c>
      <c r="DD56" s="28">
        <v>17525027</v>
      </c>
      <c r="DE56" s="28">
        <v>7716979</v>
      </c>
      <c r="DF56" s="28">
        <v>9416285</v>
      </c>
    </row>
    <row r="57" spans="2:110" x14ac:dyDescent="0.25">
      <c r="B57" t="s">
        <v>52</v>
      </c>
      <c r="C57" s="28">
        <v>133835000</v>
      </c>
      <c r="D57" s="28">
        <v>84510000</v>
      </c>
      <c r="E57" s="28">
        <v>222451000</v>
      </c>
      <c r="F57" s="28">
        <v>384869000</v>
      </c>
      <c r="G57" s="28">
        <v>367343000</v>
      </c>
      <c r="H57" s="28">
        <v>338357000</v>
      </c>
      <c r="I57" s="28">
        <v>375172000</v>
      </c>
      <c r="J57" s="28">
        <v>371048000</v>
      </c>
      <c r="K57" s="28">
        <v>363210000</v>
      </c>
      <c r="L57" s="28">
        <v>5000</v>
      </c>
      <c r="M57" s="28">
        <v>3000</v>
      </c>
      <c r="N57" s="28">
        <v>1000</v>
      </c>
      <c r="O57" s="28">
        <v>0</v>
      </c>
      <c r="P57" s="28">
        <v>0</v>
      </c>
      <c r="Q57" s="28">
        <v>0</v>
      </c>
      <c r="R57" s="28">
        <v>0</v>
      </c>
      <c r="S57" s="28">
        <v>0</v>
      </c>
      <c r="T57" s="28">
        <v>0</v>
      </c>
      <c r="U57" s="28">
        <v>6883000</v>
      </c>
      <c r="V57" s="28">
        <v>6713000</v>
      </c>
      <c r="W57" s="28">
        <v>48977000</v>
      </c>
      <c r="X57" s="28">
        <v>116616000</v>
      </c>
      <c r="Y57" s="28">
        <v>182707000</v>
      </c>
      <c r="Z57" s="28">
        <v>197787000</v>
      </c>
      <c r="AA57" s="28">
        <v>211833000</v>
      </c>
      <c r="AB57" s="28">
        <v>244089000</v>
      </c>
      <c r="AC57" s="28">
        <v>242217000</v>
      </c>
      <c r="AD57" s="28">
        <v>8620000</v>
      </c>
      <c r="AE57" s="28">
        <v>9653000</v>
      </c>
      <c r="AF57" s="28">
        <v>10802000</v>
      </c>
      <c r="AG57" s="28">
        <v>12017000</v>
      </c>
      <c r="AH57" s="28">
        <v>13434000</v>
      </c>
      <c r="AI57" s="28">
        <v>14463000</v>
      </c>
      <c r="AJ57" s="28">
        <v>15520000</v>
      </c>
      <c r="AK57" s="28">
        <v>16532000</v>
      </c>
      <c r="AL57" s="28">
        <v>17545000</v>
      </c>
      <c r="AM57" s="28">
        <v>511000</v>
      </c>
      <c r="AN57" s="28">
        <v>511000</v>
      </c>
      <c r="AO57" s="28">
        <v>511000</v>
      </c>
      <c r="AP57" s="28">
        <v>511000</v>
      </c>
      <c r="AQ57" s="28">
        <v>511000</v>
      </c>
      <c r="AR57" s="28">
        <v>511000</v>
      </c>
      <c r="AS57" s="28">
        <v>511000</v>
      </c>
      <c r="AT57" s="28">
        <v>511000</v>
      </c>
      <c r="AU57" s="28">
        <v>511000</v>
      </c>
      <c r="AV57" s="28">
        <v>56701000</v>
      </c>
      <c r="AW57" s="28">
        <v>56701000</v>
      </c>
      <c r="AX57" s="28">
        <v>56701000</v>
      </c>
      <c r="AY57" s="28">
        <v>56701000</v>
      </c>
      <c r="AZ57" s="28">
        <v>56701000</v>
      </c>
      <c r="BA57" s="28">
        <v>136701000</v>
      </c>
      <c r="BB57" s="28">
        <v>136701000</v>
      </c>
      <c r="BC57" s="28">
        <v>136701000</v>
      </c>
      <c r="BD57" s="28">
        <v>136701000</v>
      </c>
      <c r="BE57" s="28">
        <v>0</v>
      </c>
      <c r="BF57" s="28">
        <v>0</v>
      </c>
      <c r="BG57" s="28">
        <v>35429000</v>
      </c>
      <c r="BH57" s="28">
        <v>120000000</v>
      </c>
      <c r="BI57" s="28">
        <v>115385000</v>
      </c>
      <c r="BJ57" s="28">
        <v>106154000</v>
      </c>
      <c r="BK57" s="28">
        <v>96923000</v>
      </c>
      <c r="BL57" s="28">
        <v>87692000</v>
      </c>
      <c r="BM57" s="28">
        <v>78461000</v>
      </c>
      <c r="BN57" s="28">
        <v>1499000</v>
      </c>
      <c r="BO57" s="28">
        <v>1570000</v>
      </c>
      <c r="BP57" s="28">
        <v>45341000</v>
      </c>
      <c r="BQ57" s="28">
        <v>93274000</v>
      </c>
      <c r="BR57" s="28">
        <v>111576000</v>
      </c>
      <c r="BS57" s="28">
        <v>6645000</v>
      </c>
      <c r="BT57" s="28">
        <v>5742000</v>
      </c>
      <c r="BU57" s="28">
        <v>6725000</v>
      </c>
      <c r="BV57" s="28">
        <v>4309000</v>
      </c>
      <c r="BW57" s="28">
        <v>1499000</v>
      </c>
      <c r="BX57" s="28">
        <v>1570000</v>
      </c>
      <c r="BY57" s="28">
        <v>45341000</v>
      </c>
      <c r="BZ57" s="28">
        <v>93274000</v>
      </c>
      <c r="CA57" s="28">
        <v>111576000</v>
      </c>
      <c r="CB57" s="28">
        <v>6645000</v>
      </c>
      <c r="CC57" s="28">
        <v>5742000</v>
      </c>
      <c r="CD57" s="28">
        <v>6725000</v>
      </c>
      <c r="CE57" s="28">
        <v>4309000</v>
      </c>
      <c r="CF57" s="28">
        <v>0</v>
      </c>
      <c r="CG57" s="28">
        <v>0</v>
      </c>
      <c r="CH57" s="28">
        <v>0</v>
      </c>
      <c r="CI57" s="28">
        <v>0</v>
      </c>
      <c r="CJ57" s="28">
        <v>4615000</v>
      </c>
      <c r="CK57" s="28">
        <v>10526000</v>
      </c>
      <c r="CL57" s="28">
        <v>9231000</v>
      </c>
      <c r="CM57" s="28">
        <v>9248000</v>
      </c>
      <c r="CN57" s="28">
        <v>9231000</v>
      </c>
      <c r="CO57" s="28">
        <v>26934000</v>
      </c>
      <c r="CP57" s="28">
        <v>11445000</v>
      </c>
      <c r="CQ57" s="28">
        <v>12757000</v>
      </c>
      <c r="CR57" s="28">
        <v>58111000</v>
      </c>
      <c r="CS57" s="28">
        <v>14786000</v>
      </c>
      <c r="CT57" s="28">
        <v>22906000</v>
      </c>
      <c r="CU57" s="28">
        <v>36560000</v>
      </c>
      <c r="CV57" s="28">
        <v>25688000</v>
      </c>
      <c r="CW57" s="28">
        <v>28047000</v>
      </c>
      <c r="CX57" s="28">
        <v>48190000</v>
      </c>
      <c r="CY57" s="28">
        <v>14283000</v>
      </c>
      <c r="CZ57" s="28">
        <v>71712000</v>
      </c>
      <c r="DA57" s="28">
        <v>56272000</v>
      </c>
      <c r="DB57" s="28">
        <v>63769000</v>
      </c>
      <c r="DC57" s="28">
        <v>54914000</v>
      </c>
      <c r="DD57" s="28">
        <v>89504000</v>
      </c>
      <c r="DE57" s="28">
        <v>104483000</v>
      </c>
      <c r="DF57" s="28">
        <v>105950000</v>
      </c>
    </row>
    <row r="58" spans="2:110" x14ac:dyDescent="0.25">
      <c r="B58" t="s">
        <v>118</v>
      </c>
      <c r="C58" s="28">
        <v>82353445</v>
      </c>
      <c r="D58" s="28">
        <v>83036525</v>
      </c>
      <c r="E58" s="28">
        <v>82794609</v>
      </c>
      <c r="F58" s="28">
        <v>98621324</v>
      </c>
      <c r="G58" s="28">
        <v>188274099</v>
      </c>
      <c r="H58" s="28">
        <v>179408913</v>
      </c>
      <c r="I58" s="28">
        <v>177609536</v>
      </c>
      <c r="J58" s="28">
        <v>174863969</v>
      </c>
      <c r="K58" s="28">
        <v>153367354</v>
      </c>
      <c r="L58" s="28">
        <v>380760</v>
      </c>
      <c r="M58" s="28">
        <v>214796</v>
      </c>
      <c r="N58" s="28">
        <v>190012</v>
      </c>
      <c r="O58" s="28">
        <v>186356</v>
      </c>
      <c r="P58" s="28">
        <v>156013</v>
      </c>
      <c r="Q58" s="28">
        <v>116052</v>
      </c>
      <c r="R58" s="28">
        <v>116052</v>
      </c>
      <c r="S58" s="28">
        <v>80338</v>
      </c>
      <c r="T58" s="28">
        <v>44619</v>
      </c>
      <c r="U58" s="28">
        <v>8242775</v>
      </c>
      <c r="V58" s="28">
        <v>7929821</v>
      </c>
      <c r="W58" s="28">
        <v>7687588</v>
      </c>
      <c r="X58" s="28">
        <v>11034238</v>
      </c>
      <c r="Y58" s="28">
        <v>74070617</v>
      </c>
      <c r="Z58" s="28">
        <v>69977659</v>
      </c>
      <c r="AA58" s="28">
        <v>72107406</v>
      </c>
      <c r="AB58" s="28">
        <v>72107406</v>
      </c>
      <c r="AC58" s="28">
        <v>87117657</v>
      </c>
      <c r="AD58" s="28">
        <v>52000</v>
      </c>
      <c r="AE58" s="28">
        <v>52000</v>
      </c>
      <c r="AF58" s="28">
        <v>52000</v>
      </c>
      <c r="AG58" s="28">
        <v>74000</v>
      </c>
      <c r="AH58" s="28">
        <v>74000</v>
      </c>
      <c r="AI58" s="28">
        <v>77000</v>
      </c>
      <c r="AJ58" s="28">
        <v>77000</v>
      </c>
      <c r="AK58" s="28">
        <v>106829</v>
      </c>
      <c r="AL58" s="28">
        <v>77000</v>
      </c>
      <c r="AM58" s="28">
        <v>8200000</v>
      </c>
      <c r="AN58" s="28">
        <v>8200000</v>
      </c>
      <c r="AO58" s="28">
        <v>8200000</v>
      </c>
      <c r="AP58" s="28">
        <v>8200000</v>
      </c>
      <c r="AQ58" s="28">
        <v>8200000</v>
      </c>
      <c r="AR58" s="28">
        <v>8200000</v>
      </c>
      <c r="AS58" s="28">
        <v>8200000</v>
      </c>
      <c r="AT58" s="28">
        <v>260000</v>
      </c>
      <c r="AU58" s="28">
        <v>8200000</v>
      </c>
      <c r="AV58" s="28">
        <v>0</v>
      </c>
      <c r="AW58" s="28">
        <v>0</v>
      </c>
      <c r="AX58" s="28">
        <v>0</v>
      </c>
      <c r="AY58" s="28">
        <v>0</v>
      </c>
      <c r="AZ58" s="28">
        <v>0</v>
      </c>
      <c r="BA58" s="28">
        <v>0</v>
      </c>
      <c r="BB58" s="28">
        <v>0</v>
      </c>
      <c r="BC58" s="28">
        <v>0</v>
      </c>
      <c r="BD58" s="28">
        <v>0</v>
      </c>
      <c r="BE58" s="28">
        <v>221824</v>
      </c>
      <c r="BF58" s="28">
        <v>201152</v>
      </c>
      <c r="BG58" s="28">
        <v>179328</v>
      </c>
      <c r="BH58" s="28">
        <v>156320</v>
      </c>
      <c r="BI58" s="28">
        <v>71284117</v>
      </c>
      <c r="BJ58" s="28">
        <v>64836902</v>
      </c>
      <c r="BK58" s="28">
        <v>58532910</v>
      </c>
      <c r="BL58" s="28">
        <v>65281435</v>
      </c>
      <c r="BM58" s="28">
        <v>24164177</v>
      </c>
      <c r="BN58" s="28">
        <v>5754000</v>
      </c>
      <c r="BO58" s="28">
        <v>6438660</v>
      </c>
      <c r="BP58" s="28">
        <v>6244058</v>
      </c>
      <c r="BQ58" s="28">
        <v>8924063</v>
      </c>
      <c r="BR58" s="28">
        <v>8809219</v>
      </c>
      <c r="BS58" s="28">
        <v>8083810</v>
      </c>
      <c r="BT58" s="28">
        <v>9072456</v>
      </c>
      <c r="BU58" s="28">
        <v>6983853</v>
      </c>
      <c r="BV58" s="28">
        <v>9930875</v>
      </c>
      <c r="BW58" s="28">
        <v>5754000</v>
      </c>
      <c r="BX58" s="28">
        <v>6438660</v>
      </c>
      <c r="BY58" s="28">
        <v>6244058</v>
      </c>
      <c r="BZ58" s="28">
        <v>8924063</v>
      </c>
      <c r="CA58" s="28">
        <v>8809219</v>
      </c>
      <c r="CB58" s="28">
        <v>8083810</v>
      </c>
      <c r="CC58" s="28">
        <v>9072456</v>
      </c>
      <c r="CD58" s="28">
        <v>6983853</v>
      </c>
      <c r="CE58" s="28">
        <v>9930875</v>
      </c>
      <c r="CF58" s="28">
        <v>0</v>
      </c>
      <c r="CG58" s="28">
        <v>0</v>
      </c>
      <c r="CH58" s="28">
        <v>0</v>
      </c>
      <c r="CI58" s="28">
        <v>0</v>
      </c>
      <c r="CJ58" s="28">
        <v>8022421</v>
      </c>
      <c r="CK58" s="28">
        <v>6884922</v>
      </c>
      <c r="CL58" s="28">
        <v>6797051</v>
      </c>
      <c r="CM58" s="28">
        <v>10989709</v>
      </c>
      <c r="CN58" s="28">
        <v>8284738</v>
      </c>
      <c r="CO58" s="28">
        <v>42370034</v>
      </c>
      <c r="CP58" s="28">
        <v>38497525</v>
      </c>
      <c r="CQ58" s="28">
        <v>38942417</v>
      </c>
      <c r="CR58" s="28">
        <v>38311928</v>
      </c>
      <c r="CS58" s="28">
        <v>37879276</v>
      </c>
      <c r="CT58" s="28">
        <v>38751200</v>
      </c>
      <c r="CU58" s="28">
        <v>45288150</v>
      </c>
      <c r="CV58" s="28">
        <v>39692361</v>
      </c>
      <c r="CW58" s="28">
        <v>51085964</v>
      </c>
      <c r="CX58" s="28">
        <v>25807588</v>
      </c>
      <c r="CY58" s="28">
        <v>29699189</v>
      </c>
      <c r="CZ58" s="28">
        <v>29228806</v>
      </c>
      <c r="DA58" s="28">
        <v>43029012</v>
      </c>
      <c r="DB58" s="28">
        <v>54079067</v>
      </c>
      <c r="DC58" s="28">
        <v>52652079</v>
      </c>
      <c r="DD58" s="28">
        <v>49718970</v>
      </c>
      <c r="DE58" s="28">
        <v>57060897</v>
      </c>
      <c r="DF58" s="28">
        <v>51701599</v>
      </c>
    </row>
    <row r="59" spans="2:110" x14ac:dyDescent="0.25">
      <c r="B59" t="s">
        <v>119</v>
      </c>
      <c r="C59" s="28">
        <v>45089567</v>
      </c>
      <c r="D59" s="28">
        <v>52209341</v>
      </c>
      <c r="E59" s="28">
        <v>57581656</v>
      </c>
      <c r="F59" s="28">
        <v>86579284</v>
      </c>
      <c r="G59" s="28">
        <v>176409364</v>
      </c>
      <c r="H59" s="28">
        <v>167771558</v>
      </c>
      <c r="I59" s="28">
        <v>162789630</v>
      </c>
      <c r="J59" s="28">
        <v>162655935</v>
      </c>
      <c r="K59" s="28">
        <v>131455188</v>
      </c>
      <c r="L59" s="28">
        <v>2164703</v>
      </c>
      <c r="M59" s="28">
        <v>11456</v>
      </c>
      <c r="N59" s="28">
        <v>5178</v>
      </c>
      <c r="O59" s="28">
        <v>17255</v>
      </c>
      <c r="P59" s="28">
        <v>79571</v>
      </c>
      <c r="Q59" s="28">
        <v>73580</v>
      </c>
      <c r="R59" s="28">
        <v>73580</v>
      </c>
      <c r="S59" s="28">
        <v>58678</v>
      </c>
      <c r="T59" s="28">
        <v>40305</v>
      </c>
      <c r="U59" s="28">
        <v>5456468</v>
      </c>
      <c r="V59" s="28">
        <v>7450342</v>
      </c>
      <c r="W59" s="28">
        <v>8009602</v>
      </c>
      <c r="X59" s="28">
        <v>12927868</v>
      </c>
      <c r="Y59" s="28">
        <v>81402493</v>
      </c>
      <c r="Z59" s="28">
        <v>82111332</v>
      </c>
      <c r="AA59" s="28">
        <v>84814825</v>
      </c>
      <c r="AB59" s="28">
        <v>84814825</v>
      </c>
      <c r="AC59" s="28">
        <v>88598654</v>
      </c>
      <c r="AD59" s="28">
        <v>52000</v>
      </c>
      <c r="AE59" s="28">
        <v>52000</v>
      </c>
      <c r="AF59" s="28">
        <v>52000</v>
      </c>
      <c r="AG59" s="28">
        <v>74000</v>
      </c>
      <c r="AH59" s="28">
        <v>74000</v>
      </c>
      <c r="AI59" s="28">
        <v>77000</v>
      </c>
      <c r="AJ59" s="28">
        <v>77000</v>
      </c>
      <c r="AK59" s="28">
        <v>77000</v>
      </c>
      <c r="AL59" s="28">
        <v>77000</v>
      </c>
      <c r="AM59" s="28">
        <v>260000</v>
      </c>
      <c r="AN59" s="28">
        <v>260000</v>
      </c>
      <c r="AO59" s="28">
        <v>260000</v>
      </c>
      <c r="AP59" s="28">
        <v>260000</v>
      </c>
      <c r="AQ59" s="28">
        <v>260000</v>
      </c>
      <c r="AR59" s="28">
        <v>260000</v>
      </c>
      <c r="AS59" s="28">
        <v>260000</v>
      </c>
      <c r="AT59" s="28">
        <v>260000</v>
      </c>
      <c r="AU59" s="28">
        <v>260000</v>
      </c>
      <c r="AV59" s="28">
        <v>0</v>
      </c>
      <c r="AW59" s="28">
        <v>0</v>
      </c>
      <c r="AX59" s="28">
        <v>0</v>
      </c>
      <c r="AY59" s="28">
        <v>0</v>
      </c>
      <c r="AZ59" s="28">
        <v>0</v>
      </c>
      <c r="BA59" s="28">
        <v>0</v>
      </c>
      <c r="BB59" s="28">
        <v>0</v>
      </c>
      <c r="BC59" s="28">
        <v>0</v>
      </c>
      <c r="BD59" s="28">
        <v>0</v>
      </c>
      <c r="BE59" s="28">
        <v>0</v>
      </c>
      <c r="BF59" s="28">
        <v>0</v>
      </c>
      <c r="BG59" s="28">
        <v>0</v>
      </c>
      <c r="BH59" s="28">
        <v>0</v>
      </c>
      <c r="BI59" s="28">
        <v>75562520</v>
      </c>
      <c r="BJ59" s="28">
        <v>68081742</v>
      </c>
      <c r="BK59" s="28">
        <v>60769417</v>
      </c>
      <c r="BL59" s="28">
        <v>49518286</v>
      </c>
      <c r="BM59" s="28">
        <v>23411457</v>
      </c>
      <c r="BN59" s="28">
        <v>4671985</v>
      </c>
      <c r="BO59" s="28">
        <v>5153043</v>
      </c>
      <c r="BP59" s="28">
        <v>5901460</v>
      </c>
      <c r="BQ59" s="28">
        <v>8924851</v>
      </c>
      <c r="BR59" s="28">
        <v>7433339</v>
      </c>
      <c r="BS59" s="28">
        <v>6997263</v>
      </c>
      <c r="BT59" s="28">
        <v>8021023</v>
      </c>
      <c r="BU59" s="28">
        <v>8165132</v>
      </c>
      <c r="BV59" s="28">
        <v>9830865</v>
      </c>
      <c r="BW59" s="28">
        <v>4671985</v>
      </c>
      <c r="BX59" s="28">
        <v>5153043</v>
      </c>
      <c r="BY59" s="28">
        <v>5901460</v>
      </c>
      <c r="BZ59" s="28">
        <v>8924851</v>
      </c>
      <c r="CA59" s="28">
        <v>7433339</v>
      </c>
      <c r="CB59" s="28">
        <v>6997263</v>
      </c>
      <c r="CC59" s="28">
        <v>8021023</v>
      </c>
      <c r="CD59" s="28">
        <v>8165132</v>
      </c>
      <c r="CE59" s="28">
        <v>9830865</v>
      </c>
      <c r="CF59" s="28">
        <v>0</v>
      </c>
      <c r="CG59" s="28">
        <v>0</v>
      </c>
      <c r="CH59" s="28">
        <v>0</v>
      </c>
      <c r="CI59" s="28">
        <v>0</v>
      </c>
      <c r="CJ59" s="28">
        <v>9241661</v>
      </c>
      <c r="CK59" s="28">
        <v>7916166</v>
      </c>
      <c r="CL59" s="28">
        <v>7813861</v>
      </c>
      <c r="CM59" s="28">
        <v>5688419</v>
      </c>
      <c r="CN59" s="28">
        <v>9569073</v>
      </c>
      <c r="CO59" s="28">
        <v>36612467</v>
      </c>
      <c r="CP59" s="28">
        <v>39720135</v>
      </c>
      <c r="CQ59" s="28">
        <v>43892755</v>
      </c>
      <c r="CR59" s="28">
        <v>44996725</v>
      </c>
      <c r="CS59" s="28">
        <v>41380113</v>
      </c>
      <c r="CT59" s="28">
        <v>41158742</v>
      </c>
      <c r="CU59" s="28">
        <v>41714786</v>
      </c>
      <c r="CV59" s="28">
        <v>53649615</v>
      </c>
      <c r="CW59" s="28">
        <v>49997768</v>
      </c>
      <c r="CX59" s="28">
        <v>3545115</v>
      </c>
      <c r="CY59" s="28">
        <v>7076164</v>
      </c>
      <c r="CZ59" s="28">
        <v>7527442</v>
      </c>
      <c r="DA59" s="28">
        <v>32397707</v>
      </c>
      <c r="DB59" s="28">
        <v>42531732</v>
      </c>
      <c r="DC59" s="28">
        <v>43357645</v>
      </c>
      <c r="DD59" s="28">
        <v>44210544</v>
      </c>
      <c r="DE59" s="28">
        <v>47310346</v>
      </c>
      <c r="DF59" s="28">
        <v>38386025</v>
      </c>
    </row>
    <row r="60" spans="2:110" x14ac:dyDescent="0.25">
      <c r="B60" t="s">
        <v>120</v>
      </c>
      <c r="C60" s="28">
        <v>45303925</v>
      </c>
      <c r="D60" s="28">
        <v>54653229</v>
      </c>
      <c r="E60" s="28">
        <v>60592080</v>
      </c>
      <c r="F60" s="28">
        <v>82708232</v>
      </c>
      <c r="G60" s="28">
        <v>170625101</v>
      </c>
      <c r="H60" s="28">
        <v>165478065</v>
      </c>
      <c r="I60" s="28">
        <v>160669174</v>
      </c>
      <c r="J60" s="28">
        <v>158365301</v>
      </c>
      <c r="K60" s="28">
        <v>132345600</v>
      </c>
      <c r="L60" s="28">
        <v>2626154</v>
      </c>
      <c r="M60" s="28">
        <v>2613507</v>
      </c>
      <c r="N60" s="28">
        <v>0</v>
      </c>
      <c r="O60" s="28">
        <v>16555</v>
      </c>
      <c r="P60" s="28">
        <v>12824</v>
      </c>
      <c r="Q60" s="28">
        <v>26305</v>
      </c>
      <c r="R60" s="28">
        <v>26305</v>
      </c>
      <c r="S60" s="28">
        <v>15849</v>
      </c>
      <c r="T60" s="28">
        <v>5054</v>
      </c>
      <c r="U60" s="28">
        <v>6441325</v>
      </c>
      <c r="V60" s="28">
        <v>6004059</v>
      </c>
      <c r="W60" s="28">
        <v>8601281</v>
      </c>
      <c r="X60" s="28">
        <v>10806747</v>
      </c>
      <c r="Y60" s="28">
        <v>71371231</v>
      </c>
      <c r="Z60" s="28">
        <v>76312980</v>
      </c>
      <c r="AA60" s="28">
        <v>75804788</v>
      </c>
      <c r="AB60" s="28">
        <v>75804788</v>
      </c>
      <c r="AC60" s="28">
        <v>82072590</v>
      </c>
      <c r="AD60" s="28">
        <v>218500</v>
      </c>
      <c r="AE60" s="28">
        <v>200500</v>
      </c>
      <c r="AF60" s="28">
        <v>182500</v>
      </c>
      <c r="AG60" s="28">
        <v>186500</v>
      </c>
      <c r="AH60" s="28">
        <v>168500</v>
      </c>
      <c r="AI60" s="28">
        <v>313500</v>
      </c>
      <c r="AJ60" s="28">
        <v>275500</v>
      </c>
      <c r="AK60" s="28">
        <v>275500</v>
      </c>
      <c r="AL60" s="28">
        <v>369500</v>
      </c>
      <c r="AM60" s="28">
        <v>260000</v>
      </c>
      <c r="AN60" s="28">
        <v>260000</v>
      </c>
      <c r="AO60" s="28">
        <v>260000</v>
      </c>
      <c r="AP60" s="28">
        <v>260000</v>
      </c>
      <c r="AQ60" s="28">
        <v>260000</v>
      </c>
      <c r="AR60" s="28">
        <v>260000</v>
      </c>
      <c r="AS60" s="28">
        <v>260000</v>
      </c>
      <c r="AT60" s="28">
        <v>260000</v>
      </c>
      <c r="AU60" s="28">
        <v>260000</v>
      </c>
      <c r="AV60" s="28">
        <v>0</v>
      </c>
      <c r="AW60" s="28">
        <v>0</v>
      </c>
      <c r="AX60" s="28">
        <v>0</v>
      </c>
      <c r="AY60" s="28">
        <v>0</v>
      </c>
      <c r="AZ60" s="28">
        <v>0</v>
      </c>
      <c r="BA60" s="28">
        <v>0</v>
      </c>
      <c r="BB60" s="28">
        <v>0</v>
      </c>
      <c r="BC60" s="28">
        <v>0</v>
      </c>
      <c r="BD60" s="28">
        <v>0</v>
      </c>
      <c r="BE60" s="28">
        <v>0</v>
      </c>
      <c r="BF60" s="28">
        <v>0</v>
      </c>
      <c r="BG60" s="28">
        <v>0</v>
      </c>
      <c r="BH60" s="28">
        <v>0</v>
      </c>
      <c r="BI60" s="28">
        <v>77863562</v>
      </c>
      <c r="BJ60" s="28">
        <v>70981962</v>
      </c>
      <c r="BK60" s="28">
        <v>64255322</v>
      </c>
      <c r="BL60" s="28">
        <v>64255322</v>
      </c>
      <c r="BM60" s="28">
        <v>26911877</v>
      </c>
      <c r="BN60" s="28">
        <v>4466000</v>
      </c>
      <c r="BO60" s="28">
        <v>5134500</v>
      </c>
      <c r="BP60" s="28">
        <v>6293000</v>
      </c>
      <c r="BQ60" s="28">
        <v>8341559</v>
      </c>
      <c r="BR60" s="28">
        <v>7343000</v>
      </c>
      <c r="BS60" s="28">
        <v>8563272</v>
      </c>
      <c r="BT60" s="28">
        <v>9618560</v>
      </c>
      <c r="BU60" s="28">
        <v>9618560</v>
      </c>
      <c r="BV60" s="28">
        <v>10999805</v>
      </c>
      <c r="BW60" s="28">
        <v>4466000</v>
      </c>
      <c r="BX60" s="28">
        <v>5134500</v>
      </c>
      <c r="BY60" s="28">
        <v>6293000</v>
      </c>
      <c r="BZ60" s="28">
        <v>8341559</v>
      </c>
      <c r="CA60" s="28">
        <v>7343000</v>
      </c>
      <c r="CB60" s="28">
        <v>8563272</v>
      </c>
      <c r="CC60" s="28">
        <v>9618560</v>
      </c>
      <c r="CD60" s="28">
        <v>9618560</v>
      </c>
      <c r="CE60" s="28">
        <v>10999805</v>
      </c>
      <c r="CF60" s="28">
        <v>0</v>
      </c>
      <c r="CG60" s="28">
        <v>0</v>
      </c>
      <c r="CH60" s="28">
        <v>0</v>
      </c>
      <c r="CI60" s="28">
        <v>1</v>
      </c>
      <c r="CJ60" s="28">
        <v>8620036</v>
      </c>
      <c r="CK60" s="28">
        <v>7401133</v>
      </c>
      <c r="CL60" s="28">
        <v>7306993</v>
      </c>
      <c r="CM60" s="28">
        <v>7306993</v>
      </c>
      <c r="CN60" s="28">
        <v>8896333</v>
      </c>
      <c r="CO60" s="28">
        <v>36255943</v>
      </c>
      <c r="CP60" s="28">
        <v>40542701</v>
      </c>
      <c r="CQ60" s="28">
        <v>42490493</v>
      </c>
      <c r="CR60" s="28">
        <v>42445413</v>
      </c>
      <c r="CS60" s="28">
        <v>38677732</v>
      </c>
      <c r="CT60" s="28">
        <v>42471484</v>
      </c>
      <c r="CU60" s="28">
        <v>46604562</v>
      </c>
      <c r="CV60" s="28">
        <v>46604562</v>
      </c>
      <c r="CW60" s="28">
        <v>55898685</v>
      </c>
      <c r="CX60" s="28">
        <v>4321982</v>
      </c>
      <c r="CY60" s="28">
        <v>8716028</v>
      </c>
      <c r="CZ60" s="28">
        <v>11548587</v>
      </c>
      <c r="DA60" s="28">
        <v>31661260</v>
      </c>
      <c r="DB60" s="28">
        <v>37860771</v>
      </c>
      <c r="DC60" s="28">
        <v>35800215</v>
      </c>
      <c r="DD60" s="28">
        <v>32623736</v>
      </c>
      <c r="DE60" s="28">
        <v>32623736</v>
      </c>
      <c r="DF60" s="28">
        <v>29378901</v>
      </c>
    </row>
    <row r="61" spans="2:110" x14ac:dyDescent="0.25">
      <c r="B61" t="s">
        <v>121</v>
      </c>
      <c r="C61" s="28">
        <v>35989717</v>
      </c>
      <c r="D61" s="28">
        <v>41684894</v>
      </c>
      <c r="E61" s="28">
        <v>46015646</v>
      </c>
      <c r="F61" s="28">
        <v>61046444</v>
      </c>
      <c r="G61" s="28">
        <v>147804365</v>
      </c>
      <c r="H61" s="28">
        <v>137204167</v>
      </c>
      <c r="I61" s="28">
        <v>133779082</v>
      </c>
      <c r="J61" s="28">
        <v>132939176</v>
      </c>
      <c r="K61" s="28">
        <v>115080009</v>
      </c>
      <c r="L61" s="28">
        <v>0</v>
      </c>
      <c r="M61" s="28">
        <v>0</v>
      </c>
      <c r="N61" s="28">
        <v>0</v>
      </c>
      <c r="O61" s="28">
        <v>15543</v>
      </c>
      <c r="P61" s="28">
        <v>47362</v>
      </c>
      <c r="Q61" s="28">
        <v>55775</v>
      </c>
      <c r="R61" s="28">
        <v>55775</v>
      </c>
      <c r="S61" s="28">
        <v>47544</v>
      </c>
      <c r="T61" s="28">
        <v>32608</v>
      </c>
      <c r="U61" s="28">
        <v>4638276</v>
      </c>
      <c r="V61" s="28">
        <v>5153728</v>
      </c>
      <c r="W61" s="28">
        <v>6274934</v>
      </c>
      <c r="X61" s="28">
        <v>7191521</v>
      </c>
      <c r="Y61" s="28">
        <v>74889221</v>
      </c>
      <c r="Z61" s="28">
        <v>77240676</v>
      </c>
      <c r="AA61" s="28">
        <v>77390011</v>
      </c>
      <c r="AB61" s="28">
        <v>77390011</v>
      </c>
      <c r="AC61" s="28">
        <v>79167408</v>
      </c>
      <c r="AD61" s="28">
        <v>52000</v>
      </c>
      <c r="AE61" s="28">
        <v>52000</v>
      </c>
      <c r="AF61" s="28">
        <v>52000</v>
      </c>
      <c r="AG61" s="28">
        <v>74000</v>
      </c>
      <c r="AH61" s="28">
        <v>74000</v>
      </c>
      <c r="AI61" s="28">
        <v>77000</v>
      </c>
      <c r="AJ61" s="28">
        <v>77000</v>
      </c>
      <c r="AK61" s="28">
        <v>187814</v>
      </c>
      <c r="AL61" s="28">
        <v>77000</v>
      </c>
      <c r="AM61" s="28">
        <v>260000</v>
      </c>
      <c r="AN61" s="28">
        <v>260000</v>
      </c>
      <c r="AO61" s="28">
        <v>260000</v>
      </c>
      <c r="AP61" s="28">
        <v>260000</v>
      </c>
      <c r="AQ61" s="28">
        <v>260000</v>
      </c>
      <c r="AR61" s="28">
        <v>260000</v>
      </c>
      <c r="AS61" s="28">
        <v>260000</v>
      </c>
      <c r="AT61" s="28">
        <v>260000</v>
      </c>
      <c r="AU61" s="28">
        <v>260000</v>
      </c>
      <c r="AV61" s="28">
        <v>0</v>
      </c>
      <c r="AW61" s="28">
        <v>0</v>
      </c>
      <c r="AX61" s="28">
        <v>0</v>
      </c>
      <c r="AY61" s="28">
        <v>0</v>
      </c>
      <c r="AZ61" s="28">
        <v>0</v>
      </c>
      <c r="BA61" s="28">
        <v>0</v>
      </c>
      <c r="BB61" s="28">
        <v>0</v>
      </c>
      <c r="BC61" s="28">
        <v>0</v>
      </c>
      <c r="BD61" s="28">
        <v>0</v>
      </c>
      <c r="BE61" s="28">
        <v>0</v>
      </c>
      <c r="BF61" s="28">
        <v>0</v>
      </c>
      <c r="BG61" s="28">
        <v>0</v>
      </c>
      <c r="BH61" s="28">
        <v>0</v>
      </c>
      <c r="BI61" s="28">
        <v>64375730</v>
      </c>
      <c r="BJ61" s="28">
        <v>57573413</v>
      </c>
      <c r="BK61" s="28">
        <v>50924272</v>
      </c>
      <c r="BL61" s="28">
        <v>51779236</v>
      </c>
      <c r="BM61" s="28">
        <v>18499299</v>
      </c>
      <c r="BN61" s="28">
        <v>3264109</v>
      </c>
      <c r="BO61" s="28">
        <v>4081687</v>
      </c>
      <c r="BP61" s="28">
        <v>4837496</v>
      </c>
      <c r="BQ61" s="28">
        <v>6116345</v>
      </c>
      <c r="BR61" s="28">
        <v>5394491</v>
      </c>
      <c r="BS61" s="28">
        <v>5319958</v>
      </c>
      <c r="BT61" s="28">
        <v>6691312</v>
      </c>
      <c r="BU61" s="28">
        <v>6897025</v>
      </c>
      <c r="BV61" s="28">
        <v>7818779</v>
      </c>
      <c r="BW61" s="28">
        <v>3264109</v>
      </c>
      <c r="BX61" s="28">
        <v>4081687</v>
      </c>
      <c r="BY61" s="28">
        <v>4837496</v>
      </c>
      <c r="BZ61" s="28">
        <v>6116345</v>
      </c>
      <c r="CA61" s="28">
        <v>5394491</v>
      </c>
      <c r="CB61" s="28">
        <v>5319958</v>
      </c>
      <c r="CC61" s="28">
        <v>6691312</v>
      </c>
      <c r="CD61" s="28">
        <v>6897025</v>
      </c>
      <c r="CE61" s="28">
        <v>7818779</v>
      </c>
      <c r="CF61" s="28">
        <v>0</v>
      </c>
      <c r="CG61" s="28">
        <v>0</v>
      </c>
      <c r="CH61" s="28">
        <v>0</v>
      </c>
      <c r="CI61" s="28">
        <v>0</v>
      </c>
      <c r="CJ61" s="28">
        <v>8341972</v>
      </c>
      <c r="CK61" s="28">
        <v>7136471</v>
      </c>
      <c r="CL61" s="28">
        <v>7043459</v>
      </c>
      <c r="CM61" s="28">
        <v>6020095</v>
      </c>
      <c r="CN61" s="28">
        <v>8652604</v>
      </c>
      <c r="CO61" s="28">
        <v>29501098</v>
      </c>
      <c r="CP61" s="28">
        <v>32495878</v>
      </c>
      <c r="CQ61" s="28">
        <v>34251476</v>
      </c>
      <c r="CR61" s="28">
        <v>31665967</v>
      </c>
      <c r="CS61" s="28">
        <v>30924182</v>
      </c>
      <c r="CT61" s="28">
        <v>30818513</v>
      </c>
      <c r="CU61" s="28">
        <v>31769000</v>
      </c>
      <c r="CV61" s="28">
        <v>33965685</v>
      </c>
      <c r="CW61" s="28">
        <v>37419099</v>
      </c>
      <c r="CX61" s="28">
        <v>2964510</v>
      </c>
      <c r="CY61" s="28">
        <v>4847329</v>
      </c>
      <c r="CZ61" s="28">
        <v>6666675</v>
      </c>
      <c r="DA61" s="28">
        <v>23004132</v>
      </c>
      <c r="DB61" s="28">
        <v>38507991</v>
      </c>
      <c r="DC61" s="28">
        <v>36095811</v>
      </c>
      <c r="DD61" s="28">
        <v>37091039</v>
      </c>
      <c r="DE61" s="28">
        <v>35537466</v>
      </c>
      <c r="DF61" s="28">
        <v>42430228</v>
      </c>
    </row>
    <row r="62" spans="2:110" x14ac:dyDescent="0.25">
      <c r="B62" t="s">
        <v>122</v>
      </c>
      <c r="C62" s="28">
        <v>36451802</v>
      </c>
      <c r="D62" s="28">
        <v>43097799</v>
      </c>
      <c r="E62" s="28">
        <v>47017388</v>
      </c>
      <c r="F62" s="28">
        <v>72782350</v>
      </c>
      <c r="G62" s="28">
        <v>159030839</v>
      </c>
      <c r="H62" s="28">
        <v>149772843</v>
      </c>
      <c r="I62" s="28">
        <v>144866827</v>
      </c>
      <c r="J62" s="28">
        <v>143280259</v>
      </c>
      <c r="K62" s="28">
        <v>116170732</v>
      </c>
      <c r="L62" s="28">
        <v>1065521</v>
      </c>
      <c r="M62" s="28">
        <v>2023719</v>
      </c>
      <c r="N62" s="28">
        <v>0</v>
      </c>
      <c r="O62" s="28">
        <v>20456</v>
      </c>
      <c r="P62" s="28">
        <v>11897</v>
      </c>
      <c r="Q62" s="28">
        <v>21906</v>
      </c>
      <c r="R62" s="28">
        <v>21906</v>
      </c>
      <c r="S62" s="28">
        <v>13758</v>
      </c>
      <c r="T62" s="28">
        <v>4292</v>
      </c>
      <c r="U62" s="28">
        <v>5111653</v>
      </c>
      <c r="V62" s="28">
        <v>4971980</v>
      </c>
      <c r="W62" s="28">
        <v>8138443</v>
      </c>
      <c r="X62" s="28">
        <v>9833672</v>
      </c>
      <c r="Y62" s="28">
        <v>70728186</v>
      </c>
      <c r="Z62" s="28">
        <v>71735411</v>
      </c>
      <c r="AA62" s="28">
        <v>70953705</v>
      </c>
      <c r="AB62" s="28">
        <v>70953705</v>
      </c>
      <c r="AC62" s="28">
        <v>70818714</v>
      </c>
      <c r="AD62" s="28">
        <v>52000</v>
      </c>
      <c r="AE62" s="28">
        <v>52000</v>
      </c>
      <c r="AF62" s="28">
        <v>52000</v>
      </c>
      <c r="AG62" s="28">
        <v>74000</v>
      </c>
      <c r="AH62" s="28">
        <v>74000</v>
      </c>
      <c r="AI62" s="28">
        <v>77000</v>
      </c>
      <c r="AJ62" s="28">
        <v>77000</v>
      </c>
      <c r="AK62" s="28">
        <v>77000</v>
      </c>
      <c r="AL62" s="28">
        <v>77000</v>
      </c>
      <c r="AM62" s="28">
        <v>260000</v>
      </c>
      <c r="AN62" s="28">
        <v>260000</v>
      </c>
      <c r="AO62" s="28">
        <v>260000</v>
      </c>
      <c r="AP62" s="28">
        <v>260000</v>
      </c>
      <c r="AQ62" s="28">
        <v>260000</v>
      </c>
      <c r="AR62" s="28">
        <v>260000</v>
      </c>
      <c r="AS62" s="28">
        <v>260000</v>
      </c>
      <c r="AT62" s="28">
        <v>260000</v>
      </c>
      <c r="AU62" s="28">
        <v>260000</v>
      </c>
      <c r="AV62" s="28">
        <v>0</v>
      </c>
      <c r="AW62" s="28">
        <v>0</v>
      </c>
      <c r="AX62" s="28">
        <v>0</v>
      </c>
      <c r="AY62" s="28">
        <v>0</v>
      </c>
      <c r="AZ62" s="28">
        <v>0</v>
      </c>
      <c r="BA62" s="28">
        <v>0</v>
      </c>
      <c r="BB62" s="28">
        <v>0</v>
      </c>
      <c r="BC62" s="28">
        <v>0</v>
      </c>
      <c r="BD62" s="28">
        <v>0</v>
      </c>
      <c r="BE62" s="28">
        <v>0</v>
      </c>
      <c r="BF62" s="28">
        <v>0</v>
      </c>
      <c r="BG62" s="28">
        <v>0</v>
      </c>
      <c r="BH62" s="28">
        <v>0</v>
      </c>
      <c r="BI62" s="28">
        <v>71571144</v>
      </c>
      <c r="BJ62" s="28">
        <v>64634111</v>
      </c>
      <c r="BK62" s="28">
        <v>57853287</v>
      </c>
      <c r="BL62" s="28">
        <v>52437035</v>
      </c>
      <c r="BM62" s="28">
        <v>22675675</v>
      </c>
      <c r="BN62" s="28">
        <v>3214272</v>
      </c>
      <c r="BO62" s="28">
        <v>4036281</v>
      </c>
      <c r="BP62" s="28">
        <v>4960086</v>
      </c>
      <c r="BQ62" s="28">
        <v>6815741</v>
      </c>
      <c r="BR62" s="28">
        <v>6049680</v>
      </c>
      <c r="BS62" s="28">
        <v>6699136</v>
      </c>
      <c r="BT62" s="28">
        <v>7629120</v>
      </c>
      <c r="BU62" s="28">
        <v>8117554</v>
      </c>
      <c r="BV62" s="28">
        <v>8632450</v>
      </c>
      <c r="BW62" s="28">
        <v>3214272</v>
      </c>
      <c r="BX62" s="28">
        <v>4036281</v>
      </c>
      <c r="BY62" s="28">
        <v>4960086</v>
      </c>
      <c r="BZ62" s="28">
        <v>6815741</v>
      </c>
      <c r="CA62" s="28">
        <v>6049680</v>
      </c>
      <c r="CB62" s="28">
        <v>6699136</v>
      </c>
      <c r="CC62" s="28">
        <v>7629120</v>
      </c>
      <c r="CD62" s="28">
        <v>8117554</v>
      </c>
      <c r="CE62" s="28">
        <v>8632450</v>
      </c>
      <c r="CF62" s="28">
        <v>0</v>
      </c>
      <c r="CG62" s="28">
        <v>0</v>
      </c>
      <c r="CH62" s="28">
        <v>0</v>
      </c>
      <c r="CI62" s="28">
        <v>0</v>
      </c>
      <c r="CJ62" s="28">
        <v>8591234</v>
      </c>
      <c r="CK62" s="28">
        <v>7362160</v>
      </c>
      <c r="CL62" s="28">
        <v>7267286</v>
      </c>
      <c r="CM62" s="28">
        <v>8020988</v>
      </c>
      <c r="CN62" s="28">
        <v>8890375</v>
      </c>
      <c r="CO62" s="28">
        <v>31344126</v>
      </c>
      <c r="CP62" s="28">
        <v>32801110</v>
      </c>
      <c r="CQ62" s="28">
        <v>35184429</v>
      </c>
      <c r="CR62" s="28">
        <v>35942133</v>
      </c>
      <c r="CS62" s="28">
        <v>34938308</v>
      </c>
      <c r="CT62" s="28">
        <v>35415742</v>
      </c>
      <c r="CU62" s="28">
        <v>35086560</v>
      </c>
      <c r="CV62" s="28">
        <v>39233825</v>
      </c>
      <c r="CW62" s="28">
        <v>43816098</v>
      </c>
      <c r="CX62" s="28">
        <v>1633404</v>
      </c>
      <c r="CY62" s="28">
        <v>6000408</v>
      </c>
      <c r="CZ62" s="28">
        <v>6612873</v>
      </c>
      <c r="DA62" s="28">
        <v>29764476</v>
      </c>
      <c r="DB62" s="28">
        <v>37620472</v>
      </c>
      <c r="DC62" s="28">
        <v>35401693</v>
      </c>
      <c r="DD62" s="28">
        <v>36770575</v>
      </c>
      <c r="DE62" s="28">
        <v>39206978</v>
      </c>
      <c r="DF62" s="28">
        <v>31896133</v>
      </c>
    </row>
    <row r="63" spans="2:110" x14ac:dyDescent="0.25">
      <c r="B63" t="s">
        <v>123</v>
      </c>
      <c r="C63" s="28">
        <v>48503102</v>
      </c>
      <c r="D63" s="28">
        <v>57907892</v>
      </c>
      <c r="E63" s="28">
        <v>62270251</v>
      </c>
      <c r="F63" s="28">
        <v>120156660</v>
      </c>
      <c r="G63" s="28">
        <v>223456300</v>
      </c>
      <c r="H63" s="28">
        <v>208722308</v>
      </c>
      <c r="I63" s="28">
        <v>200411687</v>
      </c>
      <c r="J63" s="28">
        <v>205842705</v>
      </c>
      <c r="K63" s="28">
        <v>172217262</v>
      </c>
      <c r="L63" s="28">
        <v>1130750</v>
      </c>
      <c r="M63" s="28">
        <v>0</v>
      </c>
      <c r="N63" s="28">
        <v>0</v>
      </c>
      <c r="O63" s="28">
        <v>43200</v>
      </c>
      <c r="P63" s="28">
        <v>28348</v>
      </c>
      <c r="Q63" s="28">
        <v>56587</v>
      </c>
      <c r="R63" s="28">
        <v>56587</v>
      </c>
      <c r="S63" s="28">
        <v>40678</v>
      </c>
      <c r="T63" s="28">
        <v>20927</v>
      </c>
      <c r="U63" s="28">
        <v>6684932</v>
      </c>
      <c r="V63" s="28">
        <v>7462821</v>
      </c>
      <c r="W63" s="28">
        <v>7341114</v>
      </c>
      <c r="X63" s="28">
        <v>10260270</v>
      </c>
      <c r="Y63" s="28">
        <v>94909857</v>
      </c>
      <c r="Z63" s="28">
        <v>93605876</v>
      </c>
      <c r="AA63" s="28">
        <v>102314584</v>
      </c>
      <c r="AB63" s="28">
        <v>102314584</v>
      </c>
      <c r="AC63" s="28">
        <v>121732593</v>
      </c>
      <c r="AD63" s="28">
        <v>52000</v>
      </c>
      <c r="AE63" s="28">
        <v>52000</v>
      </c>
      <c r="AF63" s="28">
        <v>52000</v>
      </c>
      <c r="AG63" s="28">
        <v>74000</v>
      </c>
      <c r="AH63" s="28">
        <v>74000</v>
      </c>
      <c r="AI63" s="28">
        <v>77000</v>
      </c>
      <c r="AJ63" s="28">
        <v>187900</v>
      </c>
      <c r="AK63" s="28">
        <v>187900</v>
      </c>
      <c r="AL63" s="28">
        <v>77000</v>
      </c>
      <c r="AM63" s="28">
        <v>260000</v>
      </c>
      <c r="AN63" s="28">
        <v>260000</v>
      </c>
      <c r="AO63" s="28">
        <v>260000</v>
      </c>
      <c r="AP63" s="28">
        <v>260000</v>
      </c>
      <c r="AQ63" s="28">
        <v>260000</v>
      </c>
      <c r="AR63" s="28">
        <v>260000</v>
      </c>
      <c r="AS63" s="28">
        <v>260000</v>
      </c>
      <c r="AT63" s="28">
        <v>260000</v>
      </c>
      <c r="AU63" s="28">
        <v>260000</v>
      </c>
      <c r="AV63" s="28">
        <v>0</v>
      </c>
      <c r="AW63" s="28">
        <v>0</v>
      </c>
      <c r="AX63" s="28">
        <v>0</v>
      </c>
      <c r="AY63" s="28">
        <v>0</v>
      </c>
      <c r="AZ63" s="28">
        <v>0</v>
      </c>
      <c r="BA63" s="28">
        <v>0</v>
      </c>
      <c r="BB63" s="28">
        <v>0</v>
      </c>
      <c r="BC63" s="28">
        <v>0</v>
      </c>
      <c r="BD63" s="28">
        <v>0</v>
      </c>
      <c r="BE63" s="28">
        <v>0</v>
      </c>
      <c r="BF63" s="28">
        <v>0</v>
      </c>
      <c r="BG63" s="28">
        <v>0</v>
      </c>
      <c r="BH63" s="28">
        <v>0</v>
      </c>
      <c r="BI63" s="28">
        <v>96869277</v>
      </c>
      <c r="BJ63" s="28">
        <v>85917736</v>
      </c>
      <c r="BK63" s="28">
        <v>75212802</v>
      </c>
      <c r="BL63" s="28">
        <v>75212802</v>
      </c>
      <c r="BM63" s="28">
        <v>25424177</v>
      </c>
      <c r="BN63" s="28">
        <v>4479914</v>
      </c>
      <c r="BO63" s="28">
        <v>6230883</v>
      </c>
      <c r="BP63" s="28">
        <v>7249203</v>
      </c>
      <c r="BQ63" s="28">
        <v>9189912</v>
      </c>
      <c r="BR63" s="28">
        <v>8712008</v>
      </c>
      <c r="BS63" s="28">
        <v>8904530</v>
      </c>
      <c r="BT63" s="28">
        <v>10562959</v>
      </c>
      <c r="BU63" s="28">
        <v>10562959</v>
      </c>
      <c r="BV63" s="28">
        <v>12551312</v>
      </c>
      <c r="BW63" s="28">
        <v>4479914</v>
      </c>
      <c r="BX63" s="28">
        <v>6230883</v>
      </c>
      <c r="BY63" s="28">
        <v>7249203</v>
      </c>
      <c r="BZ63" s="28">
        <v>9189912</v>
      </c>
      <c r="CA63" s="28">
        <v>8712008</v>
      </c>
      <c r="CB63" s="28">
        <v>8904530</v>
      </c>
      <c r="CC63" s="28">
        <v>10562959</v>
      </c>
      <c r="CD63" s="28">
        <v>10562959</v>
      </c>
      <c r="CE63" s="28">
        <v>12551312</v>
      </c>
      <c r="CF63" s="28">
        <v>0</v>
      </c>
      <c r="CG63" s="28">
        <v>0</v>
      </c>
      <c r="CH63" s="28">
        <v>0</v>
      </c>
      <c r="CI63" s="28">
        <v>0</v>
      </c>
      <c r="CJ63" s="28">
        <v>13334175</v>
      </c>
      <c r="CK63" s="28">
        <v>11393007</v>
      </c>
      <c r="CL63" s="28">
        <v>11243283</v>
      </c>
      <c r="CM63" s="28">
        <v>11243283</v>
      </c>
      <c r="CN63" s="28">
        <v>13854468</v>
      </c>
      <c r="CO63" s="28">
        <v>41751743</v>
      </c>
      <c r="CP63" s="28">
        <v>46077145</v>
      </c>
      <c r="CQ63" s="28">
        <v>49827790</v>
      </c>
      <c r="CR63" s="28">
        <v>49492575</v>
      </c>
      <c r="CS63" s="28">
        <v>47673630</v>
      </c>
      <c r="CT63" s="28">
        <v>47079459</v>
      </c>
      <c r="CU63" s="28">
        <v>50922081</v>
      </c>
      <c r="CV63" s="28">
        <v>50922081</v>
      </c>
      <c r="CW63" s="28">
        <v>61595760</v>
      </c>
      <c r="CX63" s="28">
        <v>2011445</v>
      </c>
      <c r="CY63" s="28">
        <v>5339864</v>
      </c>
      <c r="CZ63" s="28">
        <v>4933258</v>
      </c>
      <c r="DA63" s="28">
        <v>61214172</v>
      </c>
      <c r="DB63" s="28">
        <v>56607209</v>
      </c>
      <c r="DC63" s="28">
        <v>55167575</v>
      </c>
      <c r="DD63" s="28">
        <v>52210563</v>
      </c>
      <c r="DE63" s="28">
        <v>52210563</v>
      </c>
      <c r="DF63" s="28">
        <v>58531545</v>
      </c>
    </row>
    <row r="64" spans="2:110" x14ac:dyDescent="0.25">
      <c r="B64" t="s">
        <v>124</v>
      </c>
      <c r="C64" s="28">
        <v>47751478</v>
      </c>
      <c r="D64" s="28">
        <v>53603447</v>
      </c>
      <c r="E64" s="28">
        <v>52375664</v>
      </c>
      <c r="F64" s="28">
        <v>73806205</v>
      </c>
      <c r="G64" s="28">
        <v>170289824</v>
      </c>
      <c r="H64" s="28">
        <v>157428794</v>
      </c>
      <c r="I64" s="28">
        <v>154169791</v>
      </c>
      <c r="J64" s="28">
        <v>150063797</v>
      </c>
      <c r="K64" s="28">
        <v>129010515</v>
      </c>
      <c r="L64" s="28">
        <v>409517</v>
      </c>
      <c r="M64" s="28">
        <v>667119</v>
      </c>
      <c r="N64" s="28">
        <v>1</v>
      </c>
      <c r="O64" s="28">
        <v>14008</v>
      </c>
      <c r="P64" s="28">
        <v>8587</v>
      </c>
      <c r="Q64" s="28">
        <v>27420</v>
      </c>
      <c r="R64" s="28">
        <v>27420</v>
      </c>
      <c r="S64" s="28">
        <v>24123</v>
      </c>
      <c r="T64" s="28">
        <v>12775</v>
      </c>
      <c r="U64" s="28">
        <v>7056011</v>
      </c>
      <c r="V64" s="28">
        <v>6829338</v>
      </c>
      <c r="W64" s="28">
        <v>7216984</v>
      </c>
      <c r="X64" s="28">
        <v>9643865</v>
      </c>
      <c r="Y64" s="28">
        <v>82137411</v>
      </c>
      <c r="Z64" s="28">
        <v>82291621</v>
      </c>
      <c r="AA64" s="28">
        <v>83517760</v>
      </c>
      <c r="AB64" s="28">
        <v>83517760</v>
      </c>
      <c r="AC64" s="28">
        <v>87336866</v>
      </c>
      <c r="AD64" s="28">
        <v>1306166</v>
      </c>
      <c r="AE64" s="28">
        <v>1156166</v>
      </c>
      <c r="AF64" s="28">
        <v>1006166</v>
      </c>
      <c r="AG64" s="28">
        <v>878166</v>
      </c>
      <c r="AH64" s="28">
        <v>728166</v>
      </c>
      <c r="AI64" s="28">
        <v>581166</v>
      </c>
      <c r="AJ64" s="28">
        <v>431166</v>
      </c>
      <c r="AK64" s="28">
        <v>77000</v>
      </c>
      <c r="AL64" s="28">
        <v>139499</v>
      </c>
      <c r="AM64" s="28">
        <v>260000</v>
      </c>
      <c r="AN64" s="28">
        <v>260000</v>
      </c>
      <c r="AO64" s="28">
        <v>260000</v>
      </c>
      <c r="AP64" s="28">
        <v>260000</v>
      </c>
      <c r="AQ64" s="28">
        <v>260000</v>
      </c>
      <c r="AR64" s="28">
        <v>260000</v>
      </c>
      <c r="AS64" s="28">
        <v>260000</v>
      </c>
      <c r="AT64" s="28">
        <v>260000</v>
      </c>
      <c r="AU64" s="28">
        <v>260000</v>
      </c>
      <c r="AV64" s="28">
        <v>0</v>
      </c>
      <c r="AW64" s="28">
        <v>0</v>
      </c>
      <c r="AX64" s="28">
        <v>0</v>
      </c>
      <c r="AY64" s="28">
        <v>0</v>
      </c>
      <c r="AZ64" s="28">
        <v>0</v>
      </c>
      <c r="BA64" s="28">
        <v>0</v>
      </c>
      <c r="BB64" s="28">
        <v>0</v>
      </c>
      <c r="BC64" s="28">
        <v>0</v>
      </c>
      <c r="BD64" s="28">
        <v>0</v>
      </c>
      <c r="BE64" s="28">
        <v>0</v>
      </c>
      <c r="BF64" s="28">
        <v>0</v>
      </c>
      <c r="BG64" s="28">
        <v>0</v>
      </c>
      <c r="BH64" s="28">
        <v>0</v>
      </c>
      <c r="BI64" s="28">
        <v>74251333</v>
      </c>
      <c r="BJ64" s="28">
        <v>66567137</v>
      </c>
      <c r="BK64" s="28">
        <v>59055972</v>
      </c>
      <c r="BL64" s="28">
        <v>55802560</v>
      </c>
      <c r="BM64" s="28">
        <v>21882010</v>
      </c>
      <c r="BN64" s="28">
        <v>4502465</v>
      </c>
      <c r="BO64" s="28">
        <v>5794421</v>
      </c>
      <c r="BP64" s="28">
        <v>5639811</v>
      </c>
      <c r="BQ64" s="28">
        <v>6142591</v>
      </c>
      <c r="BR64" s="28">
        <v>5714980</v>
      </c>
      <c r="BS64" s="28">
        <v>5478881</v>
      </c>
      <c r="BT64" s="28">
        <v>6987856</v>
      </c>
      <c r="BU64" s="28">
        <v>7619663</v>
      </c>
      <c r="BV64" s="28">
        <v>8296705</v>
      </c>
      <c r="BW64" s="28">
        <v>4502465</v>
      </c>
      <c r="BX64" s="28">
        <v>5794421</v>
      </c>
      <c r="BY64" s="28">
        <v>5639811</v>
      </c>
      <c r="BZ64" s="28">
        <v>6142591</v>
      </c>
      <c r="CA64" s="28">
        <v>5714980</v>
      </c>
      <c r="CB64" s="28">
        <v>5478881</v>
      </c>
      <c r="CC64" s="28">
        <v>6987856</v>
      </c>
      <c r="CD64" s="28">
        <v>7619663</v>
      </c>
      <c r="CE64" s="28">
        <v>8296705</v>
      </c>
      <c r="CF64" s="28">
        <v>0</v>
      </c>
      <c r="CG64" s="28">
        <v>0</v>
      </c>
      <c r="CH64" s="28">
        <v>0</v>
      </c>
      <c r="CI64" s="28">
        <v>38255478</v>
      </c>
      <c r="CJ64" s="28">
        <v>9445177</v>
      </c>
      <c r="CK64" s="28">
        <v>8083467</v>
      </c>
      <c r="CL64" s="28">
        <v>7978391</v>
      </c>
      <c r="CM64" s="28">
        <v>6486950</v>
      </c>
      <c r="CN64" s="28">
        <v>9791522</v>
      </c>
      <c r="CO64" s="28">
        <v>40849236</v>
      </c>
      <c r="CP64" s="28">
        <v>42328852</v>
      </c>
      <c r="CQ64" s="28">
        <v>42090358</v>
      </c>
      <c r="CR64" s="28">
        <v>0</v>
      </c>
      <c r="CS64" s="28">
        <v>37500255</v>
      </c>
      <c r="CT64" s="28">
        <v>37302704</v>
      </c>
      <c r="CU64" s="28">
        <v>40938603</v>
      </c>
      <c r="CV64" s="28">
        <v>44533967</v>
      </c>
      <c r="CW64" s="28">
        <v>47679983</v>
      </c>
      <c r="CX64" s="28">
        <v>2139777</v>
      </c>
      <c r="CY64" s="28">
        <v>5220175</v>
      </c>
      <c r="CZ64" s="28">
        <v>4385495</v>
      </c>
      <c r="DA64" s="28">
        <v>29148137</v>
      </c>
      <c r="DB64" s="28">
        <v>43118079</v>
      </c>
      <c r="DC64" s="28">
        <v>39736605</v>
      </c>
      <c r="DD64" s="28">
        <v>38948969</v>
      </c>
      <c r="DE64" s="28">
        <v>36529100</v>
      </c>
      <c r="DF64" s="28">
        <v>41100296</v>
      </c>
    </row>
    <row r="65" spans="2:110" x14ac:dyDescent="0.25">
      <c r="B65" t="s">
        <v>125</v>
      </c>
      <c r="C65" s="28">
        <v>44678208</v>
      </c>
      <c r="D65" s="28">
        <v>49544480</v>
      </c>
      <c r="E65" s="28">
        <v>53883262</v>
      </c>
      <c r="F65" s="28">
        <v>80183721</v>
      </c>
      <c r="G65" s="28">
        <v>166260199</v>
      </c>
      <c r="H65" s="28">
        <v>156873755</v>
      </c>
      <c r="I65" s="28">
        <v>155988874</v>
      </c>
      <c r="J65" s="28">
        <v>154908927</v>
      </c>
      <c r="K65" s="28">
        <v>129742936</v>
      </c>
      <c r="L65" s="28">
        <v>1015632</v>
      </c>
      <c r="M65" s="28">
        <v>1106644</v>
      </c>
      <c r="N65" s="28">
        <v>0</v>
      </c>
      <c r="O65" s="28">
        <v>46230</v>
      </c>
      <c r="P65" s="28">
        <v>30231</v>
      </c>
      <c r="Q65" s="28">
        <v>50243</v>
      </c>
      <c r="R65" s="28">
        <v>50243</v>
      </c>
      <c r="S65" s="28">
        <v>34013</v>
      </c>
      <c r="T65" s="28">
        <v>18643</v>
      </c>
      <c r="U65" s="28">
        <v>6952729</v>
      </c>
      <c r="V65" s="28">
        <v>6852396</v>
      </c>
      <c r="W65" s="28">
        <v>9334071</v>
      </c>
      <c r="X65" s="28">
        <v>14631450</v>
      </c>
      <c r="Y65" s="28">
        <v>80846970</v>
      </c>
      <c r="Z65" s="28">
        <v>77855579</v>
      </c>
      <c r="AA65" s="28">
        <v>81194354</v>
      </c>
      <c r="AB65" s="28">
        <v>81194354</v>
      </c>
      <c r="AC65" s="28">
        <v>83550100</v>
      </c>
      <c r="AD65" s="28">
        <v>52000</v>
      </c>
      <c r="AE65" s="28">
        <v>52000</v>
      </c>
      <c r="AF65" s="28">
        <v>52000</v>
      </c>
      <c r="AG65" s="28">
        <v>74000</v>
      </c>
      <c r="AH65" s="28">
        <v>74000</v>
      </c>
      <c r="AI65" s="28">
        <v>77000</v>
      </c>
      <c r="AJ65" s="28">
        <v>77000</v>
      </c>
      <c r="AK65" s="28">
        <v>77000</v>
      </c>
      <c r="AL65" s="28">
        <v>257000</v>
      </c>
      <c r="AM65" s="28">
        <v>260000</v>
      </c>
      <c r="AN65" s="28">
        <v>260000</v>
      </c>
      <c r="AO65" s="28">
        <v>260000</v>
      </c>
      <c r="AP65" s="28">
        <v>260000</v>
      </c>
      <c r="AQ65" s="28">
        <v>260000</v>
      </c>
      <c r="AR65" s="28">
        <v>260000</v>
      </c>
      <c r="AS65" s="28">
        <v>260000</v>
      </c>
      <c r="AT65" s="28">
        <v>260000</v>
      </c>
      <c r="AU65" s="28">
        <v>260000</v>
      </c>
      <c r="AV65" s="28">
        <v>0</v>
      </c>
      <c r="AW65" s="28">
        <v>0</v>
      </c>
      <c r="AX65" s="28">
        <v>0</v>
      </c>
      <c r="AY65" s="28">
        <v>0</v>
      </c>
      <c r="AZ65" s="28">
        <v>0</v>
      </c>
      <c r="BA65" s="28">
        <v>0</v>
      </c>
      <c r="BB65" s="28">
        <v>0</v>
      </c>
      <c r="BC65" s="28">
        <v>0</v>
      </c>
      <c r="BD65" s="28">
        <v>0</v>
      </c>
      <c r="BE65" s="28">
        <v>0</v>
      </c>
      <c r="BF65" s="28">
        <v>0</v>
      </c>
      <c r="BG65" s="28">
        <v>0</v>
      </c>
      <c r="BH65" s="28">
        <v>0</v>
      </c>
      <c r="BI65" s="28">
        <v>69402473</v>
      </c>
      <c r="BJ65" s="28">
        <v>62179505</v>
      </c>
      <c r="BK65" s="28">
        <v>55119184</v>
      </c>
      <c r="BL65" s="28">
        <v>55119184</v>
      </c>
      <c r="BM65" s="28">
        <v>20316278</v>
      </c>
      <c r="BN65" s="28">
        <v>4286141</v>
      </c>
      <c r="BO65" s="28">
        <v>5031850</v>
      </c>
      <c r="BP65" s="28">
        <v>6890138</v>
      </c>
      <c r="BQ65" s="28">
        <v>8149570</v>
      </c>
      <c r="BR65" s="28">
        <v>6841152</v>
      </c>
      <c r="BS65" s="28">
        <v>6405832</v>
      </c>
      <c r="BT65" s="28">
        <v>6994490</v>
      </c>
      <c r="BU65" s="28">
        <v>6994490</v>
      </c>
      <c r="BV65" s="28">
        <v>8800057</v>
      </c>
      <c r="BW65" s="28">
        <v>4286141</v>
      </c>
      <c r="BX65" s="28">
        <v>5031850</v>
      </c>
      <c r="BY65" s="28">
        <v>6890138</v>
      </c>
      <c r="BZ65" s="28">
        <v>8149570</v>
      </c>
      <c r="CA65" s="28">
        <v>6841152</v>
      </c>
      <c r="CB65" s="28">
        <v>6405832</v>
      </c>
      <c r="CC65" s="28">
        <v>6994490</v>
      </c>
      <c r="CD65" s="28">
        <v>6994490</v>
      </c>
      <c r="CE65" s="28">
        <v>8800057</v>
      </c>
      <c r="CF65" s="28">
        <v>0</v>
      </c>
      <c r="CG65" s="28">
        <v>0</v>
      </c>
      <c r="CH65" s="28">
        <v>0</v>
      </c>
      <c r="CI65" s="28">
        <v>0</v>
      </c>
      <c r="CJ65" s="28">
        <v>8872682</v>
      </c>
      <c r="CK65" s="28">
        <v>7592687</v>
      </c>
      <c r="CL65" s="28">
        <v>7493919</v>
      </c>
      <c r="CM65" s="28">
        <v>7493919</v>
      </c>
      <c r="CN65" s="28">
        <v>9199406</v>
      </c>
      <c r="CO65" s="28">
        <v>36354897</v>
      </c>
      <c r="CP65" s="28">
        <v>37128093</v>
      </c>
      <c r="CQ65" s="28">
        <v>40126606</v>
      </c>
      <c r="CR65" s="28">
        <v>39263678</v>
      </c>
      <c r="CS65" s="28">
        <v>39715042</v>
      </c>
      <c r="CT65" s="28">
        <v>37567489</v>
      </c>
      <c r="CU65" s="28">
        <v>42239071</v>
      </c>
      <c r="CV65" s="28">
        <v>42239071</v>
      </c>
      <c r="CW65" s="28">
        <v>47967361</v>
      </c>
      <c r="CX65" s="28">
        <v>3777170</v>
      </c>
      <c r="CY65" s="28">
        <v>7124537</v>
      </c>
      <c r="CZ65" s="28">
        <v>6606518</v>
      </c>
      <c r="DA65" s="28">
        <v>32510473</v>
      </c>
      <c r="DB65" s="28">
        <v>41168851</v>
      </c>
      <c r="DC65" s="28">
        <v>42868243</v>
      </c>
      <c r="DD65" s="28">
        <v>43882210</v>
      </c>
      <c r="DE65" s="28">
        <v>43882210</v>
      </c>
      <c r="DF65" s="28">
        <v>43199833</v>
      </c>
    </row>
    <row r="66" spans="2:110" x14ac:dyDescent="0.25">
      <c r="B66" t="s">
        <v>126</v>
      </c>
      <c r="C66" s="28">
        <v>48934294</v>
      </c>
      <c r="D66" s="28">
        <v>53548170</v>
      </c>
      <c r="E66" s="28">
        <v>60151816</v>
      </c>
      <c r="F66" s="28">
        <v>101951381</v>
      </c>
      <c r="G66" s="28">
        <v>191197088</v>
      </c>
      <c r="H66" s="28">
        <v>179688472</v>
      </c>
      <c r="I66" s="28">
        <v>170444123</v>
      </c>
      <c r="J66" s="28">
        <v>167403345</v>
      </c>
      <c r="K66" s="28">
        <v>136098118</v>
      </c>
      <c r="L66" s="28">
        <v>30181</v>
      </c>
      <c r="M66" s="28">
        <v>27677</v>
      </c>
      <c r="N66" s="28">
        <v>5</v>
      </c>
      <c r="O66" s="28">
        <v>5</v>
      </c>
      <c r="P66" s="28">
        <v>5</v>
      </c>
      <c r="Q66" s="28">
        <v>22353</v>
      </c>
      <c r="R66" s="28">
        <v>22353</v>
      </c>
      <c r="S66" s="28">
        <v>14489</v>
      </c>
      <c r="T66" s="28">
        <v>4748</v>
      </c>
      <c r="U66" s="28">
        <v>11264277</v>
      </c>
      <c r="V66" s="28">
        <v>11197863</v>
      </c>
      <c r="W66" s="28">
        <v>9620818</v>
      </c>
      <c r="X66" s="28">
        <v>10523657</v>
      </c>
      <c r="Y66" s="28">
        <v>78349275</v>
      </c>
      <c r="Z66" s="28">
        <v>78499762</v>
      </c>
      <c r="AA66" s="28">
        <v>79504956</v>
      </c>
      <c r="AB66" s="28">
        <v>79504956</v>
      </c>
      <c r="AC66" s="28">
        <v>80829114</v>
      </c>
      <c r="AD66" s="28">
        <v>52154</v>
      </c>
      <c r="AE66" s="28">
        <v>52154</v>
      </c>
      <c r="AF66" s="28">
        <v>52000</v>
      </c>
      <c r="AG66" s="28">
        <v>74000</v>
      </c>
      <c r="AH66" s="28">
        <v>74000</v>
      </c>
      <c r="AI66" s="28">
        <v>77000</v>
      </c>
      <c r="AJ66" s="28">
        <v>77000</v>
      </c>
      <c r="AK66" s="28">
        <v>77000</v>
      </c>
      <c r="AL66" s="28">
        <v>77000</v>
      </c>
      <c r="AM66" s="28">
        <v>260000</v>
      </c>
      <c r="AN66" s="28">
        <v>260000</v>
      </c>
      <c r="AO66" s="28">
        <v>260000</v>
      </c>
      <c r="AP66" s="28">
        <v>260000</v>
      </c>
      <c r="AQ66" s="28">
        <v>260000</v>
      </c>
      <c r="AR66" s="28">
        <v>260000</v>
      </c>
      <c r="AS66" s="28">
        <v>260000</v>
      </c>
      <c r="AT66" s="28">
        <v>260000</v>
      </c>
      <c r="AU66" s="28">
        <v>260000</v>
      </c>
      <c r="AV66" s="28">
        <v>0</v>
      </c>
      <c r="AW66" s="28">
        <v>0</v>
      </c>
      <c r="AX66" s="28">
        <v>0</v>
      </c>
      <c r="AY66" s="28">
        <v>0</v>
      </c>
      <c r="AZ66" s="28">
        <v>0</v>
      </c>
      <c r="BA66" s="28">
        <v>0</v>
      </c>
      <c r="BB66" s="28">
        <v>0</v>
      </c>
      <c r="BC66" s="28">
        <v>0</v>
      </c>
      <c r="BD66" s="28">
        <v>0</v>
      </c>
      <c r="BE66" s="28">
        <v>0</v>
      </c>
      <c r="BF66" s="28">
        <v>0</v>
      </c>
      <c r="BG66" s="28">
        <v>0</v>
      </c>
      <c r="BH66" s="28">
        <v>0</v>
      </c>
      <c r="BI66" s="28">
        <v>84703382</v>
      </c>
      <c r="BJ66" s="28">
        <v>75861203</v>
      </c>
      <c r="BK66" s="28">
        <v>67218131</v>
      </c>
      <c r="BL66" s="28">
        <v>67218131</v>
      </c>
      <c r="BM66" s="28">
        <v>24705032</v>
      </c>
      <c r="BN66" s="28">
        <v>4941732</v>
      </c>
      <c r="BO66" s="28">
        <v>5626017</v>
      </c>
      <c r="BP66" s="28">
        <v>7117280</v>
      </c>
      <c r="BQ66" s="28">
        <v>6338870</v>
      </c>
      <c r="BR66" s="28">
        <v>6219880</v>
      </c>
      <c r="BS66" s="28">
        <v>6678860</v>
      </c>
      <c r="BT66" s="28">
        <v>7449067</v>
      </c>
      <c r="BU66" s="28">
        <v>7449067</v>
      </c>
      <c r="BV66" s="28">
        <v>8354751</v>
      </c>
      <c r="BW66" s="28">
        <v>4941732</v>
      </c>
      <c r="BX66" s="28">
        <v>5626017</v>
      </c>
      <c r="BY66" s="28">
        <v>7117280</v>
      </c>
      <c r="BZ66" s="28">
        <v>6338870</v>
      </c>
      <c r="CA66" s="28">
        <v>6219880</v>
      </c>
      <c r="CB66" s="28">
        <v>6678860</v>
      </c>
      <c r="CC66" s="28">
        <v>7449067</v>
      </c>
      <c r="CD66" s="28">
        <v>7449067</v>
      </c>
      <c r="CE66" s="28">
        <v>8354751</v>
      </c>
      <c r="CF66" s="28">
        <v>0</v>
      </c>
      <c r="CG66" s="28">
        <v>0</v>
      </c>
      <c r="CH66" s="28">
        <v>0</v>
      </c>
      <c r="CI66" s="28">
        <v>0</v>
      </c>
      <c r="CJ66" s="28">
        <v>10858064</v>
      </c>
      <c r="CK66" s="28">
        <v>9291112</v>
      </c>
      <c r="CL66" s="28">
        <v>9082588</v>
      </c>
      <c r="CM66" s="28">
        <v>9082588</v>
      </c>
      <c r="CN66" s="28">
        <v>11258799</v>
      </c>
      <c r="CO66" s="28">
        <v>37860475</v>
      </c>
      <c r="CP66" s="28">
        <v>38184230</v>
      </c>
      <c r="CQ66" s="28">
        <v>41147798</v>
      </c>
      <c r="CR66" s="28">
        <v>40298523</v>
      </c>
      <c r="CS66" s="28">
        <v>38551970</v>
      </c>
      <c r="CT66" s="28">
        <v>39675898</v>
      </c>
      <c r="CU66" s="28">
        <v>39869797</v>
      </c>
      <c r="CV66" s="28">
        <v>39869797</v>
      </c>
      <c r="CW66" s="28">
        <v>49411466</v>
      </c>
      <c r="CX66" s="28">
        <v>5872086</v>
      </c>
      <c r="CY66" s="28">
        <v>9477923</v>
      </c>
      <c r="CZ66" s="28">
        <v>11626738</v>
      </c>
      <c r="DA66" s="28">
        <v>55053989</v>
      </c>
      <c r="DB66" s="28">
        <v>50603792</v>
      </c>
      <c r="DC66" s="28">
        <v>47921400</v>
      </c>
      <c r="DD66" s="28">
        <v>46564540</v>
      </c>
      <c r="DE66" s="28">
        <v>46564540</v>
      </c>
      <c r="DF66" s="28">
        <v>42108070</v>
      </c>
    </row>
    <row r="67" spans="2:110" x14ac:dyDescent="0.25">
      <c r="B67" t="s">
        <v>127</v>
      </c>
      <c r="C67" s="28">
        <v>46285917</v>
      </c>
      <c r="D67" s="28">
        <v>50828657</v>
      </c>
      <c r="E67" s="28">
        <v>53853480</v>
      </c>
      <c r="F67" s="28">
        <v>86922068</v>
      </c>
      <c r="G67" s="28">
        <v>204036480</v>
      </c>
      <c r="H67" s="28">
        <v>186810791</v>
      </c>
      <c r="I67" s="28">
        <v>180268255</v>
      </c>
      <c r="J67" s="28">
        <v>173428161</v>
      </c>
      <c r="K67" s="28">
        <v>149363084</v>
      </c>
      <c r="L67" s="28">
        <v>501124</v>
      </c>
      <c r="M67" s="28">
        <v>428734</v>
      </c>
      <c r="N67" s="28">
        <v>0</v>
      </c>
      <c r="O67" s="28">
        <v>16971</v>
      </c>
      <c r="P67" s="28">
        <v>13319</v>
      </c>
      <c r="Q67" s="28">
        <v>29724</v>
      </c>
      <c r="R67" s="28">
        <v>29724</v>
      </c>
      <c r="S67" s="28">
        <v>17539</v>
      </c>
      <c r="T67" s="28">
        <v>7398</v>
      </c>
      <c r="U67" s="28">
        <v>5980152</v>
      </c>
      <c r="V67" s="28">
        <v>5373506</v>
      </c>
      <c r="W67" s="28">
        <v>6046266</v>
      </c>
      <c r="X67" s="28">
        <v>8428262</v>
      </c>
      <c r="Y67" s="28">
        <v>108880657</v>
      </c>
      <c r="Z67" s="28">
        <v>108862656</v>
      </c>
      <c r="AA67" s="28">
        <v>107633294</v>
      </c>
      <c r="AB67" s="28">
        <v>107633294</v>
      </c>
      <c r="AC67" s="28">
        <v>109205035</v>
      </c>
      <c r="AD67" s="28">
        <v>585306</v>
      </c>
      <c r="AE67" s="28">
        <v>483049</v>
      </c>
      <c r="AF67" s="28">
        <v>380791</v>
      </c>
      <c r="AG67" s="28">
        <v>300534</v>
      </c>
      <c r="AH67" s="28">
        <v>206087</v>
      </c>
      <c r="AI67" s="28">
        <v>157958</v>
      </c>
      <c r="AJ67" s="28">
        <v>106829</v>
      </c>
      <c r="AK67" s="28">
        <v>77000</v>
      </c>
      <c r="AL67" s="28">
        <v>77000</v>
      </c>
      <c r="AM67" s="28">
        <v>260000</v>
      </c>
      <c r="AN67" s="28">
        <v>260000</v>
      </c>
      <c r="AO67" s="28">
        <v>260000</v>
      </c>
      <c r="AP67" s="28">
        <v>260000</v>
      </c>
      <c r="AQ67" s="28">
        <v>260000</v>
      </c>
      <c r="AR67" s="28">
        <v>260000</v>
      </c>
      <c r="AS67" s="28">
        <v>260000</v>
      </c>
      <c r="AT67" s="28">
        <v>8200000</v>
      </c>
      <c r="AU67" s="28">
        <v>260000</v>
      </c>
      <c r="AV67" s="28">
        <v>0</v>
      </c>
      <c r="AW67" s="28">
        <v>0</v>
      </c>
      <c r="AX67" s="28">
        <v>0</v>
      </c>
      <c r="AY67" s="28">
        <v>0</v>
      </c>
      <c r="AZ67" s="28">
        <v>0</v>
      </c>
      <c r="BA67" s="28">
        <v>0</v>
      </c>
      <c r="BB67" s="28">
        <v>0</v>
      </c>
      <c r="BC67" s="28">
        <v>0</v>
      </c>
      <c r="BD67" s="28">
        <v>0</v>
      </c>
      <c r="BE67" s="28">
        <v>0</v>
      </c>
      <c r="BF67" s="28">
        <v>0</v>
      </c>
      <c r="BG67" s="28">
        <v>0</v>
      </c>
      <c r="BH67" s="28">
        <v>0</v>
      </c>
      <c r="BI67" s="28">
        <v>86699232</v>
      </c>
      <c r="BJ67" s="28">
        <v>75868389</v>
      </c>
      <c r="BK67" s="28">
        <v>65281435</v>
      </c>
      <c r="BL67" s="28">
        <v>58532910</v>
      </c>
      <c r="BM67" s="28">
        <v>19286288</v>
      </c>
      <c r="BN67" s="28">
        <v>3637095</v>
      </c>
      <c r="BO67" s="28">
        <v>5208408</v>
      </c>
      <c r="BP67" s="28">
        <v>5389369</v>
      </c>
      <c r="BQ67" s="28">
        <v>5624743</v>
      </c>
      <c r="BR67" s="28">
        <v>5450654</v>
      </c>
      <c r="BS67" s="28">
        <v>6189168</v>
      </c>
      <c r="BT67" s="28">
        <v>6983853</v>
      </c>
      <c r="BU67" s="28">
        <v>9072456</v>
      </c>
      <c r="BV67" s="28">
        <v>7702790</v>
      </c>
      <c r="BW67" s="28">
        <v>3637095</v>
      </c>
      <c r="BX67" s="28">
        <v>5208408</v>
      </c>
      <c r="BY67" s="28">
        <v>5389369</v>
      </c>
      <c r="BZ67" s="28">
        <v>5624743</v>
      </c>
      <c r="CA67" s="28">
        <v>5450654</v>
      </c>
      <c r="CB67" s="28">
        <v>6189168</v>
      </c>
      <c r="CC67" s="28">
        <v>6983853</v>
      </c>
      <c r="CD67" s="28">
        <v>9072456</v>
      </c>
      <c r="CE67" s="28">
        <v>7702790</v>
      </c>
      <c r="CF67" s="28">
        <v>0</v>
      </c>
      <c r="CG67" s="28">
        <v>0</v>
      </c>
      <c r="CH67" s="28">
        <v>0</v>
      </c>
      <c r="CI67" s="28">
        <v>0</v>
      </c>
      <c r="CJ67" s="28">
        <v>13057990</v>
      </c>
      <c r="CK67" s="28">
        <v>11137751</v>
      </c>
      <c r="CL67" s="28">
        <v>10989709</v>
      </c>
      <c r="CM67" s="28">
        <v>6797051</v>
      </c>
      <c r="CN67" s="28">
        <v>13599671</v>
      </c>
      <c r="CO67" s="28">
        <v>37521169</v>
      </c>
      <c r="CP67" s="28">
        <v>37579335</v>
      </c>
      <c r="CQ67" s="28">
        <v>40206967</v>
      </c>
      <c r="CR67" s="28">
        <v>38962582</v>
      </c>
      <c r="CS67" s="28">
        <v>37228463</v>
      </c>
      <c r="CT67" s="28">
        <v>36754936</v>
      </c>
      <c r="CU67" s="28">
        <v>39692361</v>
      </c>
      <c r="CV67" s="28">
        <v>45288150</v>
      </c>
      <c r="CW67" s="28">
        <v>46041856</v>
      </c>
      <c r="CX67" s="28">
        <v>4867653</v>
      </c>
      <c r="CY67" s="28">
        <v>7780913</v>
      </c>
      <c r="CZ67" s="28">
        <v>7997144</v>
      </c>
      <c r="DA67" s="28">
        <v>42074743</v>
      </c>
      <c r="DB67" s="28">
        <v>61340142</v>
      </c>
      <c r="DC67" s="28">
        <v>56600546</v>
      </c>
      <c r="DD67" s="28">
        <v>57060897</v>
      </c>
      <c r="DE67" s="28">
        <v>49718970</v>
      </c>
      <c r="DF67" s="28">
        <v>62472479</v>
      </c>
    </row>
    <row r="68" spans="2:110" x14ac:dyDescent="0.25">
      <c r="B68" t="s">
        <v>128</v>
      </c>
      <c r="C68" s="28">
        <v>45283586</v>
      </c>
      <c r="D68" s="28">
        <v>45929060</v>
      </c>
      <c r="E68" s="28">
        <v>51425013</v>
      </c>
      <c r="F68" s="28">
        <v>75646315</v>
      </c>
      <c r="G68" s="28">
        <v>167376618</v>
      </c>
      <c r="H68" s="28">
        <v>155366218</v>
      </c>
      <c r="I68" s="28">
        <v>147276381</v>
      </c>
      <c r="J68" s="28">
        <v>143222262</v>
      </c>
      <c r="K68" s="28">
        <v>128312472</v>
      </c>
      <c r="L68" s="28">
        <v>2278971</v>
      </c>
      <c r="M68" s="28">
        <v>2451021</v>
      </c>
      <c r="N68" s="28">
        <v>0</v>
      </c>
      <c r="O68" s="28">
        <v>17465</v>
      </c>
      <c r="P68" s="28">
        <v>11110</v>
      </c>
      <c r="Q68" s="28">
        <v>24266</v>
      </c>
      <c r="R68" s="28">
        <v>24266</v>
      </c>
      <c r="S68" s="28">
        <v>14850</v>
      </c>
      <c r="T68" s="28">
        <v>4119</v>
      </c>
      <c r="U68" s="28">
        <v>8374149</v>
      </c>
      <c r="V68" s="28">
        <v>7090792</v>
      </c>
      <c r="W68" s="28">
        <v>9100156</v>
      </c>
      <c r="X68" s="28">
        <v>12997335</v>
      </c>
      <c r="Y68" s="28">
        <v>91124140</v>
      </c>
      <c r="Z68" s="28">
        <v>88516644</v>
      </c>
      <c r="AA68" s="28">
        <v>86311642</v>
      </c>
      <c r="AB68" s="28">
        <v>86311642</v>
      </c>
      <c r="AC68" s="28">
        <v>86988799</v>
      </c>
      <c r="AD68" s="28">
        <v>501676</v>
      </c>
      <c r="AE68" s="28">
        <v>491018</v>
      </c>
      <c r="AF68" s="28">
        <v>463477</v>
      </c>
      <c r="AG68" s="28">
        <v>456091</v>
      </c>
      <c r="AH68" s="28">
        <v>424737</v>
      </c>
      <c r="AI68" s="28">
        <v>394283</v>
      </c>
      <c r="AJ68" s="28">
        <v>77000</v>
      </c>
      <c r="AK68" s="28">
        <v>199069</v>
      </c>
      <c r="AL68" s="28">
        <v>177000</v>
      </c>
      <c r="AM68" s="28">
        <v>260000</v>
      </c>
      <c r="AN68" s="28">
        <v>260000</v>
      </c>
      <c r="AO68" s="28">
        <v>260000</v>
      </c>
      <c r="AP68" s="28">
        <v>260000</v>
      </c>
      <c r="AQ68" s="28">
        <v>260000</v>
      </c>
      <c r="AR68" s="28">
        <v>260000</v>
      </c>
      <c r="AS68" s="28">
        <v>260000</v>
      </c>
      <c r="AT68" s="28">
        <v>260000</v>
      </c>
      <c r="AU68" s="28">
        <v>260000</v>
      </c>
      <c r="AV68" s="28">
        <v>0</v>
      </c>
      <c r="AW68" s="28">
        <v>0</v>
      </c>
      <c r="AX68" s="28">
        <v>0</v>
      </c>
      <c r="AY68" s="28">
        <v>0</v>
      </c>
      <c r="AZ68" s="28">
        <v>0</v>
      </c>
      <c r="BA68" s="28">
        <v>0</v>
      </c>
      <c r="BB68" s="28">
        <v>0</v>
      </c>
      <c r="BC68" s="28">
        <v>0</v>
      </c>
      <c r="BD68" s="28">
        <v>0</v>
      </c>
      <c r="BE68" s="28">
        <v>0</v>
      </c>
      <c r="BF68" s="28">
        <v>0</v>
      </c>
      <c r="BG68" s="28">
        <v>0</v>
      </c>
      <c r="BH68" s="28">
        <v>0</v>
      </c>
      <c r="BI68" s="28">
        <v>67923822</v>
      </c>
      <c r="BJ68" s="28">
        <v>60092753</v>
      </c>
      <c r="BK68" s="28">
        <v>52437035</v>
      </c>
      <c r="BL68" s="28">
        <v>54645911</v>
      </c>
      <c r="BM68" s="28">
        <v>17313327</v>
      </c>
      <c r="BN68" s="28">
        <v>5982800</v>
      </c>
      <c r="BO68" s="28">
        <v>5042700</v>
      </c>
      <c r="BP68" s="28">
        <v>5881600</v>
      </c>
      <c r="BQ68" s="28">
        <v>8604600</v>
      </c>
      <c r="BR68" s="28">
        <v>9520757</v>
      </c>
      <c r="BS68" s="28">
        <v>7365258</v>
      </c>
      <c r="BT68" s="28">
        <v>8117554</v>
      </c>
      <c r="BU68" s="28">
        <v>7301017</v>
      </c>
      <c r="BV68" s="28">
        <v>9011198</v>
      </c>
      <c r="BW68" s="28">
        <v>5982800</v>
      </c>
      <c r="BX68" s="28">
        <v>5042700</v>
      </c>
      <c r="BY68" s="28">
        <v>5881600</v>
      </c>
      <c r="BZ68" s="28">
        <v>8604600</v>
      </c>
      <c r="CA68" s="28">
        <v>9520757</v>
      </c>
      <c r="CB68" s="28">
        <v>7365258</v>
      </c>
      <c r="CC68" s="28">
        <v>8117554</v>
      </c>
      <c r="CD68" s="28">
        <v>7301017</v>
      </c>
      <c r="CE68" s="28">
        <v>9011198</v>
      </c>
      <c r="CF68" s="28">
        <v>0</v>
      </c>
      <c r="CG68" s="28">
        <v>0</v>
      </c>
      <c r="CH68" s="28">
        <v>0</v>
      </c>
      <c r="CI68" s="28">
        <v>0</v>
      </c>
      <c r="CJ68" s="28">
        <v>9516273</v>
      </c>
      <c r="CK68" s="28">
        <v>8128053</v>
      </c>
      <c r="CL68" s="28">
        <v>8020988</v>
      </c>
      <c r="CM68" s="28">
        <v>6708376</v>
      </c>
      <c r="CN68" s="28">
        <v>9892358</v>
      </c>
      <c r="CO68" s="28">
        <v>36777336</v>
      </c>
      <c r="CP68" s="28">
        <v>37080046</v>
      </c>
      <c r="CQ68" s="28">
        <v>39772082</v>
      </c>
      <c r="CR68" s="28">
        <v>39387768</v>
      </c>
      <c r="CS68" s="28">
        <v>39020309</v>
      </c>
      <c r="CT68" s="28">
        <v>37553396</v>
      </c>
      <c r="CU68" s="28">
        <v>39233825</v>
      </c>
      <c r="CV68" s="28">
        <v>39195590</v>
      </c>
      <c r="CW68" s="28">
        <v>46819793</v>
      </c>
      <c r="CX68" s="28">
        <v>2263449</v>
      </c>
      <c r="CY68" s="28">
        <v>3546314</v>
      </c>
      <c r="CZ68" s="28">
        <v>5511331</v>
      </c>
      <c r="DA68" s="28">
        <v>27393948</v>
      </c>
      <c r="DB68" s="28">
        <v>41135457</v>
      </c>
      <c r="DC68" s="28">
        <v>41966758</v>
      </c>
      <c r="DD68" s="28">
        <v>39206978</v>
      </c>
      <c r="DE68" s="28">
        <v>38090307</v>
      </c>
      <c r="DF68" s="28">
        <v>45015795</v>
      </c>
    </row>
    <row r="69" spans="2:110" x14ac:dyDescent="0.25">
      <c r="B69" t="s">
        <v>129</v>
      </c>
      <c r="C69" s="28">
        <v>62392390</v>
      </c>
      <c r="D69" s="28">
        <v>67726342</v>
      </c>
      <c r="E69" s="28">
        <v>68175824</v>
      </c>
      <c r="F69" s="28">
        <v>112335860</v>
      </c>
      <c r="G69" s="28">
        <v>205017368</v>
      </c>
      <c r="H69" s="28">
        <v>193594102</v>
      </c>
      <c r="I69" s="28">
        <v>186592773</v>
      </c>
      <c r="J69" s="28">
        <v>186914768</v>
      </c>
      <c r="K69" s="28">
        <v>155053937</v>
      </c>
      <c r="L69" s="28">
        <v>2098828</v>
      </c>
      <c r="M69" s="28">
        <v>1797392</v>
      </c>
      <c r="N69" s="28">
        <v>0</v>
      </c>
      <c r="O69" s="28">
        <v>24781</v>
      </c>
      <c r="P69" s="28">
        <v>16541</v>
      </c>
      <c r="Q69" s="28">
        <v>26178</v>
      </c>
      <c r="R69" s="28">
        <v>26178</v>
      </c>
      <c r="S69" s="28">
        <v>19166</v>
      </c>
      <c r="T69" s="28">
        <v>10183</v>
      </c>
      <c r="U69" s="28">
        <v>5518946</v>
      </c>
      <c r="V69" s="28">
        <v>6612240</v>
      </c>
      <c r="W69" s="28">
        <v>8992968</v>
      </c>
      <c r="X69" s="28">
        <v>10980599</v>
      </c>
      <c r="Y69" s="28">
        <v>72348621</v>
      </c>
      <c r="Z69" s="28">
        <v>73494943</v>
      </c>
      <c r="AA69" s="28">
        <v>74828068</v>
      </c>
      <c r="AB69" s="28">
        <v>74828068</v>
      </c>
      <c r="AC69" s="28">
        <v>80384283</v>
      </c>
      <c r="AD69" s="28">
        <v>52000</v>
      </c>
      <c r="AE69" s="28">
        <v>52000</v>
      </c>
      <c r="AF69" s="28">
        <v>52000</v>
      </c>
      <c r="AG69" s="28">
        <v>74000</v>
      </c>
      <c r="AH69" s="28">
        <v>74000</v>
      </c>
      <c r="AI69" s="28">
        <v>77000</v>
      </c>
      <c r="AJ69" s="28">
        <v>77000</v>
      </c>
      <c r="AK69" s="28">
        <v>77000</v>
      </c>
      <c r="AL69" s="28">
        <v>257000</v>
      </c>
      <c r="AM69" s="28">
        <v>260000</v>
      </c>
      <c r="AN69" s="28">
        <v>260000</v>
      </c>
      <c r="AO69" s="28">
        <v>260000</v>
      </c>
      <c r="AP69" s="28">
        <v>260000</v>
      </c>
      <c r="AQ69" s="28">
        <v>260000</v>
      </c>
      <c r="AR69" s="28">
        <v>260000</v>
      </c>
      <c r="AS69" s="28">
        <v>260000</v>
      </c>
      <c r="AT69" s="28">
        <v>260000</v>
      </c>
      <c r="AU69" s="28">
        <v>260000</v>
      </c>
      <c r="AV69" s="28">
        <v>0</v>
      </c>
      <c r="AW69" s="28">
        <v>0</v>
      </c>
      <c r="AX69" s="28">
        <v>0</v>
      </c>
      <c r="AY69" s="28">
        <v>0</v>
      </c>
      <c r="AZ69" s="28">
        <v>0</v>
      </c>
      <c r="BA69" s="28">
        <v>0</v>
      </c>
      <c r="BB69" s="28">
        <v>0</v>
      </c>
      <c r="BC69" s="28">
        <v>0</v>
      </c>
      <c r="BD69" s="28">
        <v>0</v>
      </c>
      <c r="BE69" s="28">
        <v>0</v>
      </c>
      <c r="BF69" s="28">
        <v>0</v>
      </c>
      <c r="BG69" s="28">
        <v>0</v>
      </c>
      <c r="BH69" s="28">
        <v>0</v>
      </c>
      <c r="BI69" s="28">
        <v>87888336</v>
      </c>
      <c r="BJ69" s="28">
        <v>79145680</v>
      </c>
      <c r="BK69" s="28">
        <v>71128765</v>
      </c>
      <c r="BL69" s="28">
        <v>71128765</v>
      </c>
      <c r="BM69" s="28">
        <v>28565646</v>
      </c>
      <c r="BN69" s="28">
        <v>5150370</v>
      </c>
      <c r="BO69" s="28">
        <v>7072617</v>
      </c>
      <c r="BP69" s="28">
        <v>8408058</v>
      </c>
      <c r="BQ69" s="28">
        <v>9572666</v>
      </c>
      <c r="BR69" s="28">
        <v>8639089</v>
      </c>
      <c r="BS69" s="28">
        <v>9901757</v>
      </c>
      <c r="BT69" s="28">
        <v>10188734</v>
      </c>
      <c r="BU69" s="28">
        <v>10188734</v>
      </c>
      <c r="BV69" s="28">
        <v>10576083</v>
      </c>
      <c r="BW69" s="28">
        <v>5150370</v>
      </c>
      <c r="BX69" s="28">
        <v>7072617</v>
      </c>
      <c r="BY69" s="28">
        <v>8408058</v>
      </c>
      <c r="BZ69" s="28">
        <v>9572666</v>
      </c>
      <c r="CA69" s="28">
        <v>8639089</v>
      </c>
      <c r="CB69" s="28">
        <v>9901757</v>
      </c>
      <c r="CC69" s="28">
        <v>10188734</v>
      </c>
      <c r="CD69" s="28">
        <v>10188734</v>
      </c>
      <c r="CE69" s="28">
        <v>10576083</v>
      </c>
      <c r="CF69" s="28">
        <v>0</v>
      </c>
      <c r="CG69" s="28">
        <v>0</v>
      </c>
      <c r="CH69" s="28">
        <v>0</v>
      </c>
      <c r="CI69" s="28">
        <v>1</v>
      </c>
      <c r="CJ69" s="28">
        <v>9655037</v>
      </c>
      <c r="CK69" s="28">
        <v>8743110</v>
      </c>
      <c r="CL69" s="28">
        <v>8630931</v>
      </c>
      <c r="CM69" s="28">
        <v>8630931</v>
      </c>
      <c r="CN69" s="28">
        <v>10541635</v>
      </c>
      <c r="CO69" s="28">
        <v>48039807</v>
      </c>
      <c r="CP69" s="28">
        <v>49244622</v>
      </c>
      <c r="CQ69" s="28">
        <v>48385774</v>
      </c>
      <c r="CR69" s="28">
        <v>49738829</v>
      </c>
      <c r="CS69" s="28">
        <v>46703881</v>
      </c>
      <c r="CT69" s="28">
        <v>48123279</v>
      </c>
      <c r="CU69" s="28">
        <v>47198697</v>
      </c>
      <c r="CV69" s="28">
        <v>47198697</v>
      </c>
      <c r="CW69" s="28">
        <v>56967534</v>
      </c>
      <c r="CX69" s="28">
        <v>8942213</v>
      </c>
      <c r="CY69" s="28">
        <v>11149102</v>
      </c>
      <c r="CZ69" s="28">
        <v>11121992</v>
      </c>
      <c r="DA69" s="28">
        <v>52764365</v>
      </c>
      <c r="DB69" s="28">
        <v>51871026</v>
      </c>
      <c r="DC69" s="28">
        <v>47420277</v>
      </c>
      <c r="DD69" s="28">
        <v>49185644</v>
      </c>
      <c r="DE69" s="28">
        <v>49185644</v>
      </c>
      <c r="DF69" s="28">
        <v>48143039</v>
      </c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4"/>
  <sheetViews>
    <sheetView topLeftCell="R1" workbookViewId="0">
      <selection activeCell="U23" sqref="U23:W35"/>
    </sheetView>
  </sheetViews>
  <sheetFormatPr baseColWidth="10" defaultRowHeight="15" x14ac:dyDescent="0.25"/>
  <cols>
    <col min="2" max="2" width="17.85546875" customWidth="1"/>
    <col min="4" max="4" width="25.5703125" customWidth="1"/>
    <col min="21" max="21" width="26.28515625" customWidth="1"/>
    <col min="22" max="22" width="16" customWidth="1"/>
    <col min="23" max="23" width="13.7109375" customWidth="1"/>
  </cols>
  <sheetData>
    <row r="1" spans="2:36" x14ac:dyDescent="0.25">
      <c r="K1" t="s">
        <v>166</v>
      </c>
      <c r="U1" s="128" t="s">
        <v>191</v>
      </c>
      <c r="V1" s="129"/>
      <c r="W1" s="129"/>
      <c r="X1" s="130">
        <v>45</v>
      </c>
      <c r="Y1" s="131"/>
      <c r="AB1" t="s">
        <v>23</v>
      </c>
      <c r="AC1">
        <v>1.064606444724864</v>
      </c>
      <c r="AE1" t="s">
        <v>215</v>
      </c>
      <c r="AI1" t="s">
        <v>64</v>
      </c>
      <c r="AJ1">
        <v>0.47938872855667675</v>
      </c>
    </row>
    <row r="2" spans="2:36" ht="15.75" thickBot="1" x14ac:dyDescent="0.3">
      <c r="C2" s="24" t="s">
        <v>190</v>
      </c>
      <c r="D2" t="s">
        <v>159</v>
      </c>
      <c r="E2" t="s">
        <v>162</v>
      </c>
      <c r="F2" t="s">
        <v>133</v>
      </c>
      <c r="G2" t="s">
        <v>163</v>
      </c>
      <c r="H2" t="s">
        <v>164</v>
      </c>
      <c r="I2" t="s">
        <v>165</v>
      </c>
      <c r="U2" s="119" t="s">
        <v>192</v>
      </c>
      <c r="V2" s="120"/>
      <c r="W2" s="120"/>
      <c r="X2" s="121">
        <f>L4</f>
        <v>0.55565409590668979</v>
      </c>
      <c r="Y2" s="122"/>
      <c r="AB2" t="s">
        <v>22</v>
      </c>
      <c r="AC2">
        <v>0.17706801238235881</v>
      </c>
      <c r="AI2" t="s">
        <v>51</v>
      </c>
      <c r="AJ2">
        <v>4.8251305078838361E-2</v>
      </c>
    </row>
    <row r="3" spans="2:36" x14ac:dyDescent="0.25">
      <c r="B3" t="s">
        <v>64</v>
      </c>
      <c r="C3">
        <v>0.47938872855667675</v>
      </c>
      <c r="D3">
        <v>0</v>
      </c>
      <c r="E3">
        <v>-1.2006993397333082E-2</v>
      </c>
      <c r="F3">
        <v>0.29947004471452981</v>
      </c>
      <c r="G3">
        <v>1.1525264212957811</v>
      </c>
      <c r="H3">
        <v>6.7336750912326271E-2</v>
      </c>
      <c r="I3">
        <v>18.734417666581095</v>
      </c>
      <c r="K3" s="23" t="s">
        <v>167</v>
      </c>
      <c r="L3" s="23"/>
      <c r="U3" s="119" t="s">
        <v>193</v>
      </c>
      <c r="V3" s="120"/>
      <c r="W3" s="120"/>
      <c r="X3" s="121">
        <f t="shared" ref="X3:X5" si="0">L5</f>
        <v>0.3087514742978808</v>
      </c>
      <c r="Y3" s="122"/>
      <c r="AB3" t="s">
        <v>43</v>
      </c>
      <c r="AC3">
        <v>-1.4416417460879127E-2</v>
      </c>
      <c r="AE3" s="22"/>
      <c r="AF3" s="22" t="s">
        <v>292</v>
      </c>
      <c r="AG3" s="22" t="s">
        <v>293</v>
      </c>
      <c r="AI3" t="s">
        <v>13</v>
      </c>
      <c r="AJ3">
        <v>-4.0831347096252538E-2</v>
      </c>
    </row>
    <row r="4" spans="2:36" ht="15" customHeight="1" x14ac:dyDescent="0.25">
      <c r="B4" t="s">
        <v>51</v>
      </c>
      <c r="C4">
        <v>4.8251305078838361E-2</v>
      </c>
      <c r="D4">
        <v>0</v>
      </c>
      <c r="E4">
        <v>2.4129670158875908E-2</v>
      </c>
      <c r="F4">
        <v>9.6077401165826026E-2</v>
      </c>
      <c r="G4">
        <v>1.0005184268074161</v>
      </c>
      <c r="H4">
        <v>-5.5867331354579053E-2</v>
      </c>
      <c r="I4">
        <v>19.711520791131104</v>
      </c>
      <c r="K4" s="20" t="s">
        <v>168</v>
      </c>
      <c r="L4" s="20">
        <v>0.55565409590668979</v>
      </c>
      <c r="U4" s="119" t="s">
        <v>194</v>
      </c>
      <c r="V4" s="120"/>
      <c r="W4" s="120"/>
      <c r="X4" s="121">
        <f t="shared" si="0"/>
        <v>0.19960697023965146</v>
      </c>
      <c r="Y4" s="122"/>
      <c r="AB4" t="s">
        <v>48</v>
      </c>
      <c r="AC4">
        <v>17.482403367240011</v>
      </c>
      <c r="AE4" s="20" t="s">
        <v>135</v>
      </c>
      <c r="AF4" s="20">
        <v>3.7933492224535561</v>
      </c>
      <c r="AG4" s="20">
        <v>0.14173686919626774</v>
      </c>
      <c r="AI4" t="s">
        <v>62</v>
      </c>
      <c r="AJ4">
        <v>8.7691871137053207E-2</v>
      </c>
    </row>
    <row r="5" spans="2:36" x14ac:dyDescent="0.25">
      <c r="B5" t="s">
        <v>13</v>
      </c>
      <c r="C5">
        <v>-4.0831347096252538E-2</v>
      </c>
      <c r="D5">
        <v>0</v>
      </c>
      <c r="E5">
        <v>4.2569189425114284E-2</v>
      </c>
      <c r="F5">
        <v>2.5090009378061055E-2</v>
      </c>
      <c r="G5">
        <v>0.77379475423106048</v>
      </c>
      <c r="H5">
        <v>-5.4156143500577623E-3</v>
      </c>
      <c r="I5">
        <v>21.719177537359268</v>
      </c>
      <c r="K5" s="20" t="s">
        <v>169</v>
      </c>
      <c r="L5" s="20">
        <v>0.3087514742978808</v>
      </c>
      <c r="U5" s="123" t="s">
        <v>195</v>
      </c>
      <c r="V5" s="120"/>
      <c r="W5" s="120"/>
      <c r="X5" s="121">
        <f t="shared" si="0"/>
        <v>2.3419382078978628</v>
      </c>
      <c r="Y5" s="122"/>
      <c r="AB5" t="s">
        <v>15</v>
      </c>
      <c r="AC5">
        <v>0.25708470538142675</v>
      </c>
      <c r="AE5" s="20" t="s">
        <v>216</v>
      </c>
      <c r="AF5" s="20">
        <v>58.729494054858023</v>
      </c>
      <c r="AG5" s="20">
        <v>0.18788623175954547</v>
      </c>
      <c r="AI5" t="s">
        <v>53</v>
      </c>
      <c r="AJ5">
        <v>-0.18123644163188998</v>
      </c>
    </row>
    <row r="6" spans="2:36" x14ac:dyDescent="0.25">
      <c r="B6" t="s">
        <v>62</v>
      </c>
      <c r="C6">
        <v>8.7691871137053207E-2</v>
      </c>
      <c r="D6">
        <v>0</v>
      </c>
      <c r="E6">
        <v>-6.0627054129992468E-2</v>
      </c>
      <c r="F6">
        <v>0.12188790649406316</v>
      </c>
      <c r="G6">
        <v>0.32598953730900504</v>
      </c>
      <c r="H6">
        <v>-8.2119779909754134E-3</v>
      </c>
      <c r="I6">
        <v>18.218045122620499</v>
      </c>
      <c r="K6" s="20" t="s">
        <v>170</v>
      </c>
      <c r="L6" s="20">
        <v>0.19960697023965146</v>
      </c>
      <c r="U6" s="124"/>
      <c r="V6" s="126" t="s">
        <v>196</v>
      </c>
      <c r="W6" s="126"/>
      <c r="X6" s="126"/>
      <c r="Y6" s="126"/>
      <c r="AE6" s="20" t="s">
        <v>171</v>
      </c>
      <c r="AF6" s="20">
        <v>5</v>
      </c>
      <c r="AG6" s="20">
        <v>40</v>
      </c>
      <c r="AI6" t="s">
        <v>49</v>
      </c>
      <c r="AJ6">
        <v>6.8835750487133932E-2</v>
      </c>
    </row>
    <row r="7" spans="2:36" x14ac:dyDescent="0.25">
      <c r="B7" t="s">
        <v>53</v>
      </c>
      <c r="C7">
        <v>-0.18123644163188998</v>
      </c>
      <c r="D7">
        <v>0</v>
      </c>
      <c r="E7">
        <v>8.1050332015770304E-2</v>
      </c>
      <c r="F7">
        <v>9.1330838118975979E-2</v>
      </c>
      <c r="G7">
        <v>1.1610350855788503</v>
      </c>
      <c r="H7">
        <v>-1.4328954044292781E-2</v>
      </c>
      <c r="I7">
        <v>19.261864187907697</v>
      </c>
      <c r="K7" s="20" t="s">
        <v>113</v>
      </c>
      <c r="L7" s="20">
        <v>2.3419382078978628</v>
      </c>
      <c r="U7" s="125"/>
      <c r="V7" s="127" t="s">
        <v>306</v>
      </c>
      <c r="W7" s="127"/>
      <c r="X7" s="127"/>
      <c r="Y7" s="127"/>
      <c r="AE7" s="20" t="s">
        <v>217</v>
      </c>
      <c r="AF7" s="20">
        <v>0</v>
      </c>
      <c r="AG7" s="20"/>
      <c r="AI7" t="s">
        <v>65</v>
      </c>
      <c r="AJ7">
        <v>0.48357310404287834</v>
      </c>
    </row>
    <row r="8" spans="2:36" ht="30.75" thickBot="1" x14ac:dyDescent="0.3">
      <c r="B8" t="s">
        <v>49</v>
      </c>
      <c r="C8">
        <v>6.8835750487133932E-2</v>
      </c>
      <c r="D8">
        <v>0</v>
      </c>
      <c r="E8">
        <v>-6.4402552455567974E-2</v>
      </c>
      <c r="F8">
        <v>0.2403078001511077</v>
      </c>
      <c r="G8">
        <v>3.1692356186202524</v>
      </c>
      <c r="H8">
        <v>4.4947328614162119E-2</v>
      </c>
      <c r="I8">
        <v>20.615002417493017</v>
      </c>
      <c r="K8" s="21" t="s">
        <v>171</v>
      </c>
      <c r="L8" s="21">
        <v>45</v>
      </c>
      <c r="U8" s="62" t="s">
        <v>198</v>
      </c>
      <c r="V8" s="63" t="s">
        <v>321</v>
      </c>
      <c r="W8" s="64" t="s">
        <v>195</v>
      </c>
      <c r="X8" s="64" t="s">
        <v>183</v>
      </c>
      <c r="Y8" s="65" t="s">
        <v>295</v>
      </c>
      <c r="AE8" s="20" t="s">
        <v>177</v>
      </c>
      <c r="AF8" s="20">
        <v>4</v>
      </c>
      <c r="AG8" s="20"/>
      <c r="AI8" t="s">
        <v>36</v>
      </c>
      <c r="AJ8">
        <v>3.9827195674141731E-2</v>
      </c>
    </row>
    <row r="9" spans="2:36" x14ac:dyDescent="0.25">
      <c r="B9" t="s">
        <v>65</v>
      </c>
      <c r="C9">
        <v>0.48357310404287834</v>
      </c>
      <c r="D9">
        <v>0</v>
      </c>
      <c r="E9">
        <v>0.41453064406194434</v>
      </c>
      <c r="F9">
        <v>7.6503317247724995E-2</v>
      </c>
      <c r="G9">
        <v>2.1048477231657814</v>
      </c>
      <c r="H9">
        <v>-0.37177450888031272</v>
      </c>
      <c r="I9">
        <v>20.609621834412156</v>
      </c>
      <c r="U9" s="66" t="s">
        <v>199</v>
      </c>
      <c r="V9" s="67">
        <v>17.197556091498587</v>
      </c>
      <c r="W9" s="67">
        <v>8.9845032388693244</v>
      </c>
      <c r="X9" s="67">
        <v>1.9141354434708684</v>
      </c>
      <c r="Y9" s="67">
        <v>6.3155951256893703E-2</v>
      </c>
      <c r="AE9" s="20" t="s">
        <v>183</v>
      </c>
      <c r="AF9" s="20">
        <v>1.0652577948211488</v>
      </c>
      <c r="AG9" s="20"/>
      <c r="AI9" t="s">
        <v>50</v>
      </c>
      <c r="AJ9">
        <v>0.15553168537146322</v>
      </c>
    </row>
    <row r="10" spans="2:36" ht="15.75" thickBot="1" x14ac:dyDescent="0.3">
      <c r="B10" t="s">
        <v>36</v>
      </c>
      <c r="C10">
        <v>3.9827195674141731E-2</v>
      </c>
      <c r="D10">
        <v>0</v>
      </c>
      <c r="E10">
        <v>4.6581344096507181E-2</v>
      </c>
      <c r="F10">
        <v>0.23399459089576646</v>
      </c>
      <c r="G10">
        <v>0.96371839637214052</v>
      </c>
      <c r="H10">
        <v>-6.857640803604996E-2</v>
      </c>
      <c r="I10">
        <v>19.200549702072074</v>
      </c>
      <c r="K10" t="s">
        <v>172</v>
      </c>
      <c r="U10" s="68" t="s">
        <v>323</v>
      </c>
      <c r="V10" s="67">
        <v>3.7636716424045202</v>
      </c>
      <c r="W10" s="67">
        <v>1.1732967717036298</v>
      </c>
      <c r="X10" s="67">
        <v>3.207774651028537</v>
      </c>
      <c r="Y10" s="67">
        <v>2.7153751943209711E-3</v>
      </c>
      <c r="AE10" s="20" t="s">
        <v>218</v>
      </c>
      <c r="AF10" s="20">
        <v>0.17339492055764047</v>
      </c>
      <c r="AG10" s="20"/>
      <c r="AI10" t="s">
        <v>20</v>
      </c>
      <c r="AJ10">
        <v>-0.25295175721174368</v>
      </c>
    </row>
    <row r="11" spans="2:36" x14ac:dyDescent="0.25">
      <c r="B11" t="s">
        <v>50</v>
      </c>
      <c r="C11">
        <v>0.15553168537146322</v>
      </c>
      <c r="D11">
        <v>0</v>
      </c>
      <c r="E11">
        <v>0.12826777326548067</v>
      </c>
      <c r="F11">
        <v>0.31070489592603096</v>
      </c>
      <c r="G11">
        <v>1.3895726145164879</v>
      </c>
      <c r="H11">
        <v>-7.6957205179212826E-2</v>
      </c>
      <c r="I11">
        <v>19.277163686311727</v>
      </c>
      <c r="K11" s="22"/>
      <c r="L11" s="22" t="s">
        <v>177</v>
      </c>
      <c r="M11" s="22" t="s">
        <v>178</v>
      </c>
      <c r="N11" s="22" t="s">
        <v>179</v>
      </c>
      <c r="O11" s="22" t="s">
        <v>180</v>
      </c>
      <c r="P11" s="22" t="s">
        <v>181</v>
      </c>
      <c r="U11" s="68" t="s">
        <v>153</v>
      </c>
      <c r="V11" s="67">
        <v>0.94534027180126767</v>
      </c>
      <c r="W11" s="67">
        <v>4.5824760637707449</v>
      </c>
      <c r="X11" s="67">
        <v>0.20629464478279963</v>
      </c>
      <c r="Y11" s="67">
        <v>0.83766210370252303</v>
      </c>
      <c r="AE11" s="20" t="s">
        <v>219</v>
      </c>
      <c r="AF11" s="20">
        <v>2.1318467863266499</v>
      </c>
      <c r="AG11" s="20"/>
      <c r="AI11" t="s">
        <v>35</v>
      </c>
      <c r="AJ11">
        <v>0.68549400131303717</v>
      </c>
    </row>
    <row r="12" spans="2:36" x14ac:dyDescent="0.25">
      <c r="B12" t="s">
        <v>20</v>
      </c>
      <c r="C12">
        <v>-0.25295175721174368</v>
      </c>
      <c r="D12">
        <v>0</v>
      </c>
      <c r="E12">
        <v>0.10394685324234058</v>
      </c>
      <c r="F12">
        <v>4.4352477310716273E-2</v>
      </c>
      <c r="G12">
        <v>2.3332726060769673</v>
      </c>
      <c r="H12">
        <v>-0.23449929625118809</v>
      </c>
      <c r="I12">
        <v>21.044111379583732</v>
      </c>
      <c r="K12" s="20" t="s">
        <v>173</v>
      </c>
      <c r="L12" s="20">
        <v>6</v>
      </c>
      <c r="M12" s="20">
        <v>93.09134018374283</v>
      </c>
      <c r="N12" s="20">
        <v>15.515223363957139</v>
      </c>
      <c r="O12" s="20">
        <v>2.8288320787381087</v>
      </c>
      <c r="P12" s="20">
        <v>2.2419011534687661E-2</v>
      </c>
      <c r="U12" s="68" t="s">
        <v>316</v>
      </c>
      <c r="V12" s="67">
        <v>-0.17830900093751004</v>
      </c>
      <c r="W12" s="67">
        <v>4.564721310866755</v>
      </c>
      <c r="X12" s="67">
        <v>3.9062406835884703E-2</v>
      </c>
      <c r="Y12" s="67">
        <v>0.96904513959884031</v>
      </c>
      <c r="AE12" s="20" t="s">
        <v>220</v>
      </c>
      <c r="AF12" s="20">
        <v>0.34678984111528094</v>
      </c>
      <c r="AG12" s="20"/>
      <c r="AI12" t="s">
        <v>55</v>
      </c>
      <c r="AJ12">
        <v>9.0030424221948138E-2</v>
      </c>
    </row>
    <row r="13" spans="2:36" ht="15.75" thickBot="1" x14ac:dyDescent="0.3">
      <c r="B13" t="s">
        <v>35</v>
      </c>
      <c r="C13">
        <v>0.68549400131303717</v>
      </c>
      <c r="D13">
        <v>0</v>
      </c>
      <c r="E13">
        <v>-0.39938797204697246</v>
      </c>
      <c r="F13">
        <v>1.5539374045871E-2</v>
      </c>
      <c r="G13">
        <v>1.5021576165084705</v>
      </c>
      <c r="H13">
        <v>0.54117881081812103</v>
      </c>
      <c r="I13">
        <v>20.00966865727036</v>
      </c>
      <c r="K13" s="20" t="s">
        <v>174</v>
      </c>
      <c r="L13" s="20">
        <v>38</v>
      </c>
      <c r="M13" s="20">
        <v>208.41763364525042</v>
      </c>
      <c r="N13" s="20">
        <v>5.4846745696118528</v>
      </c>
      <c r="O13" s="20"/>
      <c r="P13" s="20"/>
      <c r="U13" s="68" t="s">
        <v>329</v>
      </c>
      <c r="V13" s="67">
        <v>0.55562667690108736</v>
      </c>
      <c r="W13" s="67">
        <v>0.42664736672631431</v>
      </c>
      <c r="X13" s="67">
        <v>1.3023089329355</v>
      </c>
      <c r="Y13" s="67">
        <v>0.20064916429560109</v>
      </c>
      <c r="AE13" s="21" t="s">
        <v>221</v>
      </c>
      <c r="AF13" s="21">
        <v>2.7764451051977934</v>
      </c>
      <c r="AG13" s="21"/>
      <c r="AI13" t="s">
        <v>27</v>
      </c>
      <c r="AJ13">
        <v>9.2223570498186122E-2</v>
      </c>
    </row>
    <row r="14" spans="2:36" ht="15.75" thickBot="1" x14ac:dyDescent="0.3">
      <c r="B14" t="s">
        <v>23</v>
      </c>
      <c r="C14">
        <v>1.064606444724864</v>
      </c>
      <c r="D14">
        <v>1</v>
      </c>
      <c r="E14">
        <v>-9.9847018341538779E-2</v>
      </c>
      <c r="F14">
        <v>4.7225977267538861E-2</v>
      </c>
      <c r="G14">
        <v>1.1394380119159251</v>
      </c>
      <c r="H14">
        <v>0.10753773761156248</v>
      </c>
      <c r="I14">
        <v>20.627871162472513</v>
      </c>
      <c r="K14" s="21" t="s">
        <v>175</v>
      </c>
      <c r="L14" s="21">
        <v>44</v>
      </c>
      <c r="M14" s="21">
        <v>301.50897382899325</v>
      </c>
      <c r="N14" s="21"/>
      <c r="O14" s="21"/>
      <c r="P14" s="21"/>
      <c r="U14" s="68" t="s">
        <v>330</v>
      </c>
      <c r="V14" s="67">
        <v>3.6349936031106376</v>
      </c>
      <c r="W14" s="67">
        <v>3.6947515841303069</v>
      </c>
      <c r="X14" s="67">
        <v>0.98382625200667295</v>
      </c>
      <c r="Y14" s="67">
        <v>0.33142385052404522</v>
      </c>
      <c r="AI14" t="s">
        <v>40</v>
      </c>
      <c r="AJ14">
        <v>-0.49675297683018299</v>
      </c>
    </row>
    <row r="15" spans="2:36" ht="15.75" thickBot="1" x14ac:dyDescent="0.3">
      <c r="B15" t="s">
        <v>55</v>
      </c>
      <c r="C15">
        <v>9.0030424221948138E-2</v>
      </c>
      <c r="D15">
        <v>0</v>
      </c>
      <c r="E15">
        <v>-8.0088964138404523E-2</v>
      </c>
      <c r="F15">
        <v>0.17786839376253755</v>
      </c>
      <c r="G15">
        <v>2.0120519977789804</v>
      </c>
      <c r="H15">
        <v>-0.10573534022609286</v>
      </c>
      <c r="I15">
        <v>20.068024776995326</v>
      </c>
      <c r="U15" s="68" t="s">
        <v>331</v>
      </c>
      <c r="V15" s="67">
        <v>-0.91165757164500916</v>
      </c>
      <c r="W15" s="67">
        <v>0.46847575460335039</v>
      </c>
      <c r="X15" s="67">
        <v>1.94600801148587</v>
      </c>
      <c r="Y15" s="67">
        <v>5.9076878462279395E-2</v>
      </c>
      <c r="AI15" t="s">
        <v>30</v>
      </c>
      <c r="AJ15">
        <v>6.5892879618211539E-2</v>
      </c>
    </row>
    <row r="16" spans="2:36" x14ac:dyDescent="0.25">
      <c r="B16" t="s">
        <v>27</v>
      </c>
      <c r="C16">
        <v>9.2223570498186122E-2</v>
      </c>
      <c r="D16">
        <v>0</v>
      </c>
      <c r="E16">
        <v>0.13808331012619374</v>
      </c>
      <c r="F16">
        <v>0.44324632768036054</v>
      </c>
      <c r="G16">
        <v>2.0802290755670367</v>
      </c>
      <c r="H16">
        <v>-4.5032578410754205E-2</v>
      </c>
      <c r="I16">
        <v>21.217410510843226</v>
      </c>
      <c r="K16" s="22"/>
      <c r="L16" s="22" t="s">
        <v>182</v>
      </c>
      <c r="M16" s="22" t="s">
        <v>113</v>
      </c>
      <c r="N16" s="22" t="s">
        <v>183</v>
      </c>
      <c r="O16" s="22" t="s">
        <v>184</v>
      </c>
      <c r="P16" s="22" t="s">
        <v>185</v>
      </c>
      <c r="Q16" s="22" t="s">
        <v>186</v>
      </c>
      <c r="R16" s="22" t="s">
        <v>256</v>
      </c>
      <c r="S16" s="22" t="s">
        <v>257</v>
      </c>
      <c r="AE16" t="s">
        <v>222</v>
      </c>
      <c r="AI16" t="s">
        <v>59</v>
      </c>
      <c r="AJ16">
        <v>0.36791160583253779</v>
      </c>
    </row>
    <row r="17" spans="2:36" ht="15.75" thickBot="1" x14ac:dyDescent="0.3">
      <c r="B17" t="s">
        <v>40</v>
      </c>
      <c r="C17">
        <v>-0.49675297683018299</v>
      </c>
      <c r="D17">
        <v>0</v>
      </c>
      <c r="E17">
        <v>-2.3247398466178168E-2</v>
      </c>
      <c r="F17">
        <v>0.12059474782620573</v>
      </c>
      <c r="G17">
        <v>0.85606111235197824</v>
      </c>
      <c r="H17">
        <v>0.43671022846710622</v>
      </c>
      <c r="I17">
        <v>19.140092929513838</v>
      </c>
      <c r="K17" s="20" t="s">
        <v>176</v>
      </c>
      <c r="L17" s="20">
        <v>17.197556091498587</v>
      </c>
      <c r="M17" s="20">
        <v>8.9845032388693244</v>
      </c>
      <c r="N17" s="20">
        <v>1.9141354434708684</v>
      </c>
      <c r="O17" s="20">
        <v>6.3155951256893703E-2</v>
      </c>
      <c r="P17" s="20">
        <v>-0.99061983091666761</v>
      </c>
      <c r="Q17" s="20">
        <v>35.385732013913838</v>
      </c>
      <c r="R17" s="20">
        <v>-0.99061983091666761</v>
      </c>
      <c r="S17" s="20">
        <v>35.385732013913838</v>
      </c>
      <c r="U17" s="32" t="s">
        <v>200</v>
      </c>
      <c r="V17" s="47"/>
      <c r="W17" s="47"/>
      <c r="X17" s="47"/>
      <c r="Y17" s="47"/>
      <c r="Z17" s="48"/>
      <c r="AI17" t="s">
        <v>24</v>
      </c>
      <c r="AJ17">
        <v>0.32462152152313772</v>
      </c>
    </row>
    <row r="18" spans="2:36" x14ac:dyDescent="0.25">
      <c r="B18" t="s">
        <v>30</v>
      </c>
      <c r="C18">
        <v>6.5892879618211539E-2</v>
      </c>
      <c r="D18">
        <v>0</v>
      </c>
      <c r="E18">
        <v>-9.8505592988389692E-2</v>
      </c>
      <c r="F18">
        <v>-6.4417392448239304E-3</v>
      </c>
      <c r="G18">
        <v>0.41692797456575514</v>
      </c>
      <c r="H18">
        <v>0</v>
      </c>
      <c r="I18">
        <v>19.025629357637015</v>
      </c>
      <c r="K18" s="20" t="s">
        <v>159</v>
      </c>
      <c r="L18" s="20">
        <v>3.7636716424045202</v>
      </c>
      <c r="M18" s="20">
        <v>1.1732967717036298</v>
      </c>
      <c r="N18" s="20">
        <v>3.207774651028537</v>
      </c>
      <c r="O18" s="20">
        <v>2.7153751943209711E-3</v>
      </c>
      <c r="P18" s="20">
        <v>1.3884565052309368</v>
      </c>
      <c r="Q18" s="20">
        <v>6.1388867795781037</v>
      </c>
      <c r="R18" s="20">
        <v>1.3884565052309368</v>
      </c>
      <c r="S18" s="20">
        <v>6.1388867795781037</v>
      </c>
      <c r="U18" s="33"/>
      <c r="V18" s="50" t="s">
        <v>201</v>
      </c>
      <c r="W18" s="34" t="s">
        <v>202</v>
      </c>
      <c r="X18" s="34" t="s">
        <v>203</v>
      </c>
      <c r="Y18" s="50" t="s">
        <v>204</v>
      </c>
      <c r="Z18" s="50" t="s">
        <v>205</v>
      </c>
      <c r="AE18" s="22"/>
      <c r="AF18" s="22" t="s">
        <v>292</v>
      </c>
      <c r="AG18" s="22" t="s">
        <v>293</v>
      </c>
      <c r="AI18" t="s">
        <v>38</v>
      </c>
      <c r="AJ18">
        <v>7.3960034566753429E-4</v>
      </c>
    </row>
    <row r="19" spans="2:36" x14ac:dyDescent="0.25">
      <c r="B19" t="s">
        <v>59</v>
      </c>
      <c r="C19">
        <v>0.36791160583253779</v>
      </c>
      <c r="D19">
        <v>0</v>
      </c>
      <c r="E19">
        <v>-9.6032622415947885E-2</v>
      </c>
      <c r="F19">
        <v>0.17304748512513518</v>
      </c>
      <c r="G19">
        <v>1.5793772912036523</v>
      </c>
      <c r="H19">
        <v>0.16838737871588558</v>
      </c>
      <c r="I19">
        <v>19.134853250086636</v>
      </c>
      <c r="K19" s="20" t="s">
        <v>162</v>
      </c>
      <c r="L19" s="20">
        <v>0.94534027180126767</v>
      </c>
      <c r="M19" s="20">
        <v>4.5824760637707449</v>
      </c>
      <c r="N19" s="20">
        <v>0.20629464478279963</v>
      </c>
      <c r="O19" s="20">
        <v>0.83766210370252303</v>
      </c>
      <c r="P19" s="20">
        <v>-8.3313975279625261</v>
      </c>
      <c r="Q19" s="20">
        <v>10.222078071565061</v>
      </c>
      <c r="R19" s="20">
        <v>-8.3313975279625261</v>
      </c>
      <c r="S19" s="20">
        <v>10.222078071565061</v>
      </c>
      <c r="U19" s="35" t="s">
        <v>206</v>
      </c>
      <c r="V19" s="34">
        <v>6</v>
      </c>
      <c r="W19" s="46">
        <v>121.62611752406235</v>
      </c>
      <c r="X19" s="46">
        <v>20.271019587343726</v>
      </c>
      <c r="Y19" s="51">
        <v>4.2822243327806619</v>
      </c>
      <c r="Z19" s="52">
        <v>2.1657087359667157E-3</v>
      </c>
      <c r="AE19" s="20" t="s">
        <v>135</v>
      </c>
      <c r="AF19" s="20">
        <v>3.7933492224535561</v>
      </c>
      <c r="AG19" s="20">
        <v>0.14173686919626774</v>
      </c>
      <c r="AI19" t="s">
        <v>61</v>
      </c>
      <c r="AJ19">
        <v>1.0444258487921274E-3</v>
      </c>
    </row>
    <row r="20" spans="2:36" x14ac:dyDescent="0.25">
      <c r="B20" t="s">
        <v>24</v>
      </c>
      <c r="C20">
        <v>0.32462152152313772</v>
      </c>
      <c r="D20">
        <v>0</v>
      </c>
      <c r="E20">
        <v>0.19972309976078864</v>
      </c>
      <c r="F20">
        <v>0.11755062302919211</v>
      </c>
      <c r="G20">
        <v>3.3141754958181568</v>
      </c>
      <c r="H20">
        <v>-0.2590358780130575</v>
      </c>
      <c r="I20">
        <v>20.84882493297124</v>
      </c>
      <c r="K20" s="20" t="s">
        <v>133</v>
      </c>
      <c r="L20" s="20">
        <v>-0.17830900093751004</v>
      </c>
      <c r="M20" s="20">
        <v>4.564721310866755</v>
      </c>
      <c r="N20" s="20">
        <v>-3.9062406835884689E-2</v>
      </c>
      <c r="O20" s="20">
        <v>0.96904513959884031</v>
      </c>
      <c r="P20" s="20">
        <v>-9.4191041825407673</v>
      </c>
      <c r="Q20" s="20">
        <v>9.0624861806657471</v>
      </c>
      <c r="R20" s="20">
        <v>-9.4191041825407673</v>
      </c>
      <c r="S20" s="20">
        <v>9.0624861806657471</v>
      </c>
      <c r="U20" s="35" t="s">
        <v>207</v>
      </c>
      <c r="V20" s="34">
        <v>38</v>
      </c>
      <c r="W20" s="46">
        <v>179.88285630493073</v>
      </c>
      <c r="X20" s="46">
        <v>4.733759376445545</v>
      </c>
      <c r="Y20" s="53"/>
      <c r="Z20" s="52"/>
      <c r="AE20" s="20" t="s">
        <v>216</v>
      </c>
      <c r="AF20" s="20">
        <v>58.729494054858023</v>
      </c>
      <c r="AG20" s="20">
        <v>0.18788623175954547</v>
      </c>
      <c r="AI20" t="s">
        <v>42</v>
      </c>
      <c r="AJ20">
        <v>4.012863966859604E-2</v>
      </c>
    </row>
    <row r="21" spans="2:36" x14ac:dyDescent="0.25">
      <c r="B21" t="s">
        <v>38</v>
      </c>
      <c r="C21">
        <v>7.3960034566753429E-4</v>
      </c>
      <c r="D21">
        <v>0</v>
      </c>
      <c r="E21">
        <v>-1.5441462378841567E-2</v>
      </c>
      <c r="F21">
        <v>0.13530214819412545</v>
      </c>
      <c r="G21">
        <v>2.5473388286727827</v>
      </c>
      <c r="H21">
        <v>1.8055702397310445E-2</v>
      </c>
      <c r="I21">
        <v>20.261256051623441</v>
      </c>
      <c r="K21" s="20" t="s">
        <v>163</v>
      </c>
      <c r="L21" s="20">
        <v>0.55562667690108736</v>
      </c>
      <c r="M21" s="20">
        <v>0.42664736672631431</v>
      </c>
      <c r="N21" s="20">
        <v>1.3023089329355</v>
      </c>
      <c r="O21" s="20">
        <v>0.20064916429560109</v>
      </c>
      <c r="P21" s="20">
        <v>-0.30807576234807343</v>
      </c>
      <c r="Q21" s="20">
        <v>1.4193291161502481</v>
      </c>
      <c r="R21" s="20">
        <v>-0.30807576234807343</v>
      </c>
      <c r="S21" s="20">
        <v>1.4193291161502481</v>
      </c>
      <c r="U21" s="35" t="s">
        <v>175</v>
      </c>
      <c r="V21" s="34">
        <v>44</v>
      </c>
      <c r="W21" s="46">
        <v>301.50897382899308</v>
      </c>
      <c r="X21" s="54"/>
      <c r="Y21" s="54"/>
      <c r="Z21" s="55"/>
      <c r="AE21" s="20" t="s">
        <v>171</v>
      </c>
      <c r="AF21" s="20">
        <v>5</v>
      </c>
      <c r="AG21" s="20">
        <v>40</v>
      </c>
      <c r="AI21" t="s">
        <v>47</v>
      </c>
      <c r="AJ21">
        <v>-5.9698926894286401E-2</v>
      </c>
    </row>
    <row r="22" spans="2:36" x14ac:dyDescent="0.25">
      <c r="B22" t="s">
        <v>61</v>
      </c>
      <c r="C22">
        <v>1.0444258487921274E-3</v>
      </c>
      <c r="D22">
        <v>0</v>
      </c>
      <c r="E22">
        <v>0.2605277792803154</v>
      </c>
      <c r="F22">
        <v>0.23534020544204323</v>
      </c>
      <c r="G22">
        <v>0.69691561817105718</v>
      </c>
      <c r="H22">
        <v>2.0710724304727885E-2</v>
      </c>
      <c r="I22">
        <v>19.816140476935612</v>
      </c>
      <c r="K22" s="20" t="s">
        <v>164</v>
      </c>
      <c r="L22" s="20">
        <v>3.6349936031106376</v>
      </c>
      <c r="M22" s="20">
        <v>3.6947515841303069</v>
      </c>
      <c r="N22" s="20">
        <v>0.98382625200667295</v>
      </c>
      <c r="O22" s="20">
        <v>0.33142385052404522</v>
      </c>
      <c r="P22" s="20">
        <v>-3.8446399409072622</v>
      </c>
      <c r="Q22" s="20">
        <v>11.114627147128537</v>
      </c>
      <c r="R22" s="20">
        <v>-3.8446399409072622</v>
      </c>
      <c r="S22" s="20">
        <v>11.114627147128537</v>
      </c>
      <c r="AE22" s="20" t="s">
        <v>177</v>
      </c>
      <c r="AF22" s="20">
        <v>4</v>
      </c>
      <c r="AG22" s="20">
        <v>39</v>
      </c>
      <c r="AI22" t="s">
        <v>19</v>
      </c>
      <c r="AJ22">
        <v>0.53287913683445365</v>
      </c>
    </row>
    <row r="23" spans="2:36" ht="15.75" thickBot="1" x14ac:dyDescent="0.3">
      <c r="B23" t="s">
        <v>42</v>
      </c>
      <c r="C23">
        <v>4.012863966859604E-2</v>
      </c>
      <c r="D23">
        <v>0</v>
      </c>
      <c r="E23">
        <v>-9.5412769819334692E-2</v>
      </c>
      <c r="F23">
        <v>2.5330183047270322E-2</v>
      </c>
      <c r="G23">
        <v>1.3435777953520522</v>
      </c>
      <c r="H23">
        <v>-6.5752038890752165E-2</v>
      </c>
      <c r="I23">
        <v>19.698119391096817</v>
      </c>
      <c r="K23" s="21" t="s">
        <v>165</v>
      </c>
      <c r="L23" s="21">
        <v>-0.91165757164500916</v>
      </c>
      <c r="M23" s="21">
        <v>0.46847575460335039</v>
      </c>
      <c r="N23" s="21">
        <v>-1.9460080114858718</v>
      </c>
      <c r="O23" s="21">
        <v>5.9076878462279395E-2</v>
      </c>
      <c r="P23" s="21">
        <v>-1.8600371551982882</v>
      </c>
      <c r="Q23" s="21">
        <v>3.6722011908269736E-2</v>
      </c>
      <c r="R23" s="21">
        <v>-1.8600371551982882</v>
      </c>
      <c r="S23" s="21">
        <v>3.6722011908269736E-2</v>
      </c>
      <c r="U23" s="126" t="s">
        <v>325</v>
      </c>
      <c r="V23" s="126"/>
      <c r="W23" s="126"/>
      <c r="AE23" s="20" t="s">
        <v>180</v>
      </c>
      <c r="AF23" s="20">
        <v>312.58008372864339</v>
      </c>
      <c r="AG23" s="20"/>
      <c r="AI23" t="s">
        <v>54</v>
      </c>
      <c r="AJ23">
        <v>-0.47564935619300835</v>
      </c>
    </row>
    <row r="24" spans="2:36" ht="30" x14ac:dyDescent="0.25">
      <c r="B24" t="s">
        <v>47</v>
      </c>
      <c r="C24">
        <v>-5.9698926894286401E-2</v>
      </c>
      <c r="D24">
        <v>0</v>
      </c>
      <c r="E24">
        <v>0.11375639164730844</v>
      </c>
      <c r="F24">
        <v>5.7772506325087077E-2</v>
      </c>
      <c r="G24">
        <v>0.15152731792250249</v>
      </c>
      <c r="H24">
        <v>-1.7111077695075676E-2</v>
      </c>
      <c r="I24">
        <v>17.152533512198698</v>
      </c>
      <c r="U24" s="69"/>
      <c r="V24" s="80" t="s">
        <v>324</v>
      </c>
      <c r="W24" s="80" t="s">
        <v>328</v>
      </c>
      <c r="AE24" s="20" t="s">
        <v>223</v>
      </c>
      <c r="AF24" s="20">
        <v>4.7075856822304807E-29</v>
      </c>
      <c r="AG24" s="20"/>
      <c r="AI24" t="s">
        <v>60</v>
      </c>
      <c r="AJ24">
        <v>0.34366698416708596</v>
      </c>
    </row>
    <row r="25" spans="2:36" ht="15.75" thickBot="1" x14ac:dyDescent="0.3">
      <c r="B25" t="s">
        <v>19</v>
      </c>
      <c r="C25">
        <v>0.53287913683445365</v>
      </c>
      <c r="D25">
        <v>0</v>
      </c>
      <c r="E25">
        <v>-0.11256996122934425</v>
      </c>
      <c r="F25">
        <v>0.12448444575575882</v>
      </c>
      <c r="G25">
        <v>1.6471704992969376</v>
      </c>
      <c r="H25">
        <v>0.10105183198659587</v>
      </c>
      <c r="I25">
        <v>21.218240046243544</v>
      </c>
      <c r="U25" s="73" t="s">
        <v>326</v>
      </c>
      <c r="V25" s="81">
        <f>AF6</f>
        <v>5</v>
      </c>
      <c r="W25" s="74">
        <f>AG6</f>
        <v>40</v>
      </c>
      <c r="AE25" s="21" t="s">
        <v>224</v>
      </c>
      <c r="AF25" s="21">
        <v>2.612305611728392</v>
      </c>
      <c r="AG25" s="21"/>
      <c r="AI25" t="s">
        <v>18</v>
      </c>
      <c r="AJ25">
        <v>1.0650280008167369E-2</v>
      </c>
    </row>
    <row r="26" spans="2:36" x14ac:dyDescent="0.25">
      <c r="B26" t="s">
        <v>54</v>
      </c>
      <c r="C26">
        <v>-0.47564935619300835</v>
      </c>
      <c r="D26">
        <v>0</v>
      </c>
      <c r="E26">
        <v>3.1222899873473507E-2</v>
      </c>
      <c r="F26">
        <v>6.5776005459120573E-2</v>
      </c>
      <c r="G26">
        <v>6.6404124194992962</v>
      </c>
      <c r="H26">
        <v>-0.24434289463790781</v>
      </c>
      <c r="I26">
        <v>21.348333836155984</v>
      </c>
      <c r="U26" s="75" t="s">
        <v>227</v>
      </c>
      <c r="V26" s="82">
        <f>AF4</f>
        <v>3.7933492224535561</v>
      </c>
      <c r="W26" s="67">
        <f>AG4</f>
        <v>0.14173686919626774</v>
      </c>
      <c r="AI26" t="s">
        <v>32</v>
      </c>
      <c r="AJ26">
        <v>2.419583786036176</v>
      </c>
    </row>
    <row r="27" spans="2:36" x14ac:dyDescent="0.25">
      <c r="B27" t="s">
        <v>60</v>
      </c>
      <c r="C27">
        <v>0.34366698416708596</v>
      </c>
      <c r="D27">
        <v>0</v>
      </c>
      <c r="E27">
        <v>-5.7261056698044988E-2</v>
      </c>
      <c r="F27">
        <v>0.11602168695378236</v>
      </c>
      <c r="G27">
        <v>0.77983842109953572</v>
      </c>
      <c r="H27">
        <v>-2.3159533009205837E-2</v>
      </c>
      <c r="I27">
        <v>18.563793448856028</v>
      </c>
      <c r="K27" t="s">
        <v>187</v>
      </c>
      <c r="U27" s="75" t="s">
        <v>228</v>
      </c>
      <c r="V27" s="82">
        <f>AF5</f>
        <v>58.729494054858023</v>
      </c>
      <c r="W27" s="67">
        <f>AG5</f>
        <v>0.18788623175954547</v>
      </c>
      <c r="AI27" t="s">
        <v>29</v>
      </c>
      <c r="AJ27">
        <v>9.052226932797186E-2</v>
      </c>
    </row>
    <row r="28" spans="2:36" ht="30.75" thickBot="1" x14ac:dyDescent="0.3">
      <c r="B28" t="s">
        <v>18</v>
      </c>
      <c r="C28">
        <v>1.0650280008167369E-2</v>
      </c>
      <c r="D28">
        <v>0</v>
      </c>
      <c r="E28">
        <v>-1.4620373267709428E-2</v>
      </c>
      <c r="F28">
        <v>0.15598027487747235</v>
      </c>
      <c r="G28">
        <v>1.9722834616521994</v>
      </c>
      <c r="H28">
        <v>1.934343020221781E-2</v>
      </c>
      <c r="I28">
        <v>21.319789425203329</v>
      </c>
      <c r="U28" s="75" t="s">
        <v>237</v>
      </c>
      <c r="V28" s="147">
        <v>4</v>
      </c>
      <c r="W28" s="148"/>
      <c r="AI28" t="s">
        <v>31</v>
      </c>
      <c r="AJ28">
        <v>-2.7655175477256207E-2</v>
      </c>
    </row>
    <row r="29" spans="2:36" x14ac:dyDescent="0.25">
      <c r="B29" t="s">
        <v>22</v>
      </c>
      <c r="C29">
        <v>0.17706801238235881</v>
      </c>
      <c r="D29">
        <v>1</v>
      </c>
      <c r="E29">
        <v>-3.2627919511911296E-2</v>
      </c>
      <c r="F29">
        <v>0.12162821879168009</v>
      </c>
      <c r="G29">
        <v>1.1463375432362204</v>
      </c>
      <c r="H29">
        <v>0.18404514389263588</v>
      </c>
      <c r="I29">
        <v>20.338364519317395</v>
      </c>
      <c r="K29" s="22" t="s">
        <v>188</v>
      </c>
      <c r="L29" s="22" t="s">
        <v>294</v>
      </c>
      <c r="M29" s="22" t="s">
        <v>189</v>
      </c>
      <c r="U29" s="75" t="s">
        <v>183</v>
      </c>
      <c r="V29" s="149">
        <f>AF9</f>
        <v>1.0652577948211488</v>
      </c>
      <c r="W29" s="150"/>
      <c r="AI29" t="s">
        <v>118</v>
      </c>
      <c r="AJ29">
        <v>4.9413297543361219E-2</v>
      </c>
    </row>
    <row r="30" spans="2:36" x14ac:dyDescent="0.25">
      <c r="B30" t="s">
        <v>43</v>
      </c>
      <c r="C30">
        <v>-1.4416417460879127E-2</v>
      </c>
      <c r="D30">
        <v>1</v>
      </c>
      <c r="E30">
        <v>7.5523938327380413E-2</v>
      </c>
      <c r="F30">
        <v>3.9068527610859834E-2</v>
      </c>
      <c r="G30">
        <v>1.5250734050094779</v>
      </c>
      <c r="H30">
        <v>-0.13802211044160731</v>
      </c>
      <c r="I30">
        <v>19.558838651319565</v>
      </c>
      <c r="K30" s="20">
        <v>1</v>
      </c>
      <c r="L30" s="20">
        <v>0.93857656084023589</v>
      </c>
      <c r="M30" s="20">
        <v>-0.45918783228355914</v>
      </c>
      <c r="U30" s="75" t="s">
        <v>229</v>
      </c>
      <c r="V30" s="149">
        <f>AF10</f>
        <v>0.17339492055764047</v>
      </c>
      <c r="W30" s="150"/>
      <c r="AI30" t="s">
        <v>119</v>
      </c>
      <c r="AJ30">
        <v>5.148552056719894E-2</v>
      </c>
    </row>
    <row r="31" spans="2:36" x14ac:dyDescent="0.25">
      <c r="B31" t="s">
        <v>32</v>
      </c>
      <c r="C31">
        <v>2.419583786036176</v>
      </c>
      <c r="D31">
        <v>0</v>
      </c>
      <c r="E31">
        <v>0.11071789630755985</v>
      </c>
      <c r="F31">
        <v>0.2420995779681156</v>
      </c>
      <c r="G31">
        <v>0.32155662901144888</v>
      </c>
      <c r="H31">
        <v>5.6248859902112286E-2</v>
      </c>
      <c r="I31">
        <v>18.417119891636133</v>
      </c>
      <c r="K31" s="20">
        <v>2</v>
      </c>
      <c r="L31" s="20">
        <v>-0.41408446627363915</v>
      </c>
      <c r="M31" s="20">
        <v>0.4623357713524775</v>
      </c>
      <c r="U31" s="132"/>
      <c r="V31" s="133"/>
      <c r="W31" s="134"/>
      <c r="AI31" t="s">
        <v>120</v>
      </c>
      <c r="AJ31">
        <v>3.1104037867496118E-2</v>
      </c>
    </row>
    <row r="32" spans="2:36" x14ac:dyDescent="0.25">
      <c r="B32" t="s">
        <v>29</v>
      </c>
      <c r="C32">
        <v>9.052226932797186E-2</v>
      </c>
      <c r="D32">
        <v>0</v>
      </c>
      <c r="E32">
        <v>6.4653608437624924E-2</v>
      </c>
      <c r="F32">
        <v>0.10138679622397835</v>
      </c>
      <c r="G32">
        <v>1.8138946116868075</v>
      </c>
      <c r="H32">
        <v>-1.9210586717529621E-2</v>
      </c>
      <c r="I32">
        <v>20.600923047520389</v>
      </c>
      <c r="K32" s="20">
        <v>3</v>
      </c>
      <c r="L32" s="20">
        <v>-2.1568726813638861</v>
      </c>
      <c r="M32" s="20">
        <v>2.1160413342676336</v>
      </c>
      <c r="U32" s="126" t="s">
        <v>327</v>
      </c>
      <c r="V32" s="126"/>
      <c r="W32" s="126"/>
      <c r="AI32" t="s">
        <v>121</v>
      </c>
      <c r="AJ32">
        <v>7.72585718916248E-2</v>
      </c>
    </row>
    <row r="33" spans="2:36" ht="30" x14ac:dyDescent="0.25">
      <c r="B33" t="s">
        <v>31</v>
      </c>
      <c r="C33">
        <v>-2.7655175477256207E-2</v>
      </c>
      <c r="D33">
        <v>0</v>
      </c>
      <c r="E33">
        <v>0.15140329758526921</v>
      </c>
      <c r="F33">
        <v>0.25916920732114207</v>
      </c>
      <c r="G33">
        <v>0.40321855755097191</v>
      </c>
      <c r="H33">
        <v>1.9909574114330315E-2</v>
      </c>
      <c r="I33">
        <v>19.603323449571416</v>
      </c>
      <c r="K33" s="20">
        <v>4</v>
      </c>
      <c r="L33" s="20">
        <v>0.66116840408154687</v>
      </c>
      <c r="M33" s="20">
        <v>-0.57347653294449363</v>
      </c>
      <c r="U33" s="73" t="s">
        <v>237</v>
      </c>
      <c r="V33" s="81">
        <f>AF22</f>
        <v>4</v>
      </c>
      <c r="W33" s="81">
        <f>AG22</f>
        <v>39</v>
      </c>
      <c r="AI33" t="s">
        <v>122</v>
      </c>
      <c r="AJ33">
        <v>6.1813582586530649E-2</v>
      </c>
    </row>
    <row r="34" spans="2:36" x14ac:dyDescent="0.25">
      <c r="B34" t="s">
        <v>15</v>
      </c>
      <c r="C34">
        <v>0.25708470538142675</v>
      </c>
      <c r="D34">
        <v>1</v>
      </c>
      <c r="E34">
        <v>1.6407642871620907E-2</v>
      </c>
      <c r="F34">
        <v>0.13679902816426256</v>
      </c>
      <c r="G34">
        <v>0.55482810996886001</v>
      </c>
      <c r="H34">
        <v>-6.0406731046045055E-2</v>
      </c>
      <c r="I34">
        <v>19.829479828416542</v>
      </c>
      <c r="K34" s="20">
        <v>5</v>
      </c>
      <c r="L34" s="20">
        <v>0.29068320306775774</v>
      </c>
      <c r="M34" s="20">
        <v>-0.47191964469964776</v>
      </c>
      <c r="U34" s="75" t="s">
        <v>180</v>
      </c>
      <c r="V34" s="149">
        <f t="shared" ref="V34:V35" si="1">AF23</f>
        <v>312.58008372864339</v>
      </c>
      <c r="W34" s="150"/>
      <c r="AI34" t="s">
        <v>123</v>
      </c>
      <c r="AJ34">
        <v>7.0591361992796545E-2</v>
      </c>
    </row>
    <row r="35" spans="2:36" x14ac:dyDescent="0.25">
      <c r="B35" t="s">
        <v>118</v>
      </c>
      <c r="C35">
        <v>4.9413297543361219E-2</v>
      </c>
      <c r="D35">
        <v>0</v>
      </c>
      <c r="E35">
        <v>-4.7086593679569272E-2</v>
      </c>
      <c r="F35">
        <v>0.15205385208084304</v>
      </c>
      <c r="G35">
        <v>2.2566221336690608</v>
      </c>
      <c r="H35">
        <v>-8.5746702291562126E-3</v>
      </c>
      <c r="I35">
        <v>19.867278498829894</v>
      </c>
      <c r="K35" s="20">
        <v>6</v>
      </c>
      <c r="L35" s="20">
        <v>0.22429678498535921</v>
      </c>
      <c r="M35" s="20">
        <v>-0.15546103449822529</v>
      </c>
      <c r="U35" s="76" t="s">
        <v>230</v>
      </c>
      <c r="V35" s="145">
        <f t="shared" si="1"/>
        <v>4.7075856822304807E-29</v>
      </c>
      <c r="W35" s="146"/>
      <c r="AI35" t="s">
        <v>124</v>
      </c>
      <c r="AJ35">
        <v>8.1694267441317081E-2</v>
      </c>
    </row>
    <row r="36" spans="2:36" x14ac:dyDescent="0.25">
      <c r="B36" t="s">
        <v>119</v>
      </c>
      <c r="C36">
        <v>5.148552056719894E-2</v>
      </c>
      <c r="D36">
        <v>0</v>
      </c>
      <c r="E36">
        <v>-4.8964554965460906E-2</v>
      </c>
      <c r="F36">
        <v>0.16201146215798387</v>
      </c>
      <c r="G36">
        <v>2.3841561494434047</v>
      </c>
      <c r="H36">
        <v>6.064167681555032E-2</v>
      </c>
      <c r="I36">
        <v>19.857163032391664</v>
      </c>
      <c r="K36" s="20">
        <v>7</v>
      </c>
      <c r="L36" s="20">
        <v>-1.395018836697048</v>
      </c>
      <c r="M36" s="20">
        <v>1.8785919407399263</v>
      </c>
      <c r="AI36" t="s">
        <v>125</v>
      </c>
      <c r="AJ36">
        <v>5.9834380836998546E-2</v>
      </c>
    </row>
    <row r="37" spans="2:36" x14ac:dyDescent="0.25">
      <c r="B37" t="s">
        <v>120</v>
      </c>
      <c r="C37">
        <v>3.1104037867496118E-2</v>
      </c>
      <c r="D37">
        <v>0</v>
      </c>
      <c r="E37">
        <v>-3.0165760898216258E-2</v>
      </c>
      <c r="F37">
        <v>0.18663122139338689</v>
      </c>
      <c r="G37">
        <v>2.5751907217918659</v>
      </c>
      <c r="H37">
        <v>0.1024977531871557</v>
      </c>
      <c r="I37">
        <v>19.900902916208771</v>
      </c>
      <c r="K37" s="20">
        <v>8</v>
      </c>
      <c r="L37" s="20">
        <v>-1.8265699870735119E-2</v>
      </c>
      <c r="M37" s="20">
        <v>5.8092895544876851E-2</v>
      </c>
      <c r="AI37" t="s">
        <v>126</v>
      </c>
      <c r="AJ37">
        <v>6.4047603454494353E-2</v>
      </c>
    </row>
    <row r="38" spans="2:36" x14ac:dyDescent="0.25">
      <c r="B38" t="s">
        <v>121</v>
      </c>
      <c r="C38">
        <v>7.72585718916248E-2</v>
      </c>
      <c r="D38">
        <v>0</v>
      </c>
      <c r="E38">
        <v>-7.1717760162225253E-2</v>
      </c>
      <c r="F38">
        <v>0.14234053236519775</v>
      </c>
      <c r="G38">
        <v>2.2894086991273905</v>
      </c>
      <c r="H38">
        <v>0.11108353390007471</v>
      </c>
      <c r="I38">
        <v>19.639693676386578</v>
      </c>
      <c r="K38" s="20">
        <v>9</v>
      </c>
      <c r="L38" s="20">
        <v>0.18158373467229438</v>
      </c>
      <c r="M38" s="20">
        <v>-2.6052049300831159E-2</v>
      </c>
      <c r="AI38" t="s">
        <v>127</v>
      </c>
      <c r="AJ38">
        <v>9.2209282492679928E-2</v>
      </c>
    </row>
    <row r="39" spans="2:36" x14ac:dyDescent="0.25">
      <c r="B39" t="s">
        <v>122</v>
      </c>
      <c r="C39">
        <v>6.1813582586530649E-2</v>
      </c>
      <c r="D39">
        <v>0</v>
      </c>
      <c r="E39">
        <v>-5.8215098770874246E-2</v>
      </c>
      <c r="F39">
        <v>0.17548467439073248</v>
      </c>
      <c r="G39">
        <v>2.4343564269317599</v>
      </c>
      <c r="H39">
        <v>7.6934643173617145E-2</v>
      </c>
      <c r="I39">
        <v>19.774291120481536</v>
      </c>
      <c r="K39" s="20">
        <v>10</v>
      </c>
      <c r="L39" s="20">
        <v>-1.4530856230493328</v>
      </c>
      <c r="M39" s="20">
        <v>1.2001338658375891</v>
      </c>
      <c r="AI39" t="s">
        <v>128</v>
      </c>
      <c r="AJ39">
        <v>7.7303806159457464E-2</v>
      </c>
    </row>
    <row r="40" spans="2:36" x14ac:dyDescent="0.25">
      <c r="B40" t="s">
        <v>123</v>
      </c>
      <c r="C40">
        <v>7.0591361992796545E-2</v>
      </c>
      <c r="D40">
        <v>0</v>
      </c>
      <c r="E40">
        <v>-6.5936793905564534E-2</v>
      </c>
      <c r="F40">
        <v>0.1450854014856596</v>
      </c>
      <c r="G40">
        <v>2.2867002362430595</v>
      </c>
      <c r="H40">
        <v>5.5882343994774285E-2</v>
      </c>
      <c r="I40">
        <v>20.051836262664906</v>
      </c>
      <c r="K40" s="20">
        <v>11</v>
      </c>
      <c r="L40" s="20">
        <v>1.3770821697850337</v>
      </c>
      <c r="M40" s="20">
        <v>-0.69158816847199656</v>
      </c>
      <c r="AI40" t="s">
        <v>129</v>
      </c>
      <c r="AJ40">
        <v>5.9006270759219555E-2</v>
      </c>
    </row>
    <row r="41" spans="2:36" x14ac:dyDescent="0.25">
      <c r="B41" t="s">
        <v>124</v>
      </c>
      <c r="C41">
        <v>8.1694267441317081E-2</v>
      </c>
      <c r="D41">
        <v>0</v>
      </c>
      <c r="E41">
        <v>-7.5524360163764098E-2</v>
      </c>
      <c r="F41">
        <v>0.15182196089415184</v>
      </c>
      <c r="G41">
        <v>2.3518377351778814</v>
      </c>
      <c r="H41">
        <v>8.3725109063317121E-2</v>
      </c>
      <c r="I41">
        <v>19.808209430479128</v>
      </c>
      <c r="K41" s="20">
        <v>12</v>
      </c>
      <c r="L41" s="20">
        <v>3.0768637218415407</v>
      </c>
      <c r="M41" s="20">
        <v>-2.0122572771166767</v>
      </c>
    </row>
    <row r="42" spans="2:36" x14ac:dyDescent="0.25">
      <c r="B42" t="s">
        <v>125</v>
      </c>
      <c r="C42">
        <v>5.9834380836998546E-2</v>
      </c>
      <c r="D42">
        <v>0</v>
      </c>
      <c r="E42">
        <v>-5.6456350085326193E-2</v>
      </c>
      <c r="F42">
        <v>0.1497611523970328</v>
      </c>
      <c r="G42">
        <v>2.4729729693154043</v>
      </c>
      <c r="H42">
        <v>2.0619812519517004E-2</v>
      </c>
      <c r="I42">
        <v>19.834485643577381</v>
      </c>
      <c r="K42" s="20">
        <v>13</v>
      </c>
      <c r="L42" s="20">
        <v>-0.47143502319233477</v>
      </c>
      <c r="M42" s="20">
        <v>0.56146544741428295</v>
      </c>
    </row>
    <row r="43" spans="2:36" x14ac:dyDescent="0.25">
      <c r="B43" t="s">
        <v>126</v>
      </c>
      <c r="C43">
        <v>6.4047603454494353E-2</v>
      </c>
      <c r="D43">
        <v>0</v>
      </c>
      <c r="E43">
        <v>-6.0192423014308667E-2</v>
      </c>
      <c r="F43">
        <v>0.15126770131561837</v>
      </c>
      <c r="G43">
        <v>2.1945575081143494</v>
      </c>
      <c r="H43">
        <v>6.6091340702874049E-2</v>
      </c>
      <c r="I43">
        <v>19.854795766092018</v>
      </c>
      <c r="K43" s="20">
        <v>14</v>
      </c>
      <c r="L43" s="20">
        <v>-1.1018183133483674</v>
      </c>
      <c r="M43" s="20">
        <v>1.1940418838465536</v>
      </c>
    </row>
    <row r="44" spans="2:36" x14ac:dyDescent="0.25">
      <c r="B44" t="s">
        <v>127</v>
      </c>
      <c r="C44">
        <v>9.2209282492679928E-2</v>
      </c>
      <c r="D44">
        <v>0</v>
      </c>
      <c r="E44">
        <v>-8.4424554863914536E-2</v>
      </c>
      <c r="F44">
        <v>0.12355456730090619</v>
      </c>
      <c r="G44">
        <v>1.9666457390364704</v>
      </c>
      <c r="H44">
        <v>9.2028709929693392E-2</v>
      </c>
      <c r="I44">
        <v>19.810138782862033</v>
      </c>
      <c r="K44" s="20">
        <v>15</v>
      </c>
      <c r="L44" s="20">
        <v>1.7679548973015997</v>
      </c>
      <c r="M44" s="20">
        <v>-2.2647078741317825</v>
      </c>
    </row>
    <row r="45" spans="2:36" x14ac:dyDescent="0.25">
      <c r="B45" t="s">
        <v>128</v>
      </c>
      <c r="C45">
        <v>7.7303806159457464E-2</v>
      </c>
      <c r="D45">
        <v>0</v>
      </c>
      <c r="E45">
        <v>-7.1756737252272593E-2</v>
      </c>
      <c r="F45">
        <v>0.12958568083864616</v>
      </c>
      <c r="G45">
        <v>2.4648174274856003</v>
      </c>
      <c r="H45">
        <v>4.647700916202565E-2</v>
      </c>
      <c r="I45">
        <v>19.8378747700913</v>
      </c>
      <c r="K45" s="20">
        <v>16</v>
      </c>
      <c r="L45" s="20">
        <v>-7.6193466482443739E-3</v>
      </c>
      <c r="M45" s="20">
        <v>7.3512226266455913E-2</v>
      </c>
    </row>
    <row r="46" spans="2:36" x14ac:dyDescent="0.25">
      <c r="B46" t="s">
        <v>129</v>
      </c>
      <c r="C46">
        <v>5.9006270759219555E-2</v>
      </c>
      <c r="D46">
        <v>0</v>
      </c>
      <c r="E46">
        <v>-5.5718528198059787E-2</v>
      </c>
      <c r="F46">
        <v>0.16509214965631594</v>
      </c>
      <c r="G46">
        <v>2.407629723351048</v>
      </c>
      <c r="H46">
        <v>7.5785611809953052E-2</v>
      </c>
      <c r="I46">
        <v>20.017248003741472</v>
      </c>
      <c r="K46" s="20">
        <v>17</v>
      </c>
      <c r="L46" s="20">
        <v>1.1211140145384384</v>
      </c>
      <c r="M46" s="20">
        <v>-0.75320240870590061</v>
      </c>
    </row>
    <row r="47" spans="2:36" x14ac:dyDescent="0.25">
      <c r="B47" t="s">
        <v>48</v>
      </c>
      <c r="C47">
        <v>17.482403367240011</v>
      </c>
      <c r="D47">
        <v>1</v>
      </c>
      <c r="E47">
        <v>-0.16672085144954796</v>
      </c>
      <c r="F47">
        <v>7.3092511233068203E-2</v>
      </c>
      <c r="G47">
        <v>1.4711499154617631</v>
      </c>
      <c r="H47">
        <v>0.25872093021610731</v>
      </c>
      <c r="I47">
        <v>18.466670122915428</v>
      </c>
      <c r="K47" s="20">
        <v>18</v>
      </c>
      <c r="L47" s="20">
        <v>-0.74173650543011149</v>
      </c>
      <c r="M47" s="20">
        <v>1.0663580269532491</v>
      </c>
    </row>
    <row r="48" spans="2:36" x14ac:dyDescent="0.25">
      <c r="K48" s="20">
        <v>19</v>
      </c>
      <c r="L48" s="20">
        <v>0.1685073449168577</v>
      </c>
      <c r="M48" s="20">
        <v>-0.16776774457119017</v>
      </c>
    </row>
    <row r="49" spans="11:13" x14ac:dyDescent="0.25">
      <c r="K49" s="20">
        <v>20</v>
      </c>
      <c r="L49" s="20">
        <v>-0.20114603094874539</v>
      </c>
      <c r="M49" s="20">
        <v>0.20219045679753753</v>
      </c>
    </row>
    <row r="50" spans="11:13" x14ac:dyDescent="0.25">
      <c r="K50" s="20">
        <v>21</v>
      </c>
      <c r="L50" s="20">
        <v>-0.34757830711906124</v>
      </c>
      <c r="M50" s="20">
        <v>0.38770694678765727</v>
      </c>
    </row>
    <row r="51" spans="11:13" x14ac:dyDescent="0.25">
      <c r="K51" s="20">
        <v>22</v>
      </c>
      <c r="L51" s="20">
        <v>1.679550144675483</v>
      </c>
      <c r="M51" s="20">
        <v>-1.7392490715697695</v>
      </c>
    </row>
    <row r="52" spans="11:13" x14ac:dyDescent="0.25">
      <c r="K52" s="20">
        <v>23</v>
      </c>
      <c r="L52" s="20">
        <v>-0.99229208487311382</v>
      </c>
      <c r="M52" s="20">
        <v>1.5251712217075675</v>
      </c>
    </row>
    <row r="53" spans="11:13" x14ac:dyDescent="0.25">
      <c r="K53" s="20">
        <v>24</v>
      </c>
      <c r="L53" s="20">
        <v>0.55437914552015144</v>
      </c>
      <c r="M53" s="20">
        <v>-1.0300285017131598</v>
      </c>
    </row>
    <row r="54" spans="11:13" x14ac:dyDescent="0.25">
      <c r="K54" s="20">
        <v>25</v>
      </c>
      <c r="L54" s="20">
        <v>0.54802861750043164</v>
      </c>
      <c r="M54" s="20">
        <v>-0.20436163333334567</v>
      </c>
    </row>
    <row r="55" spans="11:13" x14ac:dyDescent="0.25">
      <c r="K55" s="20">
        <v>26</v>
      </c>
      <c r="L55" s="20">
        <v>-1.1142587277312543</v>
      </c>
      <c r="M55" s="20">
        <v>1.1249090077394217</v>
      </c>
    </row>
    <row r="56" spans="11:13" x14ac:dyDescent="0.25">
      <c r="K56" s="20">
        <v>27</v>
      </c>
      <c r="L56" s="20">
        <v>3.6730104730015505</v>
      </c>
      <c r="M56" s="20">
        <v>-3.4959424606191916</v>
      </c>
    </row>
    <row r="57" spans="11:13" x14ac:dyDescent="0.25">
      <c r="K57" s="20">
        <v>28</v>
      </c>
      <c r="L57" s="20">
        <v>3.5403559146166579</v>
      </c>
      <c r="M57" s="20">
        <v>-3.5547723320775368</v>
      </c>
    </row>
    <row r="58" spans="11:13" x14ac:dyDescent="0.25">
      <c r="K58" s="20">
        <v>29</v>
      </c>
      <c r="L58" s="20">
        <v>0.85207653384795634</v>
      </c>
      <c r="M58" s="20">
        <v>1.5675072521882196</v>
      </c>
    </row>
    <row r="59" spans="11:13" x14ac:dyDescent="0.25">
      <c r="K59" s="20">
        <v>30</v>
      </c>
      <c r="L59" s="20">
        <v>-0.60237203070904499</v>
      </c>
      <c r="M59" s="20">
        <v>0.69289430003701691</v>
      </c>
    </row>
    <row r="60" spans="11:13" x14ac:dyDescent="0.25">
      <c r="K60" s="20">
        <v>31</v>
      </c>
      <c r="L60" s="20">
        <v>-0.28063656690654426</v>
      </c>
      <c r="M60" s="20">
        <v>0.25298139142928805</v>
      </c>
    </row>
    <row r="61" spans="11:13" x14ac:dyDescent="0.25">
      <c r="K61" s="20">
        <v>32</v>
      </c>
      <c r="L61" s="20">
        <v>2.9633498321319891</v>
      </c>
      <c r="M61" s="20">
        <v>-2.7062651267505622</v>
      </c>
    </row>
    <row r="62" spans="11:13" x14ac:dyDescent="0.25">
      <c r="K62" s="20">
        <v>33</v>
      </c>
      <c r="L62" s="20">
        <v>0.23644638205996671</v>
      </c>
      <c r="M62" s="20">
        <v>-0.1870330845166055</v>
      </c>
    </row>
    <row r="63" spans="11:13" x14ac:dyDescent="0.25">
      <c r="K63" s="20">
        <v>34</v>
      </c>
      <c r="L63" s="20">
        <v>0.56457965980682445</v>
      </c>
      <c r="M63" s="20">
        <v>-0.51309413923962555</v>
      </c>
    </row>
    <row r="64" spans="11:13" x14ac:dyDescent="0.25">
      <c r="K64" s="20">
        <v>35</v>
      </c>
      <c r="L64" s="20">
        <v>0.79637567043185342</v>
      </c>
      <c r="M64" s="20">
        <v>-0.76527163256435726</v>
      </c>
    </row>
    <row r="65" spans="11:13" x14ac:dyDescent="0.25">
      <c r="K65" s="20">
        <v>36</v>
      </c>
      <c r="L65" s="20">
        <v>0.87554684433075991</v>
      </c>
      <c r="M65" s="20">
        <v>-0.79828827243913514</v>
      </c>
    </row>
    <row r="66" spans="11:13" x14ac:dyDescent="0.25">
      <c r="K66" s="20">
        <v>37</v>
      </c>
      <c r="L66" s="20">
        <v>0.71610060101606621</v>
      </c>
      <c r="M66" s="20">
        <v>-0.65428701842953552</v>
      </c>
    </row>
    <row r="67" spans="11:13" x14ac:dyDescent="0.25">
      <c r="K67" s="20">
        <v>38</v>
      </c>
      <c r="L67" s="20">
        <v>0.30262861387274143</v>
      </c>
      <c r="M67" s="20">
        <v>-0.23203725187994489</v>
      </c>
    </row>
    <row r="68" spans="11:13" x14ac:dyDescent="0.25">
      <c r="K68" s="20">
        <v>39</v>
      </c>
      <c r="L68" s="20">
        <v>0.65186856341234289</v>
      </c>
      <c r="M68" s="20">
        <v>-0.57017429597102587</v>
      </c>
    </row>
    <row r="69" spans="11:13" x14ac:dyDescent="0.25">
      <c r="K69" s="20">
        <v>40</v>
      </c>
      <c r="L69" s="20">
        <v>0.48422549166201989</v>
      </c>
      <c r="M69" s="20">
        <v>-0.42439111082502134</v>
      </c>
    </row>
    <row r="70" spans="11:13" x14ac:dyDescent="0.25">
      <c r="K70" s="20">
        <v>41</v>
      </c>
      <c r="L70" s="20">
        <v>0.47250277982496414</v>
      </c>
      <c r="M70" s="20">
        <v>-0.4084551763704698</v>
      </c>
    </row>
    <row r="71" spans="11:13" x14ac:dyDescent="0.25">
      <c r="K71" s="20">
        <v>42</v>
      </c>
      <c r="L71" s="20">
        <v>0.46289686018500475</v>
      </c>
      <c r="M71" s="20">
        <v>-0.37068757769232485</v>
      </c>
    </row>
    <row r="72" spans="11:13" x14ac:dyDescent="0.25">
      <c r="K72" s="20">
        <v>43</v>
      </c>
      <c r="L72" s="20">
        <v>0.55972847261296366</v>
      </c>
      <c r="M72" s="20">
        <v>-0.48242466645350618</v>
      </c>
    </row>
    <row r="73" spans="11:13" x14ac:dyDescent="0.25">
      <c r="K73" s="20">
        <v>44</v>
      </c>
      <c r="L73" s="20">
        <v>0.47979351706359807</v>
      </c>
      <c r="M73" s="20">
        <v>-0.42078724630437853</v>
      </c>
    </row>
    <row r="74" spans="11:13" ht="15.75" thickBot="1" x14ac:dyDescent="0.3">
      <c r="K74" s="21">
        <v>45</v>
      </c>
      <c r="L74" s="21">
        <v>5.7131661706760681</v>
      </c>
      <c r="M74" s="21">
        <v>11.769237196563942</v>
      </c>
    </row>
  </sheetData>
  <mergeCells count="21">
    <mergeCell ref="U1:W1"/>
    <mergeCell ref="X1:Y1"/>
    <mergeCell ref="U2:W2"/>
    <mergeCell ref="X2:Y2"/>
    <mergeCell ref="U3:W3"/>
    <mergeCell ref="X3:Y3"/>
    <mergeCell ref="U4:W4"/>
    <mergeCell ref="X4:Y4"/>
    <mergeCell ref="U5:W5"/>
    <mergeCell ref="X5:Y5"/>
    <mergeCell ref="U6:U7"/>
    <mergeCell ref="V6:Y6"/>
    <mergeCell ref="V7:Y7"/>
    <mergeCell ref="V35:W35"/>
    <mergeCell ref="U23:W23"/>
    <mergeCell ref="U32:W32"/>
    <mergeCell ref="U31:W31"/>
    <mergeCell ref="V28:W28"/>
    <mergeCell ref="V29:W29"/>
    <mergeCell ref="V30:W30"/>
    <mergeCell ref="V34:W3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8"/>
  <sheetViews>
    <sheetView topLeftCell="E1" workbookViewId="0">
      <selection activeCell="O1" sqref="O1:Q6"/>
    </sheetView>
  </sheetViews>
  <sheetFormatPr baseColWidth="10" defaultRowHeight="15" x14ac:dyDescent="0.25"/>
  <cols>
    <col min="1" max="1" width="14.28515625" customWidth="1"/>
    <col min="4" max="4" width="22.85546875" customWidth="1"/>
    <col min="5" max="5" width="26.85546875" customWidth="1"/>
    <col min="7" max="7" width="17.5703125" customWidth="1"/>
    <col min="8" max="8" width="16.5703125" customWidth="1"/>
    <col min="10" max="10" width="19.28515625" customWidth="1"/>
    <col min="15" max="15" width="22.85546875" customWidth="1"/>
    <col min="16" max="16" width="25" customWidth="1"/>
    <col min="17" max="17" width="20.140625" customWidth="1"/>
  </cols>
  <sheetData>
    <row r="1" spans="1:17" ht="30" x14ac:dyDescent="0.25">
      <c r="B1">
        <v>2009</v>
      </c>
      <c r="C1">
        <v>2010</v>
      </c>
      <c r="D1" s="24" t="s">
        <v>159</v>
      </c>
      <c r="E1" s="24"/>
      <c r="H1" t="s">
        <v>58</v>
      </c>
      <c r="I1">
        <v>1.628498243810857E-2</v>
      </c>
      <c r="J1" t="s">
        <v>222</v>
      </c>
      <c r="M1" t="s">
        <v>64</v>
      </c>
      <c r="N1">
        <v>-0.14831063625874397</v>
      </c>
      <c r="O1" s="26"/>
      <c r="P1" s="90" t="s">
        <v>342</v>
      </c>
      <c r="Q1" s="90" t="s">
        <v>343</v>
      </c>
    </row>
    <row r="2" spans="1:17" ht="15.75" thickBot="1" x14ac:dyDescent="0.3">
      <c r="A2" t="s">
        <v>64</v>
      </c>
      <c r="B2">
        <v>3735430</v>
      </c>
      <c r="C2">
        <v>3181426</v>
      </c>
      <c r="D2">
        <v>0</v>
      </c>
      <c r="E2">
        <f>(C2-B2)/B2</f>
        <v>-0.14831063625874397</v>
      </c>
      <c r="F2" s="24"/>
      <c r="H2" t="s">
        <v>46</v>
      </c>
      <c r="I2">
        <v>5.5875102711585869E-2</v>
      </c>
      <c r="M2" t="s">
        <v>16</v>
      </c>
      <c r="N2">
        <v>0.38760699498081913</v>
      </c>
      <c r="O2" s="26" t="s">
        <v>346</v>
      </c>
      <c r="P2" s="93">
        <v>13</v>
      </c>
      <c r="Q2" s="93">
        <v>54</v>
      </c>
    </row>
    <row r="3" spans="1:17" x14ac:dyDescent="0.25">
      <c r="A3" t="s">
        <v>16</v>
      </c>
      <c r="B3">
        <v>5572224</v>
      </c>
      <c r="C3">
        <v>7732057</v>
      </c>
      <c r="D3">
        <v>0</v>
      </c>
      <c r="E3">
        <f t="shared" ref="E3:E66" si="0">(C3-B3)/B3</f>
        <v>0.38760699498081913</v>
      </c>
      <c r="H3" t="s">
        <v>39</v>
      </c>
      <c r="I3">
        <v>9.3965643849713718E-2</v>
      </c>
      <c r="J3" s="22"/>
      <c r="K3" s="22" t="s">
        <v>292</v>
      </c>
      <c r="L3" s="22" t="s">
        <v>293</v>
      </c>
      <c r="M3" t="s">
        <v>44</v>
      </c>
      <c r="N3">
        <v>-0.42819813829678155</v>
      </c>
      <c r="O3" s="96" t="s">
        <v>244</v>
      </c>
      <c r="P3" s="91">
        <f>SKEW($I$1:$I$13)</f>
        <v>-0.85996901024752681</v>
      </c>
      <c r="Q3" s="91">
        <f>SKEW($N$1:$N$54)</f>
        <v>5.4544059637014</v>
      </c>
    </row>
    <row r="4" spans="1:17" x14ac:dyDescent="0.25">
      <c r="A4" t="s">
        <v>44</v>
      </c>
      <c r="B4">
        <v>6095601</v>
      </c>
      <c r="C4">
        <v>3485476</v>
      </c>
      <c r="D4">
        <v>0</v>
      </c>
      <c r="E4">
        <f t="shared" si="0"/>
        <v>-0.42819813829678155</v>
      </c>
      <c r="H4" t="s">
        <v>23</v>
      </c>
      <c r="I4">
        <v>-0.47740012651272062</v>
      </c>
      <c r="J4" s="20" t="s">
        <v>135</v>
      </c>
      <c r="K4" s="20">
        <v>-0.25206523983192725</v>
      </c>
      <c r="L4" s="20">
        <v>0.25257095527288631</v>
      </c>
      <c r="M4" t="s">
        <v>17</v>
      </c>
      <c r="N4">
        <v>0.3335918770272176</v>
      </c>
      <c r="O4" s="96" t="s">
        <v>340</v>
      </c>
      <c r="P4" s="91">
        <f>QUARTILE($I$1:$I$13,3)</f>
        <v>-7.4137917235659587E-2</v>
      </c>
      <c r="Q4" s="91">
        <f>QUARTILE($N$1:$N$54,3)</f>
        <v>0.30693084983466573</v>
      </c>
    </row>
    <row r="5" spans="1:17" x14ac:dyDescent="0.25">
      <c r="A5" t="s">
        <v>17</v>
      </c>
      <c r="B5">
        <v>14182000</v>
      </c>
      <c r="C5">
        <v>18913000</v>
      </c>
      <c r="D5">
        <v>0</v>
      </c>
      <c r="E5">
        <f t="shared" si="0"/>
        <v>0.3335918770272176</v>
      </c>
      <c r="H5" t="s">
        <v>57</v>
      </c>
      <c r="I5">
        <v>-0.88354596009159303</v>
      </c>
      <c r="J5" s="20" t="s">
        <v>216</v>
      </c>
      <c r="K5" s="20">
        <v>7.4632321657300951E-2</v>
      </c>
      <c r="L5" s="20">
        <v>1.0449858468712188</v>
      </c>
      <c r="M5" t="s">
        <v>51</v>
      </c>
      <c r="N5">
        <v>0.53949226632026037</v>
      </c>
      <c r="O5" s="35" t="s">
        <v>239</v>
      </c>
      <c r="P5" s="91">
        <f>QUARTILE($I$1:$I$13,2)</f>
        <v>-0.24456188504780549</v>
      </c>
      <c r="Q5" s="91">
        <f>QUARTILE($N$1:$N$54,2)</f>
        <v>0.10590961450972952</v>
      </c>
    </row>
    <row r="6" spans="1:17" x14ac:dyDescent="0.25">
      <c r="A6" t="s">
        <v>51</v>
      </c>
      <c r="B6">
        <v>9601057</v>
      </c>
      <c r="C6">
        <v>14780753</v>
      </c>
      <c r="D6">
        <v>0</v>
      </c>
      <c r="E6">
        <f t="shared" si="0"/>
        <v>0.53949226632026037</v>
      </c>
      <c r="H6" t="s">
        <v>56</v>
      </c>
      <c r="I6">
        <v>-0.38340412004069174</v>
      </c>
      <c r="J6" s="20" t="s">
        <v>171</v>
      </c>
      <c r="K6" s="20">
        <v>13</v>
      </c>
      <c r="L6" s="20">
        <v>54</v>
      </c>
      <c r="M6" t="s">
        <v>13</v>
      </c>
      <c r="N6">
        <v>0.31246693956450056</v>
      </c>
      <c r="O6" s="96" t="s">
        <v>341</v>
      </c>
      <c r="P6" s="91">
        <f>QUARTILE($I$1:$I$13,1)</f>
        <v>-0.38340412004069174</v>
      </c>
      <c r="Q6" s="91">
        <f>QUARTILE($N$1:$N$54,1)</f>
        <v>-0.12056428737690546</v>
      </c>
    </row>
    <row r="7" spans="1:17" x14ac:dyDescent="0.25">
      <c r="A7" t="s">
        <v>13</v>
      </c>
      <c r="B7">
        <v>17589000</v>
      </c>
      <c r="C7">
        <v>23084981</v>
      </c>
      <c r="D7">
        <v>0</v>
      </c>
      <c r="E7">
        <f t="shared" si="0"/>
        <v>0.31246693956450056</v>
      </c>
      <c r="H7" t="s">
        <v>33</v>
      </c>
      <c r="I7">
        <v>-0.48680803570264958</v>
      </c>
      <c r="J7" s="20" t="s">
        <v>177</v>
      </c>
      <c r="K7" s="20">
        <v>12</v>
      </c>
      <c r="L7" s="20">
        <v>53</v>
      </c>
      <c r="M7" t="s">
        <v>62</v>
      </c>
      <c r="N7">
        <v>-0.13271234885838804</v>
      </c>
    </row>
    <row r="8" spans="1:17" x14ac:dyDescent="0.25">
      <c r="A8" t="s">
        <v>62</v>
      </c>
      <c r="B8">
        <v>6021836</v>
      </c>
      <c r="C8">
        <v>5222664</v>
      </c>
      <c r="D8">
        <v>0</v>
      </c>
      <c r="E8">
        <f t="shared" si="0"/>
        <v>-0.13271234885838804</v>
      </c>
      <c r="H8" t="s">
        <v>45</v>
      </c>
      <c r="I8">
        <v>-0.31674293606523235</v>
      </c>
      <c r="J8" s="20" t="s">
        <v>180</v>
      </c>
      <c r="K8" s="20">
        <v>7.1419456905332079E-2</v>
      </c>
      <c r="L8" s="20"/>
      <c r="M8" t="s">
        <v>14</v>
      </c>
      <c r="N8">
        <v>0.29032258064516131</v>
      </c>
    </row>
    <row r="9" spans="1:17" x14ac:dyDescent="0.25">
      <c r="A9" t="s">
        <v>14</v>
      </c>
      <c r="B9">
        <v>6200000</v>
      </c>
      <c r="C9">
        <v>8000000</v>
      </c>
      <c r="D9">
        <v>0</v>
      </c>
      <c r="E9">
        <f t="shared" si="0"/>
        <v>0.29032258064516131</v>
      </c>
      <c r="H9" t="s">
        <v>22</v>
      </c>
      <c r="I9">
        <v>-0.35348288519169702</v>
      </c>
      <c r="J9" s="20" t="s">
        <v>223</v>
      </c>
      <c r="K9" s="20">
        <v>9.3651121007010119E-6</v>
      </c>
      <c r="L9" s="20"/>
      <c r="M9" t="s">
        <v>28</v>
      </c>
      <c r="N9">
        <v>0.44991907930228375</v>
      </c>
    </row>
    <row r="10" spans="1:17" ht="15.75" thickBot="1" x14ac:dyDescent="0.3">
      <c r="A10" t="s">
        <v>28</v>
      </c>
      <c r="B10">
        <v>5561000</v>
      </c>
      <c r="C10">
        <v>8063000</v>
      </c>
      <c r="D10">
        <v>0</v>
      </c>
      <c r="E10">
        <f t="shared" si="0"/>
        <v>0.44991907930228375</v>
      </c>
      <c r="H10" t="s">
        <v>43</v>
      </c>
      <c r="I10">
        <v>-8.5155130436865761E-2</v>
      </c>
      <c r="J10" s="21" t="s">
        <v>224</v>
      </c>
      <c r="K10" s="21">
        <v>0.41748078118441251</v>
      </c>
      <c r="L10" s="21"/>
      <c r="M10" t="s">
        <v>10</v>
      </c>
      <c r="N10">
        <v>-0.21818181818181817</v>
      </c>
    </row>
    <row r="11" spans="1:17" x14ac:dyDescent="0.25">
      <c r="A11" t="s">
        <v>10</v>
      </c>
      <c r="B11">
        <v>55000000</v>
      </c>
      <c r="C11">
        <v>43000000</v>
      </c>
      <c r="D11">
        <v>0</v>
      </c>
      <c r="E11">
        <f t="shared" si="0"/>
        <v>-0.21818181818181817</v>
      </c>
      <c r="H11" t="s">
        <v>48</v>
      </c>
      <c r="I11">
        <v>-0.24456188504780549</v>
      </c>
      <c r="M11" t="s">
        <v>11</v>
      </c>
      <c r="N11">
        <v>-2.5000000000000001E-2</v>
      </c>
    </row>
    <row r="12" spans="1:17" x14ac:dyDescent="0.25">
      <c r="A12" t="s">
        <v>11</v>
      </c>
      <c r="B12">
        <v>40000000</v>
      </c>
      <c r="C12">
        <v>39000000</v>
      </c>
      <c r="D12">
        <v>0</v>
      </c>
      <c r="E12">
        <f t="shared" si="0"/>
        <v>-2.5000000000000001E-2</v>
      </c>
      <c r="H12" t="s">
        <v>15</v>
      </c>
      <c r="I12">
        <v>-7.4137917235659587E-2</v>
      </c>
      <c r="J12" t="s">
        <v>225</v>
      </c>
      <c r="M12" t="s">
        <v>53</v>
      </c>
      <c r="N12">
        <v>0.21694040060252451</v>
      </c>
    </row>
    <row r="13" spans="1:17" ht="15.75" thickBot="1" x14ac:dyDescent="0.3">
      <c r="A13" t="s">
        <v>53</v>
      </c>
      <c r="B13">
        <v>6713088</v>
      </c>
      <c r="C13">
        <v>8169428</v>
      </c>
      <c r="D13">
        <v>0</v>
      </c>
      <c r="E13">
        <f t="shared" si="0"/>
        <v>0.21694040060252451</v>
      </c>
      <c r="H13" t="s">
        <v>52</v>
      </c>
      <c r="I13">
        <v>-0.13773485048954751</v>
      </c>
      <c r="M13" t="s">
        <v>49</v>
      </c>
      <c r="N13">
        <v>-0.64596181535336994</v>
      </c>
    </row>
    <row r="14" spans="1:17" x14ac:dyDescent="0.25">
      <c r="A14" t="s">
        <v>58</v>
      </c>
      <c r="B14">
        <v>4837463</v>
      </c>
      <c r="C14">
        <v>4916241</v>
      </c>
      <c r="D14">
        <v>1</v>
      </c>
      <c r="E14">
        <f t="shared" si="0"/>
        <v>1.628498243810857E-2</v>
      </c>
      <c r="J14" s="22"/>
      <c r="K14" s="22" t="s">
        <v>292</v>
      </c>
      <c r="L14" s="22" t="s">
        <v>293</v>
      </c>
      <c r="M14" t="s">
        <v>65</v>
      </c>
      <c r="N14">
        <v>0.38659330644861195</v>
      </c>
    </row>
    <row r="15" spans="1:17" x14ac:dyDescent="0.25">
      <c r="A15" t="s">
        <v>49</v>
      </c>
      <c r="B15">
        <v>4887357</v>
      </c>
      <c r="C15">
        <v>1730311</v>
      </c>
      <c r="D15">
        <v>0</v>
      </c>
      <c r="E15">
        <f t="shared" si="0"/>
        <v>-0.64596181535336994</v>
      </c>
      <c r="J15" s="20" t="s">
        <v>135</v>
      </c>
      <c r="K15" s="20">
        <v>-0.25206523983192725</v>
      </c>
      <c r="L15" s="20">
        <v>0.25257095527288631</v>
      </c>
      <c r="M15" t="s">
        <v>41</v>
      </c>
      <c r="N15">
        <v>-0.41159153952843275</v>
      </c>
    </row>
    <row r="16" spans="1:17" x14ac:dyDescent="0.25">
      <c r="A16" t="s">
        <v>46</v>
      </c>
      <c r="B16">
        <v>3651000</v>
      </c>
      <c r="C16">
        <v>3855000</v>
      </c>
      <c r="D16">
        <v>1</v>
      </c>
      <c r="E16">
        <f t="shared" si="0"/>
        <v>5.5875102711585869E-2</v>
      </c>
      <c r="J16" s="20" t="s">
        <v>216</v>
      </c>
      <c r="K16" s="20">
        <v>7.4632321657300951E-2</v>
      </c>
      <c r="L16" s="20">
        <v>1.0449858468712188</v>
      </c>
      <c r="M16" t="s">
        <v>37</v>
      </c>
      <c r="N16">
        <v>0.27607862682521661</v>
      </c>
    </row>
    <row r="17" spans="1:14" x14ac:dyDescent="0.25">
      <c r="A17" t="s">
        <v>65</v>
      </c>
      <c r="B17">
        <v>5482172</v>
      </c>
      <c r="C17">
        <v>7601543</v>
      </c>
      <c r="D17">
        <v>0</v>
      </c>
      <c r="E17">
        <f t="shared" si="0"/>
        <v>0.38659330644861195</v>
      </c>
      <c r="J17" s="20" t="s">
        <v>171</v>
      </c>
      <c r="K17" s="20">
        <v>13</v>
      </c>
      <c r="L17" s="20">
        <v>54</v>
      </c>
      <c r="M17" t="s">
        <v>36</v>
      </c>
      <c r="N17">
        <v>0.27576885761578529</v>
      </c>
    </row>
    <row r="18" spans="1:14" x14ac:dyDescent="0.25">
      <c r="A18" t="s">
        <v>41</v>
      </c>
      <c r="B18">
        <v>3749200</v>
      </c>
      <c r="C18">
        <v>2206061</v>
      </c>
      <c r="D18">
        <v>0</v>
      </c>
      <c r="E18">
        <f t="shared" si="0"/>
        <v>-0.41159153952843275</v>
      </c>
      <c r="J18" s="20" t="s">
        <v>226</v>
      </c>
      <c r="K18" s="20">
        <v>0.86584365760095705</v>
      </c>
      <c r="L18" s="20"/>
      <c r="M18" t="s">
        <v>50</v>
      </c>
      <c r="N18">
        <v>-5.6956640035617997E-2</v>
      </c>
    </row>
    <row r="19" spans="1:14" x14ac:dyDescent="0.25">
      <c r="A19" t="s">
        <v>39</v>
      </c>
      <c r="B19">
        <v>3840244</v>
      </c>
      <c r="C19">
        <v>4201095</v>
      </c>
      <c r="D19">
        <v>1</v>
      </c>
      <c r="E19">
        <f t="shared" si="0"/>
        <v>9.3965643849713718E-2</v>
      </c>
      <c r="J19" s="20" t="s">
        <v>217</v>
      </c>
      <c r="K19" s="20">
        <v>0</v>
      </c>
      <c r="L19" s="20"/>
      <c r="M19" t="s">
        <v>20</v>
      </c>
      <c r="N19">
        <v>0.63587406191888785</v>
      </c>
    </row>
    <row r="20" spans="1:14" x14ac:dyDescent="0.25">
      <c r="A20" t="s">
        <v>37</v>
      </c>
      <c r="B20">
        <v>4229498</v>
      </c>
      <c r="C20">
        <v>5397172</v>
      </c>
      <c r="D20">
        <v>0</v>
      </c>
      <c r="E20">
        <f t="shared" si="0"/>
        <v>0.27607862682521661</v>
      </c>
      <c r="J20" s="20" t="s">
        <v>177</v>
      </c>
      <c r="K20" s="20">
        <v>65</v>
      </c>
      <c r="L20" s="20"/>
      <c r="M20" t="s">
        <v>35</v>
      </c>
      <c r="N20">
        <v>-0.48835255362892505</v>
      </c>
    </row>
    <row r="21" spans="1:14" x14ac:dyDescent="0.25">
      <c r="A21" t="s">
        <v>36</v>
      </c>
      <c r="B21">
        <v>11572884</v>
      </c>
      <c r="C21">
        <v>14764325</v>
      </c>
      <c r="D21">
        <v>0</v>
      </c>
      <c r="E21">
        <f t="shared" si="0"/>
        <v>0.27576885761578529</v>
      </c>
      <c r="J21" s="20" t="s">
        <v>183</v>
      </c>
      <c r="K21" s="20">
        <v>-1.7554554476735338</v>
      </c>
      <c r="L21" s="20"/>
      <c r="M21" t="s">
        <v>55</v>
      </c>
      <c r="N21">
        <v>-7.2501196563337922E-2</v>
      </c>
    </row>
    <row r="22" spans="1:14" x14ac:dyDescent="0.25">
      <c r="A22" t="s">
        <v>50</v>
      </c>
      <c r="B22">
        <v>6468640</v>
      </c>
      <c r="C22">
        <v>6100208</v>
      </c>
      <c r="D22">
        <v>0</v>
      </c>
      <c r="E22">
        <f t="shared" si="0"/>
        <v>-5.6956640035617997E-2</v>
      </c>
      <c r="J22" s="20" t="s">
        <v>218</v>
      </c>
      <c r="K22" s="20">
        <v>4.1946431273959382E-2</v>
      </c>
      <c r="L22" s="20"/>
      <c r="M22" t="s">
        <v>27</v>
      </c>
      <c r="N22">
        <v>-0.34546826434040928</v>
      </c>
    </row>
    <row r="23" spans="1:14" x14ac:dyDescent="0.25">
      <c r="A23" t="s">
        <v>20</v>
      </c>
      <c r="B23">
        <v>8673024</v>
      </c>
      <c r="C23">
        <v>14187975</v>
      </c>
      <c r="D23">
        <v>0</v>
      </c>
      <c r="E23">
        <f t="shared" si="0"/>
        <v>0.63587406191888785</v>
      </c>
      <c r="J23" s="20" t="s">
        <v>219</v>
      </c>
      <c r="K23" s="20">
        <v>1.6686359758475535</v>
      </c>
      <c r="L23" s="20"/>
      <c r="M23" t="s">
        <v>40</v>
      </c>
      <c r="N23">
        <v>-0.10729846526516842</v>
      </c>
    </row>
    <row r="24" spans="1:14" x14ac:dyDescent="0.25">
      <c r="A24" t="s">
        <v>35</v>
      </c>
      <c r="B24">
        <v>8150499</v>
      </c>
      <c r="C24">
        <v>4170182</v>
      </c>
      <c r="D24">
        <v>0</v>
      </c>
      <c r="E24">
        <f t="shared" si="0"/>
        <v>-0.48835255362892505</v>
      </c>
      <c r="J24" s="20" t="s">
        <v>220</v>
      </c>
      <c r="K24" s="20">
        <v>8.3892862547918765E-2</v>
      </c>
      <c r="L24" s="20"/>
      <c r="M24" t="s">
        <v>30</v>
      </c>
      <c r="N24">
        <v>-0.17375472295430697</v>
      </c>
    </row>
    <row r="25" spans="1:14" ht="15.75" thickBot="1" x14ac:dyDescent="0.3">
      <c r="A25" t="s">
        <v>23</v>
      </c>
      <c r="B25">
        <v>9439367</v>
      </c>
      <c r="C25">
        <v>4933012</v>
      </c>
      <c r="D25">
        <v>1</v>
      </c>
      <c r="E25">
        <f t="shared" si="0"/>
        <v>-0.47740012651272062</v>
      </c>
      <c r="J25" s="21" t="s">
        <v>221</v>
      </c>
      <c r="K25" s="21">
        <v>1.9971379083920051</v>
      </c>
      <c r="L25" s="21"/>
      <c r="M25" t="s">
        <v>59</v>
      </c>
      <c r="N25">
        <v>-1.0683246773783329E-2</v>
      </c>
    </row>
    <row r="26" spans="1:14" x14ac:dyDescent="0.25">
      <c r="A26" t="s">
        <v>57</v>
      </c>
      <c r="B26">
        <v>6114000</v>
      </c>
      <c r="C26">
        <v>712000</v>
      </c>
      <c r="D26">
        <v>1</v>
      </c>
      <c r="E26">
        <f t="shared" si="0"/>
        <v>-0.88354596009159303</v>
      </c>
      <c r="M26" t="s">
        <v>24</v>
      </c>
      <c r="N26">
        <v>6.9821896767244457E-2</v>
      </c>
    </row>
    <row r="27" spans="1:14" x14ac:dyDescent="0.25">
      <c r="A27" t="s">
        <v>55</v>
      </c>
      <c r="B27">
        <v>3177851</v>
      </c>
      <c r="C27">
        <v>2947453</v>
      </c>
      <c r="D27">
        <v>0</v>
      </c>
      <c r="E27">
        <f t="shared" si="0"/>
        <v>-7.2501196563337922E-2</v>
      </c>
      <c r="M27" t="s">
        <v>38</v>
      </c>
      <c r="N27">
        <v>-3.4391697117865688E-2</v>
      </c>
    </row>
    <row r="28" spans="1:14" x14ac:dyDescent="0.25">
      <c r="A28" t="s">
        <v>27</v>
      </c>
      <c r="B28">
        <v>4851971</v>
      </c>
      <c r="C28">
        <v>3175769</v>
      </c>
      <c r="D28">
        <v>0</v>
      </c>
      <c r="E28">
        <f t="shared" si="0"/>
        <v>-0.34546826434040928</v>
      </c>
      <c r="M28" t="s">
        <v>12</v>
      </c>
      <c r="N28">
        <v>6.892742251863476</v>
      </c>
    </row>
    <row r="29" spans="1:14" x14ac:dyDescent="0.25">
      <c r="A29" t="s">
        <v>40</v>
      </c>
      <c r="B29">
        <v>10746547</v>
      </c>
      <c r="C29">
        <v>9593459</v>
      </c>
      <c r="D29">
        <v>0</v>
      </c>
      <c r="E29">
        <f t="shared" si="0"/>
        <v>-0.10729846526516842</v>
      </c>
      <c r="M29" t="s">
        <v>25</v>
      </c>
      <c r="N29">
        <v>0.28676470588235292</v>
      </c>
    </row>
    <row r="30" spans="1:14" x14ac:dyDescent="0.25">
      <c r="A30" t="s">
        <v>56</v>
      </c>
      <c r="B30">
        <v>3932000</v>
      </c>
      <c r="C30">
        <v>2424455</v>
      </c>
      <c r="D30">
        <v>1</v>
      </c>
      <c r="E30">
        <f t="shared" si="0"/>
        <v>-0.38340412004069174</v>
      </c>
      <c r="M30" t="s">
        <v>61</v>
      </c>
      <c r="N30">
        <v>0.39147961800775055</v>
      </c>
    </row>
    <row r="31" spans="1:14" x14ac:dyDescent="0.25">
      <c r="A31" t="s">
        <v>30</v>
      </c>
      <c r="B31">
        <v>5540494</v>
      </c>
      <c r="C31">
        <v>4577807</v>
      </c>
      <c r="D31">
        <v>0</v>
      </c>
      <c r="E31">
        <f t="shared" si="0"/>
        <v>-0.17375472295430697</v>
      </c>
      <c r="M31" t="s">
        <v>21</v>
      </c>
      <c r="N31">
        <v>0.89422163562487023</v>
      </c>
    </row>
    <row r="32" spans="1:14" x14ac:dyDescent="0.25">
      <c r="A32" t="s">
        <v>59</v>
      </c>
      <c r="B32">
        <v>3471791</v>
      </c>
      <c r="C32">
        <v>3434701</v>
      </c>
      <c r="D32">
        <v>0</v>
      </c>
      <c r="E32">
        <f t="shared" si="0"/>
        <v>-1.0683246773783329E-2</v>
      </c>
      <c r="M32" t="s">
        <v>42</v>
      </c>
      <c r="N32">
        <v>-0.1249862280808178</v>
      </c>
    </row>
    <row r="33" spans="1:14" x14ac:dyDescent="0.25">
      <c r="A33" t="s">
        <v>33</v>
      </c>
      <c r="B33">
        <v>3836578</v>
      </c>
      <c r="C33">
        <v>1968901</v>
      </c>
      <c r="D33">
        <v>1</v>
      </c>
      <c r="E33">
        <f t="shared" si="0"/>
        <v>-0.48680803570264958</v>
      </c>
      <c r="M33" t="s">
        <v>34</v>
      </c>
      <c r="N33">
        <v>-0.2296239740408475</v>
      </c>
    </row>
    <row r="34" spans="1:14" x14ac:dyDescent="0.25">
      <c r="A34" t="s">
        <v>24</v>
      </c>
      <c r="B34">
        <v>16141369</v>
      </c>
      <c r="C34">
        <v>17268390</v>
      </c>
      <c r="D34">
        <v>0</v>
      </c>
      <c r="E34">
        <f t="shared" si="0"/>
        <v>6.9821896767244457E-2</v>
      </c>
      <c r="M34" t="s">
        <v>26</v>
      </c>
      <c r="N34">
        <v>1.0926538716082066</v>
      </c>
    </row>
    <row r="35" spans="1:14" x14ac:dyDescent="0.25">
      <c r="A35" t="s">
        <v>38</v>
      </c>
      <c r="B35">
        <v>6714295</v>
      </c>
      <c r="C35">
        <v>6483379</v>
      </c>
      <c r="D35">
        <v>0</v>
      </c>
      <c r="E35">
        <f t="shared" si="0"/>
        <v>-3.4391697117865688E-2</v>
      </c>
      <c r="M35" t="s">
        <v>47</v>
      </c>
      <c r="N35">
        <v>-4.888937931380722E-3</v>
      </c>
    </row>
    <row r="36" spans="1:14" x14ac:dyDescent="0.25">
      <c r="A36" t="s">
        <v>12</v>
      </c>
      <c r="B36">
        <v>12745000</v>
      </c>
      <c r="C36">
        <v>100593000</v>
      </c>
      <c r="D36">
        <v>0</v>
      </c>
      <c r="E36">
        <f t="shared" si="0"/>
        <v>6.892742251863476</v>
      </c>
      <c r="M36" t="s">
        <v>19</v>
      </c>
      <c r="N36">
        <v>2.1911924203584974</v>
      </c>
    </row>
    <row r="37" spans="1:14" x14ac:dyDescent="0.25">
      <c r="A37" t="s">
        <v>25</v>
      </c>
      <c r="B37">
        <v>4488000</v>
      </c>
      <c r="C37">
        <v>5775000</v>
      </c>
      <c r="D37">
        <v>0</v>
      </c>
      <c r="E37">
        <f t="shared" si="0"/>
        <v>0.28676470588235292</v>
      </c>
      <c r="M37" t="s">
        <v>54</v>
      </c>
      <c r="N37">
        <v>0.28471552555448409</v>
      </c>
    </row>
    <row r="38" spans="1:14" x14ac:dyDescent="0.25">
      <c r="A38" t="s">
        <v>61</v>
      </c>
      <c r="B38">
        <v>12044014</v>
      </c>
      <c r="C38">
        <v>16759000</v>
      </c>
      <c r="D38">
        <v>0</v>
      </c>
      <c r="E38">
        <f t="shared" si="0"/>
        <v>0.39147961800775055</v>
      </c>
      <c r="M38" t="s">
        <v>60</v>
      </c>
      <c r="N38">
        <v>-0.25206373879573579</v>
      </c>
    </row>
    <row r="39" spans="1:14" x14ac:dyDescent="0.25">
      <c r="A39" t="s">
        <v>21</v>
      </c>
      <c r="B39">
        <v>8352502</v>
      </c>
      <c r="C39">
        <v>15821490</v>
      </c>
      <c r="D39">
        <v>0</v>
      </c>
      <c r="E39">
        <f t="shared" si="0"/>
        <v>0.89422163562487023</v>
      </c>
      <c r="M39" t="s">
        <v>18</v>
      </c>
      <c r="N39">
        <v>0.36183150252695823</v>
      </c>
    </row>
    <row r="40" spans="1:14" x14ac:dyDescent="0.25">
      <c r="A40" t="s">
        <v>42</v>
      </c>
      <c r="B40">
        <v>5382329</v>
      </c>
      <c r="C40">
        <v>4709612</v>
      </c>
      <c r="D40">
        <v>0</v>
      </c>
      <c r="E40">
        <f t="shared" si="0"/>
        <v>-0.1249862280808178</v>
      </c>
      <c r="M40" t="s">
        <v>32</v>
      </c>
      <c r="N40">
        <v>-0.21806920659984169</v>
      </c>
    </row>
    <row r="41" spans="1:14" x14ac:dyDescent="0.25">
      <c r="A41" t="s">
        <v>45</v>
      </c>
      <c r="B41">
        <v>4691047</v>
      </c>
      <c r="C41">
        <v>3205191</v>
      </c>
      <c r="D41">
        <v>1</v>
      </c>
      <c r="E41">
        <f t="shared" si="0"/>
        <v>-0.31674293606523235</v>
      </c>
      <c r="M41" t="s">
        <v>29</v>
      </c>
      <c r="N41">
        <v>-0.66666666666666663</v>
      </c>
    </row>
    <row r="42" spans="1:14" x14ac:dyDescent="0.25">
      <c r="A42" t="s">
        <v>34</v>
      </c>
      <c r="B42">
        <v>5239000</v>
      </c>
      <c r="C42">
        <v>4036000</v>
      </c>
      <c r="D42">
        <v>0</v>
      </c>
      <c r="E42">
        <f t="shared" si="0"/>
        <v>-0.2296239740408475</v>
      </c>
      <c r="M42" t="s">
        <v>31</v>
      </c>
      <c r="N42">
        <v>0.56967959622149522</v>
      </c>
    </row>
    <row r="43" spans="1:14" x14ac:dyDescent="0.25">
      <c r="A43" t="s">
        <v>26</v>
      </c>
      <c r="B43">
        <v>3022000</v>
      </c>
      <c r="C43">
        <v>6324000</v>
      </c>
      <c r="D43">
        <v>0</v>
      </c>
      <c r="E43">
        <f t="shared" si="0"/>
        <v>1.0926538716082066</v>
      </c>
      <c r="M43" t="s">
        <v>118</v>
      </c>
      <c r="N43">
        <v>0.13403451682509207</v>
      </c>
    </row>
    <row r="44" spans="1:14" x14ac:dyDescent="0.25">
      <c r="A44" t="s">
        <v>47</v>
      </c>
      <c r="B44">
        <v>3824348</v>
      </c>
      <c r="C44">
        <v>3805651</v>
      </c>
      <c r="D44">
        <v>0</v>
      </c>
      <c r="E44">
        <f t="shared" si="0"/>
        <v>-4.888937931380722E-3</v>
      </c>
      <c r="M44" t="s">
        <v>119</v>
      </c>
      <c r="N44">
        <v>0.14453086073908386</v>
      </c>
    </row>
    <row r="45" spans="1:14" x14ac:dyDescent="0.25">
      <c r="A45" t="s">
        <v>19</v>
      </c>
      <c r="B45">
        <v>5831727</v>
      </c>
      <c r="C45">
        <v>18610163</v>
      </c>
      <c r="D45">
        <v>0</v>
      </c>
      <c r="E45">
        <f t="shared" si="0"/>
        <v>2.1911924203584974</v>
      </c>
      <c r="M45" t="s">
        <v>120</v>
      </c>
      <c r="N45">
        <v>0.19104889273392164</v>
      </c>
    </row>
    <row r="46" spans="1:14" x14ac:dyDescent="0.25">
      <c r="A46" t="s">
        <v>54</v>
      </c>
      <c r="B46">
        <v>4148000</v>
      </c>
      <c r="C46">
        <v>5329000</v>
      </c>
      <c r="D46">
        <v>0</v>
      </c>
      <c r="E46">
        <f t="shared" si="0"/>
        <v>0.28471552555448409</v>
      </c>
      <c r="M46" t="s">
        <v>121</v>
      </c>
      <c r="N46">
        <v>0.10426476803071436</v>
      </c>
    </row>
    <row r="47" spans="1:14" x14ac:dyDescent="0.25">
      <c r="A47" t="s">
        <v>60</v>
      </c>
      <c r="B47">
        <v>6109058</v>
      </c>
      <c r="C47">
        <v>4569186</v>
      </c>
      <c r="D47">
        <v>0</v>
      </c>
      <c r="E47">
        <f t="shared" si="0"/>
        <v>-0.25206373879573579</v>
      </c>
      <c r="M47" t="s">
        <v>122</v>
      </c>
      <c r="N47">
        <v>0.13184811387189616</v>
      </c>
    </row>
    <row r="48" spans="1:14" x14ac:dyDescent="0.25">
      <c r="A48" t="s">
        <v>18</v>
      </c>
      <c r="B48">
        <v>9586031</v>
      </c>
      <c r="C48">
        <v>13054559</v>
      </c>
      <c r="D48">
        <v>0</v>
      </c>
      <c r="E48">
        <f t="shared" si="0"/>
        <v>0.36183150252695823</v>
      </c>
      <c r="M48" t="s">
        <v>123</v>
      </c>
      <c r="N48">
        <v>5.8427604891327305E-2</v>
      </c>
    </row>
    <row r="49" spans="1:14" x14ac:dyDescent="0.25">
      <c r="A49" t="s">
        <v>22</v>
      </c>
      <c r="B49">
        <v>38590850</v>
      </c>
      <c r="C49">
        <v>24949645</v>
      </c>
      <c r="D49">
        <v>1</v>
      </c>
      <c r="E49">
        <f t="shared" si="0"/>
        <v>-0.35348288519169702</v>
      </c>
      <c r="M49" t="s">
        <v>124</v>
      </c>
      <c r="N49">
        <v>0.11328175982724457</v>
      </c>
    </row>
    <row r="50" spans="1:14" x14ac:dyDescent="0.25">
      <c r="A50" t="s">
        <v>43</v>
      </c>
      <c r="B50">
        <v>4842151</v>
      </c>
      <c r="C50">
        <v>4429817</v>
      </c>
      <c r="D50">
        <v>1</v>
      </c>
      <c r="E50">
        <f t="shared" si="0"/>
        <v>-8.5155130436865761E-2</v>
      </c>
      <c r="M50" t="s">
        <v>125</v>
      </c>
      <c r="N50">
        <v>0.10755446098874467</v>
      </c>
    </row>
    <row r="51" spans="1:14" x14ac:dyDescent="0.25">
      <c r="A51" t="s">
        <v>32</v>
      </c>
      <c r="B51">
        <v>9446469</v>
      </c>
      <c r="C51">
        <v>7386485</v>
      </c>
      <c r="D51">
        <v>0</v>
      </c>
      <c r="E51">
        <f t="shared" si="0"/>
        <v>-0.21806920659984169</v>
      </c>
      <c r="M51" t="s">
        <v>126</v>
      </c>
      <c r="N51">
        <v>8.0791127613358479E-2</v>
      </c>
    </row>
    <row r="52" spans="1:14" x14ac:dyDescent="0.25">
      <c r="A52" t="s">
        <v>29</v>
      </c>
      <c r="B52">
        <v>8337000</v>
      </c>
      <c r="C52">
        <v>2779000</v>
      </c>
      <c r="D52">
        <v>0</v>
      </c>
      <c r="E52">
        <f t="shared" si="0"/>
        <v>-0.66666666666666663</v>
      </c>
      <c r="M52" t="s">
        <v>127</v>
      </c>
      <c r="N52">
        <v>7.9923836394619838E-3</v>
      </c>
    </row>
    <row r="53" spans="1:14" x14ac:dyDescent="0.25">
      <c r="A53" t="s">
        <v>31</v>
      </c>
      <c r="B53">
        <v>17770733</v>
      </c>
      <c r="C53">
        <v>27894357</v>
      </c>
      <c r="D53">
        <v>0</v>
      </c>
      <c r="E53">
        <f t="shared" si="0"/>
        <v>0.56967959622149522</v>
      </c>
      <c r="M53" t="s">
        <v>128</v>
      </c>
      <c r="N53">
        <v>6.6831979680693543E-2</v>
      </c>
    </row>
    <row r="54" spans="1:14" x14ac:dyDescent="0.25">
      <c r="A54" t="s">
        <v>48</v>
      </c>
      <c r="B54">
        <v>3990859</v>
      </c>
      <c r="C54">
        <v>3014847</v>
      </c>
      <c r="D54">
        <v>1</v>
      </c>
      <c r="E54">
        <f t="shared" si="0"/>
        <v>-0.24456188504780549</v>
      </c>
      <c r="M54" t="s">
        <v>129</v>
      </c>
      <c r="N54">
        <v>0.1541289354999574</v>
      </c>
    </row>
    <row r="55" spans="1:14" x14ac:dyDescent="0.25">
      <c r="A55" t="s">
        <v>15</v>
      </c>
      <c r="B55">
        <v>44231658</v>
      </c>
      <c r="C55">
        <v>40952415</v>
      </c>
      <c r="D55">
        <v>1</v>
      </c>
      <c r="E55">
        <f t="shared" si="0"/>
        <v>-7.4137917235659587E-2</v>
      </c>
    </row>
    <row r="56" spans="1:14" x14ac:dyDescent="0.25">
      <c r="A56" t="s">
        <v>52</v>
      </c>
      <c r="B56">
        <v>7558000</v>
      </c>
      <c r="C56">
        <v>6517000</v>
      </c>
      <c r="D56">
        <v>1</v>
      </c>
      <c r="E56">
        <f t="shared" si="0"/>
        <v>-0.13773485048954751</v>
      </c>
    </row>
    <row r="57" spans="1:14" x14ac:dyDescent="0.25">
      <c r="A57" t="s">
        <v>118</v>
      </c>
      <c r="B57">
        <v>4650138</v>
      </c>
      <c r="C57">
        <v>5273417</v>
      </c>
      <c r="D57">
        <v>0</v>
      </c>
      <c r="E57">
        <f t="shared" si="0"/>
        <v>0.13403451682509207</v>
      </c>
    </row>
    <row r="58" spans="1:14" x14ac:dyDescent="0.25">
      <c r="A58" t="s">
        <v>119</v>
      </c>
      <c r="B58">
        <v>4676330</v>
      </c>
      <c r="C58">
        <v>5352204</v>
      </c>
      <c r="D58">
        <v>0</v>
      </c>
      <c r="E58">
        <f t="shared" si="0"/>
        <v>0.14453086073908386</v>
      </c>
    </row>
    <row r="59" spans="1:14" x14ac:dyDescent="0.25">
      <c r="A59" t="s">
        <v>120</v>
      </c>
      <c r="B59">
        <v>4547281</v>
      </c>
      <c r="C59">
        <v>5416034</v>
      </c>
      <c r="D59">
        <v>0</v>
      </c>
      <c r="E59">
        <f t="shared" si="0"/>
        <v>0.19104889273392164</v>
      </c>
    </row>
    <row r="60" spans="1:14" x14ac:dyDescent="0.25">
      <c r="A60" t="s">
        <v>121</v>
      </c>
      <c r="B60">
        <v>4188270</v>
      </c>
      <c r="C60">
        <v>4624959</v>
      </c>
      <c r="D60">
        <v>0</v>
      </c>
      <c r="E60">
        <f t="shared" si="0"/>
        <v>0.10426476803071436</v>
      </c>
    </row>
    <row r="61" spans="1:14" x14ac:dyDescent="0.25">
      <c r="A61" t="s">
        <v>122</v>
      </c>
      <c r="B61">
        <v>4426237</v>
      </c>
      <c r="C61">
        <v>5009828</v>
      </c>
      <c r="D61">
        <v>0</v>
      </c>
      <c r="E61">
        <f t="shared" si="0"/>
        <v>0.13184811387189616</v>
      </c>
    </row>
    <row r="62" spans="1:14" x14ac:dyDescent="0.25">
      <c r="A62" t="s">
        <v>123</v>
      </c>
      <c r="B62">
        <v>6534668</v>
      </c>
      <c r="C62">
        <v>6916473</v>
      </c>
      <c r="D62">
        <v>0</v>
      </c>
      <c r="E62">
        <f t="shared" si="0"/>
        <v>5.8427604891327305E-2</v>
      </c>
    </row>
    <row r="63" spans="1:14" x14ac:dyDescent="0.25">
      <c r="A63" t="s">
        <v>124</v>
      </c>
      <c r="B63">
        <v>4719736</v>
      </c>
      <c r="C63">
        <v>5254396</v>
      </c>
      <c r="D63">
        <v>0</v>
      </c>
      <c r="E63">
        <f t="shared" si="0"/>
        <v>0.11328175982724457</v>
      </c>
    </row>
    <row r="64" spans="1:14" x14ac:dyDescent="0.25">
      <c r="A64" t="s">
        <v>125</v>
      </c>
      <c r="B64">
        <v>4495741</v>
      </c>
      <c r="C64">
        <v>4979278</v>
      </c>
      <c r="D64">
        <v>0</v>
      </c>
      <c r="E64">
        <f t="shared" si="0"/>
        <v>0.10755446098874467</v>
      </c>
    </row>
    <row r="65" spans="1:5" x14ac:dyDescent="0.25">
      <c r="A65" t="s">
        <v>126</v>
      </c>
      <c r="B65">
        <v>5563148</v>
      </c>
      <c r="C65">
        <v>6012601</v>
      </c>
      <c r="D65">
        <v>0</v>
      </c>
      <c r="E65">
        <f t="shared" si="0"/>
        <v>8.0791127613358479E-2</v>
      </c>
    </row>
    <row r="66" spans="1:5" x14ac:dyDescent="0.25">
      <c r="A66" t="s">
        <v>127</v>
      </c>
      <c r="B66">
        <v>6340036</v>
      </c>
      <c r="C66">
        <v>6390708</v>
      </c>
      <c r="D66">
        <v>0</v>
      </c>
      <c r="E66">
        <f t="shared" si="0"/>
        <v>7.9923836394619838E-3</v>
      </c>
    </row>
    <row r="67" spans="1:5" x14ac:dyDescent="0.25">
      <c r="A67" t="s">
        <v>128</v>
      </c>
      <c r="B67">
        <v>4649765</v>
      </c>
      <c r="C67">
        <v>4960518</v>
      </c>
      <c r="D67">
        <v>0</v>
      </c>
      <c r="E67">
        <f t="shared" ref="E67:E68" si="1">(C67-B67)/B67</f>
        <v>6.6831979680693543E-2</v>
      </c>
    </row>
    <row r="68" spans="1:5" x14ac:dyDescent="0.25">
      <c r="A68" t="s">
        <v>129</v>
      </c>
      <c r="B68">
        <v>5388229</v>
      </c>
      <c r="C68">
        <v>6218711</v>
      </c>
      <c r="D68">
        <v>0</v>
      </c>
      <c r="E68">
        <f t="shared" si="1"/>
        <v>0.1541289354999574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94"/>
  <sheetViews>
    <sheetView tabSelected="1" topLeftCell="A22" workbookViewId="0">
      <selection activeCell="B41" sqref="B41:D46"/>
    </sheetView>
  </sheetViews>
  <sheetFormatPr baseColWidth="10" defaultRowHeight="15" x14ac:dyDescent="0.25"/>
  <cols>
    <col min="2" max="2" width="25.5703125" customWidth="1"/>
    <col min="3" max="3" width="16" customWidth="1"/>
    <col min="4" max="4" width="16.28515625" customWidth="1"/>
    <col min="13" max="13" width="14.28515625" customWidth="1"/>
    <col min="25" max="25" width="23.42578125" customWidth="1"/>
    <col min="27" max="27" width="11.7109375" customWidth="1"/>
    <col min="29" max="29" width="10.28515625" customWidth="1"/>
  </cols>
  <sheetData>
    <row r="1" spans="1:36" x14ac:dyDescent="0.25">
      <c r="A1" s="24" t="s">
        <v>235</v>
      </c>
      <c r="C1" t="s">
        <v>284</v>
      </c>
      <c r="G1" s="24" t="s">
        <v>236</v>
      </c>
      <c r="H1" s="24"/>
      <c r="O1" t="s">
        <v>262</v>
      </c>
      <c r="Y1" s="128" t="s">
        <v>191</v>
      </c>
      <c r="Z1" s="129"/>
      <c r="AA1" s="129"/>
      <c r="AB1" s="130">
        <v>67</v>
      </c>
      <c r="AC1" s="131"/>
      <c r="AE1" s="22"/>
      <c r="AF1" s="22" t="s">
        <v>307</v>
      </c>
      <c r="AG1" s="22" t="s">
        <v>296</v>
      </c>
      <c r="AH1" s="22" t="s">
        <v>311</v>
      </c>
      <c r="AI1" s="22" t="s">
        <v>308</v>
      </c>
      <c r="AJ1" s="22" t="s">
        <v>309</v>
      </c>
    </row>
    <row r="2" spans="1:36" ht="15.75" thickBot="1" x14ac:dyDescent="0.3">
      <c r="A2">
        <v>2.8435634518783979E-2</v>
      </c>
      <c r="G2">
        <v>-0.18673500189474651</v>
      </c>
      <c r="J2" s="24" t="s">
        <v>307</v>
      </c>
      <c r="K2" s="24" t="s">
        <v>296</v>
      </c>
      <c r="L2" s="24" t="s">
        <v>311</v>
      </c>
      <c r="M2" s="24" t="s">
        <v>308</v>
      </c>
      <c r="N2" s="24" t="s">
        <v>309</v>
      </c>
      <c r="Y2" s="119" t="s">
        <v>192</v>
      </c>
      <c r="Z2" s="120"/>
      <c r="AA2" s="120"/>
      <c r="AB2" s="121">
        <f>P4</f>
        <v>0.49637137227810457</v>
      </c>
      <c r="AC2" s="122"/>
      <c r="AE2" s="20" t="s">
        <v>307</v>
      </c>
      <c r="AF2" s="20">
        <v>1</v>
      </c>
      <c r="AG2" s="20"/>
      <c r="AH2" s="20"/>
      <c r="AI2" s="20"/>
      <c r="AJ2" s="20"/>
    </row>
    <row r="3" spans="1:36" x14ac:dyDescent="0.25">
      <c r="A3">
        <v>6.553262688232013E-2</v>
      </c>
      <c r="C3" s="22"/>
      <c r="D3" s="22" t="s">
        <v>235</v>
      </c>
      <c r="E3" s="22" t="s">
        <v>236</v>
      </c>
      <c r="G3">
        <v>0.49850982058824989</v>
      </c>
      <c r="I3" t="s">
        <v>64</v>
      </c>
      <c r="J3">
        <v>1</v>
      </c>
      <c r="K3">
        <v>0</v>
      </c>
      <c r="L3">
        <f>('Intérêts net'!AQ3*'Intérêts net'!AT3)</f>
        <v>0</v>
      </c>
      <c r="M3">
        <f>('Intérêts net'!I3-'Intérêts net'!H3)/'Intérêts net'!H3</f>
        <v>-0.14831063625874397</v>
      </c>
      <c r="N3">
        <f>('Intérêts net'!E3-'Intérêts net'!D3)/'Intérêts net'!D3</f>
        <v>0.95476983370377033</v>
      </c>
      <c r="O3" s="23" t="s">
        <v>263</v>
      </c>
      <c r="P3" s="23"/>
      <c r="Y3" s="119" t="s">
        <v>193</v>
      </c>
      <c r="Z3" s="120"/>
      <c r="AA3" s="120"/>
      <c r="AB3" s="121">
        <f t="shared" ref="AB3:AB5" si="0">P5</f>
        <v>0.2463845392172487</v>
      </c>
      <c r="AC3" s="122"/>
      <c r="AE3" s="20" t="s">
        <v>296</v>
      </c>
      <c r="AF3" s="20">
        <v>0.25695027440908941</v>
      </c>
      <c r="AG3" s="20">
        <v>1</v>
      </c>
      <c r="AH3" s="20"/>
      <c r="AI3" s="20"/>
      <c r="AJ3" s="20"/>
    </row>
    <row r="4" spans="1:36" x14ac:dyDescent="0.25">
      <c r="A4">
        <v>7.4283050926970226E-2</v>
      </c>
      <c r="C4" s="20" t="s">
        <v>130</v>
      </c>
      <c r="D4" s="20">
        <v>-0.27808974361219013</v>
      </c>
      <c r="E4" s="20">
        <v>0.44550227219211014</v>
      </c>
      <c r="G4">
        <v>-0.41214304294055198</v>
      </c>
      <c r="I4" t="s">
        <v>16</v>
      </c>
      <c r="J4">
        <v>0</v>
      </c>
      <c r="K4">
        <v>0</v>
      </c>
      <c r="L4">
        <f>('Intérêts net'!AQ4*'Intérêts net'!AT4)</f>
        <v>0</v>
      </c>
      <c r="M4">
        <f>('Intérêts net'!I4-'Intérêts net'!H4)/'Intérêts net'!H4</f>
        <v>0.38760699498081913</v>
      </c>
      <c r="N4">
        <f>('Intérêts net'!E4-'Intérêts net'!D4)/'Intérêts net'!D4</f>
        <v>-4.6253422723785631E-2</v>
      </c>
      <c r="O4" s="20" t="s">
        <v>264</v>
      </c>
      <c r="P4" s="20">
        <v>0.49637137227810457</v>
      </c>
      <c r="Y4" s="119" t="s">
        <v>194</v>
      </c>
      <c r="Z4" s="120"/>
      <c r="AA4" s="120"/>
      <c r="AB4" s="121">
        <f t="shared" si="0"/>
        <v>0.19776418690868411</v>
      </c>
      <c r="AC4" s="122"/>
      <c r="AE4" s="20" t="s">
        <v>311</v>
      </c>
      <c r="AF4" s="20">
        <v>0.3446967484593173</v>
      </c>
      <c r="AG4" s="20">
        <v>0.90329068739474305</v>
      </c>
      <c r="AH4" s="20">
        <v>1</v>
      </c>
      <c r="AI4" s="20"/>
      <c r="AJ4" s="20"/>
    </row>
    <row r="5" spans="1:36" x14ac:dyDescent="0.25">
      <c r="A5">
        <v>-0.41592721958176987</v>
      </c>
      <c r="C5" s="20" t="s">
        <v>228</v>
      </c>
      <c r="D5" s="20">
        <v>0.12367743707572425</v>
      </c>
      <c r="E5" s="20">
        <v>5.7051255659561333</v>
      </c>
      <c r="G5">
        <v>0.99895214809640243</v>
      </c>
      <c r="I5" t="s">
        <v>44</v>
      </c>
      <c r="J5">
        <v>1</v>
      </c>
      <c r="K5">
        <v>0</v>
      </c>
      <c r="L5">
        <f>('Intérêts net'!AQ5*'Intérêts net'!AT5)</f>
        <v>0</v>
      </c>
      <c r="M5">
        <f>('Intérêts net'!I5-'Intérêts net'!H5)/'Intérêts net'!H5</f>
        <v>-0.42819813829678155</v>
      </c>
      <c r="N5">
        <f>('Intérêts net'!E5-'Intérêts net'!D5)/'Intérêts net'!D5</f>
        <v>-0.62863140307828125</v>
      </c>
      <c r="O5" s="20" t="s">
        <v>265</v>
      </c>
      <c r="P5" s="20">
        <v>0.2463845392172487</v>
      </c>
      <c r="Y5" s="123" t="s">
        <v>195</v>
      </c>
      <c r="Z5" s="120"/>
      <c r="AA5" s="120"/>
      <c r="AB5" s="121">
        <f t="shared" si="0"/>
        <v>0.44712860117109138</v>
      </c>
      <c r="AC5" s="122"/>
      <c r="AE5" s="20" t="s">
        <v>308</v>
      </c>
      <c r="AF5" s="20">
        <v>-0.35928419120203664</v>
      </c>
      <c r="AG5" s="20">
        <v>-0.21275259157567342</v>
      </c>
      <c r="AH5" s="20">
        <v>-0.21856809178741995</v>
      </c>
      <c r="AI5" s="20">
        <v>1</v>
      </c>
      <c r="AJ5" s="20"/>
    </row>
    <row r="6" spans="1:36" ht="15.75" thickBot="1" x14ac:dyDescent="0.3">
      <c r="A6">
        <v>-0.89166331051147807</v>
      </c>
      <c r="C6" s="20" t="s">
        <v>266</v>
      </c>
      <c r="D6" s="20">
        <v>13</v>
      </c>
      <c r="E6" s="20">
        <v>54</v>
      </c>
      <c r="G6">
        <v>0.60171038300925117</v>
      </c>
      <c r="I6" t="s">
        <v>17</v>
      </c>
      <c r="J6">
        <v>0</v>
      </c>
      <c r="K6">
        <v>0</v>
      </c>
      <c r="L6">
        <f>('Intérêts net'!AQ6*'Intérêts net'!AT6)</f>
        <v>0</v>
      </c>
      <c r="M6">
        <f>('Intérêts net'!I6-'Intérêts net'!H6)/'Intérêts net'!H6</f>
        <v>0.3335918770272176</v>
      </c>
      <c r="N6">
        <f>('Intérêts net'!E6-'Intérêts net'!D6)/'Intérêts net'!D6</f>
        <v>-0.11695837275307475</v>
      </c>
      <c r="O6" s="20" t="s">
        <v>265</v>
      </c>
      <c r="P6" s="20">
        <v>0.19776418690868411</v>
      </c>
      <c r="Y6" s="124"/>
      <c r="Z6" s="126" t="s">
        <v>196</v>
      </c>
      <c r="AA6" s="126"/>
      <c r="AB6" s="126"/>
      <c r="AC6" s="126"/>
      <c r="AE6" s="21" t="s">
        <v>309</v>
      </c>
      <c r="AF6" s="21">
        <v>0.1220661971908622</v>
      </c>
      <c r="AG6" s="21">
        <v>3.0649689942828278E-2</v>
      </c>
      <c r="AH6" s="21">
        <v>2.1794672406536625E-2</v>
      </c>
      <c r="AI6" s="21">
        <v>0.1123968579446043</v>
      </c>
      <c r="AJ6" s="21">
        <v>1</v>
      </c>
    </row>
    <row r="7" spans="1:36" x14ac:dyDescent="0.25">
      <c r="A7">
        <v>-0.32225918121613484</v>
      </c>
      <c r="C7" s="20" t="s">
        <v>285</v>
      </c>
      <c r="D7" s="20">
        <v>0</v>
      </c>
      <c r="E7" s="20"/>
      <c r="G7">
        <v>-0.95212452001147529</v>
      </c>
      <c r="I7" t="s">
        <v>51</v>
      </c>
      <c r="J7">
        <v>0</v>
      </c>
      <c r="K7">
        <v>0</v>
      </c>
      <c r="L7">
        <f>('Intérêts net'!AQ7*'Intérêts net'!AT7)</f>
        <v>0</v>
      </c>
      <c r="M7">
        <f>('Intérêts net'!I7-'Intérêts net'!H7)/'Intérêts net'!H7</f>
        <v>0.53949226632026037</v>
      </c>
      <c r="N7">
        <f>('Intérêts net'!E7-'Intérêts net'!D7)/'Intérêts net'!D7</f>
        <v>-0.11749201172752252</v>
      </c>
      <c r="O7" s="20" t="s">
        <v>238</v>
      </c>
      <c r="P7" s="20">
        <v>0.44712860117109138</v>
      </c>
      <c r="Y7" s="125"/>
      <c r="Z7" s="127" t="s">
        <v>315</v>
      </c>
      <c r="AA7" s="127"/>
      <c r="AB7" s="127"/>
      <c r="AC7" s="127"/>
    </row>
    <row r="8" spans="1:36" ht="30.75" thickBot="1" x14ac:dyDescent="0.3">
      <c r="A8">
        <v>-0.49859154090655206</v>
      </c>
      <c r="C8" s="20" t="s">
        <v>269</v>
      </c>
      <c r="D8" s="20">
        <v>61</v>
      </c>
      <c r="E8" s="20"/>
      <c r="G8">
        <v>-7.7827187051350749E-2</v>
      </c>
      <c r="I8" t="s">
        <v>13</v>
      </c>
      <c r="J8">
        <v>1</v>
      </c>
      <c r="K8">
        <v>0</v>
      </c>
      <c r="L8">
        <f>('Intérêts net'!AQ8*'Intérêts net'!AT8)</f>
        <v>0</v>
      </c>
      <c r="M8">
        <f>('Intérêts net'!I8-'Intérêts net'!H8)/'Intérêts net'!H8</f>
        <v>0.31246693956450056</v>
      </c>
      <c r="N8">
        <f>('Intérêts net'!E8-'Intérêts net'!D8)/'Intérêts net'!D8</f>
        <v>2.5493834166522729</v>
      </c>
      <c r="O8" s="21" t="s">
        <v>266</v>
      </c>
      <c r="P8" s="21">
        <v>67</v>
      </c>
      <c r="Y8" s="62" t="s">
        <v>198</v>
      </c>
      <c r="Z8" s="63" t="s">
        <v>321</v>
      </c>
      <c r="AA8" s="64" t="s">
        <v>195</v>
      </c>
      <c r="AB8" s="64" t="s">
        <v>183</v>
      </c>
      <c r="AC8" s="65" t="s">
        <v>322</v>
      </c>
    </row>
    <row r="9" spans="1:36" x14ac:dyDescent="0.25">
      <c r="A9">
        <v>-1</v>
      </c>
      <c r="C9" s="20" t="s">
        <v>273</v>
      </c>
      <c r="D9" s="20">
        <v>-2.1322354760561337</v>
      </c>
      <c r="E9" s="20"/>
      <c r="G9">
        <v>0.34545454545454546</v>
      </c>
      <c r="I9" t="s">
        <v>62</v>
      </c>
      <c r="J9">
        <v>1</v>
      </c>
      <c r="K9">
        <v>0</v>
      </c>
      <c r="L9">
        <f>('Intérêts net'!AQ9*'Intérêts net'!AT9)</f>
        <v>0</v>
      </c>
      <c r="M9">
        <f>('Intérêts net'!I9-'Intérêts net'!H9)/'Intérêts net'!H9</f>
        <v>-0.13271234885838804</v>
      </c>
      <c r="N9">
        <f>('Intérêts net'!E9-'Intérêts net'!D9)/'Intérêts net'!D9</f>
        <v>-0.941074587720381</v>
      </c>
      <c r="Y9" s="66" t="s">
        <v>199</v>
      </c>
      <c r="Z9" s="67">
        <v>0.39421662134817592</v>
      </c>
      <c r="AA9" s="67">
        <v>6.3796069672771072E-2</v>
      </c>
      <c r="AB9" s="67">
        <v>6.1793245786179254</v>
      </c>
      <c r="AC9" s="67">
        <v>5.5261735282839608E-8</v>
      </c>
    </row>
    <row r="10" spans="1:36" ht="15.75" thickBot="1" x14ac:dyDescent="0.3">
      <c r="A10">
        <v>-0.29310789862984565</v>
      </c>
      <c r="C10" s="20" t="s">
        <v>286</v>
      </c>
      <c r="D10" s="20">
        <v>1.8511021688858164E-2</v>
      </c>
      <c r="E10" s="20"/>
      <c r="G10">
        <v>0.45650207994212333</v>
      </c>
      <c r="I10" t="s">
        <v>14</v>
      </c>
      <c r="J10">
        <v>0</v>
      </c>
      <c r="K10">
        <v>0</v>
      </c>
      <c r="L10">
        <f>('Intérêts net'!AQ10*'Intérêts net'!AT10)</f>
        <v>0</v>
      </c>
      <c r="M10">
        <f>('Intérêts net'!I10-'Intérêts net'!H10)/'Intérêts net'!H10</f>
        <v>0.29032258064516131</v>
      </c>
      <c r="N10">
        <f>('Intérêts net'!E10-'Intérêts net'!D10)/'Intérêts net'!D10</f>
        <v>-0.14285714285714285</v>
      </c>
      <c r="O10" t="s">
        <v>267</v>
      </c>
      <c r="Y10" s="68" t="s">
        <v>296</v>
      </c>
      <c r="Z10" s="67">
        <v>-0.41567662392790466</v>
      </c>
      <c r="AA10" s="67">
        <v>0.3223321848926492</v>
      </c>
      <c r="AB10" s="67">
        <v>1.28959081162293</v>
      </c>
      <c r="AC10" s="67">
        <v>0.20198276248743643</v>
      </c>
    </row>
    <row r="11" spans="1:36" x14ac:dyDescent="0.25">
      <c r="A11">
        <v>-5.829203344882701E-2</v>
      </c>
      <c r="C11" s="20" t="s">
        <v>287</v>
      </c>
      <c r="D11" s="20">
        <v>1.6702194837737363</v>
      </c>
      <c r="E11" s="20"/>
      <c r="G11">
        <v>-0.26923076923076922</v>
      </c>
      <c r="I11" t="s">
        <v>28</v>
      </c>
      <c r="J11">
        <v>0</v>
      </c>
      <c r="K11">
        <v>0</v>
      </c>
      <c r="L11">
        <f>('Intérêts net'!AQ11*'Intérêts net'!AT11)</f>
        <v>0</v>
      </c>
      <c r="M11">
        <f>('Intérêts net'!I11-'Intérêts net'!H11)/'Intérêts net'!H11</f>
        <v>0.44991907930228375</v>
      </c>
      <c r="N11">
        <f>('Intérêts net'!E11-'Intérêts net'!D11)/'Intérêts net'!D11</f>
        <v>-0.6875</v>
      </c>
      <c r="O11" s="22"/>
      <c r="P11" s="22" t="s">
        <v>269</v>
      </c>
      <c r="Q11" s="22" t="s">
        <v>202</v>
      </c>
      <c r="R11" s="22" t="s">
        <v>270</v>
      </c>
      <c r="S11" s="22" t="s">
        <v>180</v>
      </c>
      <c r="T11" s="22" t="s">
        <v>271</v>
      </c>
      <c r="Y11" s="68" t="s">
        <v>312</v>
      </c>
      <c r="Z11" s="67">
        <v>0.76297319052256574</v>
      </c>
      <c r="AA11" s="67">
        <v>0.34440008380384524</v>
      </c>
      <c r="AB11" s="67">
        <v>2.2153687713883392</v>
      </c>
      <c r="AC11" s="67">
        <v>3.0416573905408788E-2</v>
      </c>
    </row>
    <row r="12" spans="1:36" x14ac:dyDescent="0.25">
      <c r="A12">
        <v>-0.25147740572700961</v>
      </c>
      <c r="C12" s="20" t="s">
        <v>288</v>
      </c>
      <c r="D12" s="20">
        <v>3.7022043377716328E-2</v>
      </c>
      <c r="E12" s="20"/>
      <c r="G12">
        <v>2.9411764705882353E-2</v>
      </c>
      <c r="I12" t="s">
        <v>10</v>
      </c>
      <c r="J12">
        <v>1</v>
      </c>
      <c r="K12">
        <v>0</v>
      </c>
      <c r="L12">
        <f>('Intérêts net'!AQ12*'Intérêts net'!AT12)</f>
        <v>0</v>
      </c>
      <c r="M12">
        <f>('Intérêts net'!I12-'Intérêts net'!H12)/'Intérêts net'!H12</f>
        <v>-0.21818181818181817</v>
      </c>
      <c r="N12">
        <f>('Intérêts net'!E12-'Intérêts net'!D12)/'Intérêts net'!D12</f>
        <v>0.66666666666666663</v>
      </c>
      <c r="O12" s="20" t="s">
        <v>206</v>
      </c>
      <c r="P12" s="20">
        <v>4</v>
      </c>
      <c r="Q12" s="20">
        <v>4.0524740629463842</v>
      </c>
      <c r="R12" s="20">
        <v>1.0131185157365961</v>
      </c>
      <c r="S12" s="20">
        <v>5.0675185908483726</v>
      </c>
      <c r="T12" s="20">
        <v>1.3429288450053326E-3</v>
      </c>
      <c r="Y12" s="68" t="s">
        <v>314</v>
      </c>
      <c r="Z12" s="67">
        <v>-0.17047465879379287</v>
      </c>
      <c r="AA12" s="67">
        <v>6.0162931828839646E-2</v>
      </c>
      <c r="AB12" s="67">
        <v>2.8335497225897202</v>
      </c>
      <c r="AC12" s="67">
        <v>6.2041361358564024E-3</v>
      </c>
    </row>
    <row r="13" spans="1:36" ht="15.75" thickBot="1" x14ac:dyDescent="0.3">
      <c r="A13">
        <v>-7.3152020843875912E-2</v>
      </c>
      <c r="C13" s="21" t="s">
        <v>289</v>
      </c>
      <c r="D13" s="21">
        <v>1.9996235849949404</v>
      </c>
      <c r="E13" s="21"/>
      <c r="G13">
        <v>0.10901016570483558</v>
      </c>
      <c r="I13" t="s">
        <v>11</v>
      </c>
      <c r="J13">
        <v>0</v>
      </c>
      <c r="K13">
        <v>0</v>
      </c>
      <c r="L13">
        <f>('Intérêts net'!AQ13*'Intérêts net'!AT13)</f>
        <v>0</v>
      </c>
      <c r="M13">
        <f>('Intérêts net'!I13-'Intérêts net'!H13)/'Intérêts net'!H13</f>
        <v>-2.5000000000000001E-2</v>
      </c>
      <c r="N13">
        <f>('Intérêts net'!E13-'Intérêts net'!D13)/'Intérêts net'!D13</f>
        <v>-0.33333333333333331</v>
      </c>
      <c r="O13" s="20" t="s">
        <v>207</v>
      </c>
      <c r="P13" s="20">
        <v>62</v>
      </c>
      <c r="Q13" s="20">
        <v>12.395287131083446</v>
      </c>
      <c r="R13" s="20">
        <v>0.19992398598521688</v>
      </c>
      <c r="S13" s="20"/>
      <c r="T13" s="20"/>
      <c r="Y13" s="68" t="s">
        <v>313</v>
      </c>
      <c r="Z13" s="67">
        <v>1.8025905034401452E-2</v>
      </c>
      <c r="AA13" s="67">
        <v>1.2834977385325418E-2</v>
      </c>
      <c r="AB13" s="67">
        <v>1.4044360572860037</v>
      </c>
      <c r="AC13" s="67">
        <v>0.16517907163545512</v>
      </c>
    </row>
    <row r="14" spans="1:36" ht="15.75" thickBot="1" x14ac:dyDescent="0.3">
      <c r="A14">
        <v>2.1052631578947368E-2</v>
      </c>
      <c r="C14" s="21"/>
      <c r="D14" s="21"/>
      <c r="E14" s="21"/>
      <c r="G14">
        <v>-0.64178493327888431</v>
      </c>
      <c r="I14" t="s">
        <v>53</v>
      </c>
      <c r="J14">
        <v>0</v>
      </c>
      <c r="K14">
        <v>0</v>
      </c>
      <c r="L14">
        <f>('Intérêts net'!AQ14*'Intérêts net'!AT14)</f>
        <v>0</v>
      </c>
      <c r="M14">
        <f>('Intérêts net'!I14-'Intérêts net'!H14)/'Intérêts net'!H14</f>
        <v>0.21694040060252451</v>
      </c>
      <c r="N14">
        <f>('Intérêts net'!E14-'Intérêts net'!D14)/'Intérêts net'!D14</f>
        <v>4.5803519457918318</v>
      </c>
      <c r="O14" s="21" t="s">
        <v>268</v>
      </c>
      <c r="P14" s="21">
        <v>66</v>
      </c>
      <c r="Q14" s="21">
        <v>16.44776119402983</v>
      </c>
      <c r="R14" s="21"/>
      <c r="S14" s="21"/>
      <c r="T14" s="21"/>
    </row>
    <row r="15" spans="1:36" ht="15.75" thickBot="1" x14ac:dyDescent="0.3">
      <c r="C15" s="20"/>
      <c r="D15" s="20"/>
      <c r="E15" s="20"/>
      <c r="G15">
        <v>0.45006810189387036</v>
      </c>
      <c r="I15" t="s">
        <v>58</v>
      </c>
      <c r="J15">
        <v>0</v>
      </c>
      <c r="K15">
        <v>1</v>
      </c>
      <c r="L15">
        <f>('Intérêts net'!AQ15*'Intérêts net'!AT15)</f>
        <v>0</v>
      </c>
      <c r="M15">
        <f>('Intérêts net'!I15-'Intérêts net'!H15)/'Intérêts net'!H15</f>
        <v>1.628498243810857E-2</v>
      </c>
      <c r="N15">
        <f>('Intérêts net'!E15-'Intérêts net'!D15)/'Intérêts net'!D15</f>
        <v>-0.99951678917160036</v>
      </c>
    </row>
    <row r="16" spans="1:36" x14ac:dyDescent="0.25">
      <c r="C16" t="s">
        <v>281</v>
      </c>
      <c r="G16">
        <v>-0.39775083335974915</v>
      </c>
      <c r="I16" t="s">
        <v>49</v>
      </c>
      <c r="J16">
        <v>1</v>
      </c>
      <c r="K16">
        <v>0</v>
      </c>
      <c r="L16">
        <f>('Intérêts net'!AQ16*'Intérêts net'!AT16)</f>
        <v>0</v>
      </c>
      <c r="M16">
        <f>('Intérêts net'!I16-'Intérêts net'!H16)/'Intérêts net'!H16</f>
        <v>-0.64596181535336994</v>
      </c>
      <c r="N16">
        <f>('Intérêts net'!E16-'Intérêts net'!D16)/'Intérêts net'!D16</f>
        <v>-0.66428122069245332</v>
      </c>
      <c r="O16" s="22"/>
      <c r="P16" s="22" t="s">
        <v>272</v>
      </c>
      <c r="Q16" s="22" t="s">
        <v>238</v>
      </c>
      <c r="R16" s="22" t="s">
        <v>273</v>
      </c>
      <c r="S16" s="22" t="s">
        <v>274</v>
      </c>
      <c r="T16" s="22" t="s">
        <v>275</v>
      </c>
      <c r="U16" s="22" t="s">
        <v>276</v>
      </c>
      <c r="V16" s="22" t="s">
        <v>277</v>
      </c>
      <c r="W16" s="22" t="s">
        <v>278</v>
      </c>
    </row>
    <row r="17" spans="2:23" ht="15.75" thickBot="1" x14ac:dyDescent="0.3">
      <c r="G17">
        <v>0.31110190952056965</v>
      </c>
      <c r="I17" t="s">
        <v>46</v>
      </c>
      <c r="J17">
        <v>0</v>
      </c>
      <c r="K17">
        <v>1</v>
      </c>
      <c r="L17">
        <f>('Intérêts net'!AQ17*'Intérêts net'!AT17)</f>
        <v>1</v>
      </c>
      <c r="M17">
        <f>('Intérêts net'!I17-'Intérêts net'!H17)/'Intérêts net'!H17</f>
        <v>5.5875102711585869E-2</v>
      </c>
      <c r="N17">
        <f>('Intérêts net'!E17-'Intérêts net'!D17)/'Intérêts net'!D17</f>
        <v>-0.47692307692307695</v>
      </c>
      <c r="O17" s="20" t="s">
        <v>199</v>
      </c>
      <c r="P17" s="20">
        <v>0.39421662134817592</v>
      </c>
      <c r="Q17" s="20">
        <v>6.3796069672771072E-2</v>
      </c>
      <c r="R17" s="20">
        <v>6.1793245786179254</v>
      </c>
      <c r="S17" s="20">
        <v>5.5261735282839608E-8</v>
      </c>
      <c r="T17" s="20">
        <v>0.26669009517362957</v>
      </c>
      <c r="U17" s="20">
        <v>0.52174314752272233</v>
      </c>
      <c r="V17" s="20">
        <v>0.26669009517362957</v>
      </c>
      <c r="W17" s="20">
        <v>0.52174314752272233</v>
      </c>
    </row>
    <row r="18" spans="2:23" x14ac:dyDescent="0.25">
      <c r="C18" s="22"/>
      <c r="D18" s="22" t="s">
        <v>235</v>
      </c>
      <c r="E18" s="22" t="s">
        <v>236</v>
      </c>
      <c r="G18">
        <v>0.3440755311833204</v>
      </c>
      <c r="I18" t="s">
        <v>65</v>
      </c>
      <c r="J18">
        <v>0</v>
      </c>
      <c r="K18">
        <v>0</v>
      </c>
      <c r="L18">
        <f>('Intérêts net'!AQ18*'Intérêts net'!AT18)</f>
        <v>0</v>
      </c>
      <c r="M18">
        <f>('Intérêts net'!I18-'Intérêts net'!H18)/'Intérêts net'!H18</f>
        <v>0.38659330644861195</v>
      </c>
      <c r="N18">
        <f>('Intérêts net'!E18-'Intérêts net'!D18)/'Intérêts net'!D18</f>
        <v>-0.11513683530873135</v>
      </c>
      <c r="O18" s="20" t="s">
        <v>296</v>
      </c>
      <c r="P18" s="20">
        <v>-0.41567662392790466</v>
      </c>
      <c r="Q18" s="20">
        <v>0.3223321848926492</v>
      </c>
      <c r="R18" s="20">
        <v>-1.2895908116229327</v>
      </c>
      <c r="S18" s="20">
        <v>0.20198276248743643</v>
      </c>
      <c r="T18" s="20">
        <v>-1.0600094805514473</v>
      </c>
      <c r="U18" s="20">
        <v>0.22865623269563801</v>
      </c>
      <c r="V18" s="20">
        <v>-1.0600094805514473</v>
      </c>
      <c r="W18" s="20">
        <v>0.22865623269563801</v>
      </c>
    </row>
    <row r="19" spans="2:23" x14ac:dyDescent="0.25">
      <c r="C19" s="20" t="s">
        <v>130</v>
      </c>
      <c r="D19" s="20">
        <v>-0.27808974361219013</v>
      </c>
      <c r="E19" s="20">
        <v>0.44550227219211014</v>
      </c>
      <c r="G19">
        <v>-6.1406727849320053E-2</v>
      </c>
      <c r="I19" t="s">
        <v>41</v>
      </c>
      <c r="J19">
        <v>1</v>
      </c>
      <c r="K19">
        <v>0</v>
      </c>
      <c r="L19">
        <f>('Intérêts net'!AQ19*'Intérêts net'!AT19)</f>
        <v>0</v>
      </c>
      <c r="M19">
        <f>('Intérêts net'!I19-'Intérêts net'!H19)/'Intérêts net'!H19</f>
        <v>-0.41159153952843275</v>
      </c>
      <c r="N19">
        <f>('Intérêts net'!E19-'Intérêts net'!D19)/'Intérêts net'!D19</f>
        <v>-0.67913867243632497</v>
      </c>
      <c r="O19" s="20" t="s">
        <v>311</v>
      </c>
      <c r="P19" s="20">
        <v>0.76297319052256574</v>
      </c>
      <c r="Q19" s="20">
        <v>0.34440008380384524</v>
      </c>
      <c r="R19" s="20">
        <v>2.2153687713883392</v>
      </c>
      <c r="S19" s="20">
        <v>3.0416573905408788E-2</v>
      </c>
      <c r="T19" s="20">
        <v>7.4527232534770227E-2</v>
      </c>
      <c r="U19" s="20">
        <v>1.4514191485103614</v>
      </c>
      <c r="V19" s="20">
        <v>7.4527232534770227E-2</v>
      </c>
      <c r="W19" s="20">
        <v>1.4514191485103614</v>
      </c>
    </row>
    <row r="20" spans="2:23" x14ac:dyDescent="0.25">
      <c r="C20" s="20" t="s">
        <v>228</v>
      </c>
      <c r="D20" s="20">
        <v>0.12367743707572425</v>
      </c>
      <c r="E20" s="20">
        <v>5.7051255659561333</v>
      </c>
      <c r="G20">
        <v>-0.10384744122582569</v>
      </c>
      <c r="I20" t="s">
        <v>39</v>
      </c>
      <c r="J20">
        <v>0</v>
      </c>
      <c r="K20">
        <v>1</v>
      </c>
      <c r="L20">
        <f>('Intérêts net'!AQ20*'Intérêts net'!AT20)</f>
        <v>0</v>
      </c>
      <c r="M20">
        <f>('Intérêts net'!I20-'Intérêts net'!H20)/'Intérêts net'!H20</f>
        <v>9.3965643849713718E-2</v>
      </c>
      <c r="N20">
        <f>('Intérêts net'!E20-'Intérêts net'!D20)/'Intérêts net'!D20</f>
        <v>4.4231974831448264</v>
      </c>
      <c r="O20" s="20" t="s">
        <v>308</v>
      </c>
      <c r="P20" s="20">
        <v>-0.17047465879379287</v>
      </c>
      <c r="Q20" s="20">
        <v>6.0162931828839646E-2</v>
      </c>
      <c r="R20" s="20">
        <v>-2.833549722589721</v>
      </c>
      <c r="S20" s="20">
        <v>6.2041361358564024E-3</v>
      </c>
      <c r="T20" s="20">
        <v>-0.29073864590086423</v>
      </c>
      <c r="U20" s="20">
        <v>-5.0210671686721497E-2</v>
      </c>
      <c r="V20" s="20">
        <v>-0.29073864590086423</v>
      </c>
      <c r="W20" s="20">
        <v>-5.0210671686721497E-2</v>
      </c>
    </row>
    <row r="21" spans="2:23" ht="15.75" thickBot="1" x14ac:dyDescent="0.3">
      <c r="C21" s="20" t="s">
        <v>266</v>
      </c>
      <c r="D21" s="20">
        <v>13</v>
      </c>
      <c r="E21" s="20">
        <v>54</v>
      </c>
      <c r="G21">
        <v>-0.4303980577582962</v>
      </c>
      <c r="I21" t="s">
        <v>37</v>
      </c>
      <c r="J21">
        <v>0</v>
      </c>
      <c r="K21">
        <v>0</v>
      </c>
      <c r="L21">
        <f>('Intérêts net'!AQ21*'Intérêts net'!AT21)</f>
        <v>0</v>
      </c>
      <c r="M21">
        <f>('Intérêts net'!I21-'Intérêts net'!H21)/'Intérêts net'!H21</f>
        <v>0.27607862682521661</v>
      </c>
      <c r="N21">
        <f>('Intérêts net'!E21-'Intérêts net'!D21)/'Intérêts net'!D21</f>
        <v>-0.25</v>
      </c>
      <c r="O21" s="21" t="s">
        <v>309</v>
      </c>
      <c r="P21" s="21">
        <v>1.8025905034401452E-2</v>
      </c>
      <c r="Q21" s="21">
        <v>1.2834977385325418E-2</v>
      </c>
      <c r="R21" s="21">
        <v>1.4044360572860037</v>
      </c>
      <c r="S21" s="21">
        <v>0.16517907163545512</v>
      </c>
      <c r="T21" s="21">
        <v>-7.6308491806316159E-3</v>
      </c>
      <c r="U21" s="21">
        <v>4.368265924943452E-2</v>
      </c>
      <c r="V21" s="21">
        <v>-7.6308491806316159E-3</v>
      </c>
      <c r="W21" s="21">
        <v>4.368265924943452E-2</v>
      </c>
    </row>
    <row r="22" spans="2:23" x14ac:dyDescent="0.25">
      <c r="C22" s="20" t="s">
        <v>269</v>
      </c>
      <c r="D22" s="20">
        <v>12</v>
      </c>
      <c r="E22" s="20">
        <v>53</v>
      </c>
      <c r="G22">
        <v>-8.5859542191655924E-2</v>
      </c>
      <c r="I22" t="s">
        <v>36</v>
      </c>
      <c r="J22">
        <v>0</v>
      </c>
      <c r="K22">
        <v>0</v>
      </c>
      <c r="L22">
        <f>('Intérêts net'!AQ22*'Intérêts net'!AT22)</f>
        <v>0</v>
      </c>
      <c r="M22">
        <f>('Intérêts net'!I22-'Intérêts net'!H22)/'Intérêts net'!H22</f>
        <v>0.27576885761578529</v>
      </c>
      <c r="N22">
        <f>('Intérêts net'!E22-'Intérêts net'!D22)/'Intérêts net'!D22</f>
        <v>-0.17628383394777902</v>
      </c>
    </row>
    <row r="23" spans="2:23" x14ac:dyDescent="0.25">
      <c r="C23" s="20" t="s">
        <v>180</v>
      </c>
      <c r="D23" s="20">
        <v>2.1678302369668685E-2</v>
      </c>
      <c r="E23" s="20"/>
      <c r="G23">
        <v>-0.5350541815765677</v>
      </c>
      <c r="I23" t="s">
        <v>50</v>
      </c>
      <c r="J23">
        <v>1</v>
      </c>
      <c r="K23">
        <v>0</v>
      </c>
      <c r="L23">
        <f>('Intérêts net'!AQ23*'Intérêts net'!AT23)</f>
        <v>0</v>
      </c>
      <c r="M23">
        <f>('Intérêts net'!I23-'Intérêts net'!H23)/'Intérêts net'!H23</f>
        <v>-5.6956640035617997E-2</v>
      </c>
      <c r="N23">
        <f>('Intérêts net'!E23-'Intérêts net'!D23)/'Intérêts net'!D23</f>
        <v>0.20802142170676544</v>
      </c>
    </row>
    <row r="24" spans="2:23" x14ac:dyDescent="0.25">
      <c r="C24" s="20" t="s">
        <v>282</v>
      </c>
      <c r="D24" s="20">
        <v>9.9755639304532906E-9</v>
      </c>
      <c r="E24" s="20"/>
      <c r="G24">
        <v>-7.4078615407045488E-3</v>
      </c>
      <c r="I24" t="s">
        <v>20</v>
      </c>
      <c r="J24">
        <v>1</v>
      </c>
      <c r="K24">
        <v>0</v>
      </c>
      <c r="L24">
        <f>('Intérêts net'!AQ24*'Intérêts net'!AT24)</f>
        <v>0</v>
      </c>
      <c r="M24">
        <f>('Intérêts net'!I24-'Intérêts net'!H24)/'Intérêts net'!H24</f>
        <v>0.63587406191888785</v>
      </c>
      <c r="N24">
        <f>('Intérêts net'!E24-'Intérêts net'!D24)/'Intérêts net'!D24</f>
        <v>2.5439537763103592</v>
      </c>
    </row>
    <row r="25" spans="2:23" ht="15.75" thickBot="1" x14ac:dyDescent="0.3">
      <c r="C25" s="21" t="s">
        <v>283</v>
      </c>
      <c r="D25" s="21">
        <v>0.41748078118441251</v>
      </c>
      <c r="E25" s="21"/>
      <c r="G25">
        <v>-0.1506599489676414</v>
      </c>
      <c r="I25" t="s">
        <v>35</v>
      </c>
      <c r="J25">
        <v>1</v>
      </c>
      <c r="K25">
        <v>0</v>
      </c>
      <c r="L25">
        <f>('Intérêts net'!AQ25*'Intérêts net'!AT25)</f>
        <v>0</v>
      </c>
      <c r="M25">
        <f>('Intérêts net'!I25-'Intérêts net'!H25)/'Intérêts net'!H25</f>
        <v>-0.48835255362892505</v>
      </c>
      <c r="N25">
        <f>('Intérêts net'!E25-'Intérêts net'!D25)/'Intérêts net'!D25</f>
        <v>-0.84644823666612545</v>
      </c>
      <c r="O25" t="s">
        <v>279</v>
      </c>
    </row>
    <row r="26" spans="2:23" ht="15.75" thickBot="1" x14ac:dyDescent="0.3">
      <c r="G26">
        <v>7.3270935724980019E-3</v>
      </c>
      <c r="I26" t="s">
        <v>23</v>
      </c>
      <c r="J26">
        <v>1</v>
      </c>
      <c r="K26">
        <v>1</v>
      </c>
      <c r="L26">
        <f>('Intérêts net'!AQ26*'Intérêts net'!AT26)</f>
        <v>1</v>
      </c>
      <c r="M26">
        <f>('Intérêts net'!I26-'Intérêts net'!H26)/'Intérêts net'!H26</f>
        <v>-0.47740012651272062</v>
      </c>
      <c r="N26">
        <f>('Intérêts net'!E26-'Intérêts net'!D26)/'Intérêts net'!D26</f>
        <v>-0.71188747472673308</v>
      </c>
    </row>
    <row r="27" spans="2:23" x14ac:dyDescent="0.25">
      <c r="B27" s="142" t="s">
        <v>325</v>
      </c>
      <c r="C27" s="143"/>
      <c r="D27" s="144"/>
      <c r="G27">
        <v>7.295942595721891E-2</v>
      </c>
      <c r="I27" t="s">
        <v>57</v>
      </c>
      <c r="J27">
        <v>1</v>
      </c>
      <c r="K27">
        <v>1</v>
      </c>
      <c r="L27">
        <f>('Intérêts net'!AQ27*'Intérêts net'!AT27)</f>
        <v>1</v>
      </c>
      <c r="M27">
        <f>('Intérêts net'!I27-'Intérêts net'!H27)/'Intérêts net'!H27</f>
        <v>-0.88354596009159303</v>
      </c>
      <c r="N27">
        <f>('Intérêts net'!E27-'Intérêts net'!D27)/'Intérêts net'!D27</f>
        <v>-0.84843205574912894</v>
      </c>
      <c r="O27" s="22" t="s">
        <v>280</v>
      </c>
      <c r="P27" s="22" t="s">
        <v>310</v>
      </c>
      <c r="Q27" s="22" t="s">
        <v>207</v>
      </c>
    </row>
    <row r="28" spans="2:23" ht="30" x14ac:dyDescent="0.25">
      <c r="B28" s="69"/>
      <c r="C28" s="64" t="s">
        <v>324</v>
      </c>
      <c r="D28" s="64" t="s">
        <v>328</v>
      </c>
      <c r="G28">
        <v>-2.4089827104354936E-2</v>
      </c>
      <c r="I28" t="s">
        <v>55</v>
      </c>
      <c r="J28">
        <v>1</v>
      </c>
      <c r="K28">
        <v>0</v>
      </c>
      <c r="L28">
        <f>('Intérêts net'!AQ28*'Intérêts net'!AT28)</f>
        <v>0</v>
      </c>
      <c r="M28">
        <f>('Intérêts net'!I28-'Intérêts net'!H28)/'Intérêts net'!H28</f>
        <v>-7.2501196563337922E-2</v>
      </c>
      <c r="N28">
        <f>('Intérêts net'!E28-'Intérêts net'!D28)/'Intérêts net'!D28</f>
        <v>0.31288935963402614</v>
      </c>
      <c r="O28" s="20">
        <v>1</v>
      </c>
      <c r="P28" s="20">
        <v>0.43671041681193101</v>
      </c>
      <c r="Q28" s="20">
        <v>0.56328958318806899</v>
      </c>
    </row>
    <row r="29" spans="2:23" x14ac:dyDescent="0.25">
      <c r="B29" s="73" t="s">
        <v>326</v>
      </c>
      <c r="C29" s="84">
        <v>13</v>
      </c>
      <c r="D29" s="84">
        <v>54</v>
      </c>
      <c r="G29">
        <v>17.260742898761837</v>
      </c>
      <c r="I29" t="s">
        <v>27</v>
      </c>
      <c r="J29">
        <v>1</v>
      </c>
      <c r="K29">
        <v>0</v>
      </c>
      <c r="L29">
        <f>('Intérêts net'!AQ29*'Intérêts net'!AT29)</f>
        <v>0</v>
      </c>
      <c r="M29">
        <f>('Intérêts net'!I29-'Intérêts net'!H29)/'Intérêts net'!H29</f>
        <v>-0.34546826434040928</v>
      </c>
      <c r="N29">
        <f>('Intérêts net'!E29-'Intérêts net'!D29)/'Intérêts net'!D29</f>
        <v>0.96828789775673108</v>
      </c>
      <c r="O29" s="20">
        <v>2</v>
      </c>
      <c r="P29" s="20">
        <v>0.32730569132719844</v>
      </c>
      <c r="Q29" s="20">
        <v>-0.32730569132719844</v>
      </c>
    </row>
    <row r="30" spans="2:23" x14ac:dyDescent="0.25">
      <c r="B30" s="75" t="s">
        <v>227</v>
      </c>
      <c r="C30" s="85">
        <f>D19</f>
        <v>-0.27808974361219013</v>
      </c>
      <c r="D30" s="85">
        <f>E19</f>
        <v>0.44550227219211014</v>
      </c>
      <c r="G30">
        <v>0.38145936120488183</v>
      </c>
      <c r="I30" t="s">
        <v>40</v>
      </c>
      <c r="J30">
        <v>1</v>
      </c>
      <c r="K30">
        <v>0</v>
      </c>
      <c r="L30">
        <f>('Intérêts net'!AQ30*'Intérêts net'!AT30)</f>
        <v>0</v>
      </c>
      <c r="M30">
        <f>('Intérêts net'!I30-'Intérêts net'!H30)/'Intérêts net'!H30</f>
        <v>-0.10729846526516842</v>
      </c>
      <c r="N30">
        <f>('Intérêts net'!E30-'Intérêts net'!D30)/'Intérêts net'!D30</f>
        <v>-0.38393473066541201</v>
      </c>
      <c r="O30" s="20">
        <v>3</v>
      </c>
      <c r="P30" s="20">
        <v>0.45588190289692543</v>
      </c>
      <c r="Q30" s="20">
        <v>0.54411809710307457</v>
      </c>
    </row>
    <row r="31" spans="2:23" x14ac:dyDescent="0.25">
      <c r="B31" s="75" t="s">
        <v>228</v>
      </c>
      <c r="C31" s="85">
        <f>D20</f>
        <v>0.12367743707572425</v>
      </c>
      <c r="D31" s="85">
        <f>E20</f>
        <v>5.7051255659561333</v>
      </c>
      <c r="G31">
        <v>0.40839786060756733</v>
      </c>
      <c r="I31" t="s">
        <v>56</v>
      </c>
      <c r="J31">
        <v>1</v>
      </c>
      <c r="K31">
        <v>1</v>
      </c>
      <c r="L31">
        <f>('Intérêts net'!AQ31*'Intérêts net'!AT31)</f>
        <v>1</v>
      </c>
      <c r="M31">
        <f>('Intérêts net'!I31-'Intérêts net'!H31)/'Intérêts net'!H31</f>
        <v>-0.38340412004069174</v>
      </c>
      <c r="N31">
        <f>('Intérêts net'!E31-'Intérêts net'!D31)/'Intérêts net'!D31</f>
        <v>-0.71639344262295079</v>
      </c>
      <c r="O31" s="20">
        <v>4</v>
      </c>
      <c r="P31" s="20">
        <v>0.33523937941535503</v>
      </c>
      <c r="Q31" s="20">
        <v>-0.33523937941535503</v>
      </c>
    </row>
    <row r="32" spans="2:23" ht="30" x14ac:dyDescent="0.25">
      <c r="B32" s="75" t="s">
        <v>237</v>
      </c>
      <c r="C32" s="125">
        <v>61</v>
      </c>
      <c r="D32" s="125"/>
      <c r="G32">
        <v>1.137274723771537</v>
      </c>
      <c r="I32" t="s">
        <v>30</v>
      </c>
      <c r="J32">
        <v>1</v>
      </c>
      <c r="K32">
        <v>0</v>
      </c>
      <c r="L32">
        <f>('Intérêts net'!AQ32*'Intérêts net'!AT32)</f>
        <v>0</v>
      </c>
      <c r="M32">
        <f>('Intérêts net'!I32-'Intérêts net'!H32)/'Intérêts net'!H32</f>
        <v>-0.17375472295430697</v>
      </c>
      <c r="N32">
        <f>('Intérêts net'!E32-'Intérêts net'!D32)/'Intérêts net'!D32</f>
        <v>-0.7259286906865251</v>
      </c>
      <c r="O32" s="20">
        <v>5</v>
      </c>
      <c r="P32" s="20">
        <v>0.30012896147963841</v>
      </c>
      <c r="Q32" s="20">
        <v>-0.30012896147963841</v>
      </c>
    </row>
    <row r="33" spans="2:17" x14ac:dyDescent="0.25">
      <c r="B33" s="75" t="s">
        <v>183</v>
      </c>
      <c r="C33" s="151">
        <f>-D9</f>
        <v>2.1322354760561337</v>
      </c>
      <c r="D33" s="151"/>
      <c r="G33">
        <v>2.532831282907284E-2</v>
      </c>
      <c r="I33" t="s">
        <v>59</v>
      </c>
      <c r="J33">
        <v>0</v>
      </c>
      <c r="K33">
        <v>0</v>
      </c>
      <c r="L33">
        <f>('Intérêts net'!AQ33*'Intérêts net'!AT33)</f>
        <v>0</v>
      </c>
      <c r="M33">
        <f>('Intérêts net'!I33-'Intérêts net'!H33)/'Intérêts net'!H33</f>
        <v>-1.0683246773783329E-2</v>
      </c>
      <c r="N33">
        <f>('Intérêts net'!E33-'Intérêts net'!D33)/'Intérêts net'!D33</f>
        <v>-0.15369676519621978</v>
      </c>
      <c r="O33" s="20">
        <v>6</v>
      </c>
      <c r="P33" s="20">
        <v>0.38690386980642877</v>
      </c>
      <c r="Q33" s="20">
        <v>0.61309613019357123</v>
      </c>
    </row>
    <row r="34" spans="2:17" x14ac:dyDescent="0.25">
      <c r="B34" s="76" t="s">
        <v>229</v>
      </c>
      <c r="C34" s="151">
        <f>D10</f>
        <v>1.8511021688858164E-2</v>
      </c>
      <c r="D34" s="151"/>
      <c r="G34">
        <v>-0.23291332569683085</v>
      </c>
      <c r="I34" t="s">
        <v>33</v>
      </c>
      <c r="J34">
        <v>1</v>
      </c>
      <c r="K34">
        <v>1</v>
      </c>
      <c r="L34">
        <f>('Intérêts net'!AQ34*'Intérêts net'!AT34)</f>
        <v>1</v>
      </c>
      <c r="M34">
        <f>('Intérêts net'!I34-'Intérêts net'!H34)/'Intérêts net'!H34</f>
        <v>-0.48680803570264958</v>
      </c>
      <c r="N34">
        <f>('Intérêts net'!E34-'Intérêts net'!D34)/'Intérêts net'!D34</f>
        <v>2.4285261054629883</v>
      </c>
      <c r="O34" s="20">
        <v>7</v>
      </c>
      <c r="P34" s="20">
        <v>0.39987699258899634</v>
      </c>
      <c r="Q34" s="20">
        <v>0.60012300741100366</v>
      </c>
    </row>
    <row r="35" spans="2:17" x14ac:dyDescent="0.25">
      <c r="B35" s="69"/>
      <c r="C35" s="77"/>
      <c r="D35" s="78"/>
      <c r="G35">
        <v>1.0745773947630095</v>
      </c>
      <c r="I35" t="s">
        <v>24</v>
      </c>
      <c r="J35">
        <v>0</v>
      </c>
      <c r="K35">
        <v>0</v>
      </c>
      <c r="L35">
        <f>('Intérêts net'!AQ35*'Intérêts net'!AT35)</f>
        <v>0</v>
      </c>
      <c r="M35">
        <f>('Intérêts net'!I35-'Intérêts net'!H35)/'Intérêts net'!H35</f>
        <v>6.9821896767244457E-2</v>
      </c>
      <c r="N35">
        <f>('Intérêts net'!E35-'Intérêts net'!D35)/'Intérêts net'!D35</f>
        <v>1.5882008334625677E-2</v>
      </c>
      <c r="O35" s="20">
        <v>8</v>
      </c>
      <c r="P35" s="20">
        <v>0.34214884918192989</v>
      </c>
      <c r="Q35" s="20">
        <v>-0.34214884918192989</v>
      </c>
    </row>
    <row r="36" spans="2:17" x14ac:dyDescent="0.25">
      <c r="B36" s="126" t="s">
        <v>327</v>
      </c>
      <c r="C36" s="126"/>
      <c r="D36" s="126"/>
      <c r="G36">
        <v>5.046875100461351E-2</v>
      </c>
      <c r="I36" t="s">
        <v>38</v>
      </c>
      <c r="J36">
        <v>1</v>
      </c>
      <c r="K36">
        <v>0</v>
      </c>
      <c r="L36">
        <f>('Intérêts net'!AQ36*'Intérêts net'!AT36)</f>
        <v>0</v>
      </c>
      <c r="M36">
        <f>('Intérêts net'!I36-'Intérêts net'!H36)/'Intérêts net'!H36</f>
        <v>-3.4391697117865688E-2</v>
      </c>
      <c r="N36">
        <f>('Intérêts net'!E36-'Intérêts net'!D36)/'Intérêts net'!D36</f>
        <v>-0.3712183665819761</v>
      </c>
      <c r="O36" s="20">
        <v>9</v>
      </c>
      <c r="P36" s="20">
        <v>0.30512401010815071</v>
      </c>
      <c r="Q36" s="20">
        <v>-0.30512401010815071</v>
      </c>
    </row>
    <row r="37" spans="2:17" ht="30" x14ac:dyDescent="0.25">
      <c r="B37" s="73" t="s">
        <v>237</v>
      </c>
      <c r="C37" s="79">
        <v>12</v>
      </c>
      <c r="D37" s="83">
        <v>53</v>
      </c>
      <c r="G37">
        <v>2.1577050220789706</v>
      </c>
      <c r="I37" t="s">
        <v>12</v>
      </c>
      <c r="J37">
        <v>0</v>
      </c>
      <c r="K37">
        <v>0</v>
      </c>
      <c r="L37">
        <f>('Intérêts net'!AQ37*'Intérêts net'!AT37)</f>
        <v>0</v>
      </c>
      <c r="M37">
        <f>('Intérêts net'!I37-'Intérêts net'!H37)/'Intérêts net'!H37</f>
        <v>6.892742251863476</v>
      </c>
      <c r="N37">
        <f>('Intérêts net'!E37-'Intérêts net'!D37)/'Intérêts net'!D37</f>
        <v>-0.95794843513029093</v>
      </c>
      <c r="O37" s="20">
        <v>10</v>
      </c>
      <c r="P37" s="20">
        <v>0.44342836238066502</v>
      </c>
      <c r="Q37" s="20">
        <v>0.55657163761933504</v>
      </c>
    </row>
    <row r="38" spans="2:17" x14ac:dyDescent="0.25">
      <c r="B38" s="75" t="s">
        <v>180</v>
      </c>
      <c r="C38" s="151">
        <f>D23</f>
        <v>2.1678302369668685E-2</v>
      </c>
      <c r="D38" s="151"/>
      <c r="G38">
        <v>-1</v>
      </c>
      <c r="I38" t="s">
        <v>25</v>
      </c>
      <c r="J38">
        <v>0</v>
      </c>
      <c r="K38">
        <v>0</v>
      </c>
      <c r="L38">
        <f>('Intérêts net'!AQ38*'Intérêts net'!AT38)</f>
        <v>0</v>
      </c>
      <c r="M38">
        <f>('Intérêts net'!I38-'Intérêts net'!H38)/'Intérêts net'!H38</f>
        <v>0.28676470588235292</v>
      </c>
      <c r="N38">
        <f>('Intérêts net'!E38-'Intérêts net'!D38)/'Intérêts net'!D38</f>
        <v>-0.2857142857142857</v>
      </c>
      <c r="O38" s="20">
        <v>11</v>
      </c>
      <c r="P38" s="20">
        <v>0.39246985280655361</v>
      </c>
      <c r="Q38" s="20">
        <v>-0.39246985280655361</v>
      </c>
    </row>
    <row r="39" spans="2:17" x14ac:dyDescent="0.25">
      <c r="B39" s="76" t="s">
        <v>230</v>
      </c>
      <c r="C39" s="151">
        <f>D24</f>
        <v>9.9755639304532906E-9</v>
      </c>
      <c r="D39" s="151"/>
      <c r="G39">
        <v>-0.23261514727646776</v>
      </c>
      <c r="I39" t="s">
        <v>61</v>
      </c>
      <c r="J39">
        <v>0</v>
      </c>
      <c r="K39">
        <v>0</v>
      </c>
      <c r="L39">
        <f>('Intérêts net'!AQ39*'Intérêts net'!AT39)</f>
        <v>0</v>
      </c>
      <c r="M39">
        <f>('Intérêts net'!I39-'Intérêts net'!H39)/'Intérêts net'!H39</f>
        <v>0.39147961800775055</v>
      </c>
      <c r="N39">
        <f>('Intérêts net'!E39-'Intérêts net'!D39)/'Intérêts net'!D39</f>
        <v>-0.56190476190476191</v>
      </c>
      <c r="O39" s="20">
        <v>12</v>
      </c>
      <c r="P39" s="20">
        <v>0.43979876977585131</v>
      </c>
      <c r="Q39" s="20">
        <v>-0.43979876977585131</v>
      </c>
    </row>
    <row r="40" spans="2:17" x14ac:dyDescent="0.25">
      <c r="G40">
        <v>0.3893115097303938</v>
      </c>
      <c r="I40" t="s">
        <v>21</v>
      </c>
      <c r="J40">
        <v>0</v>
      </c>
      <c r="K40">
        <v>0</v>
      </c>
      <c r="L40">
        <f>('Intérêts net'!AQ40*'Intérêts net'!AT40)</f>
        <v>0</v>
      </c>
      <c r="M40">
        <f>('Intérêts net'!I40-'Intérêts net'!H40)/'Intérêts net'!H40</f>
        <v>0.89422163562487023</v>
      </c>
      <c r="N40">
        <f>('Intérêts net'!E40-'Intérêts net'!D40)/'Intérêts net'!D40</f>
        <v>-0.61432269197584122</v>
      </c>
      <c r="O40" s="20">
        <v>13</v>
      </c>
      <c r="P40" s="20">
        <v>-4.2253374126225332E-2</v>
      </c>
      <c r="Q40" s="20">
        <v>4.2253374126225332E-2</v>
      </c>
    </row>
    <row r="41" spans="2:17" x14ac:dyDescent="0.25">
      <c r="B41" s="26"/>
      <c r="C41" s="26" t="s">
        <v>342</v>
      </c>
      <c r="D41" s="26" t="s">
        <v>343</v>
      </c>
      <c r="G41">
        <v>-0.12742086265220387</v>
      </c>
      <c r="I41" t="s">
        <v>42</v>
      </c>
      <c r="J41">
        <v>0</v>
      </c>
      <c r="K41">
        <v>0</v>
      </c>
      <c r="L41">
        <f>('Intérêts net'!AQ41*'Intérêts net'!AT41)</f>
        <v>0</v>
      </c>
      <c r="M41">
        <f>('Intérêts net'!I41-'Intérêts net'!H41)/'Intérêts net'!H41</f>
        <v>-0.1249862280808178</v>
      </c>
      <c r="N41">
        <f>('Intérêts net'!E41-'Intérêts net'!D41)/'Intérêts net'!D41</f>
        <v>-0.99464561863232792</v>
      </c>
      <c r="O41" s="20">
        <v>14</v>
      </c>
      <c r="P41" s="20">
        <v>0.49236247121402227</v>
      </c>
      <c r="Q41" s="20">
        <v>0.50763752878597779</v>
      </c>
    </row>
    <row r="42" spans="2:17" x14ac:dyDescent="0.25">
      <c r="B42" s="26" t="s">
        <v>346</v>
      </c>
      <c r="C42" s="94">
        <v>13</v>
      </c>
      <c r="D42" s="94">
        <v>54</v>
      </c>
      <c r="G42">
        <v>-0.7918956409309198</v>
      </c>
      <c r="I42" t="s">
        <v>45</v>
      </c>
      <c r="J42">
        <v>1</v>
      </c>
      <c r="K42">
        <v>1</v>
      </c>
      <c r="L42">
        <f>('Intérêts net'!AQ42*'Intérêts net'!AT42)</f>
        <v>1</v>
      </c>
      <c r="M42">
        <f>('Intérêts net'!I42-'Intérêts net'!H42)/'Intérêts net'!H42</f>
        <v>-0.31674293606523235</v>
      </c>
      <c r="N42">
        <f>('Intérêts net'!E42-'Intérêts net'!D42)/'Intérêts net'!D42</f>
        <v>17.072670272111104</v>
      </c>
      <c r="O42" s="20">
        <v>15</v>
      </c>
      <c r="P42" s="20">
        <v>0.72339092877968125</v>
      </c>
      <c r="Q42" s="20">
        <v>-0.72339092877968125</v>
      </c>
    </row>
    <row r="43" spans="2:17" x14ac:dyDescent="0.25">
      <c r="B43" s="26" t="s">
        <v>244</v>
      </c>
      <c r="C43" s="95">
        <f>SKEW($A$2:$A$14)</f>
        <v>-1.0449936634883152</v>
      </c>
      <c r="D43" s="95">
        <f>SKEW($G$2:$G$55)</f>
        <v>6.8235389057999161</v>
      </c>
      <c r="G43">
        <v>0.57277286967715291</v>
      </c>
      <c r="I43" t="s">
        <v>34</v>
      </c>
      <c r="J43">
        <v>1</v>
      </c>
      <c r="K43">
        <v>0</v>
      </c>
      <c r="L43">
        <f>('Intérêts net'!AQ43*'Intérêts net'!AT43)</f>
        <v>0</v>
      </c>
      <c r="M43">
        <f>('Intérêts net'!I43-'Intérêts net'!H43)/'Intérêts net'!H43</f>
        <v>-0.2296239740408475</v>
      </c>
      <c r="N43">
        <f>('Intérêts net'!E43-'Intérêts net'!D43)/'Intérêts net'!D43</f>
        <v>17</v>
      </c>
      <c r="O43" s="20">
        <v>16</v>
      </c>
      <c r="P43" s="20">
        <v>0.32623681368014784</v>
      </c>
      <c r="Q43" s="20">
        <v>-0.32623681368014784</v>
      </c>
    </row>
    <row r="44" spans="2:17" x14ac:dyDescent="0.25">
      <c r="B44" s="26" t="s">
        <v>340</v>
      </c>
      <c r="C44" s="95">
        <f>QUARTILE($A$2:$A$14,3)</f>
        <v>2.1052631578947368E-2</v>
      </c>
      <c r="D44" s="95">
        <f>QUARTILE($G$2:$G$55,3)</f>
        <v>0.37245815726729775</v>
      </c>
      <c r="G44">
        <v>0.3167368562773244</v>
      </c>
      <c r="I44" t="s">
        <v>26</v>
      </c>
      <c r="J44">
        <v>0</v>
      </c>
      <c r="K44">
        <v>0</v>
      </c>
      <c r="L44">
        <f>('Intérêts net'!AQ44*'Intérêts net'!AT44)</f>
        <v>0</v>
      </c>
      <c r="M44">
        <f>('Intérêts net'!I44-'Intérêts net'!H44)/'Intérêts net'!H44</f>
        <v>1.0926538716082066</v>
      </c>
      <c r="N44">
        <f>('Intérêts net'!E44-'Intérêts net'!D44)/'Intérêts net'!D44</f>
        <v>12</v>
      </c>
      <c r="O44" s="20">
        <v>17</v>
      </c>
      <c r="P44" s="20">
        <v>0.45214045939717074</v>
      </c>
      <c r="Q44" s="20">
        <v>0.54785954060282926</v>
      </c>
    </row>
    <row r="45" spans="2:17" x14ac:dyDescent="0.25">
      <c r="B45" s="26" t="s">
        <v>239</v>
      </c>
      <c r="C45" s="95">
        <f>QUARTILE($A$2:$A$14,2)</f>
        <v>-0.25147740572700961</v>
      </c>
      <c r="D45" s="95">
        <f>QUARTILE($G$2:$G$55,2)</f>
        <v>0.14653629682944455</v>
      </c>
      <c r="G45">
        <v>0.30733701067629043</v>
      </c>
      <c r="I45" t="s">
        <v>47</v>
      </c>
      <c r="J45">
        <v>0</v>
      </c>
      <c r="K45">
        <v>0</v>
      </c>
      <c r="L45">
        <f>('Intérêts net'!AQ45*'Intérêts net'!AT45)</f>
        <v>0</v>
      </c>
      <c r="M45">
        <f>('Intérêts net'!I45-'Intérêts net'!H45)/'Intérêts net'!H45</f>
        <v>-4.888937931380722E-3</v>
      </c>
      <c r="N45">
        <f>('Intérêts net'!E45-'Intérêts net'!D45)/'Intérêts net'!D45</f>
        <v>-0.82841967933640781</v>
      </c>
      <c r="O45" s="20">
        <v>18</v>
      </c>
      <c r="P45" s="20">
        <v>4.2253374126224416E-2</v>
      </c>
      <c r="Q45" s="20">
        <v>-4.2253374126224416E-2</v>
      </c>
    </row>
    <row r="46" spans="2:17" x14ac:dyDescent="0.25">
      <c r="B46" s="26" t="s">
        <v>341</v>
      </c>
      <c r="C46" s="95">
        <f>QUARTILE($A$2:$A$14,1)</f>
        <v>-0.41592721958176987</v>
      </c>
      <c r="D46" s="95">
        <f>QUARTILE($G$2:$G$55,1)</f>
        <v>-0.12152750729560932</v>
      </c>
      <c r="G46">
        <v>0.38943662832594911</v>
      </c>
      <c r="I46" t="s">
        <v>19</v>
      </c>
      <c r="J46">
        <v>0</v>
      </c>
      <c r="K46">
        <v>0</v>
      </c>
      <c r="L46">
        <f>('Intérêts net'!AQ46*'Intérêts net'!AT46)</f>
        <v>0</v>
      </c>
      <c r="M46">
        <f>('Intérêts net'!I46-'Intérêts net'!H46)/'Intérêts net'!H46</f>
        <v>2.1911924203584974</v>
      </c>
      <c r="N46">
        <f>('Intérêts net'!E46-'Intérêts net'!D46)/'Intérêts net'!D46</f>
        <v>16.485905799972414</v>
      </c>
      <c r="O46" s="20">
        <v>19</v>
      </c>
      <c r="P46" s="20">
        <v>0.3426457353812879</v>
      </c>
      <c r="Q46" s="20">
        <v>-0.3426457353812879</v>
      </c>
    </row>
    <row r="47" spans="2:17" x14ac:dyDescent="0.25">
      <c r="G47">
        <v>0.24179124691060244</v>
      </c>
      <c r="I47" t="s">
        <v>54</v>
      </c>
      <c r="J47">
        <v>1</v>
      </c>
      <c r="K47">
        <v>0</v>
      </c>
      <c r="L47">
        <f>('Intérêts net'!AQ47*'Intérêts net'!AT47)</f>
        <v>0</v>
      </c>
      <c r="M47">
        <f>('Intérêts net'!I47-'Intérêts net'!H47)/'Intérêts net'!H47</f>
        <v>0.28471552555448409</v>
      </c>
      <c r="N47">
        <f>('Intérêts net'!E47-'Intérêts net'!D47)/'Intérêts net'!D47</f>
        <v>15.704152249134948</v>
      </c>
      <c r="O47" s="20">
        <v>20</v>
      </c>
      <c r="P47" s="20">
        <v>0.34402734379032807</v>
      </c>
      <c r="Q47" s="20">
        <v>-0.34402734379032807</v>
      </c>
    </row>
    <row r="48" spans="2:17" x14ac:dyDescent="0.25">
      <c r="G48">
        <v>0.29337731837125208</v>
      </c>
      <c r="I48" t="s">
        <v>60</v>
      </c>
      <c r="J48">
        <v>1</v>
      </c>
      <c r="K48">
        <v>0</v>
      </c>
      <c r="L48">
        <f>('Intérêts net'!AQ48*'Intérêts net'!AT48)</f>
        <v>0</v>
      </c>
      <c r="M48">
        <f>('Intérêts net'!I48-'Intérêts net'!H48)/'Intérêts net'!H48</f>
        <v>-0.25206373879573579</v>
      </c>
      <c r="N48">
        <f>('Intérêts net'!E48-'Intérêts net'!D48)/'Intérêts net'!D48</f>
        <v>-0.32886898359211841</v>
      </c>
      <c r="O48" s="20">
        <v>21</v>
      </c>
      <c r="P48" s="20">
        <v>0.40767605951709612</v>
      </c>
      <c r="Q48" s="20">
        <v>0.59232394048290393</v>
      </c>
    </row>
    <row r="49" spans="7:17" x14ac:dyDescent="0.25">
      <c r="G49">
        <v>0.21151153986717167</v>
      </c>
      <c r="I49" t="s">
        <v>18</v>
      </c>
      <c r="J49">
        <v>0</v>
      </c>
      <c r="K49">
        <v>0</v>
      </c>
      <c r="L49">
        <f>('Intérêts net'!AQ49*'Intérêts net'!AT49)</f>
        <v>0</v>
      </c>
      <c r="M49">
        <f>('Intérêts net'!I49-'Intérêts net'!H49)/'Intérêts net'!H49</f>
        <v>0.36183150252695823</v>
      </c>
      <c r="N49">
        <f>('Intérêts net'!E49-'Intérêts net'!D49)/'Intérêts net'!D49</f>
        <v>4.468646573851643E-3</v>
      </c>
      <c r="O49" s="20">
        <v>22</v>
      </c>
      <c r="P49" s="20">
        <v>0.33167327679040792</v>
      </c>
      <c r="Q49" s="20">
        <v>0.66832672320959208</v>
      </c>
    </row>
    <row r="50" spans="7:17" x14ac:dyDescent="0.25">
      <c r="G50">
        <v>0.25934663658773854</v>
      </c>
      <c r="I50" t="s">
        <v>22</v>
      </c>
      <c r="J50">
        <v>1</v>
      </c>
      <c r="K50">
        <v>1</v>
      </c>
      <c r="L50">
        <f>('Intérêts net'!AQ50*'Intérêts net'!AT50)</f>
        <v>1</v>
      </c>
      <c r="M50">
        <f>('Intérêts net'!I50-'Intérêts net'!H50)/'Intérêts net'!H50</f>
        <v>-0.35348288519169702</v>
      </c>
      <c r="N50">
        <f>('Intérêts net'!E50-'Intérêts net'!D50)/'Intérêts net'!D50</f>
        <v>-0.54938726530631188</v>
      </c>
      <c r="O50" s="20">
        <v>23</v>
      </c>
      <c r="P50" s="20">
        <v>0.46221036076846422</v>
      </c>
      <c r="Q50" s="20">
        <v>0.53778963923153578</v>
      </c>
    </row>
    <row r="51" spans="7:17" x14ac:dyDescent="0.25">
      <c r="G51">
        <v>0.2520644998013995</v>
      </c>
      <c r="I51" t="s">
        <v>43</v>
      </c>
      <c r="J51">
        <v>1</v>
      </c>
      <c r="K51">
        <v>1</v>
      </c>
      <c r="L51">
        <f>('Intérêts net'!AQ51*'Intérêts net'!AT51)</f>
        <v>1</v>
      </c>
      <c r="M51">
        <f>('Intérêts net'!I51-'Intérêts net'!H51)/'Intérêts net'!H51</f>
        <v>-8.5155130436865761E-2</v>
      </c>
      <c r="N51">
        <f>('Intérêts net'!E51-'Intérêts net'!D51)/'Intérêts net'!D51</f>
        <v>-0.18800870095274191</v>
      </c>
      <c r="O51" s="20">
        <v>24</v>
      </c>
      <c r="P51" s="20">
        <v>0.81006539560360258</v>
      </c>
      <c r="Q51" s="20">
        <v>0.18993460439639742</v>
      </c>
    </row>
    <row r="52" spans="7:17" x14ac:dyDescent="0.25">
      <c r="G52">
        <v>0.2392075977253382</v>
      </c>
      <c r="I52" t="s">
        <v>32</v>
      </c>
      <c r="J52">
        <v>1</v>
      </c>
      <c r="K52">
        <v>0</v>
      </c>
      <c r="L52">
        <f>('Intérêts net'!AQ52*'Intérêts net'!AT52)</f>
        <v>0</v>
      </c>
      <c r="M52">
        <f>('Intérêts net'!I52-'Intérêts net'!H52)/'Intérêts net'!H52</f>
        <v>-0.21806920659984169</v>
      </c>
      <c r="N52">
        <f>('Intérêts net'!E52-'Intérêts net'!D52)/'Intérêts net'!D52</f>
        <v>-0.884065436911734</v>
      </c>
      <c r="O52" s="20">
        <v>25</v>
      </c>
      <c r="P52" s="20">
        <v>0.87684162835300961</v>
      </c>
      <c r="Q52" s="20">
        <v>0.12315837164699039</v>
      </c>
    </row>
    <row r="53" spans="7:17" x14ac:dyDescent="0.25">
      <c r="G53">
        <v>0.10315761049641542</v>
      </c>
      <c r="I53" t="s">
        <v>29</v>
      </c>
      <c r="J53">
        <v>1</v>
      </c>
      <c r="K53">
        <v>0</v>
      </c>
      <c r="L53">
        <f>('Intérêts net'!AQ53*'Intérêts net'!AT53)</f>
        <v>0</v>
      </c>
      <c r="M53">
        <f>('Intérêts net'!I53-'Intérêts net'!H53)/'Intérêts net'!H53</f>
        <v>-0.66666666666666663</v>
      </c>
      <c r="N53">
        <f>('Intérêts net'!E53-'Intérêts net'!D53)/'Intérêts net'!D53</f>
        <v>-0.43471672938761546</v>
      </c>
      <c r="O53" s="20">
        <v>26</v>
      </c>
      <c r="P53" s="20">
        <v>0.41221635197749029</v>
      </c>
      <c r="Q53" s="20">
        <v>0.58778364802250971</v>
      </c>
    </row>
    <row r="54" spans="7:17" x14ac:dyDescent="0.25">
      <c r="G54">
        <v>0.18406242795405353</v>
      </c>
      <c r="I54" t="s">
        <v>31</v>
      </c>
      <c r="J54">
        <v>0</v>
      </c>
      <c r="K54">
        <v>0</v>
      </c>
      <c r="L54">
        <f>('Intérêts net'!AQ54*'Intérêts net'!AT54)</f>
        <v>0</v>
      </c>
      <c r="M54">
        <f>('Intérêts net'!I54-'Intérêts net'!H54)/'Intérêts net'!H54</f>
        <v>0.56967959622149522</v>
      </c>
      <c r="N54">
        <f>('Intérêts net'!E54-'Intérêts net'!D54)/'Intérêts net'!D54</f>
        <v>-0.1089608416084529</v>
      </c>
      <c r="O54" s="20">
        <v>27</v>
      </c>
      <c r="P54" s="20">
        <v>0.47056447152661413</v>
      </c>
      <c r="Q54" s="20">
        <v>0.52943552847338582</v>
      </c>
    </row>
    <row r="55" spans="7:17" x14ac:dyDescent="0.25">
      <c r="G55">
        <v>0.29713650386093765</v>
      </c>
      <c r="I55" t="s">
        <v>48</v>
      </c>
      <c r="J55">
        <v>1</v>
      </c>
      <c r="K55">
        <v>1</v>
      </c>
      <c r="L55">
        <f>('Intérêts net'!AQ55*'Intérêts net'!AT55)</f>
        <v>1</v>
      </c>
      <c r="M55">
        <f>('Intérêts net'!I55-'Intérêts net'!H55)/'Intérêts net'!H55</f>
        <v>-0.24456188504780549</v>
      </c>
      <c r="N55">
        <f>('Intérêts net'!E55-'Intérêts net'!D55)/'Intérêts net'!D55</f>
        <v>-0.15927183880709969</v>
      </c>
      <c r="O55" s="20">
        <v>28</v>
      </c>
      <c r="P55" s="20">
        <v>0.40558751960896994</v>
      </c>
      <c r="Q55" s="20">
        <v>0.59441248039103001</v>
      </c>
    </row>
    <row r="56" spans="7:17" x14ac:dyDescent="0.25">
      <c r="I56" t="s">
        <v>15</v>
      </c>
      <c r="J56">
        <v>1</v>
      </c>
      <c r="K56">
        <v>1</v>
      </c>
      <c r="L56">
        <f>('Intérêts net'!AQ56*'Intérêts net'!AT56)</f>
        <v>1</v>
      </c>
      <c r="M56">
        <f>('Intérêts net'!I56-'Intérêts net'!H56)/'Intérêts net'!H56</f>
        <v>-7.4137917235659587E-2</v>
      </c>
      <c r="N56">
        <f>('Intérêts net'!E56-'Intérêts net'!D56)/'Intérêts net'!D56</f>
        <v>-0.18694230107597307</v>
      </c>
      <c r="O56" s="20">
        <v>29</v>
      </c>
      <c r="P56" s="20">
        <v>0.79396023432291907</v>
      </c>
      <c r="Q56" s="20">
        <v>0.20603976567708093</v>
      </c>
    </row>
    <row r="57" spans="7:17" x14ac:dyDescent="0.25">
      <c r="I57" t="s">
        <v>52</v>
      </c>
      <c r="J57">
        <v>0</v>
      </c>
      <c r="K57">
        <v>1</v>
      </c>
      <c r="L57">
        <f>('Intérêts net'!AQ57*'Intérêts net'!AT57)</f>
        <v>1</v>
      </c>
      <c r="M57">
        <f>('Intérêts net'!I57-'Intérêts net'!H57)/'Intérêts net'!H57</f>
        <v>-0.13773485048954751</v>
      </c>
      <c r="N57">
        <f>('Intérêts net'!E57-'Intérêts net'!D57)/'Intérêts net'!D57</f>
        <v>-0.9107142857142857</v>
      </c>
      <c r="O57" s="20">
        <v>30</v>
      </c>
      <c r="P57" s="20">
        <v>0.4107518768175587</v>
      </c>
      <c r="Q57" s="20">
        <v>0.58924812318244135</v>
      </c>
    </row>
    <row r="58" spans="7:17" x14ac:dyDescent="0.25">
      <c r="I58" t="s">
        <v>118</v>
      </c>
      <c r="J58">
        <v>0</v>
      </c>
      <c r="K58">
        <v>0</v>
      </c>
      <c r="L58">
        <f>('Intérêts net'!AQ58*'Intérêts net'!AT58)</f>
        <v>0</v>
      </c>
      <c r="M58">
        <f>('Intérêts net'!I58-'Intérêts net'!H58)/'Intérêts net'!H58</f>
        <v>0.13403451682509207</v>
      </c>
      <c r="N58">
        <f>('Intérêts net'!E58-'Intérêts net'!D58)/'Intérêts net'!D58</f>
        <v>-0.30975414313733601</v>
      </c>
      <c r="O58" s="20">
        <v>31</v>
      </c>
      <c r="P58" s="20">
        <v>0.3932673209032248</v>
      </c>
      <c r="Q58" s="20">
        <v>-0.3932673209032248</v>
      </c>
    </row>
    <row r="59" spans="7:17" x14ac:dyDescent="0.25">
      <c r="I59" t="s">
        <v>119</v>
      </c>
      <c r="J59">
        <v>0</v>
      </c>
      <c r="K59">
        <v>0</v>
      </c>
      <c r="L59">
        <f>('Intérêts net'!AQ59*'Intérêts net'!AT59)</f>
        <v>0</v>
      </c>
      <c r="M59">
        <f>('Intérêts net'!I59-'Intérêts net'!H59)/'Intérêts net'!H59</f>
        <v>0.14453086073908386</v>
      </c>
      <c r="N59">
        <f>('Intérêts net'!E59-'Intérêts net'!D59)/'Intérêts net'!D59</f>
        <v>-0.25421441854590143</v>
      </c>
      <c r="O59" s="20">
        <v>32</v>
      </c>
      <c r="P59" s="20">
        <v>0.86827800267796329</v>
      </c>
      <c r="Q59" s="20">
        <v>0.13172199732203671</v>
      </c>
    </row>
    <row r="60" spans="7:17" x14ac:dyDescent="0.25">
      <c r="I60" t="s">
        <v>120</v>
      </c>
      <c r="J60">
        <v>0</v>
      </c>
      <c r="K60">
        <v>0</v>
      </c>
      <c r="L60">
        <f>('Intérêts net'!AQ60*'Intérêts net'!AT60)</f>
        <v>0</v>
      </c>
      <c r="M60">
        <f>('Intérêts net'!I60-'Intérêts net'!H60)/'Intérêts net'!H60</f>
        <v>0.19104889273392164</v>
      </c>
      <c r="N60">
        <f>('Intérêts net'!E60-'Intérêts net'!D60)/'Intérêts net'!D60</f>
        <v>-0.27041117951164245</v>
      </c>
      <c r="O60" s="20">
        <v>33</v>
      </c>
      <c r="P60" s="20">
        <v>0.38260004489443999</v>
      </c>
      <c r="Q60" s="20">
        <v>-0.38260004489443999</v>
      </c>
    </row>
    <row r="61" spans="7:17" x14ac:dyDescent="0.25">
      <c r="I61" t="s">
        <v>121</v>
      </c>
      <c r="J61">
        <v>0</v>
      </c>
      <c r="K61">
        <v>0</v>
      </c>
      <c r="L61">
        <f>('Intérêts net'!AQ61*'Intérêts net'!AT61)</f>
        <v>0</v>
      </c>
      <c r="M61">
        <f>('Intérêts net'!I61-'Intérêts net'!H61)/'Intérêts net'!H61</f>
        <v>0.10426476803071436</v>
      </c>
      <c r="N61">
        <f>('Intérêts net'!E61-'Intérêts net'!D61)/'Intérêts net'!D61</f>
        <v>-0.24637224843393268</v>
      </c>
      <c r="O61" s="20">
        <v>34</v>
      </c>
      <c r="P61" s="20">
        <v>0.39338798715665124</v>
      </c>
      <c r="Q61" s="20">
        <v>0.60661201284334876</v>
      </c>
    </row>
    <row r="62" spans="7:17" x14ac:dyDescent="0.25">
      <c r="I62" t="s">
        <v>122</v>
      </c>
      <c r="J62">
        <v>0</v>
      </c>
      <c r="K62">
        <v>0</v>
      </c>
      <c r="L62">
        <f>('Intérêts net'!AQ62*'Intérêts net'!AT62)</f>
        <v>0</v>
      </c>
      <c r="M62">
        <f>('Intérêts net'!I62-'Intérêts net'!H62)/'Intérêts net'!H62</f>
        <v>0.13184811387189616</v>
      </c>
      <c r="N62">
        <f>('Intérêts net'!E62-'Intérêts net'!D62)/'Intérêts net'!D62</f>
        <v>-0.25839512830814637</v>
      </c>
      <c r="O62" s="20">
        <v>35</v>
      </c>
      <c r="P62" s="20">
        <v>-0.79808914971132172</v>
      </c>
      <c r="Q62" s="20">
        <v>0.79808914971132172</v>
      </c>
    </row>
    <row r="63" spans="7:17" x14ac:dyDescent="0.25">
      <c r="I63" t="s">
        <v>123</v>
      </c>
      <c r="J63">
        <v>0</v>
      </c>
      <c r="K63">
        <v>0</v>
      </c>
      <c r="L63">
        <f>('Intérêts net'!AQ63*'Intérêts net'!AT63)</f>
        <v>0</v>
      </c>
      <c r="M63">
        <f>('Intérêts net'!I63-'Intérêts net'!H63)/'Intérêts net'!H63</f>
        <v>5.8427604891327305E-2</v>
      </c>
      <c r="N63">
        <f>('Intérêts net'!E63-'Intérêts net'!D63)/'Intérêts net'!D63</f>
        <v>-0.28802184632116307</v>
      </c>
      <c r="O63" s="20">
        <v>36</v>
      </c>
      <c r="P63" s="20">
        <v>0.34018024737752189</v>
      </c>
      <c r="Q63" s="20">
        <v>-0.34018024737752189</v>
      </c>
    </row>
    <row r="64" spans="7:17" x14ac:dyDescent="0.25">
      <c r="I64" t="s">
        <v>124</v>
      </c>
      <c r="J64">
        <v>0</v>
      </c>
      <c r="K64">
        <v>0</v>
      </c>
      <c r="L64">
        <f>('Intérêts net'!AQ64*'Intérêts net'!AT64)</f>
        <v>0</v>
      </c>
      <c r="M64">
        <f>('Intérêts net'!I64-'Intérêts net'!H64)/'Intérêts net'!H64</f>
        <v>0.11328175982724457</v>
      </c>
      <c r="N64">
        <f>('Intérêts net'!E64-'Intérêts net'!D64)/'Intérêts net'!D64</f>
        <v>-0.24743310253516063</v>
      </c>
      <c r="O64" s="20">
        <v>37</v>
      </c>
      <c r="P64" s="20">
        <v>0.3173504251671071</v>
      </c>
      <c r="Q64" s="20">
        <v>-0.3173504251671071</v>
      </c>
    </row>
    <row r="65" spans="9:17" x14ac:dyDescent="0.25">
      <c r="I65" t="s">
        <v>125</v>
      </c>
      <c r="J65">
        <v>0</v>
      </c>
      <c r="K65">
        <v>0</v>
      </c>
      <c r="L65">
        <f>('Intérêts net'!AQ65*'Intérêts net'!AT65)</f>
        <v>0</v>
      </c>
      <c r="M65">
        <f>('Intérêts net'!I65-'Intérêts net'!H65)/'Intérêts net'!H65</f>
        <v>0.10755446098874467</v>
      </c>
      <c r="N65">
        <f>('Intérêts net'!E65-'Intérêts net'!D65)/'Intérêts net'!D65</f>
        <v>-0.25505271604018465</v>
      </c>
      <c r="O65" s="20">
        <v>38</v>
      </c>
      <c r="P65" s="20">
        <v>0.23070077062296443</v>
      </c>
      <c r="Q65" s="20">
        <v>-0.23070077062296443</v>
      </c>
    </row>
    <row r="66" spans="9:17" x14ac:dyDescent="0.25">
      <c r="I66" t="s">
        <v>126</v>
      </c>
      <c r="J66">
        <v>0</v>
      </c>
      <c r="K66">
        <v>0</v>
      </c>
      <c r="L66">
        <f>('Intérêts net'!AQ66*'Intérêts net'!AT66)</f>
        <v>0</v>
      </c>
      <c r="M66">
        <f>('Intérêts net'!I66-'Intérêts net'!H66)/'Intérêts net'!H66</f>
        <v>8.0791127613358479E-2</v>
      </c>
      <c r="N66">
        <f>('Intérêts net'!E66-'Intérêts net'!D66)/'Intérêts net'!D66</f>
        <v>-0.29112950278939681</v>
      </c>
      <c r="O66" s="20">
        <v>39</v>
      </c>
      <c r="P66" s="20">
        <v>0.39759421846982668</v>
      </c>
      <c r="Q66" s="20">
        <v>-0.39759421846982668</v>
      </c>
    </row>
    <row r="67" spans="9:17" x14ac:dyDescent="0.25">
      <c r="I67" t="s">
        <v>127</v>
      </c>
      <c r="J67">
        <v>0</v>
      </c>
      <c r="K67">
        <v>0</v>
      </c>
      <c r="L67">
        <f>('Intérêts net'!AQ67*'Intérêts net'!AT67)</f>
        <v>0</v>
      </c>
      <c r="M67">
        <f>('Intérêts net'!I67-'Intérêts net'!H67)/'Intérêts net'!H67</f>
        <v>7.9923836394619838E-3</v>
      </c>
      <c r="N67">
        <f>('Intérêts net'!E67-'Intérêts net'!D67)/'Intérêts net'!D67</f>
        <v>-0.24111888043096003</v>
      </c>
      <c r="O67" s="20">
        <v>40</v>
      </c>
      <c r="P67" s="20">
        <v>1.103260164902625</v>
      </c>
      <c r="Q67" s="20">
        <v>-0.10326016490262502</v>
      </c>
    </row>
    <row r="68" spans="9:17" x14ac:dyDescent="0.25">
      <c r="I68" t="s">
        <v>128</v>
      </c>
      <c r="J68">
        <v>0</v>
      </c>
      <c r="K68">
        <v>0</v>
      </c>
      <c r="L68">
        <f>('Intérêts net'!AQ68*'Intérêts net'!AT68)</f>
        <v>0</v>
      </c>
      <c r="M68">
        <f>('Intérêts net'!I68-'Intérêts net'!H68)/'Intérêts net'!H68</f>
        <v>6.6831979680693543E-2</v>
      </c>
      <c r="N68">
        <f>('Intérêts net'!E68-'Intérêts net'!D68)/'Intérêts net'!D68</f>
        <v>-0.23166424353810988</v>
      </c>
      <c r="O68" s="20">
        <v>41</v>
      </c>
      <c r="P68" s="20">
        <v>0.73980207555848887</v>
      </c>
      <c r="Q68" s="20">
        <v>0.26019792444151113</v>
      </c>
    </row>
    <row r="69" spans="9:17" x14ac:dyDescent="0.25">
      <c r="I69" t="s">
        <v>129</v>
      </c>
      <c r="J69">
        <v>0</v>
      </c>
      <c r="K69">
        <v>0</v>
      </c>
      <c r="L69">
        <f>('Intérêts net'!AQ69*'Intérêts net'!AT69)</f>
        <v>0</v>
      </c>
      <c r="M69">
        <f>('Intérêts net'!I69-'Intérêts net'!H69)/'Intérêts net'!H69</f>
        <v>0.1541289354999574</v>
      </c>
      <c r="N69">
        <f>('Intérêts net'!E69-'Intérêts net'!D69)/'Intérêts net'!D69</f>
        <v>-0.17216428703555567</v>
      </c>
      <c r="O69" s="20">
        <v>42</v>
      </c>
      <c r="P69" s="20">
        <v>0.42425768581886758</v>
      </c>
      <c r="Q69" s="20">
        <v>-0.42425768581886758</v>
      </c>
    </row>
    <row r="70" spans="9:17" x14ac:dyDescent="0.25">
      <c r="O70" s="20">
        <v>43</v>
      </c>
      <c r="P70" s="20">
        <v>0.38011704690554471</v>
      </c>
      <c r="Q70" s="20">
        <v>-0.38011704690554471</v>
      </c>
    </row>
    <row r="71" spans="9:17" x14ac:dyDescent="0.25">
      <c r="O71" s="20">
        <v>44</v>
      </c>
      <c r="P71" s="20">
        <v>0.3178472134924068</v>
      </c>
      <c r="Q71" s="20">
        <v>-0.3178472134924068</v>
      </c>
    </row>
    <row r="72" spans="9:17" x14ac:dyDescent="0.25">
      <c r="O72" s="20">
        <v>45</v>
      </c>
      <c r="P72" s="20">
        <v>0.62876139636466832</v>
      </c>
      <c r="Q72" s="20">
        <v>0.37123860363533168</v>
      </c>
    </row>
    <row r="73" spans="9:17" x14ac:dyDescent="0.25">
      <c r="O73" s="20">
        <v>46</v>
      </c>
      <c r="P73" s="20">
        <v>0.43125894014667504</v>
      </c>
      <c r="Q73" s="20">
        <v>0.5687410598533249</v>
      </c>
    </row>
    <row r="74" spans="9:17" x14ac:dyDescent="0.25">
      <c r="O74" s="20">
        <v>47</v>
      </c>
      <c r="P74" s="20">
        <v>0.33261407081281985</v>
      </c>
      <c r="Q74" s="20">
        <v>-0.33261407081281985</v>
      </c>
    </row>
    <row r="75" spans="9:17" x14ac:dyDescent="0.25">
      <c r="O75" s="20">
        <v>48</v>
      </c>
      <c r="P75" s="20">
        <v>0.79186985951381583</v>
      </c>
      <c r="Q75" s="20">
        <v>0.20813014048618417</v>
      </c>
    </row>
    <row r="76" spans="9:17" x14ac:dyDescent="0.25">
      <c r="O76" s="20">
        <v>49</v>
      </c>
      <c r="P76" s="20">
        <v>0.7526409527595872</v>
      </c>
      <c r="Q76" s="20">
        <v>0.2473590472404128</v>
      </c>
    </row>
    <row r="77" spans="9:17" x14ac:dyDescent="0.25">
      <c r="O77" s="20">
        <v>50</v>
      </c>
      <c r="P77" s="20">
        <v>0.41545581532674947</v>
      </c>
      <c r="Q77" s="20">
        <v>0.58454418467325053</v>
      </c>
    </row>
    <row r="78" spans="9:17" x14ac:dyDescent="0.25">
      <c r="O78" s="20">
        <v>51</v>
      </c>
      <c r="P78" s="20">
        <v>0.50003023139656444</v>
      </c>
      <c r="Q78" s="20">
        <v>0.49996976860343556</v>
      </c>
    </row>
    <row r="79" spans="9:17" x14ac:dyDescent="0.25">
      <c r="O79" s="20">
        <v>52</v>
      </c>
      <c r="P79" s="20">
        <v>0.29513656877722844</v>
      </c>
      <c r="Q79" s="20">
        <v>-0.29513656877722844</v>
      </c>
    </row>
    <row r="80" spans="9:17" x14ac:dyDescent="0.25">
      <c r="O80" s="20">
        <v>53</v>
      </c>
      <c r="P80" s="20">
        <v>0.78033377280933713</v>
      </c>
      <c r="Q80" s="20">
        <v>0.21966622719066287</v>
      </c>
    </row>
    <row r="81" spans="15:17" x14ac:dyDescent="0.25">
      <c r="O81" s="20">
        <v>54</v>
      </c>
      <c r="P81" s="20">
        <v>0.75078201992116045</v>
      </c>
      <c r="Q81" s="20">
        <v>0.24921798007883955</v>
      </c>
    </row>
    <row r="82" spans="15:17" x14ac:dyDescent="0.25">
      <c r="O82" s="20">
        <v>55</v>
      </c>
      <c r="P82" s="20">
        <v>0.74857704035629824</v>
      </c>
      <c r="Q82" s="20">
        <v>-0.74857704035629824</v>
      </c>
    </row>
    <row r="83" spans="15:17" x14ac:dyDescent="0.25">
      <c r="O83" s="20">
        <v>56</v>
      </c>
      <c r="P83" s="20">
        <v>0.36578353405762143</v>
      </c>
      <c r="Q83" s="20">
        <v>-0.36578353405762143</v>
      </c>
    </row>
    <row r="84" spans="15:17" x14ac:dyDescent="0.25">
      <c r="O84" s="20">
        <v>57</v>
      </c>
      <c r="P84" s="20">
        <v>0.36499532721142341</v>
      </c>
      <c r="Q84" s="20">
        <v>-0.36499532721142341</v>
      </c>
    </row>
    <row r="85" spans="15:17" x14ac:dyDescent="0.25">
      <c r="O85" s="20">
        <v>58</v>
      </c>
      <c r="P85" s="20">
        <v>0.35677322030431136</v>
      </c>
      <c r="Q85" s="20">
        <v>-0.35677322030431136</v>
      </c>
    </row>
    <row r="86" spans="15:17" x14ac:dyDescent="0.25">
      <c r="O86" s="20">
        <v>59</v>
      </c>
      <c r="P86" s="20">
        <v>0.37200103784054395</v>
      </c>
      <c r="Q86" s="20">
        <v>-0.37200103784054395</v>
      </c>
    </row>
    <row r="87" spans="15:17" x14ac:dyDescent="0.25">
      <c r="O87" s="20">
        <v>60</v>
      </c>
      <c r="P87" s="20">
        <v>0.36708205307902469</v>
      </c>
      <c r="Q87" s="20">
        <v>-0.36708205307902469</v>
      </c>
    </row>
    <row r="88" spans="15:17" x14ac:dyDescent="0.25">
      <c r="O88" s="20">
        <v>61</v>
      </c>
      <c r="P88" s="20">
        <v>0.37906434089057006</v>
      </c>
      <c r="Q88" s="20">
        <v>-0.37906434089057006</v>
      </c>
    </row>
    <row r="89" spans="15:17" x14ac:dyDescent="0.25">
      <c r="O89" s="20">
        <v>62</v>
      </c>
      <c r="P89" s="20">
        <v>0.37044474638539993</v>
      </c>
      <c r="Q89" s="20">
        <v>-0.37044474638539993</v>
      </c>
    </row>
    <row r="90" spans="15:17" x14ac:dyDescent="0.25">
      <c r="O90" s="20">
        <v>63</v>
      </c>
      <c r="P90" s="20">
        <v>0.37128375527126284</v>
      </c>
      <c r="Q90" s="20">
        <v>-0.37128375527126284</v>
      </c>
    </row>
    <row r="91" spans="15:17" x14ac:dyDescent="0.25">
      <c r="O91" s="20">
        <v>64</v>
      </c>
      <c r="P91" s="20">
        <v>0.37519590866472868</v>
      </c>
      <c r="Q91" s="20">
        <v>-0.37519590866472868</v>
      </c>
    </row>
    <row r="92" spans="15:17" x14ac:dyDescent="0.25">
      <c r="O92" s="20">
        <v>65</v>
      </c>
      <c r="P92" s="20">
        <v>0.38850773643363984</v>
      </c>
      <c r="Q92" s="20">
        <v>-0.38850773643363984</v>
      </c>
    </row>
    <row r="93" spans="15:17" x14ac:dyDescent="0.25">
      <c r="O93" s="20">
        <v>66</v>
      </c>
      <c r="P93" s="20">
        <v>0.37864750476171161</v>
      </c>
      <c r="Q93" s="20">
        <v>-0.37864750476171161</v>
      </c>
    </row>
    <row r="94" spans="15:17" ht="15.75" thickBot="1" x14ac:dyDescent="0.3">
      <c r="O94" s="21">
        <v>67</v>
      </c>
      <c r="P94" s="21">
        <v>0.3648381265701518</v>
      </c>
      <c r="Q94" s="21">
        <v>-0.3648381265701518</v>
      </c>
    </row>
  </sheetData>
  <mergeCells count="20">
    <mergeCell ref="Y1:AA1"/>
    <mergeCell ref="AB1:AC1"/>
    <mergeCell ref="Y2:AA2"/>
    <mergeCell ref="AB2:AC2"/>
    <mergeCell ref="Y3:AA3"/>
    <mergeCell ref="AB3:AC3"/>
    <mergeCell ref="B27:D27"/>
    <mergeCell ref="Y4:AA4"/>
    <mergeCell ref="AB4:AC4"/>
    <mergeCell ref="Y5:AA5"/>
    <mergeCell ref="AB5:AC5"/>
    <mergeCell ref="Y6:Y7"/>
    <mergeCell ref="Z6:AC6"/>
    <mergeCell ref="Z7:AC7"/>
    <mergeCell ref="C33:D33"/>
    <mergeCell ref="C32:D32"/>
    <mergeCell ref="C34:D34"/>
    <mergeCell ref="C38:D38"/>
    <mergeCell ref="C39:D39"/>
    <mergeCell ref="B36:D36"/>
  </mergeCells>
  <pageMargins left="0.7" right="0.7" top="0.75" bottom="0.75" header="0.3" footer="0.3"/>
  <pageSetup paperSize="9" orientation="portrait" horizontalDpi="4294967295" verticalDpi="4294967295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3"/>
  <sheetViews>
    <sheetView workbookViewId="0">
      <selection activeCell="W33" sqref="W33"/>
    </sheetView>
  </sheetViews>
  <sheetFormatPr baseColWidth="10" defaultRowHeight="15" x14ac:dyDescent="0.25"/>
  <cols>
    <col min="17" max="17" width="23.7109375" customWidth="1"/>
    <col min="20" max="20" width="9.42578125" customWidth="1"/>
  </cols>
  <sheetData>
    <row r="1" spans="1:27" x14ac:dyDescent="0.25">
      <c r="G1" t="s">
        <v>166</v>
      </c>
      <c r="Q1" s="87" t="s">
        <v>191</v>
      </c>
      <c r="R1" s="88"/>
      <c r="S1" s="88"/>
      <c r="T1" s="152">
        <v>67</v>
      </c>
      <c r="U1" s="153"/>
      <c r="W1" s="22"/>
      <c r="X1" s="22" t="s">
        <v>307</v>
      </c>
      <c r="Y1" s="22" t="s">
        <v>311</v>
      </c>
      <c r="Z1" s="22" t="s">
        <v>308</v>
      </c>
      <c r="AA1" s="22" t="s">
        <v>309</v>
      </c>
    </row>
    <row r="2" spans="1:27" ht="15.75" thickBot="1" x14ac:dyDescent="0.3">
      <c r="B2" t="s">
        <v>307</v>
      </c>
      <c r="C2" t="s">
        <v>311</v>
      </c>
      <c r="D2" t="s">
        <v>308</v>
      </c>
      <c r="E2" t="s">
        <v>309</v>
      </c>
      <c r="Q2" s="69" t="s">
        <v>192</v>
      </c>
      <c r="R2" s="77"/>
      <c r="S2" s="77"/>
      <c r="T2" s="154">
        <f>H4</f>
        <v>0.47557342999000612</v>
      </c>
      <c r="U2" s="155"/>
      <c r="W2" s="20" t="s">
        <v>307</v>
      </c>
      <c r="X2" s="20">
        <v>1</v>
      </c>
      <c r="Y2" s="20"/>
      <c r="Z2" s="20"/>
      <c r="AA2" s="20"/>
    </row>
    <row r="3" spans="1:27" x14ac:dyDescent="0.25">
      <c r="A3" t="s">
        <v>64</v>
      </c>
      <c r="B3">
        <v>1</v>
      </c>
      <c r="C3">
        <v>0</v>
      </c>
      <c r="D3">
        <v>-0.14831063625874397</v>
      </c>
      <c r="E3">
        <v>0.95476983370377033</v>
      </c>
      <c r="G3" s="23" t="s">
        <v>167</v>
      </c>
      <c r="H3" s="23"/>
      <c r="Q3" s="69" t="s">
        <v>193</v>
      </c>
      <c r="R3" s="77"/>
      <c r="S3" s="77"/>
      <c r="T3" s="154">
        <f t="shared" ref="T3:T5" si="0">H5</f>
        <v>0.22617008731245924</v>
      </c>
      <c r="U3" s="155"/>
      <c r="W3" s="20" t="s">
        <v>311</v>
      </c>
      <c r="X3" s="20">
        <v>0.3446967484593173</v>
      </c>
      <c r="Y3" s="20">
        <v>1</v>
      </c>
      <c r="Z3" s="20"/>
      <c r="AA3" s="20"/>
    </row>
    <row r="4" spans="1:27" x14ac:dyDescent="0.25">
      <c r="A4" t="s">
        <v>16</v>
      </c>
      <c r="B4">
        <v>0</v>
      </c>
      <c r="C4">
        <v>0</v>
      </c>
      <c r="D4">
        <v>0.38760699498081913</v>
      </c>
      <c r="E4">
        <v>-4.6253422723785631E-2</v>
      </c>
      <c r="G4" s="20" t="s">
        <v>168</v>
      </c>
      <c r="H4" s="20">
        <v>0.47557342999000612</v>
      </c>
      <c r="Q4" s="69" t="s">
        <v>194</v>
      </c>
      <c r="R4" s="77"/>
      <c r="S4" s="77"/>
      <c r="T4" s="154">
        <f t="shared" si="0"/>
        <v>0.18932104385114779</v>
      </c>
      <c r="U4" s="155"/>
      <c r="W4" s="20" t="s">
        <v>308</v>
      </c>
      <c r="X4" s="20">
        <v>-0.35928419120203664</v>
      </c>
      <c r="Y4" s="20">
        <v>-0.21856809178741995</v>
      </c>
      <c r="Z4" s="20">
        <v>1</v>
      </c>
      <c r="AA4" s="20"/>
    </row>
    <row r="5" spans="1:27" ht="15.75" thickBot="1" x14ac:dyDescent="0.3">
      <c r="A5" t="s">
        <v>44</v>
      </c>
      <c r="B5">
        <v>1</v>
      </c>
      <c r="C5">
        <v>0</v>
      </c>
      <c r="D5">
        <v>-0.42819813829678155</v>
      </c>
      <c r="E5">
        <v>-0.62863140307828125</v>
      </c>
      <c r="G5" s="20" t="s">
        <v>169</v>
      </c>
      <c r="H5" s="20">
        <v>0.22617008731245924</v>
      </c>
      <c r="Q5" s="69" t="s">
        <v>195</v>
      </c>
      <c r="R5" s="77"/>
      <c r="S5" s="77"/>
      <c r="T5" s="154">
        <f t="shared" si="0"/>
        <v>0.44947534863070349</v>
      </c>
      <c r="U5" s="155"/>
      <c r="W5" s="21" t="s">
        <v>309</v>
      </c>
      <c r="X5" s="21">
        <v>0.1220661971908622</v>
      </c>
      <c r="Y5" s="21">
        <v>2.1794672406536625E-2</v>
      </c>
      <c r="Z5" s="21">
        <v>0.1123968579446043</v>
      </c>
      <c r="AA5" s="21">
        <v>1</v>
      </c>
    </row>
    <row r="6" spans="1:27" x14ac:dyDescent="0.25">
      <c r="A6" t="s">
        <v>17</v>
      </c>
      <c r="B6">
        <v>0</v>
      </c>
      <c r="C6">
        <v>0</v>
      </c>
      <c r="D6">
        <v>0.3335918770272176</v>
      </c>
      <c r="E6">
        <v>-0.11695837275307475</v>
      </c>
      <c r="G6" s="20" t="s">
        <v>170</v>
      </c>
      <c r="H6" s="20">
        <v>0.18932104385114779</v>
      </c>
      <c r="Q6" s="125"/>
      <c r="R6" s="126" t="s">
        <v>196</v>
      </c>
      <c r="S6" s="126"/>
      <c r="T6" s="126"/>
      <c r="U6" s="126"/>
    </row>
    <row r="7" spans="1:27" x14ac:dyDescent="0.25">
      <c r="A7" t="s">
        <v>51</v>
      </c>
      <c r="B7">
        <v>0</v>
      </c>
      <c r="C7">
        <v>0</v>
      </c>
      <c r="D7">
        <v>0.53949226632026037</v>
      </c>
      <c r="E7">
        <v>-0.11749201172752252</v>
      </c>
      <c r="G7" s="20" t="s">
        <v>113</v>
      </c>
      <c r="H7" s="20">
        <v>0.44947534863070349</v>
      </c>
      <c r="Q7" s="125"/>
      <c r="R7" s="127" t="s">
        <v>338</v>
      </c>
      <c r="S7" s="127"/>
      <c r="T7" s="127"/>
      <c r="U7" s="127"/>
    </row>
    <row r="8" spans="1:27" ht="30.75" thickBot="1" x14ac:dyDescent="0.3">
      <c r="A8" t="s">
        <v>13</v>
      </c>
      <c r="B8">
        <v>1</v>
      </c>
      <c r="C8">
        <v>0</v>
      </c>
      <c r="D8">
        <v>0.31246693956450056</v>
      </c>
      <c r="E8">
        <v>2.5493834166522729</v>
      </c>
      <c r="G8" s="21" t="s">
        <v>171</v>
      </c>
      <c r="H8" s="21">
        <v>67</v>
      </c>
      <c r="Q8" s="62" t="s">
        <v>198</v>
      </c>
      <c r="R8" s="64" t="s">
        <v>321</v>
      </c>
      <c r="S8" s="64" t="s">
        <v>195</v>
      </c>
      <c r="T8" s="64" t="s">
        <v>183</v>
      </c>
      <c r="U8" s="63" t="s">
        <v>337</v>
      </c>
    </row>
    <row r="9" spans="1:27" x14ac:dyDescent="0.25">
      <c r="A9" t="s">
        <v>62</v>
      </c>
      <c r="B9">
        <v>1</v>
      </c>
      <c r="C9">
        <v>0</v>
      </c>
      <c r="D9">
        <v>-0.13271234885838804</v>
      </c>
      <c r="E9">
        <v>-0.941074587720381</v>
      </c>
      <c r="Q9" s="66" t="s">
        <v>199</v>
      </c>
      <c r="R9" s="86">
        <v>0.3791537690179389</v>
      </c>
      <c r="S9" s="86">
        <v>6.3046859989503892E-2</v>
      </c>
      <c r="T9" s="86">
        <v>6.0138406429925428</v>
      </c>
      <c r="U9" s="86">
        <v>1.0054736473243412E-7</v>
      </c>
    </row>
    <row r="10" spans="1:27" ht="15.75" thickBot="1" x14ac:dyDescent="0.3">
      <c r="A10" t="s">
        <v>14</v>
      </c>
      <c r="B10">
        <v>0</v>
      </c>
      <c r="C10">
        <v>0</v>
      </c>
      <c r="D10">
        <v>0.29032258064516131</v>
      </c>
      <c r="E10">
        <v>-0.14285714285714285</v>
      </c>
      <c r="G10" t="s">
        <v>172</v>
      </c>
      <c r="Q10" s="66" t="s">
        <v>312</v>
      </c>
      <c r="R10" s="86">
        <v>0.36398455056112922</v>
      </c>
      <c r="S10" s="86">
        <v>0.15208256574896245</v>
      </c>
      <c r="T10" s="86">
        <v>2.3933351516566743</v>
      </c>
      <c r="U10" s="86">
        <v>1.9687315713889313E-2</v>
      </c>
    </row>
    <row r="11" spans="1:27" x14ac:dyDescent="0.25">
      <c r="A11" t="s">
        <v>28</v>
      </c>
      <c r="B11">
        <v>0</v>
      </c>
      <c r="C11">
        <v>0</v>
      </c>
      <c r="D11">
        <v>0.44991907930228375</v>
      </c>
      <c r="E11">
        <v>-0.6875</v>
      </c>
      <c r="G11" s="22"/>
      <c r="H11" s="22" t="s">
        <v>177</v>
      </c>
      <c r="I11" s="22" t="s">
        <v>178</v>
      </c>
      <c r="J11" s="22" t="s">
        <v>179</v>
      </c>
      <c r="K11" s="22" t="s">
        <v>180</v>
      </c>
      <c r="L11" s="22" t="s">
        <v>181</v>
      </c>
      <c r="Q11" s="66" t="s">
        <v>314</v>
      </c>
      <c r="R11" s="86">
        <v>-0.16737357496305766</v>
      </c>
      <c r="S11" s="86">
        <v>6.0430366662122897E-2</v>
      </c>
      <c r="T11" s="86">
        <v>2.7696931891688399</v>
      </c>
      <c r="U11" s="86">
        <v>7.3628600220129554E-3</v>
      </c>
    </row>
    <row r="12" spans="1:27" x14ac:dyDescent="0.25">
      <c r="A12" t="s">
        <v>10</v>
      </c>
      <c r="B12">
        <v>1</v>
      </c>
      <c r="C12">
        <v>0</v>
      </c>
      <c r="D12">
        <v>-0.21818181818181817</v>
      </c>
      <c r="E12">
        <v>0.66666666666666663</v>
      </c>
      <c r="G12" s="20" t="s">
        <v>173</v>
      </c>
      <c r="H12" s="20">
        <v>3</v>
      </c>
      <c r="I12" s="20">
        <v>3.7199915853482057</v>
      </c>
      <c r="J12" s="20">
        <v>1.2399971951160687</v>
      </c>
      <c r="K12" s="20">
        <v>6.1377464940146869</v>
      </c>
      <c r="L12" s="20">
        <v>9.9444582332333534E-4</v>
      </c>
      <c r="Q12" s="66" t="s">
        <v>313</v>
      </c>
      <c r="R12" s="86">
        <v>1.7526165798735737E-2</v>
      </c>
      <c r="S12" s="86">
        <v>1.2896459490677982E-2</v>
      </c>
      <c r="T12" s="86">
        <v>1.358990489707991</v>
      </c>
      <c r="U12" s="86">
        <v>0.17899505619202308</v>
      </c>
    </row>
    <row r="13" spans="1:27" x14ac:dyDescent="0.25">
      <c r="A13" t="s">
        <v>11</v>
      </c>
      <c r="B13">
        <v>0</v>
      </c>
      <c r="C13">
        <v>0</v>
      </c>
      <c r="D13">
        <v>-2.5000000000000001E-2</v>
      </c>
      <c r="E13">
        <v>-0.33333333333333331</v>
      </c>
      <c r="G13" s="20" t="s">
        <v>174</v>
      </c>
      <c r="H13" s="20">
        <v>63</v>
      </c>
      <c r="I13" s="20">
        <v>12.727769608681625</v>
      </c>
      <c r="J13" s="20">
        <v>0.20202808902669245</v>
      </c>
      <c r="K13" s="20"/>
      <c r="L13" s="20"/>
    </row>
    <row r="14" spans="1:27" ht="15.75" thickBot="1" x14ac:dyDescent="0.3">
      <c r="A14" t="s">
        <v>53</v>
      </c>
      <c r="B14">
        <v>0</v>
      </c>
      <c r="C14">
        <v>0</v>
      </c>
      <c r="D14">
        <v>0.21694040060252451</v>
      </c>
      <c r="E14">
        <v>4.5803519457918318</v>
      </c>
      <c r="G14" s="21" t="s">
        <v>175</v>
      </c>
      <c r="H14" s="21">
        <v>66</v>
      </c>
      <c r="I14" s="21">
        <v>16.44776119402983</v>
      </c>
      <c r="J14" s="21"/>
      <c r="K14" s="21"/>
      <c r="L14" s="21"/>
    </row>
    <row r="15" spans="1:27" ht="15.75" thickBot="1" x14ac:dyDescent="0.3">
      <c r="A15" t="s">
        <v>58</v>
      </c>
      <c r="B15">
        <v>0</v>
      </c>
      <c r="C15">
        <v>0</v>
      </c>
      <c r="D15">
        <v>1.628498243810857E-2</v>
      </c>
      <c r="E15">
        <v>-0.99951678917160036</v>
      </c>
    </row>
    <row r="16" spans="1:27" x14ac:dyDescent="0.25">
      <c r="A16" t="s">
        <v>49</v>
      </c>
      <c r="B16">
        <v>1</v>
      </c>
      <c r="C16">
        <v>0</v>
      </c>
      <c r="D16">
        <v>-0.64596181535336994</v>
      </c>
      <c r="E16">
        <v>-0.66428122069245332</v>
      </c>
      <c r="G16" s="22"/>
      <c r="H16" s="22" t="s">
        <v>182</v>
      </c>
      <c r="I16" s="22" t="s">
        <v>113</v>
      </c>
      <c r="J16" s="22" t="s">
        <v>183</v>
      </c>
      <c r="K16" s="22" t="s">
        <v>184</v>
      </c>
      <c r="L16" s="22" t="s">
        <v>185</v>
      </c>
      <c r="M16" s="22" t="s">
        <v>186</v>
      </c>
      <c r="N16" s="22" t="s">
        <v>256</v>
      </c>
      <c r="O16" s="22" t="s">
        <v>257</v>
      </c>
    </row>
    <row r="17" spans="1:15" x14ac:dyDescent="0.25">
      <c r="A17" t="s">
        <v>46</v>
      </c>
      <c r="B17">
        <v>0</v>
      </c>
      <c r="C17">
        <v>1</v>
      </c>
      <c r="D17">
        <v>5.5875102711585869E-2</v>
      </c>
      <c r="E17">
        <v>-0.47692307692307695</v>
      </c>
      <c r="G17" s="20" t="s">
        <v>176</v>
      </c>
      <c r="H17" s="20">
        <v>0.3791537690179389</v>
      </c>
      <c r="I17" s="20">
        <v>6.3046859989503892E-2</v>
      </c>
      <c r="J17" s="20">
        <v>6.0138406429925428</v>
      </c>
      <c r="K17" s="20">
        <v>1.0054736473243412E-7</v>
      </c>
      <c r="L17" s="20">
        <v>0.25316467262228448</v>
      </c>
      <c r="M17" s="20">
        <v>0.50514286541359332</v>
      </c>
      <c r="N17" s="20">
        <v>0.25316467262228448</v>
      </c>
      <c r="O17" s="20">
        <v>0.50514286541359332</v>
      </c>
    </row>
    <row r="18" spans="1:15" x14ac:dyDescent="0.25">
      <c r="A18" t="s">
        <v>65</v>
      </c>
      <c r="B18">
        <v>0</v>
      </c>
      <c r="C18">
        <v>0</v>
      </c>
      <c r="D18">
        <v>0.38659330644861195</v>
      </c>
      <c r="E18">
        <v>-0.11513683530873135</v>
      </c>
      <c r="G18" s="20" t="s">
        <v>311</v>
      </c>
      <c r="H18" s="20">
        <v>0.36398455056112922</v>
      </c>
      <c r="I18" s="20">
        <v>0.15208256574896245</v>
      </c>
      <c r="J18" s="20">
        <v>2.3933351516566743</v>
      </c>
      <c r="K18" s="20">
        <v>1.9687315713889313E-2</v>
      </c>
      <c r="L18" s="20">
        <v>6.0071793614401292E-2</v>
      </c>
      <c r="M18" s="20">
        <v>0.66789730750785714</v>
      </c>
      <c r="N18" s="20">
        <v>6.0071793614401292E-2</v>
      </c>
      <c r="O18" s="20">
        <v>0.66789730750785714</v>
      </c>
    </row>
    <row r="19" spans="1:15" x14ac:dyDescent="0.25">
      <c r="A19" t="s">
        <v>41</v>
      </c>
      <c r="B19">
        <v>1</v>
      </c>
      <c r="C19">
        <v>0</v>
      </c>
      <c r="D19">
        <v>-0.41159153952843275</v>
      </c>
      <c r="E19">
        <v>-0.67913867243632497</v>
      </c>
      <c r="G19" s="20" t="s">
        <v>308</v>
      </c>
      <c r="H19" s="20">
        <v>-0.16737357496305766</v>
      </c>
      <c r="I19" s="20">
        <v>6.0430366662122897E-2</v>
      </c>
      <c r="J19" s="20">
        <v>-2.7696931891688426</v>
      </c>
      <c r="K19" s="20">
        <v>7.3628600220129554E-3</v>
      </c>
      <c r="L19" s="20">
        <v>-0.28813402666337162</v>
      </c>
      <c r="M19" s="20">
        <v>-4.661312326274368E-2</v>
      </c>
      <c r="N19" s="20">
        <v>-0.28813402666337162</v>
      </c>
      <c r="O19" s="20">
        <v>-4.661312326274368E-2</v>
      </c>
    </row>
    <row r="20" spans="1:15" ht="15.75" thickBot="1" x14ac:dyDescent="0.3">
      <c r="A20" t="s">
        <v>39</v>
      </c>
      <c r="B20">
        <v>0</v>
      </c>
      <c r="C20">
        <v>0</v>
      </c>
      <c r="D20">
        <v>9.3965643849713718E-2</v>
      </c>
      <c r="E20">
        <v>4.4231974831448264</v>
      </c>
      <c r="G20" s="21" t="s">
        <v>309</v>
      </c>
      <c r="H20" s="21">
        <v>1.7526165798735737E-2</v>
      </c>
      <c r="I20" s="21">
        <v>1.2896459490677982E-2</v>
      </c>
      <c r="J20" s="21">
        <v>1.358990489707991</v>
      </c>
      <c r="K20" s="21">
        <v>0.17899505619202308</v>
      </c>
      <c r="L20" s="21">
        <v>-8.2453520564624641E-3</v>
      </c>
      <c r="M20" s="21">
        <v>4.3297683653933938E-2</v>
      </c>
      <c r="N20" s="21">
        <v>-8.2453520564624641E-3</v>
      </c>
      <c r="O20" s="21">
        <v>4.3297683653933938E-2</v>
      </c>
    </row>
    <row r="21" spans="1:15" x14ac:dyDescent="0.25">
      <c r="A21" t="s">
        <v>37</v>
      </c>
      <c r="B21">
        <v>0</v>
      </c>
      <c r="C21">
        <v>0</v>
      </c>
      <c r="D21">
        <v>0.27607862682521661</v>
      </c>
      <c r="E21">
        <v>-0.25</v>
      </c>
    </row>
    <row r="22" spans="1:15" x14ac:dyDescent="0.25">
      <c r="A22" t="s">
        <v>36</v>
      </c>
      <c r="B22">
        <v>0</v>
      </c>
      <c r="C22">
        <v>0</v>
      </c>
      <c r="D22">
        <v>0.27576885761578529</v>
      </c>
      <c r="E22">
        <v>-0.17628383394777902</v>
      </c>
    </row>
    <row r="23" spans="1:15" x14ac:dyDescent="0.25">
      <c r="A23" t="s">
        <v>50</v>
      </c>
      <c r="B23">
        <v>1</v>
      </c>
      <c r="C23">
        <v>0</v>
      </c>
      <c r="D23">
        <v>-5.6956640035617997E-2</v>
      </c>
      <c r="E23">
        <v>0.20802142170676544</v>
      </c>
    </row>
    <row r="24" spans="1:15" x14ac:dyDescent="0.25">
      <c r="A24" t="s">
        <v>20</v>
      </c>
      <c r="B24">
        <v>1</v>
      </c>
      <c r="C24">
        <v>0</v>
      </c>
      <c r="D24">
        <v>0.63587406191888785</v>
      </c>
      <c r="E24">
        <v>2.5439537763103592</v>
      </c>
      <c r="G24" t="s">
        <v>187</v>
      </c>
    </row>
    <row r="25" spans="1:15" ht="15.75" thickBot="1" x14ac:dyDescent="0.3">
      <c r="A25" t="s">
        <v>35</v>
      </c>
      <c r="B25">
        <v>1</v>
      </c>
      <c r="C25">
        <v>0</v>
      </c>
      <c r="D25">
        <v>-0.48835255362892505</v>
      </c>
      <c r="E25">
        <v>-0.84644823666612545</v>
      </c>
    </row>
    <row r="26" spans="1:15" x14ac:dyDescent="0.25">
      <c r="A26" t="s">
        <v>23</v>
      </c>
      <c r="B26">
        <v>1</v>
      </c>
      <c r="C26">
        <v>1</v>
      </c>
      <c r="D26">
        <v>-0.47740012651272062</v>
      </c>
      <c r="E26">
        <v>-0.71188747472673308</v>
      </c>
      <c r="G26" s="22" t="s">
        <v>188</v>
      </c>
      <c r="H26" s="22" t="s">
        <v>336</v>
      </c>
      <c r="I26" s="22" t="s">
        <v>189</v>
      </c>
    </row>
    <row r="27" spans="1:15" x14ac:dyDescent="0.25">
      <c r="A27" t="s">
        <v>57</v>
      </c>
      <c r="B27">
        <v>1</v>
      </c>
      <c r="C27">
        <v>1</v>
      </c>
      <c r="D27">
        <v>-0.88354596009159303</v>
      </c>
      <c r="E27">
        <v>-0.84843205574912894</v>
      </c>
      <c r="G27" s="20">
        <v>1</v>
      </c>
      <c r="H27" s="20">
        <v>0.42071050481873418</v>
      </c>
      <c r="I27" s="20">
        <v>0.57928949518126582</v>
      </c>
    </row>
    <row r="28" spans="1:15" x14ac:dyDescent="0.25">
      <c r="A28" t="s">
        <v>55</v>
      </c>
      <c r="B28">
        <v>1</v>
      </c>
      <c r="C28">
        <v>0</v>
      </c>
      <c r="D28">
        <v>-7.2501196563337922E-2</v>
      </c>
      <c r="E28">
        <v>0.31288935963402614</v>
      </c>
      <c r="G28" s="20">
        <v>2</v>
      </c>
      <c r="H28" s="20">
        <v>0.31346795543189521</v>
      </c>
      <c r="I28" s="20">
        <v>-0.31346795543189521</v>
      </c>
    </row>
    <row r="29" spans="1:15" x14ac:dyDescent="0.25">
      <c r="A29" t="s">
        <v>27</v>
      </c>
      <c r="B29">
        <v>1</v>
      </c>
      <c r="C29">
        <v>0</v>
      </c>
      <c r="D29">
        <v>-0.34546826434040928</v>
      </c>
      <c r="E29">
        <v>0.96828789775673108</v>
      </c>
      <c r="G29" s="20">
        <v>3</v>
      </c>
      <c r="H29" s="20">
        <v>0.43980532402055517</v>
      </c>
      <c r="I29" s="20">
        <v>0.56019467597944483</v>
      </c>
    </row>
    <row r="30" spans="1:15" x14ac:dyDescent="0.25">
      <c r="A30" t="s">
        <v>40</v>
      </c>
      <c r="B30">
        <v>1</v>
      </c>
      <c r="C30">
        <v>0</v>
      </c>
      <c r="D30">
        <v>-0.10729846526516842</v>
      </c>
      <c r="E30">
        <v>-0.38393473066541201</v>
      </c>
      <c r="G30" s="20">
        <v>4</v>
      </c>
      <c r="H30" s="20">
        <v>0.32126947214883605</v>
      </c>
      <c r="I30" s="20">
        <v>-0.32126947214883605</v>
      </c>
    </row>
    <row r="31" spans="1:15" x14ac:dyDescent="0.25">
      <c r="A31" t="s">
        <v>56</v>
      </c>
      <c r="B31">
        <v>1</v>
      </c>
      <c r="C31">
        <v>1</v>
      </c>
      <c r="D31">
        <v>-0.38340412004069174</v>
      </c>
      <c r="E31">
        <v>-0.71639344262295079</v>
      </c>
      <c r="G31" s="20">
        <v>5</v>
      </c>
      <c r="H31" s="20">
        <v>0.28679783526143138</v>
      </c>
      <c r="I31" s="20">
        <v>-0.28679783526143138</v>
      </c>
    </row>
    <row r="32" spans="1:15" x14ac:dyDescent="0.25">
      <c r="A32" t="s">
        <v>30</v>
      </c>
      <c r="B32">
        <v>1</v>
      </c>
      <c r="C32">
        <v>0</v>
      </c>
      <c r="D32">
        <v>-0.17375472295430697</v>
      </c>
      <c r="E32">
        <v>-0.7259286906865251</v>
      </c>
      <c r="G32" s="20">
        <v>6</v>
      </c>
      <c r="H32" s="20">
        <v>0.37153597673005789</v>
      </c>
      <c r="I32" s="20">
        <v>0.62846402326994211</v>
      </c>
    </row>
    <row r="33" spans="1:9" x14ac:dyDescent="0.25">
      <c r="A33" t="s">
        <v>59</v>
      </c>
      <c r="B33">
        <v>0</v>
      </c>
      <c r="C33">
        <v>0</v>
      </c>
      <c r="D33">
        <v>-1.0683246773783329E-2</v>
      </c>
      <c r="E33">
        <v>-0.15369676519621978</v>
      </c>
      <c r="G33" s="20">
        <v>7</v>
      </c>
      <c r="H33" s="20">
        <v>0.38487288003474751</v>
      </c>
      <c r="I33" s="20">
        <v>0.61512711996525249</v>
      </c>
    </row>
    <row r="34" spans="1:9" x14ac:dyDescent="0.25">
      <c r="A34" t="s">
        <v>33</v>
      </c>
      <c r="B34">
        <v>1</v>
      </c>
      <c r="C34">
        <v>1</v>
      </c>
      <c r="D34">
        <v>-0.48680803570264958</v>
      </c>
      <c r="E34">
        <v>2.4285261054629883</v>
      </c>
      <c r="G34" s="20">
        <v>8</v>
      </c>
      <c r="H34" s="20">
        <v>0.32805770283160968</v>
      </c>
      <c r="I34" s="20">
        <v>-0.32805770283160968</v>
      </c>
    </row>
    <row r="35" spans="1:9" x14ac:dyDescent="0.25">
      <c r="A35" t="s">
        <v>24</v>
      </c>
      <c r="B35">
        <v>0</v>
      </c>
      <c r="C35">
        <v>0</v>
      </c>
      <c r="D35">
        <v>6.9821896767244457E-2</v>
      </c>
      <c r="E35">
        <v>1.5882008334625677E-2</v>
      </c>
      <c r="G35" s="20">
        <v>9</v>
      </c>
      <c r="H35" s="20">
        <v>0.29179996528439744</v>
      </c>
      <c r="I35" s="20">
        <v>-0.29179996528439744</v>
      </c>
    </row>
    <row r="36" spans="1:9" x14ac:dyDescent="0.25">
      <c r="A36" t="s">
        <v>38</v>
      </c>
      <c r="B36">
        <v>1</v>
      </c>
      <c r="C36">
        <v>0</v>
      </c>
      <c r="D36">
        <v>-3.4391697117865688E-2</v>
      </c>
      <c r="E36">
        <v>-0.3712183665819761</v>
      </c>
      <c r="G36" s="20">
        <v>10</v>
      </c>
      <c r="H36" s="20">
        <v>0.42735575045146013</v>
      </c>
      <c r="I36" s="20">
        <v>0.57264424954853987</v>
      </c>
    </row>
    <row r="37" spans="1:9" x14ac:dyDescent="0.25">
      <c r="A37" t="s">
        <v>12</v>
      </c>
      <c r="B37">
        <v>0</v>
      </c>
      <c r="C37">
        <v>0</v>
      </c>
      <c r="D37">
        <v>6.892742251863476</v>
      </c>
      <c r="E37">
        <v>-0.95794843513029093</v>
      </c>
      <c r="G37" s="20">
        <v>11</v>
      </c>
      <c r="H37" s="20">
        <v>0.37749605312577006</v>
      </c>
      <c r="I37" s="20">
        <v>-0.37749605312577006</v>
      </c>
    </row>
    <row r="38" spans="1:9" x14ac:dyDescent="0.25">
      <c r="A38" t="s">
        <v>25</v>
      </c>
      <c r="B38">
        <v>0</v>
      </c>
      <c r="C38">
        <v>0</v>
      </c>
      <c r="D38">
        <v>0.28676470588235292</v>
      </c>
      <c r="E38">
        <v>-0.2857142857142857</v>
      </c>
      <c r="G38" s="20">
        <v>12</v>
      </c>
      <c r="H38" s="20">
        <v>0.42311968623368601</v>
      </c>
      <c r="I38" s="20">
        <v>-0.42311968623368601</v>
      </c>
    </row>
    <row r="39" spans="1:9" x14ac:dyDescent="0.25">
      <c r="A39" t="s">
        <v>61</v>
      </c>
      <c r="B39">
        <v>0</v>
      </c>
      <c r="C39">
        <v>0</v>
      </c>
      <c r="D39">
        <v>0.39147961800775055</v>
      </c>
      <c r="E39">
        <v>-0.56190476190476191</v>
      </c>
      <c r="G39" s="20">
        <v>13</v>
      </c>
      <c r="H39" s="20">
        <v>0.35891039632342059</v>
      </c>
      <c r="I39" s="20">
        <v>-0.35891039632342059</v>
      </c>
    </row>
    <row r="40" spans="1:9" x14ac:dyDescent="0.25">
      <c r="A40" t="s">
        <v>21</v>
      </c>
      <c r="B40">
        <v>0</v>
      </c>
      <c r="C40">
        <v>0</v>
      </c>
      <c r="D40">
        <v>0.89422163562487023</v>
      </c>
      <c r="E40">
        <v>-0.61432269197584122</v>
      </c>
      <c r="G40" s="20">
        <v>14</v>
      </c>
      <c r="H40" s="20">
        <v>0.47562840453241645</v>
      </c>
      <c r="I40" s="20">
        <v>0.52437159546758361</v>
      </c>
    </row>
    <row r="41" spans="1:9" x14ac:dyDescent="0.25">
      <c r="A41" t="s">
        <v>42</v>
      </c>
      <c r="B41">
        <v>0</v>
      </c>
      <c r="C41">
        <v>0</v>
      </c>
      <c r="D41">
        <v>-0.1249862280808178</v>
      </c>
      <c r="E41">
        <v>-0.99464561863232792</v>
      </c>
      <c r="G41" s="20">
        <v>15</v>
      </c>
      <c r="H41" s="20">
        <v>0.7254276709674049</v>
      </c>
      <c r="I41" s="20">
        <v>-0.7254276709674049</v>
      </c>
    </row>
    <row r="42" spans="1:9" x14ac:dyDescent="0.25">
      <c r="A42" t="s">
        <v>45</v>
      </c>
      <c r="B42">
        <v>1</v>
      </c>
      <c r="C42">
        <v>1</v>
      </c>
      <c r="D42">
        <v>-0.31674293606523235</v>
      </c>
      <c r="E42">
        <v>17.072670272111104</v>
      </c>
      <c r="G42" s="20">
        <v>16</v>
      </c>
      <c r="H42" s="20">
        <v>0.31243035799568325</v>
      </c>
      <c r="I42" s="20">
        <v>-0.31243035799568325</v>
      </c>
    </row>
    <row r="43" spans="1:9" x14ac:dyDescent="0.25">
      <c r="A43" t="s">
        <v>34</v>
      </c>
      <c r="B43">
        <v>1</v>
      </c>
      <c r="C43">
        <v>0</v>
      </c>
      <c r="D43">
        <v>-0.2296239740408475</v>
      </c>
      <c r="E43">
        <v>17</v>
      </c>
      <c r="G43" s="20">
        <v>17</v>
      </c>
      <c r="H43" s="20">
        <v>0.43614061943990906</v>
      </c>
      <c r="I43" s="20">
        <v>0.56385938056009088</v>
      </c>
    </row>
    <row r="44" spans="1:9" x14ac:dyDescent="0.25">
      <c r="A44" t="s">
        <v>26</v>
      </c>
      <c r="B44">
        <v>0</v>
      </c>
      <c r="C44">
        <v>0</v>
      </c>
      <c r="D44">
        <v>1.0926538716082066</v>
      </c>
      <c r="E44">
        <v>12</v>
      </c>
      <c r="G44" s="20">
        <v>18</v>
      </c>
      <c r="H44" s="20">
        <v>0.44094809573325372</v>
      </c>
      <c r="I44" s="20">
        <v>-0.44094809573325372</v>
      </c>
    </row>
    <row r="45" spans="1:9" x14ac:dyDescent="0.25">
      <c r="A45" t="s">
        <v>47</v>
      </c>
      <c r="B45">
        <v>0</v>
      </c>
      <c r="C45">
        <v>0</v>
      </c>
      <c r="D45">
        <v>-4.888937931380722E-3</v>
      </c>
      <c r="E45">
        <v>-0.82841967933640781</v>
      </c>
      <c r="G45" s="20">
        <v>19</v>
      </c>
      <c r="H45" s="20">
        <v>0.32856396082562656</v>
      </c>
      <c r="I45" s="20">
        <v>-0.32856396082562656</v>
      </c>
    </row>
    <row r="46" spans="1:9" x14ac:dyDescent="0.25">
      <c r="A46" t="s">
        <v>19</v>
      </c>
      <c r="B46">
        <v>0</v>
      </c>
      <c r="C46">
        <v>0</v>
      </c>
      <c r="D46">
        <v>2.1911924203584974</v>
      </c>
      <c r="E46">
        <v>16.485905799972414</v>
      </c>
      <c r="G46" s="20">
        <v>20</v>
      </c>
      <c r="H46" s="20">
        <v>0.32990776975390096</v>
      </c>
      <c r="I46" s="20">
        <v>-0.32990776975390096</v>
      </c>
    </row>
    <row r="47" spans="1:9" x14ac:dyDescent="0.25">
      <c r="A47" t="s">
        <v>54</v>
      </c>
      <c r="B47">
        <v>1</v>
      </c>
      <c r="C47">
        <v>0</v>
      </c>
      <c r="D47">
        <v>0.28471552555448409</v>
      </c>
      <c r="E47">
        <v>15.704152249134948</v>
      </c>
      <c r="G47" s="20">
        <v>21</v>
      </c>
      <c r="H47" s="20">
        <v>0.39233262340510583</v>
      </c>
      <c r="I47" s="20">
        <v>0.60766737659489412</v>
      </c>
    </row>
    <row r="48" spans="1:9" x14ac:dyDescent="0.25">
      <c r="A48" t="s">
        <v>60</v>
      </c>
      <c r="B48">
        <v>1</v>
      </c>
      <c r="C48">
        <v>0</v>
      </c>
      <c r="D48">
        <v>-0.25206373879573579</v>
      </c>
      <c r="E48">
        <v>-0.32886898359211841</v>
      </c>
      <c r="G48" s="20">
        <v>22</v>
      </c>
      <c r="H48" s="20">
        <v>0.31731100971622916</v>
      </c>
      <c r="I48" s="20">
        <v>0.68268899028377084</v>
      </c>
    </row>
    <row r="49" spans="1:9" x14ac:dyDescent="0.25">
      <c r="A49" t="s">
        <v>18</v>
      </c>
      <c r="B49">
        <v>0</v>
      </c>
      <c r="C49">
        <v>0</v>
      </c>
      <c r="D49">
        <v>0.36183150252695823</v>
      </c>
      <c r="E49">
        <v>4.468646573851643E-3</v>
      </c>
      <c r="G49" s="20">
        <v>23</v>
      </c>
      <c r="H49" s="20">
        <v>0.44605608962529242</v>
      </c>
      <c r="I49" s="20">
        <v>0.55394391037470758</v>
      </c>
    </row>
    <row r="50" spans="1:9" x14ac:dyDescent="0.25">
      <c r="A50" t="s">
        <v>22</v>
      </c>
      <c r="B50">
        <v>1</v>
      </c>
      <c r="C50">
        <v>1</v>
      </c>
      <c r="D50">
        <v>-0.35348288519169702</v>
      </c>
      <c r="E50">
        <v>-0.54938726530631188</v>
      </c>
      <c r="G50" s="20">
        <v>24</v>
      </c>
      <c r="H50" s="20">
        <v>0.81056582752921413</v>
      </c>
      <c r="I50" s="20">
        <v>0.18943417247078587</v>
      </c>
    </row>
    <row r="51" spans="1:9" x14ac:dyDescent="0.25">
      <c r="A51" t="s">
        <v>43</v>
      </c>
      <c r="B51">
        <v>1</v>
      </c>
      <c r="C51">
        <v>1</v>
      </c>
      <c r="D51">
        <v>-8.5155130436865761E-2</v>
      </c>
      <c r="E51">
        <v>-0.18800870095274191</v>
      </c>
      <c r="G51" s="20">
        <v>25</v>
      </c>
      <c r="H51" s="20">
        <v>0.8761508046857438</v>
      </c>
      <c r="I51" s="20">
        <v>0.1238491953142562</v>
      </c>
    </row>
    <row r="52" spans="1:9" x14ac:dyDescent="0.25">
      <c r="A52" t="s">
        <v>32</v>
      </c>
      <c r="B52">
        <v>1</v>
      </c>
      <c r="C52">
        <v>0</v>
      </c>
      <c r="D52">
        <v>-0.21806920659984169</v>
      </c>
      <c r="E52">
        <v>-0.884065436911734</v>
      </c>
      <c r="G52" s="20">
        <v>26</v>
      </c>
      <c r="H52" s="20">
        <v>0.39677230426945032</v>
      </c>
      <c r="I52" s="20">
        <v>0.60322769573054968</v>
      </c>
    </row>
    <row r="53" spans="1:9" x14ac:dyDescent="0.25">
      <c r="A53" t="s">
        <v>29</v>
      </c>
      <c r="B53">
        <v>1</v>
      </c>
      <c r="C53">
        <v>0</v>
      </c>
      <c r="D53">
        <v>-0.66666666666666663</v>
      </c>
      <c r="E53">
        <v>-0.43471672938761546</v>
      </c>
      <c r="G53" s="20">
        <v>27</v>
      </c>
      <c r="H53" s="20">
        <v>0.45394640169386957</v>
      </c>
      <c r="I53" s="20">
        <v>0.54605359830613043</v>
      </c>
    </row>
    <row r="54" spans="1:9" x14ac:dyDescent="0.25">
      <c r="A54" t="s">
        <v>31</v>
      </c>
      <c r="B54">
        <v>0</v>
      </c>
      <c r="C54">
        <v>0</v>
      </c>
      <c r="D54">
        <v>0.56967959622149522</v>
      </c>
      <c r="E54">
        <v>-0.1089608416084529</v>
      </c>
      <c r="G54" s="20">
        <v>28</v>
      </c>
      <c r="H54" s="20">
        <v>0.39038379299188464</v>
      </c>
      <c r="I54" s="20">
        <v>0.60961620700811536</v>
      </c>
    </row>
    <row r="55" spans="1:9" x14ac:dyDescent="0.25">
      <c r="A55" t="s">
        <v>48</v>
      </c>
      <c r="B55">
        <v>1</v>
      </c>
      <c r="C55">
        <v>1</v>
      </c>
      <c r="D55">
        <v>-0.24456188504780549</v>
      </c>
      <c r="E55">
        <v>-0.15927183880709969</v>
      </c>
      <c r="G55" s="20">
        <v>29</v>
      </c>
      <c r="H55" s="20">
        <v>0.79475440755330717</v>
      </c>
      <c r="I55" s="20">
        <v>0.20524559244669283</v>
      </c>
    </row>
    <row r="56" spans="1:9" x14ac:dyDescent="0.25">
      <c r="A56" t="s">
        <v>15</v>
      </c>
      <c r="B56">
        <v>1</v>
      </c>
      <c r="C56">
        <v>1</v>
      </c>
      <c r="D56">
        <v>-7.4137917235659587E-2</v>
      </c>
      <c r="E56">
        <v>-0.18694230107597307</v>
      </c>
      <c r="G56" s="20">
        <v>30</v>
      </c>
      <c r="H56" s="20">
        <v>0.39551297157448573</v>
      </c>
      <c r="I56" s="20">
        <v>0.60448702842551427</v>
      </c>
    </row>
    <row r="57" spans="1:9" x14ac:dyDescent="0.25">
      <c r="A57" t="s">
        <v>52</v>
      </c>
      <c r="B57">
        <v>0</v>
      </c>
      <c r="C57">
        <v>1</v>
      </c>
      <c r="D57">
        <v>-0.13773485048954751</v>
      </c>
      <c r="E57">
        <v>-0.9107142857142857</v>
      </c>
      <c r="G57" s="20">
        <v>31</v>
      </c>
      <c r="H57" s="20">
        <v>0.37824814723312128</v>
      </c>
      <c r="I57" s="20">
        <v>-0.37824814723312128</v>
      </c>
    </row>
    <row r="58" spans="1:9" x14ac:dyDescent="0.25">
      <c r="A58" t="s">
        <v>118</v>
      </c>
      <c r="B58">
        <v>0</v>
      </c>
      <c r="C58">
        <v>0</v>
      </c>
      <c r="D58">
        <v>0.13403451682509207</v>
      </c>
      <c r="E58">
        <v>-0.30975414313733601</v>
      </c>
      <c r="G58" s="20">
        <v>32</v>
      </c>
      <c r="H58" s="20">
        <v>0.86717987200626678</v>
      </c>
      <c r="I58" s="20">
        <v>0.13282012799373322</v>
      </c>
    </row>
    <row r="59" spans="1:9" x14ac:dyDescent="0.25">
      <c r="A59" t="s">
        <v>119</v>
      </c>
      <c r="B59">
        <v>0</v>
      </c>
      <c r="C59">
        <v>0</v>
      </c>
      <c r="D59">
        <v>0.14453086073908386</v>
      </c>
      <c r="E59">
        <v>-0.25421441854590143</v>
      </c>
      <c r="G59" s="20">
        <v>33</v>
      </c>
      <c r="H59" s="20">
        <v>0.36774577925659319</v>
      </c>
      <c r="I59" s="20">
        <v>-0.36774577925659319</v>
      </c>
    </row>
    <row r="60" spans="1:9" x14ac:dyDescent="0.25">
      <c r="A60" t="s">
        <v>120</v>
      </c>
      <c r="B60">
        <v>0</v>
      </c>
      <c r="C60">
        <v>0</v>
      </c>
      <c r="D60">
        <v>0.19104889273392164</v>
      </c>
      <c r="E60">
        <v>-0.27041117951164245</v>
      </c>
      <c r="G60" s="20">
        <v>34</v>
      </c>
      <c r="H60" s="20">
        <v>0.3784039956733512</v>
      </c>
      <c r="I60" s="20">
        <v>0.62159600432664885</v>
      </c>
    </row>
    <row r="61" spans="1:9" x14ac:dyDescent="0.25">
      <c r="A61" t="s">
        <v>121</v>
      </c>
      <c r="B61">
        <v>0</v>
      </c>
      <c r="C61">
        <v>0</v>
      </c>
      <c r="D61">
        <v>0.10426476803071436</v>
      </c>
      <c r="E61">
        <v>-0.24637224843393268</v>
      </c>
      <c r="G61" s="20">
        <v>35</v>
      </c>
      <c r="H61" s="20">
        <v>-0.79129830607610041</v>
      </c>
      <c r="I61" s="20">
        <v>0.79129830607610041</v>
      </c>
    </row>
    <row r="62" spans="1:9" x14ac:dyDescent="0.25">
      <c r="A62" t="s">
        <v>122</v>
      </c>
      <c r="B62">
        <v>0</v>
      </c>
      <c r="C62">
        <v>0</v>
      </c>
      <c r="D62">
        <v>0.13184811387189616</v>
      </c>
      <c r="E62">
        <v>-0.25839512830814637</v>
      </c>
      <c r="G62" s="20">
        <v>36</v>
      </c>
      <c r="H62" s="20">
        <v>0.32614945907868381</v>
      </c>
      <c r="I62" s="20">
        <v>-0.32614945907868381</v>
      </c>
    </row>
    <row r="63" spans="1:9" x14ac:dyDescent="0.25">
      <c r="A63" t="s">
        <v>123</v>
      </c>
      <c r="B63">
        <v>0</v>
      </c>
      <c r="C63">
        <v>0</v>
      </c>
      <c r="D63">
        <v>5.8427604891327305E-2</v>
      </c>
      <c r="E63">
        <v>-0.28802184632116307</v>
      </c>
      <c r="G63" s="20">
        <v>37</v>
      </c>
      <c r="H63" s="20">
        <v>0.30378238980656752</v>
      </c>
      <c r="I63" s="20">
        <v>-0.30378238980656752</v>
      </c>
    </row>
    <row r="64" spans="1:9" x14ac:dyDescent="0.25">
      <c r="A64" t="s">
        <v>124</v>
      </c>
      <c r="B64">
        <v>0</v>
      </c>
      <c r="C64">
        <v>0</v>
      </c>
      <c r="D64">
        <v>0.11328175982724457</v>
      </c>
      <c r="E64">
        <v>-0.24743310253516063</v>
      </c>
      <c r="G64" s="20">
        <v>38</v>
      </c>
      <c r="H64" s="20">
        <v>0.21871797570059739</v>
      </c>
      <c r="I64" s="20">
        <v>-0.21871797570059739</v>
      </c>
    </row>
    <row r="65" spans="1:9" x14ac:dyDescent="0.25">
      <c r="A65" t="s">
        <v>125</v>
      </c>
      <c r="B65">
        <v>0</v>
      </c>
      <c r="C65">
        <v>0</v>
      </c>
      <c r="D65">
        <v>0.10755446098874467</v>
      </c>
      <c r="E65">
        <v>-0.25505271604018465</v>
      </c>
      <c r="G65" s="20">
        <v>39</v>
      </c>
      <c r="H65" s="20">
        <v>0.38264083680983724</v>
      </c>
      <c r="I65" s="20">
        <v>-0.38264083680983724</v>
      </c>
    </row>
    <row r="66" spans="1:9" x14ac:dyDescent="0.25">
      <c r="A66" t="s">
        <v>126</v>
      </c>
      <c r="B66">
        <v>0</v>
      </c>
      <c r="C66">
        <v>0</v>
      </c>
      <c r="D66">
        <v>8.0791127613358479E-2</v>
      </c>
      <c r="E66">
        <v>-0.29112950278939681</v>
      </c>
      <c r="G66" s="20">
        <v>40</v>
      </c>
      <c r="H66" s="20">
        <v>1.0953711669487673</v>
      </c>
      <c r="I66" s="20">
        <v>-9.537116694876735E-2</v>
      </c>
    </row>
    <row r="67" spans="1:9" x14ac:dyDescent="0.25">
      <c r="A67" t="s">
        <v>127</v>
      </c>
      <c r="B67">
        <v>0</v>
      </c>
      <c r="C67">
        <v>0</v>
      </c>
      <c r="D67">
        <v>7.9923836394619838E-3</v>
      </c>
      <c r="E67">
        <v>-0.24111888043096003</v>
      </c>
      <c r="G67" s="20">
        <v>41</v>
      </c>
      <c r="H67" s="20">
        <v>0.71553157302888737</v>
      </c>
      <c r="I67" s="20">
        <v>0.28446842697111263</v>
      </c>
    </row>
    <row r="68" spans="1:9" x14ac:dyDescent="0.25">
      <c r="A68" t="s">
        <v>128</v>
      </c>
      <c r="B68">
        <v>0</v>
      </c>
      <c r="C68">
        <v>0</v>
      </c>
      <c r="D68">
        <v>6.6831979680693543E-2</v>
      </c>
      <c r="E68">
        <v>-0.23166424353810988</v>
      </c>
      <c r="G68" s="20">
        <v>42</v>
      </c>
      <c r="H68" s="20">
        <v>0.40658637391447638</v>
      </c>
      <c r="I68" s="20">
        <v>-0.40658637391447638</v>
      </c>
    </row>
    <row r="69" spans="1:9" x14ac:dyDescent="0.25">
      <c r="A69" t="s">
        <v>129</v>
      </c>
      <c r="B69">
        <v>0</v>
      </c>
      <c r="C69">
        <v>0</v>
      </c>
      <c r="D69">
        <v>0.1541289354999574</v>
      </c>
      <c r="E69">
        <v>-0.17216428703555567</v>
      </c>
      <c r="G69" s="20">
        <v>43</v>
      </c>
      <c r="H69" s="20">
        <v>0.3654530273863012</v>
      </c>
      <c r="I69" s="20">
        <v>-0.3654530273863012</v>
      </c>
    </row>
    <row r="70" spans="1:9" x14ac:dyDescent="0.25">
      <c r="G70" s="20">
        <v>44</v>
      </c>
      <c r="H70" s="20">
        <v>0.30134077858323788</v>
      </c>
      <c r="I70" s="20">
        <v>-0.30134077858323788</v>
      </c>
    </row>
    <row r="71" spans="1:9" x14ac:dyDescent="0.25">
      <c r="G71" s="20">
        <v>45</v>
      </c>
      <c r="H71" s="20">
        <v>0.60673348970532692</v>
      </c>
      <c r="I71" s="20">
        <v>0.39326651029467308</v>
      </c>
    </row>
    <row r="72" spans="1:9" x14ac:dyDescent="0.25">
      <c r="G72" s="20">
        <v>46</v>
      </c>
      <c r="H72" s="20">
        <v>0.41557876576623837</v>
      </c>
      <c r="I72" s="20">
        <v>0.58442123423376158</v>
      </c>
    </row>
    <row r="73" spans="1:9" x14ac:dyDescent="0.25">
      <c r="G73" s="20">
        <v>47</v>
      </c>
      <c r="H73" s="20">
        <v>0.31867105514649657</v>
      </c>
      <c r="I73" s="20">
        <v>-0.31867105514649657</v>
      </c>
    </row>
    <row r="74" spans="1:9" x14ac:dyDescent="0.25">
      <c r="G74" s="20">
        <v>48</v>
      </c>
      <c r="H74" s="20">
        <v>0.79267336146238621</v>
      </c>
      <c r="I74" s="20">
        <v>0.20732663853761379</v>
      </c>
    </row>
    <row r="75" spans="1:9" x14ac:dyDescent="0.25">
      <c r="G75" s="20">
        <v>49</v>
      </c>
      <c r="H75" s="20">
        <v>0.75409596652222921</v>
      </c>
      <c r="I75" s="20">
        <v>0.24590403347777079</v>
      </c>
    </row>
    <row r="76" spans="1:9" x14ac:dyDescent="0.25">
      <c r="G76" s="20">
        <v>50</v>
      </c>
      <c r="H76" s="20">
        <v>0.40015851429166521</v>
      </c>
      <c r="I76" s="20">
        <v>0.59984148570833473</v>
      </c>
    </row>
    <row r="77" spans="1:9" x14ac:dyDescent="0.25">
      <c r="G77" s="20">
        <v>51</v>
      </c>
      <c r="H77" s="20">
        <v>0.48311723485191255</v>
      </c>
      <c r="I77" s="20">
        <v>0.5168827651480874</v>
      </c>
    </row>
    <row r="78" spans="1:9" x14ac:dyDescent="0.25">
      <c r="G78" s="20">
        <v>52</v>
      </c>
      <c r="H78" s="20">
        <v>0.2818947926392365</v>
      </c>
      <c r="I78" s="20">
        <v>-0.2818947926392365</v>
      </c>
    </row>
    <row r="79" spans="1:9" x14ac:dyDescent="0.25">
      <c r="G79" s="20">
        <v>53</v>
      </c>
      <c r="H79" s="20">
        <v>0.78128009192522097</v>
      </c>
      <c r="I79" s="20">
        <v>0.21871990807477903</v>
      </c>
    </row>
    <row r="80" spans="1:9" x14ac:dyDescent="0.25">
      <c r="G80" s="20">
        <v>54</v>
      </c>
      <c r="H80" s="20">
        <v>0.75227066606366111</v>
      </c>
      <c r="I80" s="20">
        <v>0.24772933393633889</v>
      </c>
    </row>
    <row r="81" spans="7:9" x14ac:dyDescent="0.25">
      <c r="G81" s="20">
        <v>55</v>
      </c>
      <c r="H81" s="20">
        <v>0.75023016433580025</v>
      </c>
      <c r="I81" s="20">
        <v>-0.75023016433580025</v>
      </c>
    </row>
    <row r="82" spans="7:9" x14ac:dyDescent="0.25">
      <c r="G82" s="20">
        <v>56</v>
      </c>
      <c r="H82" s="20">
        <v>0.35129113029900688</v>
      </c>
      <c r="I82" s="20">
        <v>-0.35129113029900688</v>
      </c>
    </row>
    <row r="83" spans="7:9" x14ac:dyDescent="0.25">
      <c r="G83" s="20">
        <v>57</v>
      </c>
      <c r="H83" s="20">
        <v>0.35050771811568593</v>
      </c>
      <c r="I83" s="20">
        <v>-0.35050771811568593</v>
      </c>
    </row>
    <row r="84" spans="7:9" x14ac:dyDescent="0.25">
      <c r="G84" s="20">
        <v>58</v>
      </c>
      <c r="H84" s="20">
        <v>0.34243796168237595</v>
      </c>
      <c r="I84" s="20">
        <v>-0.34243796168237595</v>
      </c>
    </row>
    <row r="85" spans="7:9" x14ac:dyDescent="0.25">
      <c r="G85" s="20">
        <v>59</v>
      </c>
      <c r="H85" s="20">
        <v>0.35738464117568391</v>
      </c>
      <c r="I85" s="20">
        <v>-0.35738464117568391</v>
      </c>
    </row>
    <row r="86" spans="7:9" x14ac:dyDescent="0.25">
      <c r="G86" s="20">
        <v>60</v>
      </c>
      <c r="H86" s="20">
        <v>0.35255720298674914</v>
      </c>
      <c r="I86" s="20">
        <v>-0.35255720298674914</v>
      </c>
    </row>
    <row r="87" spans="7:9" x14ac:dyDescent="0.25">
      <c r="G87" s="20">
        <v>61</v>
      </c>
      <c r="H87" s="20">
        <v>0.36432661327846572</v>
      </c>
      <c r="I87" s="20">
        <v>-0.36432661327846572</v>
      </c>
    </row>
    <row r="88" spans="7:9" x14ac:dyDescent="0.25">
      <c r="G88" s="20">
        <v>62</v>
      </c>
      <c r="H88" s="20">
        <v>0.35585684231841969</v>
      </c>
      <c r="I88" s="20">
        <v>-0.35585684231841969</v>
      </c>
    </row>
    <row r="89" spans="7:9" x14ac:dyDescent="0.25">
      <c r="G89" s="20">
        <v>63</v>
      </c>
      <c r="H89" s="20">
        <v>0.35668189819028989</v>
      </c>
      <c r="I89" s="20">
        <v>-0.35668189819028989</v>
      </c>
    </row>
    <row r="90" spans="7:9" x14ac:dyDescent="0.25">
      <c r="G90" s="20">
        <v>64</v>
      </c>
      <c r="H90" s="20">
        <v>0.36052908522920402</v>
      </c>
      <c r="I90" s="20">
        <v>-0.36052908522920402</v>
      </c>
    </row>
    <row r="91" spans="7:9" x14ac:dyDescent="0.25">
      <c r="G91" s="20">
        <v>65</v>
      </c>
      <c r="H91" s="20">
        <v>0.37359016572008735</v>
      </c>
      <c r="I91" s="20">
        <v>-0.37359016572008735</v>
      </c>
    </row>
    <row r="92" spans="7:9" x14ac:dyDescent="0.25">
      <c r="G92" s="20">
        <v>66</v>
      </c>
      <c r="H92" s="20">
        <v>0.36390767571503518</v>
      </c>
      <c r="I92" s="20">
        <v>-0.36390767571503518</v>
      </c>
    </row>
    <row r="93" spans="7:9" ht="15.75" thickBot="1" x14ac:dyDescent="0.3">
      <c r="G93" s="21">
        <v>67</v>
      </c>
      <c r="H93" s="21">
        <v>0.35033927823885419</v>
      </c>
      <c r="I93" s="21">
        <v>-0.35033927823885419</v>
      </c>
    </row>
  </sheetData>
  <mergeCells count="8">
    <mergeCell ref="Q6:Q7"/>
    <mergeCell ref="R6:U6"/>
    <mergeCell ref="R7:U7"/>
    <mergeCell ref="T1:U1"/>
    <mergeCell ref="T2:U2"/>
    <mergeCell ref="T3:U3"/>
    <mergeCell ref="T4:U4"/>
    <mergeCell ref="T5:U5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O69"/>
  <sheetViews>
    <sheetView workbookViewId="0">
      <selection sqref="A1:A1048576"/>
    </sheetView>
  </sheetViews>
  <sheetFormatPr baseColWidth="10" defaultRowHeight="15" x14ac:dyDescent="0.25"/>
  <cols>
    <col min="2" max="2" width="57.85546875" customWidth="1"/>
    <col min="3" max="11" width="15.28515625" bestFit="1" customWidth="1"/>
    <col min="12" max="14" width="13.7109375" bestFit="1" customWidth="1"/>
    <col min="15" max="15" width="14.42578125" bestFit="1" customWidth="1"/>
    <col min="16" max="18" width="13.7109375" bestFit="1" customWidth="1"/>
    <col min="19" max="20" width="14.42578125" bestFit="1" customWidth="1"/>
    <col min="21" max="27" width="13.7109375" bestFit="1" customWidth="1"/>
    <col min="28" max="28" width="14.42578125" bestFit="1" customWidth="1"/>
    <col min="29" max="31" width="13.7109375" bestFit="1" customWidth="1"/>
    <col min="32" max="32" width="15.28515625" bestFit="1" customWidth="1"/>
    <col min="33" max="39" width="13.7109375" bestFit="1" customWidth="1"/>
    <col min="40" max="40" width="13.42578125" bestFit="1" customWidth="1"/>
    <col min="41" max="41" width="13.7109375" bestFit="1" customWidth="1"/>
    <col min="42" max="42" width="12.7109375" bestFit="1" customWidth="1"/>
    <col min="43" max="47" width="13.7109375" bestFit="1" customWidth="1"/>
    <col min="48" max="52" width="12.7109375" bestFit="1" customWidth="1"/>
    <col min="53" max="56" width="13.7109375" bestFit="1" customWidth="1"/>
    <col min="57" max="57" width="14.42578125" bestFit="1" customWidth="1"/>
    <col min="58" max="58" width="13.7109375" bestFit="1" customWidth="1"/>
    <col min="59" max="59" width="15.28515625" bestFit="1" customWidth="1"/>
    <col min="60" max="63" width="13.7109375" bestFit="1" customWidth="1"/>
    <col min="64" max="65" width="14.42578125" bestFit="1" customWidth="1"/>
    <col min="66" max="70" width="13.7109375" bestFit="1" customWidth="1"/>
    <col min="71" max="71" width="12.7109375" bestFit="1" customWidth="1"/>
    <col min="72" max="72" width="14.42578125" bestFit="1" customWidth="1"/>
    <col min="73" max="73" width="13.42578125" bestFit="1" customWidth="1"/>
    <col min="74" max="74" width="13.7109375" bestFit="1" customWidth="1"/>
    <col min="75" max="75" width="14.42578125" bestFit="1" customWidth="1"/>
    <col min="76" max="76" width="13.7109375" bestFit="1" customWidth="1"/>
    <col min="77" max="77" width="15.28515625" bestFit="1" customWidth="1"/>
    <col min="78" max="80" width="13.7109375" bestFit="1" customWidth="1"/>
    <col min="81" max="81" width="15.28515625" bestFit="1" customWidth="1"/>
    <col min="82" max="83" width="14.42578125" bestFit="1" customWidth="1"/>
    <col min="84" max="84" width="13.7109375" bestFit="1" customWidth="1"/>
    <col min="85" max="86" width="12.7109375" bestFit="1" customWidth="1"/>
    <col min="87" max="87" width="11.7109375" bestFit="1" customWidth="1"/>
    <col min="88" max="94" width="13.7109375" bestFit="1" customWidth="1"/>
    <col min="95" max="95" width="15.28515625" bestFit="1" customWidth="1"/>
    <col min="96" max="98" width="13.7109375" bestFit="1" customWidth="1"/>
    <col min="99" max="99" width="15.28515625" bestFit="1" customWidth="1"/>
    <col min="100" max="101" width="13.7109375" bestFit="1" customWidth="1"/>
    <col min="102" max="102" width="14.42578125" bestFit="1" customWidth="1"/>
    <col min="103" max="106" width="13.7109375" bestFit="1" customWidth="1"/>
    <col min="107" max="107" width="14.42578125" bestFit="1" customWidth="1"/>
    <col min="108" max="109" width="13.7109375" bestFit="1" customWidth="1"/>
    <col min="110" max="110" width="14.42578125" bestFit="1" customWidth="1"/>
    <col min="111" max="111" width="13.7109375" bestFit="1" customWidth="1"/>
    <col min="112" max="112" width="21.140625" customWidth="1"/>
    <col min="113" max="113" width="18.5703125" customWidth="1"/>
    <col min="114" max="114" width="18.7109375" customWidth="1"/>
    <col min="115" max="115" width="20" customWidth="1"/>
    <col min="116" max="116" width="19" customWidth="1"/>
    <col min="117" max="117" width="21.5703125" customWidth="1"/>
    <col min="118" max="119" width="14.42578125" bestFit="1" customWidth="1"/>
  </cols>
  <sheetData>
    <row r="1" spans="2:119" x14ac:dyDescent="0.25">
      <c r="C1" s="2" t="s">
        <v>77</v>
      </c>
      <c r="D1" s="2"/>
      <c r="E1" s="2"/>
      <c r="F1" s="2"/>
      <c r="G1" s="2"/>
      <c r="H1" s="2"/>
      <c r="I1" s="2"/>
      <c r="J1" s="2"/>
      <c r="K1" s="2"/>
      <c r="L1" s="4" t="s">
        <v>78</v>
      </c>
      <c r="M1" s="4"/>
      <c r="N1" s="4"/>
      <c r="O1" s="4"/>
      <c r="P1" s="4"/>
      <c r="Q1" s="4"/>
      <c r="R1" s="4"/>
      <c r="S1" s="4"/>
      <c r="T1" s="4"/>
      <c r="U1" s="1" t="s">
        <v>79</v>
      </c>
      <c r="V1" s="1"/>
      <c r="W1" s="1"/>
      <c r="X1" s="1"/>
      <c r="Y1" s="1"/>
      <c r="Z1" s="1"/>
      <c r="AA1" s="1"/>
      <c r="AB1" s="1"/>
      <c r="AC1" s="1"/>
      <c r="AD1" s="2" t="s">
        <v>80</v>
      </c>
      <c r="AE1" s="2"/>
      <c r="AF1" s="2"/>
      <c r="AG1" s="2"/>
      <c r="AH1" s="2"/>
      <c r="AI1" s="2"/>
      <c r="AJ1" s="2"/>
      <c r="AK1" s="2"/>
      <c r="AL1" s="2"/>
      <c r="AM1" s="4" t="s">
        <v>81</v>
      </c>
      <c r="AN1" s="4"/>
      <c r="AO1" s="4"/>
      <c r="AP1" s="4"/>
      <c r="AQ1" s="4"/>
      <c r="AR1" s="4"/>
      <c r="AS1" s="4"/>
      <c r="AT1" s="4"/>
      <c r="AU1" s="4"/>
      <c r="AV1" s="1" t="s">
        <v>82</v>
      </c>
      <c r="AW1" s="1"/>
      <c r="AX1" s="1"/>
      <c r="AY1" s="1"/>
      <c r="AZ1" s="1"/>
      <c r="BA1" s="1"/>
      <c r="BB1" s="1"/>
      <c r="BC1" s="1"/>
      <c r="BD1" s="1"/>
      <c r="BE1" s="2" t="s">
        <v>83</v>
      </c>
      <c r="BF1" s="2"/>
      <c r="BG1" s="2"/>
      <c r="BH1" s="2"/>
      <c r="BI1" s="2"/>
      <c r="BJ1" s="2"/>
      <c r="BK1" s="2"/>
      <c r="BL1" s="2"/>
      <c r="BM1" s="2"/>
      <c r="BN1" s="4" t="s">
        <v>84</v>
      </c>
      <c r="BO1" s="4"/>
      <c r="BP1" s="4"/>
      <c r="BQ1" s="4"/>
      <c r="BR1" s="4"/>
      <c r="BS1" s="4"/>
      <c r="BT1" s="4"/>
      <c r="BU1" s="4"/>
      <c r="BV1" s="4"/>
      <c r="BW1" s="1" t="s">
        <v>85</v>
      </c>
      <c r="BX1" s="1"/>
      <c r="BY1" s="1"/>
      <c r="BZ1" s="1"/>
      <c r="CA1" s="1"/>
      <c r="CB1" s="1"/>
      <c r="CC1" s="1"/>
      <c r="CD1" s="1"/>
      <c r="CE1" s="1"/>
      <c r="CF1" s="4" t="s">
        <v>86</v>
      </c>
      <c r="CG1" s="4"/>
      <c r="CH1" s="4"/>
      <c r="CI1" s="4"/>
      <c r="CJ1" s="4"/>
      <c r="CK1" s="4"/>
      <c r="CL1" s="4"/>
      <c r="CM1" s="4"/>
      <c r="CN1" s="4"/>
      <c r="CO1" s="2" t="s">
        <v>87</v>
      </c>
      <c r="CP1" s="2"/>
      <c r="CQ1" s="2"/>
      <c r="CR1" s="2"/>
      <c r="CS1" s="2"/>
      <c r="CT1" s="2"/>
      <c r="CU1" s="2"/>
      <c r="CV1" s="2"/>
      <c r="CW1" s="2"/>
      <c r="CX1" s="1" t="s">
        <v>88</v>
      </c>
      <c r="CY1" s="1"/>
      <c r="CZ1" s="1"/>
      <c r="DA1" s="1"/>
      <c r="DB1" s="1"/>
      <c r="DC1" s="1"/>
      <c r="DD1" s="1"/>
      <c r="DE1" s="1"/>
      <c r="DF1" s="1"/>
      <c r="DG1" s="4" t="s">
        <v>98</v>
      </c>
      <c r="DH1" s="4"/>
      <c r="DI1" s="4"/>
      <c r="DJ1" s="4"/>
      <c r="DK1" s="4"/>
      <c r="DL1" s="4"/>
      <c r="DM1" s="4"/>
      <c r="DN1" s="4"/>
      <c r="DO1" s="4"/>
    </row>
    <row r="2" spans="2:119" x14ac:dyDescent="0.25">
      <c r="C2" s="2" t="s">
        <v>0</v>
      </c>
      <c r="D2" s="2" t="s">
        <v>1</v>
      </c>
      <c r="E2" s="2" t="s">
        <v>2</v>
      </c>
      <c r="F2" s="2" t="s">
        <v>3</v>
      </c>
      <c r="G2" s="2" t="s">
        <v>4</v>
      </c>
      <c r="H2" s="2" t="s">
        <v>5</v>
      </c>
      <c r="I2" s="2" t="s">
        <v>6</v>
      </c>
      <c r="J2" s="2" t="s">
        <v>7</v>
      </c>
      <c r="K2" s="2" t="s">
        <v>8</v>
      </c>
      <c r="L2" s="4" t="s">
        <v>0</v>
      </c>
      <c r="M2" s="4" t="s">
        <v>1</v>
      </c>
      <c r="N2" s="4" t="s">
        <v>2</v>
      </c>
      <c r="O2" s="4" t="s">
        <v>3</v>
      </c>
      <c r="P2" s="4" t="s">
        <v>4</v>
      </c>
      <c r="Q2" s="4" t="s">
        <v>5</v>
      </c>
      <c r="R2" s="4" t="s">
        <v>6</v>
      </c>
      <c r="S2" s="4" t="s">
        <v>7</v>
      </c>
      <c r="T2" s="4" t="s">
        <v>8</v>
      </c>
      <c r="U2" s="1" t="s">
        <v>0</v>
      </c>
      <c r="V2" s="1" t="s">
        <v>1</v>
      </c>
      <c r="W2" s="1" t="s">
        <v>2</v>
      </c>
      <c r="X2" s="1" t="s">
        <v>3</v>
      </c>
      <c r="Y2" s="1" t="s">
        <v>4</v>
      </c>
      <c r="Z2" s="1" t="s">
        <v>5</v>
      </c>
      <c r="AA2" s="1" t="s">
        <v>6</v>
      </c>
      <c r="AB2" s="1" t="s">
        <v>7</v>
      </c>
      <c r="AC2" s="1" t="s">
        <v>8</v>
      </c>
      <c r="AD2" s="2" t="s">
        <v>0</v>
      </c>
      <c r="AE2" s="2" t="s">
        <v>1</v>
      </c>
      <c r="AF2" s="2" t="s">
        <v>2</v>
      </c>
      <c r="AG2" s="2" t="s">
        <v>3</v>
      </c>
      <c r="AH2" s="2" t="s">
        <v>4</v>
      </c>
      <c r="AI2" s="2" t="s">
        <v>5</v>
      </c>
      <c r="AJ2" s="2" t="s">
        <v>6</v>
      </c>
      <c r="AK2" s="2" t="s">
        <v>7</v>
      </c>
      <c r="AL2" s="2" t="s">
        <v>8</v>
      </c>
      <c r="AM2" s="4" t="s">
        <v>0</v>
      </c>
      <c r="AN2" s="4" t="s">
        <v>1</v>
      </c>
      <c r="AO2" s="4" t="s">
        <v>2</v>
      </c>
      <c r="AP2" s="4" t="s">
        <v>3</v>
      </c>
      <c r="AQ2" s="4" t="s">
        <v>4</v>
      </c>
      <c r="AR2" s="4" t="s">
        <v>5</v>
      </c>
      <c r="AS2" s="4" t="s">
        <v>6</v>
      </c>
      <c r="AT2" s="4" t="s">
        <v>7</v>
      </c>
      <c r="AU2" s="4" t="s">
        <v>8</v>
      </c>
      <c r="AV2" s="1" t="s">
        <v>0</v>
      </c>
      <c r="AW2" s="1" t="s">
        <v>1</v>
      </c>
      <c r="AX2" s="1" t="s">
        <v>2</v>
      </c>
      <c r="AY2" s="1" t="s">
        <v>3</v>
      </c>
      <c r="AZ2" s="1" t="s">
        <v>4</v>
      </c>
      <c r="BA2" s="1" t="s">
        <v>5</v>
      </c>
      <c r="BB2" s="1" t="s">
        <v>6</v>
      </c>
      <c r="BC2" s="1" t="s">
        <v>7</v>
      </c>
      <c r="BD2" s="1" t="s">
        <v>8</v>
      </c>
      <c r="BE2" s="2" t="s">
        <v>0</v>
      </c>
      <c r="BF2" s="2" t="s">
        <v>1</v>
      </c>
      <c r="BG2" s="2" t="s">
        <v>2</v>
      </c>
      <c r="BH2" s="2" t="s">
        <v>3</v>
      </c>
      <c r="BI2" s="2" t="s">
        <v>4</v>
      </c>
      <c r="BJ2" s="2" t="s">
        <v>5</v>
      </c>
      <c r="BK2" s="2" t="s">
        <v>6</v>
      </c>
      <c r="BL2" s="2" t="s">
        <v>7</v>
      </c>
      <c r="BM2" s="2" t="s">
        <v>8</v>
      </c>
      <c r="BN2" s="4" t="s">
        <v>0</v>
      </c>
      <c r="BO2" s="4" t="s">
        <v>1</v>
      </c>
      <c r="BP2" s="4" t="s">
        <v>2</v>
      </c>
      <c r="BQ2" s="4" t="s">
        <v>3</v>
      </c>
      <c r="BR2" s="4" t="s">
        <v>4</v>
      </c>
      <c r="BS2" s="4" t="s">
        <v>5</v>
      </c>
      <c r="BT2" s="4" t="s">
        <v>6</v>
      </c>
      <c r="BU2" s="4" t="s">
        <v>7</v>
      </c>
      <c r="BV2" s="4" t="s">
        <v>8</v>
      </c>
      <c r="BW2" s="1" t="s">
        <v>0</v>
      </c>
      <c r="BX2" s="1" t="s">
        <v>1</v>
      </c>
      <c r="BY2" s="1" t="s">
        <v>2</v>
      </c>
      <c r="BZ2" s="1" t="s">
        <v>3</v>
      </c>
      <c r="CA2" s="1" t="s">
        <v>4</v>
      </c>
      <c r="CB2" s="1" t="s">
        <v>5</v>
      </c>
      <c r="CC2" s="1" t="s">
        <v>6</v>
      </c>
      <c r="CD2" s="1" t="s">
        <v>7</v>
      </c>
      <c r="CE2" s="1" t="s">
        <v>8</v>
      </c>
      <c r="CF2" s="4" t="s">
        <v>0</v>
      </c>
      <c r="CG2" s="4" t="s">
        <v>1</v>
      </c>
      <c r="CH2" s="4" t="s">
        <v>2</v>
      </c>
      <c r="CI2" s="4" t="s">
        <v>3</v>
      </c>
      <c r="CJ2" s="4" t="s">
        <v>4</v>
      </c>
      <c r="CK2" s="4" t="s">
        <v>5</v>
      </c>
      <c r="CL2" s="4" t="s">
        <v>6</v>
      </c>
      <c r="CM2" s="4" t="s">
        <v>7</v>
      </c>
      <c r="CN2" s="4" t="s">
        <v>8</v>
      </c>
      <c r="CO2" s="2" t="s">
        <v>0</v>
      </c>
      <c r="CP2" s="2" t="s">
        <v>1</v>
      </c>
      <c r="CQ2" s="2" t="s">
        <v>2</v>
      </c>
      <c r="CR2" s="2" t="s">
        <v>3</v>
      </c>
      <c r="CS2" s="2" t="s">
        <v>4</v>
      </c>
      <c r="CT2" s="2" t="s">
        <v>5</v>
      </c>
      <c r="CU2" s="2" t="s">
        <v>6</v>
      </c>
      <c r="CV2" s="2" t="s">
        <v>7</v>
      </c>
      <c r="CW2" s="2" t="s">
        <v>8</v>
      </c>
      <c r="CX2" s="1" t="s">
        <v>0</v>
      </c>
      <c r="CY2" s="1" t="s">
        <v>1</v>
      </c>
      <c r="CZ2" s="1" t="s">
        <v>2</v>
      </c>
      <c r="DA2" s="1" t="s">
        <v>3</v>
      </c>
      <c r="DB2" s="1" t="s">
        <v>4</v>
      </c>
      <c r="DC2" s="1" t="s">
        <v>5</v>
      </c>
      <c r="DD2" s="1" t="s">
        <v>6</v>
      </c>
      <c r="DE2" s="1" t="s">
        <v>7</v>
      </c>
      <c r="DF2" s="1" t="s">
        <v>8</v>
      </c>
      <c r="DG2" s="4" t="s">
        <v>0</v>
      </c>
      <c r="DH2" s="4" t="s">
        <v>1</v>
      </c>
      <c r="DI2" s="4" t="s">
        <v>2</v>
      </c>
      <c r="DJ2" s="4" t="s">
        <v>3</v>
      </c>
      <c r="DK2" s="4" t="s">
        <v>4</v>
      </c>
      <c r="DL2" s="4" t="s">
        <v>5</v>
      </c>
      <c r="DM2" s="4" t="s">
        <v>6</v>
      </c>
      <c r="DN2" s="4" t="s">
        <v>7</v>
      </c>
      <c r="DO2" s="4" t="s">
        <v>8</v>
      </c>
    </row>
    <row r="3" spans="2:119" x14ac:dyDescent="0.25">
      <c r="B3" t="str">
        <f>Bilan!B3</f>
        <v>AMBAU GMBH</v>
      </c>
      <c r="C3" s="12">
        <v>47746683</v>
      </c>
      <c r="D3" s="12">
        <v>68301618</v>
      </c>
      <c r="E3" s="12">
        <v>90938482</v>
      </c>
      <c r="F3" s="12">
        <v>128386182</v>
      </c>
      <c r="G3" s="12">
        <v>156609107</v>
      </c>
      <c r="H3" s="12">
        <v>136852965</v>
      </c>
      <c r="I3" s="12">
        <v>130276607</v>
      </c>
      <c r="J3" s="12">
        <v>212870571</v>
      </c>
      <c r="K3" s="12">
        <v>140036204</v>
      </c>
      <c r="L3" s="12">
        <v>3846749</v>
      </c>
      <c r="M3" s="12">
        <v>4439940</v>
      </c>
      <c r="N3" s="12">
        <v>9820673</v>
      </c>
      <c r="O3" s="12">
        <v>15259191</v>
      </c>
      <c r="P3" s="12">
        <v>23034411</v>
      </c>
      <c r="Q3" s="12">
        <v>28945820</v>
      </c>
      <c r="R3" s="12">
        <v>12942327</v>
      </c>
      <c r="S3" s="12">
        <v>9648325</v>
      </c>
      <c r="T3" s="12">
        <v>13078382</v>
      </c>
      <c r="U3" s="12">
        <v>746891</v>
      </c>
      <c r="V3" s="12">
        <v>1070354</v>
      </c>
      <c r="W3" s="12">
        <v>1853886</v>
      </c>
      <c r="X3" s="12">
        <v>2133191</v>
      </c>
      <c r="Y3" s="12">
        <v>4616807</v>
      </c>
      <c r="Z3" s="12">
        <v>6613767</v>
      </c>
      <c r="AA3" s="12">
        <v>8058675</v>
      </c>
      <c r="AB3" s="12">
        <v>9598931</v>
      </c>
      <c r="AC3" s="12">
        <v>10942302</v>
      </c>
      <c r="AD3" s="12">
        <v>35819</v>
      </c>
      <c r="AE3" s="12">
        <v>66256</v>
      </c>
      <c r="AF3" s="12">
        <v>116755</v>
      </c>
      <c r="AG3" s="12">
        <v>266278</v>
      </c>
      <c r="AH3" s="12">
        <v>125739</v>
      </c>
      <c r="AI3" s="12">
        <v>245791</v>
      </c>
      <c r="AJ3" s="12">
        <v>205353</v>
      </c>
      <c r="AK3" s="12">
        <v>50351</v>
      </c>
      <c r="AL3" s="12">
        <v>233276</v>
      </c>
      <c r="AM3" s="12">
        <v>520204</v>
      </c>
      <c r="AN3" s="12">
        <v>930613</v>
      </c>
      <c r="AO3" s="12">
        <v>1562913</v>
      </c>
      <c r="AP3" s="12">
        <v>2540374</v>
      </c>
      <c r="AQ3" s="12">
        <v>3792527</v>
      </c>
      <c r="AR3" s="12">
        <v>3181426</v>
      </c>
      <c r="AS3" s="12">
        <v>2862444</v>
      </c>
      <c r="AT3" s="12">
        <v>4114220</v>
      </c>
      <c r="AU3" s="12">
        <v>3209830</v>
      </c>
      <c r="AV3" s="12">
        <v>520204</v>
      </c>
      <c r="AW3" s="12">
        <v>865423</v>
      </c>
      <c r="AX3" s="12">
        <v>1497723</v>
      </c>
      <c r="AY3" s="12">
        <v>2398196</v>
      </c>
      <c r="AZ3" s="12">
        <v>3735430</v>
      </c>
      <c r="BA3" s="12">
        <v>3181426</v>
      </c>
      <c r="BB3" s="12">
        <v>2690499</v>
      </c>
      <c r="BC3" s="12">
        <v>3979066</v>
      </c>
      <c r="BD3" s="12">
        <v>3207571</v>
      </c>
      <c r="BE3" s="12">
        <v>3362364</v>
      </c>
      <c r="BF3" s="12">
        <v>3575583</v>
      </c>
      <c r="BG3" s="12">
        <v>8374515</v>
      </c>
      <c r="BH3" s="12">
        <v>12985095</v>
      </c>
      <c r="BI3" s="12">
        <v>19367623</v>
      </c>
      <c r="BJ3" s="12">
        <v>26010185</v>
      </c>
      <c r="BK3" s="12">
        <v>10285236</v>
      </c>
      <c r="BL3" s="12">
        <v>5584456</v>
      </c>
      <c r="BM3" s="12">
        <v>10101829</v>
      </c>
      <c r="BN3" s="12">
        <v>1210320</v>
      </c>
      <c r="BO3" s="12">
        <v>1163189</v>
      </c>
      <c r="BP3" s="12">
        <v>3114023</v>
      </c>
      <c r="BQ3" s="12">
        <v>3625566</v>
      </c>
      <c r="BR3" s="12">
        <v>5919011</v>
      </c>
      <c r="BS3" s="12">
        <v>10158683</v>
      </c>
      <c r="BT3" s="12">
        <v>718888</v>
      </c>
      <c r="BU3" s="12">
        <v>1372057</v>
      </c>
      <c r="BV3" s="12">
        <v>2950883</v>
      </c>
      <c r="BW3" s="12">
        <v>2152044</v>
      </c>
      <c r="BX3" s="12">
        <v>2412394</v>
      </c>
      <c r="BY3" s="12">
        <v>5260492</v>
      </c>
      <c r="BZ3" s="12">
        <v>9359529</v>
      </c>
      <c r="CA3" s="12">
        <v>13448612</v>
      </c>
      <c r="CB3" s="12">
        <v>15851502</v>
      </c>
      <c r="CC3" s="12">
        <v>9566348</v>
      </c>
      <c r="CD3" s="12">
        <v>4212399</v>
      </c>
      <c r="CE3" s="12">
        <v>7150946</v>
      </c>
      <c r="CF3" s="12">
        <v>0</v>
      </c>
      <c r="CG3" s="12">
        <v>0</v>
      </c>
      <c r="CH3" s="12">
        <v>0</v>
      </c>
      <c r="CI3" s="12">
        <v>0</v>
      </c>
      <c r="CJ3" s="12">
        <v>0</v>
      </c>
      <c r="CK3" s="12">
        <v>0</v>
      </c>
      <c r="CL3" s="12">
        <v>0</v>
      </c>
      <c r="CM3" s="12">
        <v>0</v>
      </c>
      <c r="CN3" s="12">
        <v>0</v>
      </c>
      <c r="CO3" s="12">
        <v>65190</v>
      </c>
      <c r="CP3" s="12">
        <v>0</v>
      </c>
      <c r="CQ3" s="12">
        <v>0</v>
      </c>
      <c r="CR3" s="12">
        <v>0</v>
      </c>
      <c r="CS3" s="12">
        <v>32776</v>
      </c>
      <c r="CT3" s="12">
        <v>0</v>
      </c>
      <c r="CU3" s="12">
        <v>102993</v>
      </c>
      <c r="CV3" s="12">
        <v>0</v>
      </c>
      <c r="CW3" s="12">
        <v>0</v>
      </c>
      <c r="CX3" s="12">
        <v>2086854</v>
      </c>
      <c r="CY3" s="12">
        <v>2412394</v>
      </c>
      <c r="CZ3" s="12">
        <v>5260492</v>
      </c>
      <c r="DA3" s="12">
        <v>9359529</v>
      </c>
      <c r="DB3" s="12">
        <v>13415836</v>
      </c>
      <c r="DC3" s="12">
        <v>15851502</v>
      </c>
      <c r="DD3" s="12">
        <v>9463355</v>
      </c>
      <c r="DE3" s="12">
        <v>4212399</v>
      </c>
      <c r="DF3" s="12">
        <v>7150946</v>
      </c>
      <c r="DG3" s="12">
        <v>4528450</v>
      </c>
      <c r="DH3" s="12">
        <v>5510294</v>
      </c>
      <c r="DI3" s="12">
        <v>11674559</v>
      </c>
      <c r="DJ3" s="12">
        <v>17392382</v>
      </c>
      <c r="DK3" s="12">
        <v>27618442</v>
      </c>
      <c r="DL3" s="12">
        <v>35559587</v>
      </c>
      <c r="DM3" s="12">
        <v>20898009</v>
      </c>
      <c r="DN3" s="12">
        <v>19247256</v>
      </c>
      <c r="DO3" s="12">
        <v>24020684</v>
      </c>
    </row>
    <row r="4" spans="2:119" x14ac:dyDescent="0.25">
      <c r="B4" t="str">
        <f>Bilan!B4</f>
        <v>ARCELORMITTAL EISENHÜTTENSTADT GMBH</v>
      </c>
      <c r="C4" s="12">
        <v>1190453254</v>
      </c>
      <c r="D4" s="12">
        <v>1351007203</v>
      </c>
      <c r="E4" s="12">
        <v>216482844</v>
      </c>
      <c r="F4" s="12">
        <v>1283235626</v>
      </c>
      <c r="G4" s="12">
        <v>878306215</v>
      </c>
      <c r="H4" s="12">
        <v>1165001944</v>
      </c>
      <c r="I4" s="12">
        <v>1327659242</v>
      </c>
      <c r="J4" s="12">
        <v>1195524041</v>
      </c>
      <c r="K4" s="12">
        <v>1192757955</v>
      </c>
      <c r="L4" s="12">
        <v>164346193</v>
      </c>
      <c r="M4" s="12">
        <v>176718437</v>
      </c>
      <c r="N4" s="12">
        <v>16217987</v>
      </c>
      <c r="O4" s="12">
        <v>42360056</v>
      </c>
      <c r="P4" s="12">
        <v>9092466</v>
      </c>
      <c r="Q4" s="12">
        <v>943160</v>
      </c>
      <c r="R4" s="12">
        <v>-61089126</v>
      </c>
      <c r="S4" s="12">
        <v>-32987357</v>
      </c>
      <c r="T4" s="12">
        <v>-17529551</v>
      </c>
      <c r="U4" s="12">
        <v>84560710</v>
      </c>
      <c r="V4" s="12">
        <v>82864537</v>
      </c>
      <c r="W4" s="12">
        <v>7381446</v>
      </c>
      <c r="X4" s="12">
        <v>44486755</v>
      </c>
      <c r="Y4" s="12">
        <v>43551037</v>
      </c>
      <c r="Z4" s="12">
        <v>40864983</v>
      </c>
      <c r="AA4" s="12">
        <v>57683803</v>
      </c>
      <c r="AB4" s="12">
        <v>27656997</v>
      </c>
      <c r="AC4" s="12">
        <v>27792652</v>
      </c>
      <c r="AD4" s="12">
        <v>9072081</v>
      </c>
      <c r="AE4" s="12">
        <v>16084131</v>
      </c>
      <c r="AF4" s="12">
        <v>9477643</v>
      </c>
      <c r="AG4" s="12">
        <v>7505959</v>
      </c>
      <c r="AH4" s="12">
        <v>2157135</v>
      </c>
      <c r="AI4" s="12">
        <v>5231759</v>
      </c>
      <c r="AJ4" s="12">
        <v>3027637</v>
      </c>
      <c r="AK4" s="12">
        <v>1247214</v>
      </c>
      <c r="AL4" s="12">
        <v>1415044</v>
      </c>
      <c r="AM4" s="12">
        <v>4563785</v>
      </c>
      <c r="AN4" s="12">
        <v>4951003</v>
      </c>
      <c r="AO4" s="12">
        <v>894365</v>
      </c>
      <c r="AP4" s="12">
        <v>12033702</v>
      </c>
      <c r="AQ4" s="12">
        <v>16016666</v>
      </c>
      <c r="AR4" s="12">
        <v>7852328</v>
      </c>
      <c r="AS4" s="12">
        <v>10014090</v>
      </c>
      <c r="AT4" s="12">
        <v>17529673</v>
      </c>
      <c r="AU4" s="12">
        <v>17243560</v>
      </c>
      <c r="AV4" s="12">
        <v>4523785</v>
      </c>
      <c r="AW4" s="12">
        <v>4951003</v>
      </c>
      <c r="AX4" s="12">
        <v>725993</v>
      </c>
      <c r="AY4" s="12">
        <v>11352414</v>
      </c>
      <c r="AZ4" s="12">
        <v>5572224</v>
      </c>
      <c r="BA4" s="12">
        <v>7732057</v>
      </c>
      <c r="BB4" s="12">
        <v>9782692</v>
      </c>
      <c r="BC4" s="12">
        <v>11074634</v>
      </c>
      <c r="BD4" s="12">
        <v>11441993</v>
      </c>
      <c r="BE4" s="12">
        <v>168854488</v>
      </c>
      <c r="BF4" s="12">
        <v>187851565</v>
      </c>
      <c r="BG4" s="12">
        <v>24801265</v>
      </c>
      <c r="BH4" s="12">
        <v>37832313</v>
      </c>
      <c r="BI4" s="12">
        <v>-4767064</v>
      </c>
      <c r="BJ4" s="12">
        <v>-1677409</v>
      </c>
      <c r="BK4" s="12">
        <v>-68075579</v>
      </c>
      <c r="BL4" s="12">
        <v>-49269816</v>
      </c>
      <c r="BM4" s="12">
        <v>-33358067</v>
      </c>
      <c r="BN4" s="12">
        <v>22657583</v>
      </c>
      <c r="BO4" s="12">
        <v>26069200</v>
      </c>
      <c r="BP4" s="12">
        <v>224796</v>
      </c>
      <c r="BQ4" s="12">
        <v>-724136</v>
      </c>
      <c r="BR4" s="12">
        <v>1655949</v>
      </c>
      <c r="BS4" s="12">
        <v>1989952</v>
      </c>
      <c r="BT4" s="12">
        <v>3456049</v>
      </c>
      <c r="BU4" s="12">
        <v>663243</v>
      </c>
      <c r="BV4" s="12">
        <v>2925333</v>
      </c>
      <c r="BW4" s="12">
        <v>146196905</v>
      </c>
      <c r="BX4" s="12">
        <v>161782365</v>
      </c>
      <c r="BY4" s="12">
        <v>24576469</v>
      </c>
      <c r="BZ4" s="12">
        <v>38556450</v>
      </c>
      <c r="CA4" s="12">
        <v>-6423014</v>
      </c>
      <c r="CB4" s="12">
        <v>-3667361</v>
      </c>
      <c r="CC4" s="12">
        <v>-71531628</v>
      </c>
      <c r="CD4" s="12">
        <v>-49933059</v>
      </c>
      <c r="CE4" s="12">
        <v>-36283399</v>
      </c>
      <c r="CF4" s="12">
        <v>0</v>
      </c>
      <c r="CG4" s="12">
        <v>0</v>
      </c>
      <c r="CH4" s="12">
        <v>0</v>
      </c>
      <c r="CI4" s="12">
        <v>0</v>
      </c>
      <c r="CJ4" s="12">
        <v>6423014</v>
      </c>
      <c r="CK4" s="12">
        <v>3645469</v>
      </c>
      <c r="CL4" s="12">
        <v>71531628</v>
      </c>
      <c r="CM4" s="12">
        <v>49933059</v>
      </c>
      <c r="CN4" s="12">
        <v>36283399</v>
      </c>
      <c r="CO4" s="12">
        <v>0</v>
      </c>
      <c r="CP4" s="12">
        <v>0</v>
      </c>
      <c r="CQ4" s="12">
        <v>24576469</v>
      </c>
      <c r="CR4" s="12">
        <v>38556450</v>
      </c>
      <c r="CS4" s="12">
        <v>0</v>
      </c>
      <c r="CT4" s="12">
        <v>0</v>
      </c>
      <c r="CU4" s="12">
        <v>0</v>
      </c>
      <c r="CV4" s="12">
        <v>0</v>
      </c>
      <c r="CW4" s="12">
        <v>0</v>
      </c>
      <c r="CX4" s="12">
        <v>146196905</v>
      </c>
      <c r="CY4" s="12">
        <v>161782365</v>
      </c>
      <c r="CZ4" s="12">
        <v>0</v>
      </c>
      <c r="DA4" s="12">
        <v>0</v>
      </c>
      <c r="DB4" s="12">
        <v>0</v>
      </c>
      <c r="DC4" s="12">
        <v>-21892</v>
      </c>
      <c r="DD4" s="12">
        <v>0</v>
      </c>
      <c r="DE4" s="12">
        <v>0</v>
      </c>
      <c r="DF4" s="12">
        <v>0</v>
      </c>
      <c r="DG4" s="12">
        <v>248906903</v>
      </c>
      <c r="DH4" s="12">
        <v>259582974</v>
      </c>
      <c r="DI4" s="12">
        <v>-977036</v>
      </c>
      <c r="DJ4" s="12">
        <v>48290361</v>
      </c>
      <c r="DK4" s="12">
        <v>59066517</v>
      </c>
      <c r="DL4" s="12">
        <v>45453612</v>
      </c>
      <c r="DM4" s="12">
        <v>68126305</v>
      </c>
      <c r="DN4" s="12">
        <v>44602699</v>
      </c>
      <c r="DO4" s="12">
        <v>46546500</v>
      </c>
    </row>
    <row r="5" spans="2:119" x14ac:dyDescent="0.25">
      <c r="B5" t="str">
        <f>Bilan!B5</f>
        <v>AVNET TECHNOLOGY SOLUTIONS GMBH</v>
      </c>
      <c r="C5" s="12">
        <v>641383773</v>
      </c>
      <c r="D5" s="12">
        <v>624994095</v>
      </c>
      <c r="E5" s="12">
        <v>644540472</v>
      </c>
      <c r="F5" s="12">
        <v>825350093</v>
      </c>
      <c r="G5" s="12">
        <v>816799201</v>
      </c>
      <c r="H5" s="12">
        <v>843896745</v>
      </c>
      <c r="I5" s="12">
        <v>1020183908</v>
      </c>
      <c r="J5" s="12">
        <v>1086349428</v>
      </c>
      <c r="K5" s="12">
        <v>1068223490</v>
      </c>
      <c r="L5" s="12">
        <v>2480599</v>
      </c>
      <c r="M5" s="12">
        <v>5541206</v>
      </c>
      <c r="N5" s="12">
        <v>8356224</v>
      </c>
      <c r="O5" s="12">
        <v>-1330473</v>
      </c>
      <c r="P5" s="12">
        <v>7769695</v>
      </c>
      <c r="Q5" s="12">
        <v>13828957</v>
      </c>
      <c r="R5" s="12">
        <v>1338781</v>
      </c>
      <c r="S5" s="12">
        <v>12672122</v>
      </c>
      <c r="T5" s="12">
        <v>1490564</v>
      </c>
      <c r="U5" s="12">
        <v>2722187</v>
      </c>
      <c r="V5" s="12">
        <v>2692856</v>
      </c>
      <c r="W5" s="12">
        <v>2544514</v>
      </c>
      <c r="X5" s="12">
        <v>2671909</v>
      </c>
      <c r="Y5" s="12">
        <v>1908168</v>
      </c>
      <c r="Z5" s="12">
        <v>1059217</v>
      </c>
      <c r="AA5" s="12">
        <v>1527364</v>
      </c>
      <c r="AB5" s="12">
        <v>2643183</v>
      </c>
      <c r="AC5" s="12">
        <v>3851501</v>
      </c>
      <c r="AD5" s="12">
        <v>1281520</v>
      </c>
      <c r="AE5" s="12">
        <v>1522059</v>
      </c>
      <c r="AF5" s="12">
        <v>2171386</v>
      </c>
      <c r="AG5" s="12">
        <v>632893</v>
      </c>
      <c r="AH5" s="12">
        <v>452234</v>
      </c>
      <c r="AI5" s="12">
        <v>167884</v>
      </c>
      <c r="AJ5" s="12">
        <v>252253</v>
      </c>
      <c r="AK5" s="12">
        <v>233967</v>
      </c>
      <c r="AL5" s="12">
        <v>189103</v>
      </c>
      <c r="AM5" s="12">
        <v>1818767</v>
      </c>
      <c r="AN5" s="12">
        <v>2500495</v>
      </c>
      <c r="AO5" s="12">
        <v>5089924</v>
      </c>
      <c r="AP5" s="12">
        <v>5608818</v>
      </c>
      <c r="AQ5" s="12">
        <v>31095601</v>
      </c>
      <c r="AR5" s="12">
        <v>28985476</v>
      </c>
      <c r="AS5" s="12">
        <v>2183932</v>
      </c>
      <c r="AT5" s="12">
        <v>1412217</v>
      </c>
      <c r="AU5" s="12">
        <v>559677</v>
      </c>
      <c r="AV5" s="12">
        <v>1818767</v>
      </c>
      <c r="AW5" s="12">
        <v>2500495</v>
      </c>
      <c r="AX5" s="12">
        <v>5089924</v>
      </c>
      <c r="AY5" s="12">
        <v>5554373</v>
      </c>
      <c r="AZ5" s="12">
        <v>6095601</v>
      </c>
      <c r="BA5" s="12">
        <v>3485476</v>
      </c>
      <c r="BB5" s="12">
        <v>2183932</v>
      </c>
      <c r="BC5" s="12">
        <v>1412217</v>
      </c>
      <c r="BD5" s="12">
        <v>559677</v>
      </c>
      <c r="BE5" s="12">
        <v>1943352</v>
      </c>
      <c r="BF5" s="12">
        <v>4562770</v>
      </c>
      <c r="BG5" s="12">
        <v>5437686</v>
      </c>
      <c r="BH5" s="12">
        <v>-6306398</v>
      </c>
      <c r="BI5" s="12">
        <v>-22873672</v>
      </c>
      <c r="BJ5" s="12">
        <v>-14988635</v>
      </c>
      <c r="BK5" s="12">
        <v>-592898</v>
      </c>
      <c r="BL5" s="12">
        <v>11493872</v>
      </c>
      <c r="BM5" s="12">
        <v>1119990</v>
      </c>
      <c r="BN5" s="12">
        <v>56757</v>
      </c>
      <c r="BO5" s="12">
        <v>32251</v>
      </c>
      <c r="BP5" s="12">
        <v>59631</v>
      </c>
      <c r="BQ5" s="12">
        <v>91237</v>
      </c>
      <c r="BR5" s="12">
        <v>102297</v>
      </c>
      <c r="BS5" s="12">
        <v>79946</v>
      </c>
      <c r="BT5" s="12">
        <v>85791</v>
      </c>
      <c r="BU5" s="12">
        <v>99863</v>
      </c>
      <c r="BV5" s="12">
        <v>77041</v>
      </c>
      <c r="BW5" s="12">
        <v>1886595</v>
      </c>
      <c r="BX5" s="12">
        <v>4530518</v>
      </c>
      <c r="BY5" s="12">
        <v>5378055</v>
      </c>
      <c r="BZ5" s="12">
        <v>-6397635</v>
      </c>
      <c r="CA5" s="12">
        <v>-22975969</v>
      </c>
      <c r="CB5" s="12">
        <v>-15068582</v>
      </c>
      <c r="CC5" s="12">
        <v>-678689</v>
      </c>
      <c r="CD5" s="12">
        <v>11394010</v>
      </c>
      <c r="CE5" s="12">
        <v>1042949</v>
      </c>
      <c r="CF5" s="12">
        <v>0</v>
      </c>
      <c r="CG5" s="12">
        <v>0</v>
      </c>
      <c r="CH5" s="12">
        <v>0</v>
      </c>
      <c r="CI5" s="12">
        <v>6397635</v>
      </c>
      <c r="CJ5" s="12">
        <v>22975969</v>
      </c>
      <c r="CK5" s="12">
        <v>15068582</v>
      </c>
      <c r="CL5" s="12">
        <v>1442966</v>
      </c>
      <c r="CM5" s="12">
        <v>0</v>
      </c>
      <c r="CN5" s="12">
        <v>326717</v>
      </c>
      <c r="CO5" s="12">
        <v>1886595</v>
      </c>
      <c r="CP5" s="12">
        <v>4530518</v>
      </c>
      <c r="CQ5" s="12">
        <v>5378055</v>
      </c>
      <c r="CR5" s="12">
        <v>0</v>
      </c>
      <c r="CS5" s="12">
        <v>0</v>
      </c>
      <c r="CT5" s="12">
        <v>0</v>
      </c>
      <c r="CU5" s="12">
        <v>764277</v>
      </c>
      <c r="CV5" s="12">
        <v>11394010</v>
      </c>
      <c r="CW5" s="12">
        <v>1369666</v>
      </c>
      <c r="CX5" s="12">
        <v>0</v>
      </c>
      <c r="CY5" s="12">
        <v>0</v>
      </c>
      <c r="CZ5" s="12">
        <v>0</v>
      </c>
      <c r="DA5" s="12">
        <v>0</v>
      </c>
      <c r="DB5" s="12">
        <v>0</v>
      </c>
      <c r="DC5" s="12">
        <v>0</v>
      </c>
      <c r="DD5" s="12">
        <v>0</v>
      </c>
      <c r="DE5" s="12">
        <v>0</v>
      </c>
      <c r="DF5" s="12">
        <v>0</v>
      </c>
      <c r="DG5" s="12">
        <v>3316191</v>
      </c>
      <c r="DH5" s="12">
        <v>3703544</v>
      </c>
      <c r="DI5" s="12">
        <v>5522683</v>
      </c>
      <c r="DJ5" s="12">
        <v>7739071</v>
      </c>
      <c r="DK5" s="12">
        <v>32653832</v>
      </c>
      <c r="DL5" s="12">
        <v>29956756</v>
      </c>
      <c r="DM5" s="12">
        <v>3544834</v>
      </c>
      <c r="DN5" s="12">
        <v>3921295</v>
      </c>
      <c r="DO5" s="12">
        <v>4299116</v>
      </c>
    </row>
    <row r="6" spans="2:119" x14ac:dyDescent="0.25">
      <c r="B6" t="str">
        <f>Bilan!B6</f>
        <v>BALL PACKAGING EUROPE GMBH</v>
      </c>
      <c r="C6" s="12">
        <v>375452000</v>
      </c>
      <c r="D6" s="12">
        <v>411096000</v>
      </c>
      <c r="E6" s="12">
        <v>476962000</v>
      </c>
      <c r="F6" s="12">
        <v>538248000</v>
      </c>
      <c r="G6" s="12">
        <v>533643000</v>
      </c>
      <c r="H6" s="12">
        <v>552058000</v>
      </c>
      <c r="I6" s="12">
        <v>565026000</v>
      </c>
      <c r="J6" s="12">
        <v>435129000</v>
      </c>
      <c r="K6" s="12">
        <v>167172000</v>
      </c>
      <c r="L6" s="12">
        <v>27111000</v>
      </c>
      <c r="M6" s="12">
        <v>33474000</v>
      </c>
      <c r="N6" s="12">
        <v>28469000</v>
      </c>
      <c r="O6" s="12">
        <v>13938000</v>
      </c>
      <c r="P6" s="12">
        <v>72977000</v>
      </c>
      <c r="Q6" s="12">
        <v>69151000</v>
      </c>
      <c r="R6" s="12">
        <v>47028000</v>
      </c>
      <c r="S6" s="12">
        <v>42256000</v>
      </c>
      <c r="T6" s="12">
        <v>30565000</v>
      </c>
      <c r="U6" s="12">
        <v>42255000</v>
      </c>
      <c r="V6" s="12">
        <v>40452000</v>
      </c>
      <c r="W6" s="12">
        <v>105363000</v>
      </c>
      <c r="X6" s="12">
        <v>40279000</v>
      </c>
      <c r="Y6" s="12">
        <v>37820000</v>
      </c>
      <c r="Z6" s="12">
        <v>36022000</v>
      </c>
      <c r="AA6" s="12">
        <v>35687000</v>
      </c>
      <c r="AB6" s="12">
        <v>29467000</v>
      </c>
      <c r="AC6" s="12">
        <v>23278000</v>
      </c>
      <c r="AD6" s="12">
        <v>50578000</v>
      </c>
      <c r="AE6" s="12">
        <v>36583000</v>
      </c>
      <c r="AF6" s="12">
        <v>38073000</v>
      </c>
      <c r="AG6" s="12">
        <v>37428000</v>
      </c>
      <c r="AH6" s="12">
        <v>8570000</v>
      </c>
      <c r="AI6" s="12">
        <v>40485000</v>
      </c>
      <c r="AJ6" s="12">
        <v>23621000</v>
      </c>
      <c r="AK6" s="12">
        <v>10620000</v>
      </c>
      <c r="AL6" s="12">
        <v>3118000</v>
      </c>
      <c r="AM6" s="12">
        <v>13685000</v>
      </c>
      <c r="AN6" s="12">
        <v>15091000</v>
      </c>
      <c r="AO6" s="12">
        <v>15575000</v>
      </c>
      <c r="AP6" s="12">
        <v>20869000</v>
      </c>
      <c r="AQ6" s="12">
        <v>14269000</v>
      </c>
      <c r="AR6" s="12">
        <v>18926000</v>
      </c>
      <c r="AS6" s="12">
        <v>19270000</v>
      </c>
      <c r="AT6" s="12">
        <v>20706000</v>
      </c>
      <c r="AU6" s="12">
        <v>16185000</v>
      </c>
      <c r="AV6" s="12">
        <v>13607000</v>
      </c>
      <c r="AW6" s="12">
        <v>14555000</v>
      </c>
      <c r="AX6" s="12">
        <v>14876000</v>
      </c>
      <c r="AY6" s="12">
        <v>20630000</v>
      </c>
      <c r="AZ6" s="12">
        <v>14182000</v>
      </c>
      <c r="BA6" s="12">
        <v>18913000</v>
      </c>
      <c r="BB6" s="12">
        <v>19270000</v>
      </c>
      <c r="BC6" s="12">
        <v>18994000</v>
      </c>
      <c r="BD6" s="12">
        <v>15969000</v>
      </c>
      <c r="BE6" s="12">
        <v>64004000</v>
      </c>
      <c r="BF6" s="12">
        <v>54966000</v>
      </c>
      <c r="BG6" s="12">
        <v>50967000</v>
      </c>
      <c r="BH6" s="12">
        <v>30497000</v>
      </c>
      <c r="BI6" s="12">
        <v>67278000</v>
      </c>
      <c r="BJ6" s="12">
        <v>90710000</v>
      </c>
      <c r="BK6" s="12">
        <v>51379000</v>
      </c>
      <c r="BL6" s="12">
        <v>32170000</v>
      </c>
      <c r="BM6" s="12">
        <v>17498000</v>
      </c>
      <c r="BN6" s="12">
        <v>-4525000</v>
      </c>
      <c r="BO6" s="12">
        <v>352000</v>
      </c>
      <c r="BP6" s="12">
        <v>50000</v>
      </c>
      <c r="BQ6" s="12">
        <v>21776000</v>
      </c>
      <c r="BR6" s="12">
        <v>2763000</v>
      </c>
      <c r="BS6" s="12">
        <v>-1000000</v>
      </c>
      <c r="BT6" s="12">
        <v>42000</v>
      </c>
      <c r="BU6" s="12">
        <v>45000</v>
      </c>
      <c r="BV6" s="12">
        <v>28000</v>
      </c>
      <c r="BW6" s="12">
        <v>68529000</v>
      </c>
      <c r="BX6" s="12">
        <v>54614000</v>
      </c>
      <c r="BY6" s="12">
        <v>50917000</v>
      </c>
      <c r="BZ6" s="12">
        <v>8721000</v>
      </c>
      <c r="CA6" s="12">
        <v>64515000</v>
      </c>
      <c r="CB6" s="12">
        <v>91710000</v>
      </c>
      <c r="CC6" s="12">
        <v>51337000</v>
      </c>
      <c r="CD6" s="12">
        <v>32125000</v>
      </c>
      <c r="CE6" s="12">
        <v>17470000</v>
      </c>
      <c r="CF6" s="12">
        <v>0</v>
      </c>
      <c r="CG6" s="12">
        <v>67010000</v>
      </c>
      <c r="CH6" s="12">
        <v>0</v>
      </c>
      <c r="CI6" s="12">
        <v>0</v>
      </c>
      <c r="CJ6" s="12">
        <v>0</v>
      </c>
      <c r="CK6" s="12">
        <v>0</v>
      </c>
      <c r="CL6" s="12">
        <v>0</v>
      </c>
      <c r="CM6" s="12">
        <v>108468000</v>
      </c>
      <c r="CN6" s="12">
        <v>0</v>
      </c>
      <c r="CO6" s="12">
        <v>68529000</v>
      </c>
      <c r="CP6" s="12">
        <v>121624000</v>
      </c>
      <c r="CQ6" s="12">
        <v>50917000</v>
      </c>
      <c r="CR6" s="12">
        <v>8721000</v>
      </c>
      <c r="CS6" s="12">
        <v>64515000</v>
      </c>
      <c r="CT6" s="12">
        <v>91710000</v>
      </c>
      <c r="CU6" s="12">
        <v>51337000</v>
      </c>
      <c r="CV6" s="12">
        <v>140593000</v>
      </c>
      <c r="CW6" s="12">
        <v>17470000</v>
      </c>
      <c r="CX6" s="12">
        <v>0</v>
      </c>
      <c r="CY6" s="12">
        <v>0</v>
      </c>
      <c r="CZ6" s="12">
        <v>0</v>
      </c>
      <c r="DA6" s="12">
        <v>0</v>
      </c>
      <c r="DB6" s="12">
        <v>0</v>
      </c>
      <c r="DC6" s="12">
        <v>0</v>
      </c>
      <c r="DD6" s="12">
        <v>0</v>
      </c>
      <c r="DE6" s="12">
        <v>0</v>
      </c>
      <c r="DF6" s="12">
        <v>0</v>
      </c>
      <c r="DG6" s="12">
        <v>837000</v>
      </c>
      <c r="DH6" s="12">
        <v>19312000</v>
      </c>
      <c r="DI6" s="12">
        <v>82915000</v>
      </c>
      <c r="DJ6" s="12">
        <v>45496000</v>
      </c>
      <c r="DK6" s="12">
        <v>46282000</v>
      </c>
      <c r="DL6" s="12">
        <v>13463000</v>
      </c>
      <c r="DM6" s="12">
        <v>31378000</v>
      </c>
      <c r="DN6" s="12">
        <v>39598000</v>
      </c>
      <c r="DO6" s="12">
        <v>36373000</v>
      </c>
    </row>
    <row r="7" spans="2:119" x14ac:dyDescent="0.25">
      <c r="B7" t="str">
        <f>Bilan!B7</f>
        <v>BAUER MASCHINEN GMBH</v>
      </c>
      <c r="C7" s="12">
        <v>295638087</v>
      </c>
      <c r="D7" s="12">
        <v>403357929</v>
      </c>
      <c r="E7" s="12">
        <v>490573005</v>
      </c>
      <c r="F7" s="12">
        <v>607335496</v>
      </c>
      <c r="G7" s="12">
        <v>435467654</v>
      </c>
      <c r="H7" s="12">
        <v>363583954</v>
      </c>
      <c r="I7" s="12">
        <v>404739695</v>
      </c>
      <c r="J7" s="12">
        <v>351682937</v>
      </c>
      <c r="K7" s="12">
        <v>383270036</v>
      </c>
      <c r="L7" s="12">
        <v>22178324</v>
      </c>
      <c r="M7" s="12">
        <v>49245575</v>
      </c>
      <c r="N7" s="12">
        <v>68468756</v>
      </c>
      <c r="O7" s="12">
        <v>81016610</v>
      </c>
      <c r="P7" s="12">
        <v>42150807</v>
      </c>
      <c r="Q7" s="12">
        <v>29307829</v>
      </c>
      <c r="R7" s="12">
        <v>33710756</v>
      </c>
      <c r="S7" s="12">
        <v>17485094</v>
      </c>
      <c r="T7" s="12">
        <v>16103732</v>
      </c>
      <c r="U7" s="12">
        <v>1658993</v>
      </c>
      <c r="V7" s="12">
        <v>1917023</v>
      </c>
      <c r="W7" s="12">
        <v>2086798</v>
      </c>
      <c r="X7" s="12">
        <v>2455372</v>
      </c>
      <c r="Y7" s="12">
        <v>4803436</v>
      </c>
      <c r="Z7" s="12">
        <v>5606272</v>
      </c>
      <c r="AA7" s="12">
        <v>5951195</v>
      </c>
      <c r="AB7" s="12">
        <v>6158278</v>
      </c>
      <c r="AC7" s="12">
        <v>6678377</v>
      </c>
      <c r="AD7" s="12">
        <v>1076251</v>
      </c>
      <c r="AE7" s="12">
        <v>1174866</v>
      </c>
      <c r="AF7" s="12">
        <v>3322674</v>
      </c>
      <c r="AG7" s="12">
        <v>8545375</v>
      </c>
      <c r="AH7" s="12">
        <v>8253092</v>
      </c>
      <c r="AI7" s="12">
        <v>3122621</v>
      </c>
      <c r="AJ7" s="12">
        <v>6004594</v>
      </c>
      <c r="AK7" s="12">
        <v>8203457</v>
      </c>
      <c r="AL7" s="12">
        <v>8454006</v>
      </c>
      <c r="AM7" s="12">
        <v>4937576</v>
      </c>
      <c r="AN7" s="12">
        <v>4247953</v>
      </c>
      <c r="AO7" s="12">
        <v>4207121</v>
      </c>
      <c r="AP7" s="12">
        <v>6155161</v>
      </c>
      <c r="AQ7" s="12">
        <v>9601057</v>
      </c>
      <c r="AR7" s="12">
        <v>14780753</v>
      </c>
      <c r="AS7" s="12">
        <v>13004592</v>
      </c>
      <c r="AT7" s="12">
        <v>13843963</v>
      </c>
      <c r="AU7" s="12">
        <v>13846173</v>
      </c>
      <c r="AV7" s="12">
        <v>4937576</v>
      </c>
      <c r="AW7" s="12">
        <v>4247953</v>
      </c>
      <c r="AX7" s="12">
        <v>4207121</v>
      </c>
      <c r="AY7" s="12">
        <v>6155161</v>
      </c>
      <c r="AZ7" s="12">
        <v>9601057</v>
      </c>
      <c r="BA7" s="12">
        <v>14780753</v>
      </c>
      <c r="BB7" s="12">
        <v>13004592</v>
      </c>
      <c r="BC7" s="12">
        <v>13843963</v>
      </c>
      <c r="BD7" s="12">
        <v>12931559</v>
      </c>
      <c r="BE7" s="12">
        <v>18316998</v>
      </c>
      <c r="BF7" s="12">
        <v>46172488</v>
      </c>
      <c r="BG7" s="12">
        <v>67584308</v>
      </c>
      <c r="BH7" s="12">
        <v>83406825</v>
      </c>
      <c r="BI7" s="12">
        <v>40802841</v>
      </c>
      <c r="BJ7" s="12">
        <v>17649696</v>
      </c>
      <c r="BK7" s="12">
        <v>26710758</v>
      </c>
      <c r="BL7" s="12">
        <v>11844589</v>
      </c>
      <c r="BM7" s="12">
        <v>10711565</v>
      </c>
      <c r="BN7" s="12">
        <v>7385250</v>
      </c>
      <c r="BO7" s="12">
        <v>17117375</v>
      </c>
      <c r="BP7" s="12">
        <v>25328741</v>
      </c>
      <c r="BQ7" s="12">
        <v>22482753</v>
      </c>
      <c r="BR7" s="12">
        <v>10061365</v>
      </c>
      <c r="BS7" s="12">
        <v>5255582</v>
      </c>
      <c r="BT7" s="12">
        <v>6398058</v>
      </c>
      <c r="BU7" s="12">
        <v>2224435</v>
      </c>
      <c r="BV7" s="12">
        <v>2743012</v>
      </c>
      <c r="BW7" s="12">
        <v>10931748</v>
      </c>
      <c r="BX7" s="12">
        <v>29055113</v>
      </c>
      <c r="BY7" s="12">
        <v>42255567</v>
      </c>
      <c r="BZ7" s="12">
        <v>60924071</v>
      </c>
      <c r="CA7" s="12">
        <v>30741477</v>
      </c>
      <c r="CB7" s="12">
        <v>12394114</v>
      </c>
      <c r="CC7" s="12">
        <v>20312700</v>
      </c>
      <c r="CD7" s="12">
        <v>9620154</v>
      </c>
      <c r="CE7" s="12">
        <v>7968553</v>
      </c>
      <c r="CF7" s="12">
        <v>0</v>
      </c>
      <c r="CG7" s="12">
        <v>0</v>
      </c>
      <c r="CH7" s="12">
        <v>0</v>
      </c>
      <c r="CI7" s="12">
        <v>0</v>
      </c>
      <c r="CJ7" s="12">
        <v>0</v>
      </c>
      <c r="CK7" s="12">
        <v>0</v>
      </c>
      <c r="CL7" s="12">
        <v>0</v>
      </c>
      <c r="CM7" s="12">
        <v>0</v>
      </c>
      <c r="CN7" s="12">
        <v>0</v>
      </c>
      <c r="CO7" s="12">
        <v>0</v>
      </c>
      <c r="CP7" s="12">
        <v>0</v>
      </c>
      <c r="CQ7" s="12">
        <v>0</v>
      </c>
      <c r="CR7" s="12">
        <v>0</v>
      </c>
      <c r="CS7" s="12">
        <v>0</v>
      </c>
      <c r="CT7" s="12">
        <v>381929</v>
      </c>
      <c r="CU7" s="12">
        <v>381929</v>
      </c>
      <c r="CV7" s="12">
        <v>381929</v>
      </c>
      <c r="CW7" s="12">
        <v>381929</v>
      </c>
      <c r="CX7" s="12">
        <v>10931748</v>
      </c>
      <c r="CY7" s="12">
        <v>29055113</v>
      </c>
      <c r="CZ7" s="12">
        <v>42255567</v>
      </c>
      <c r="DA7" s="12">
        <v>60924071</v>
      </c>
      <c r="DB7" s="12">
        <v>30741477</v>
      </c>
      <c r="DC7" s="12">
        <v>12012185</v>
      </c>
      <c r="DD7" s="12">
        <v>19930771</v>
      </c>
      <c r="DE7" s="12">
        <v>9238225</v>
      </c>
      <c r="DF7" s="12">
        <v>7586624</v>
      </c>
      <c r="DG7" s="12">
        <v>23837317</v>
      </c>
      <c r="DH7" s="12">
        <v>51162598</v>
      </c>
      <c r="DI7" s="12">
        <v>70555554</v>
      </c>
      <c r="DJ7" s="12">
        <v>83471982</v>
      </c>
      <c r="DK7" s="12">
        <v>46954243</v>
      </c>
      <c r="DL7" s="12">
        <v>34532172</v>
      </c>
      <c r="DM7" s="12">
        <v>39280022</v>
      </c>
      <c r="DN7" s="12">
        <v>23261443</v>
      </c>
      <c r="DO7" s="12">
        <v>22400180</v>
      </c>
    </row>
    <row r="8" spans="2:119" x14ac:dyDescent="0.25">
      <c r="B8" t="str">
        <f>Bilan!B8</f>
        <v>BOMBARDIER TRANSPORTATION GMBH</v>
      </c>
      <c r="C8" s="12">
        <v>1365670395</v>
      </c>
      <c r="D8" s="12">
        <v>1353373159</v>
      </c>
      <c r="E8" s="12">
        <v>2132612750</v>
      </c>
      <c r="F8" s="12">
        <v>2544713628</v>
      </c>
      <c r="G8" s="12">
        <v>2880428000</v>
      </c>
      <c r="H8" s="12">
        <v>2707191363</v>
      </c>
      <c r="I8" s="12">
        <v>2802028008</v>
      </c>
      <c r="J8" s="12">
        <v>2538876673</v>
      </c>
      <c r="K8" s="12">
        <v>2472092147</v>
      </c>
      <c r="L8" s="12">
        <v>25264002</v>
      </c>
      <c r="M8" s="12">
        <v>175745146</v>
      </c>
      <c r="N8" s="12">
        <v>118017501</v>
      </c>
      <c r="O8" s="12">
        <v>10366934</v>
      </c>
      <c r="P8" s="12">
        <v>12358000</v>
      </c>
      <c r="Q8" s="12">
        <v>27749615</v>
      </c>
      <c r="R8" s="12">
        <v>-58018980</v>
      </c>
      <c r="S8" s="12">
        <v>-223996674</v>
      </c>
      <c r="T8" s="12">
        <v>-411511173</v>
      </c>
      <c r="U8" s="12">
        <v>32986048</v>
      </c>
      <c r="V8" s="12">
        <v>32044489</v>
      </c>
      <c r="W8" s="12">
        <v>75440292</v>
      </c>
      <c r="X8" s="12">
        <v>63912255</v>
      </c>
      <c r="Y8" s="12">
        <v>69588000</v>
      </c>
      <c r="Z8" s="12">
        <v>60030066</v>
      </c>
      <c r="AA8" s="12">
        <v>57580285</v>
      </c>
      <c r="AB8" s="12">
        <v>65506588</v>
      </c>
      <c r="AC8" s="12">
        <v>58160344</v>
      </c>
      <c r="AD8" s="12">
        <v>71758932</v>
      </c>
      <c r="AE8" s="12">
        <v>105734216</v>
      </c>
      <c r="AF8" s="12">
        <v>98086015</v>
      </c>
      <c r="AG8" s="12">
        <v>56498323</v>
      </c>
      <c r="AH8" s="12">
        <v>37358000</v>
      </c>
      <c r="AI8" s="12">
        <v>27841693</v>
      </c>
      <c r="AJ8" s="12">
        <v>67093354</v>
      </c>
      <c r="AK8" s="12">
        <v>148248828</v>
      </c>
      <c r="AL8" s="12">
        <v>74216164</v>
      </c>
      <c r="AM8" s="12">
        <v>50547164</v>
      </c>
      <c r="AN8" s="12">
        <v>6004745</v>
      </c>
      <c r="AO8" s="12">
        <v>133577611</v>
      </c>
      <c r="AP8" s="12">
        <v>25785423</v>
      </c>
      <c r="AQ8" s="12">
        <v>33918000</v>
      </c>
      <c r="AR8" s="12">
        <v>30443174</v>
      </c>
      <c r="AS8" s="12">
        <v>39207828</v>
      </c>
      <c r="AT8" s="12">
        <v>45815668</v>
      </c>
      <c r="AU8" s="12">
        <v>34857720</v>
      </c>
      <c r="AV8" s="12">
        <v>3774936</v>
      </c>
      <c r="AW8" s="12">
        <v>1078151</v>
      </c>
      <c r="AX8" s="12">
        <v>4474339</v>
      </c>
      <c r="AY8" s="12">
        <v>15745753</v>
      </c>
      <c r="AZ8" s="12">
        <v>17589000</v>
      </c>
      <c r="BA8" s="12">
        <v>23084981</v>
      </c>
      <c r="BB8" s="12">
        <v>28529507</v>
      </c>
      <c r="BC8" s="12">
        <v>37040590</v>
      </c>
      <c r="BD8" s="12">
        <v>31857720</v>
      </c>
      <c r="BE8" s="12">
        <v>46475769</v>
      </c>
      <c r="BF8" s="12">
        <v>275474617</v>
      </c>
      <c r="BG8" s="12">
        <v>82525905</v>
      </c>
      <c r="BH8" s="12">
        <v>41079834</v>
      </c>
      <c r="BI8" s="12">
        <v>15798000</v>
      </c>
      <c r="BJ8" s="12">
        <v>25148134</v>
      </c>
      <c r="BK8" s="12">
        <v>-30133455</v>
      </c>
      <c r="BL8" s="12">
        <v>-121563514</v>
      </c>
      <c r="BM8" s="12">
        <v>-372152729</v>
      </c>
      <c r="BN8" s="12">
        <v>5293235</v>
      </c>
      <c r="BO8" s="12">
        <v>925876</v>
      </c>
      <c r="BP8" s="12">
        <v>10093716</v>
      </c>
      <c r="BQ8" s="12">
        <v>6918363</v>
      </c>
      <c r="BR8" s="12">
        <v>11432000</v>
      </c>
      <c r="BS8" s="12">
        <v>3726194</v>
      </c>
      <c r="BT8" s="12">
        <v>3051009</v>
      </c>
      <c r="BU8" s="12">
        <v>2833957</v>
      </c>
      <c r="BV8" s="12">
        <v>3537328</v>
      </c>
      <c r="BW8" s="12">
        <v>41182534</v>
      </c>
      <c r="BX8" s="12">
        <v>274548741</v>
      </c>
      <c r="BY8" s="12">
        <v>72432189</v>
      </c>
      <c r="BZ8" s="12">
        <v>34161470</v>
      </c>
      <c r="CA8" s="12">
        <v>4366000</v>
      </c>
      <c r="CB8" s="12">
        <v>21421941</v>
      </c>
      <c r="CC8" s="12">
        <v>-33184464</v>
      </c>
      <c r="CD8" s="12">
        <v>-124397471</v>
      </c>
      <c r="CE8" s="12">
        <v>-375690057</v>
      </c>
      <c r="CF8" s="12">
        <v>0</v>
      </c>
      <c r="CG8" s="12">
        <v>0</v>
      </c>
      <c r="CH8" s="12">
        <v>0</v>
      </c>
      <c r="CI8" s="12">
        <v>0</v>
      </c>
      <c r="CJ8" s="12">
        <v>0</v>
      </c>
      <c r="CK8" s="12">
        <v>74551360</v>
      </c>
      <c r="CL8" s="12">
        <v>84631250</v>
      </c>
      <c r="CM8" s="12">
        <v>125400671</v>
      </c>
      <c r="CN8" s="12">
        <v>376693257</v>
      </c>
      <c r="CO8" s="12">
        <v>0</v>
      </c>
      <c r="CP8" s="12">
        <v>0</v>
      </c>
      <c r="CQ8" s="12">
        <v>0</v>
      </c>
      <c r="CR8" s="12">
        <v>34161470</v>
      </c>
      <c r="CS8" s="12">
        <v>3363000</v>
      </c>
      <c r="CT8" s="12">
        <v>92297001</v>
      </c>
      <c r="CU8" s="12">
        <v>50443585</v>
      </c>
      <c r="CV8" s="12">
        <v>0</v>
      </c>
      <c r="CW8" s="12">
        <v>0</v>
      </c>
      <c r="CX8" s="12">
        <v>41182534</v>
      </c>
      <c r="CY8" s="12">
        <v>274548741</v>
      </c>
      <c r="CZ8" s="12">
        <v>72432189</v>
      </c>
      <c r="DA8" s="12">
        <v>0</v>
      </c>
      <c r="DB8" s="12">
        <v>1003000</v>
      </c>
      <c r="DC8" s="12">
        <v>3676300</v>
      </c>
      <c r="DD8" s="12">
        <v>1003201</v>
      </c>
      <c r="DE8" s="12">
        <v>1003200</v>
      </c>
      <c r="DF8" s="12">
        <v>1003200</v>
      </c>
      <c r="DG8" s="12">
        <v>58250050</v>
      </c>
      <c r="DH8" s="12">
        <v>207789635</v>
      </c>
      <c r="DI8" s="12">
        <v>193457793</v>
      </c>
      <c r="DJ8" s="12">
        <v>40117719</v>
      </c>
      <c r="DK8" s="12">
        <v>78583000</v>
      </c>
      <c r="DL8" s="12">
        <v>70034040</v>
      </c>
      <c r="DM8" s="12">
        <v>33748970</v>
      </c>
      <c r="DN8" s="12">
        <v>-33089415</v>
      </c>
      <c r="DO8" s="12">
        <v>23342428</v>
      </c>
    </row>
    <row r="9" spans="2:119" x14ac:dyDescent="0.25">
      <c r="B9" t="str">
        <f>Bilan!B9</f>
        <v>BOREALIS POLYMERE GMBH</v>
      </c>
      <c r="C9" s="12">
        <v>34644206</v>
      </c>
      <c r="D9" s="12">
        <v>39570171</v>
      </c>
      <c r="E9" s="12">
        <v>60136710</v>
      </c>
      <c r="F9" s="12">
        <v>100597426</v>
      </c>
      <c r="G9" s="12">
        <v>94209248</v>
      </c>
      <c r="H9" s="12">
        <v>81657572</v>
      </c>
      <c r="I9" s="12">
        <v>81253131</v>
      </c>
      <c r="J9" s="12">
        <v>81419559</v>
      </c>
      <c r="K9" s="12">
        <v>80109130</v>
      </c>
      <c r="L9" s="12">
        <v>1609440</v>
      </c>
      <c r="M9" s="12">
        <v>1987602</v>
      </c>
      <c r="N9" s="12">
        <v>10688781</v>
      </c>
      <c r="O9" s="12">
        <v>17535838</v>
      </c>
      <c r="P9" s="12">
        <v>15836822</v>
      </c>
      <c r="Q9" s="12">
        <v>12224343</v>
      </c>
      <c r="R9" s="12">
        <v>11230139</v>
      </c>
      <c r="S9" s="12">
        <v>10842346</v>
      </c>
      <c r="T9" s="12">
        <v>8323269</v>
      </c>
      <c r="U9" s="12">
        <v>4430014</v>
      </c>
      <c r="V9" s="12">
        <v>3690621</v>
      </c>
      <c r="W9" s="12">
        <v>4738633</v>
      </c>
      <c r="X9" s="12">
        <v>18545453</v>
      </c>
      <c r="Y9" s="12">
        <v>18630980</v>
      </c>
      <c r="Z9" s="12">
        <v>18307528</v>
      </c>
      <c r="AA9" s="12">
        <v>17932735</v>
      </c>
      <c r="AB9" s="12">
        <v>18126537</v>
      </c>
      <c r="AC9" s="12">
        <v>18318315</v>
      </c>
      <c r="AD9" s="12">
        <v>221974</v>
      </c>
      <c r="AE9" s="12">
        <v>384137</v>
      </c>
      <c r="AF9" s="12">
        <v>656074</v>
      </c>
      <c r="AG9" s="12">
        <v>38201</v>
      </c>
      <c r="AH9" s="12">
        <v>382868</v>
      </c>
      <c r="AI9" s="12">
        <v>22561</v>
      </c>
      <c r="AJ9" s="12">
        <v>69916</v>
      </c>
      <c r="AK9" s="12">
        <v>67</v>
      </c>
      <c r="AL9" s="12">
        <v>19</v>
      </c>
      <c r="AM9" s="12">
        <v>58585</v>
      </c>
      <c r="AN9" s="12">
        <v>1655673</v>
      </c>
      <c r="AO9" s="12">
        <v>7854624</v>
      </c>
      <c r="AP9" s="12">
        <v>9739716</v>
      </c>
      <c r="AQ9" s="12">
        <v>6021836</v>
      </c>
      <c r="AR9" s="12">
        <v>5222664</v>
      </c>
      <c r="AS9" s="12">
        <v>4750399</v>
      </c>
      <c r="AT9" s="12">
        <v>5252687</v>
      </c>
      <c r="AU9" s="12">
        <v>4482796</v>
      </c>
      <c r="AV9" s="12">
        <v>58585</v>
      </c>
      <c r="AW9" s="12">
        <v>1655673</v>
      </c>
      <c r="AX9" s="12">
        <v>7854624</v>
      </c>
      <c r="AY9" s="12">
        <v>9739716</v>
      </c>
      <c r="AZ9" s="12">
        <v>6021836</v>
      </c>
      <c r="BA9" s="12">
        <v>5222664</v>
      </c>
      <c r="BB9" s="12">
        <v>4750399</v>
      </c>
      <c r="BC9" s="12">
        <v>5179687</v>
      </c>
      <c r="BD9" s="12">
        <v>4482796</v>
      </c>
      <c r="BE9" s="12">
        <v>1772829</v>
      </c>
      <c r="BF9" s="12">
        <v>716067</v>
      </c>
      <c r="BG9" s="12">
        <v>3490231</v>
      </c>
      <c r="BH9" s="12">
        <v>7834324</v>
      </c>
      <c r="BI9" s="12">
        <v>10197853</v>
      </c>
      <c r="BJ9" s="12">
        <v>7024240</v>
      </c>
      <c r="BK9" s="12">
        <v>6549656</v>
      </c>
      <c r="BL9" s="12">
        <v>5589725</v>
      </c>
      <c r="BM9" s="12">
        <v>3840493</v>
      </c>
      <c r="BN9" s="12">
        <v>22774</v>
      </c>
      <c r="BO9" s="12">
        <v>26799</v>
      </c>
      <c r="BP9" s="12">
        <v>29376</v>
      </c>
      <c r="BQ9" s="12">
        <v>112018</v>
      </c>
      <c r="BR9" s="12">
        <v>3281630</v>
      </c>
      <c r="BS9" s="12">
        <v>2313229</v>
      </c>
      <c r="BT9" s="12">
        <v>2131361</v>
      </c>
      <c r="BU9" s="12">
        <v>1631204</v>
      </c>
      <c r="BV9" s="12">
        <v>1028297</v>
      </c>
      <c r="BW9" s="12">
        <v>1750055</v>
      </c>
      <c r="BX9" s="12">
        <v>689268</v>
      </c>
      <c r="BY9" s="12">
        <v>3460856</v>
      </c>
      <c r="BZ9" s="12">
        <v>7722306</v>
      </c>
      <c r="CA9" s="12">
        <v>6916223</v>
      </c>
      <c r="CB9" s="12">
        <v>4711011</v>
      </c>
      <c r="CC9" s="12">
        <v>4418295</v>
      </c>
      <c r="CD9" s="12">
        <v>3958521</v>
      </c>
      <c r="CE9" s="12">
        <v>2812196</v>
      </c>
      <c r="CF9" s="12">
        <v>0</v>
      </c>
      <c r="CG9" s="12">
        <v>0</v>
      </c>
      <c r="CH9" s="12">
        <v>0</v>
      </c>
      <c r="CI9" s="12">
        <v>0</v>
      </c>
      <c r="CJ9" s="12">
        <v>0</v>
      </c>
      <c r="CK9" s="12">
        <v>1072374</v>
      </c>
      <c r="CL9" s="12">
        <v>0</v>
      </c>
      <c r="CM9" s="12">
        <v>0</v>
      </c>
      <c r="CN9" s="12">
        <v>0</v>
      </c>
      <c r="CO9" s="12">
        <v>1750055</v>
      </c>
      <c r="CP9" s="12">
        <v>689268</v>
      </c>
      <c r="CQ9" s="12">
        <v>3460856</v>
      </c>
      <c r="CR9" s="12">
        <v>7722306</v>
      </c>
      <c r="CS9" s="12">
        <v>0</v>
      </c>
      <c r="CT9" s="12">
        <v>3299210</v>
      </c>
      <c r="CU9" s="12">
        <v>0</v>
      </c>
      <c r="CV9" s="12">
        <v>0</v>
      </c>
      <c r="CW9" s="12">
        <v>0</v>
      </c>
      <c r="CX9" s="12">
        <v>0</v>
      </c>
      <c r="CY9" s="12">
        <v>0</v>
      </c>
      <c r="CZ9" s="12">
        <v>0</v>
      </c>
      <c r="DA9" s="12">
        <v>0</v>
      </c>
      <c r="DB9" s="12">
        <v>6916223</v>
      </c>
      <c r="DC9" s="12">
        <v>2484175</v>
      </c>
      <c r="DD9" s="12">
        <v>4418295</v>
      </c>
      <c r="DE9" s="12">
        <v>3958521</v>
      </c>
      <c r="DF9" s="12">
        <v>2812196</v>
      </c>
      <c r="DG9" s="12">
        <v>4289399</v>
      </c>
      <c r="DH9" s="12">
        <v>4988955</v>
      </c>
      <c r="DI9" s="12">
        <v>11966558</v>
      </c>
      <c r="DJ9" s="12">
        <v>28358985</v>
      </c>
      <c r="DK9" s="12">
        <v>34467802</v>
      </c>
      <c r="DL9" s="12">
        <v>28305035</v>
      </c>
      <c r="DM9" s="12">
        <v>29162874</v>
      </c>
      <c r="DN9" s="12">
        <v>28968883</v>
      </c>
      <c r="DO9" s="12">
        <v>26641584</v>
      </c>
    </row>
    <row r="10" spans="2:119" x14ac:dyDescent="0.25">
      <c r="B10" t="str">
        <f>Bilan!B10</f>
        <v>DB ENERGIE GMBH</v>
      </c>
      <c r="C10" s="12">
        <v>1525900000</v>
      </c>
      <c r="D10" s="12">
        <v>1871400000</v>
      </c>
      <c r="E10" s="12">
        <v>1966900000</v>
      </c>
      <c r="F10" s="12">
        <v>2106600000</v>
      </c>
      <c r="G10" s="12">
        <v>2232700000</v>
      </c>
      <c r="H10" s="12">
        <v>2379100000</v>
      </c>
      <c r="I10" s="12">
        <v>2705000000</v>
      </c>
      <c r="J10" s="12">
        <v>2692000000</v>
      </c>
      <c r="K10" s="12">
        <v>2636000000</v>
      </c>
      <c r="L10" s="12">
        <v>49700000</v>
      </c>
      <c r="M10" s="12">
        <v>114200000</v>
      </c>
      <c r="N10" s="12">
        <v>107500000</v>
      </c>
      <c r="O10" s="12">
        <v>20400000</v>
      </c>
      <c r="P10" s="12">
        <v>96800000</v>
      </c>
      <c r="Q10" s="12">
        <v>48300000</v>
      </c>
      <c r="R10" s="12">
        <v>-32000000</v>
      </c>
      <c r="S10" s="12">
        <v>69000000</v>
      </c>
      <c r="T10" s="12">
        <v>-31000000</v>
      </c>
      <c r="U10" s="12">
        <v>72900000</v>
      </c>
      <c r="V10" s="12">
        <v>75600000</v>
      </c>
      <c r="W10" s="12">
        <v>80500000</v>
      </c>
      <c r="X10" s="12">
        <v>74200000</v>
      </c>
      <c r="Y10" s="12">
        <v>61500000</v>
      </c>
      <c r="Z10" s="12">
        <v>62500000</v>
      </c>
      <c r="AA10" s="12">
        <v>63000000</v>
      </c>
      <c r="AB10" s="12">
        <v>66000000</v>
      </c>
      <c r="AC10" s="12">
        <v>71000000</v>
      </c>
      <c r="AD10" s="12">
        <v>2400000</v>
      </c>
      <c r="AE10" s="12">
        <v>4600000</v>
      </c>
      <c r="AF10" s="12">
        <v>5700000</v>
      </c>
      <c r="AG10" s="12">
        <v>5000000</v>
      </c>
      <c r="AH10" s="12">
        <v>700000</v>
      </c>
      <c r="AI10" s="12">
        <v>600000</v>
      </c>
      <c r="AJ10" s="12">
        <v>1000000</v>
      </c>
      <c r="AK10" s="12">
        <v>0</v>
      </c>
      <c r="AL10" s="12">
        <v>0</v>
      </c>
      <c r="AM10" s="12">
        <v>8600000</v>
      </c>
      <c r="AN10" s="12">
        <v>8200000</v>
      </c>
      <c r="AO10" s="12">
        <v>7600000</v>
      </c>
      <c r="AP10" s="12">
        <v>7400000</v>
      </c>
      <c r="AQ10" s="12">
        <v>6200000</v>
      </c>
      <c r="AR10" s="12">
        <v>8000000</v>
      </c>
      <c r="AS10" s="12">
        <v>7000000</v>
      </c>
      <c r="AT10" s="12">
        <v>7000000</v>
      </c>
      <c r="AU10" s="12">
        <v>0</v>
      </c>
      <c r="AV10" s="12">
        <v>8600000</v>
      </c>
      <c r="AW10" s="12">
        <v>8200000</v>
      </c>
      <c r="AX10" s="12">
        <v>7600000</v>
      </c>
      <c r="AY10" s="12">
        <v>7400000</v>
      </c>
      <c r="AZ10" s="12">
        <v>6200000</v>
      </c>
      <c r="BA10" s="12">
        <v>8000000</v>
      </c>
      <c r="BB10" s="12">
        <v>7000000</v>
      </c>
      <c r="BC10" s="12">
        <v>7000000</v>
      </c>
      <c r="BD10" s="12">
        <v>0</v>
      </c>
      <c r="BE10" s="12">
        <v>43500000</v>
      </c>
      <c r="BF10" s="12">
        <v>110600000</v>
      </c>
      <c r="BG10" s="12">
        <v>105600000</v>
      </c>
      <c r="BH10" s="12">
        <v>18000000</v>
      </c>
      <c r="BI10" s="12">
        <v>91300000</v>
      </c>
      <c r="BJ10" s="12">
        <v>40900000</v>
      </c>
      <c r="BK10" s="12">
        <v>-38000000</v>
      </c>
      <c r="BL10" s="12">
        <v>62000000</v>
      </c>
      <c r="BM10" s="12">
        <v>-37000000</v>
      </c>
      <c r="BN10" s="12">
        <v>0</v>
      </c>
      <c r="BO10" s="12">
        <v>100000</v>
      </c>
      <c r="BP10" s="12">
        <v>100000</v>
      </c>
      <c r="BQ10" s="12">
        <v>0</v>
      </c>
      <c r="BR10" s="12">
        <v>0</v>
      </c>
      <c r="BS10" s="12">
        <v>0</v>
      </c>
      <c r="BT10" s="12">
        <v>0</v>
      </c>
      <c r="BU10" s="12">
        <v>0</v>
      </c>
      <c r="BV10" s="12">
        <v>0</v>
      </c>
      <c r="BW10" s="12">
        <v>43500000</v>
      </c>
      <c r="BX10" s="12">
        <v>110500000</v>
      </c>
      <c r="BY10" s="12">
        <v>105500000</v>
      </c>
      <c r="BZ10" s="12">
        <v>18000000</v>
      </c>
      <c r="CA10" s="12">
        <v>91300000</v>
      </c>
      <c r="CB10" s="12">
        <v>40900000</v>
      </c>
      <c r="CC10" s="12">
        <v>-38000000</v>
      </c>
      <c r="CD10" s="12">
        <v>62000000</v>
      </c>
      <c r="CE10" s="12">
        <v>-37000000</v>
      </c>
      <c r="CF10" s="12">
        <v>0</v>
      </c>
      <c r="CG10" s="12">
        <v>0</v>
      </c>
      <c r="CH10" s="12">
        <v>0</v>
      </c>
      <c r="CI10" s="12">
        <v>0</v>
      </c>
      <c r="CJ10" s="12">
        <v>0</v>
      </c>
      <c r="CK10" s="12">
        <v>0</v>
      </c>
      <c r="CL10" s="12">
        <v>38000000</v>
      </c>
      <c r="CM10" s="12">
        <v>0</v>
      </c>
      <c r="CN10" s="12">
        <v>37000000</v>
      </c>
      <c r="CO10" s="12">
        <v>43500000</v>
      </c>
      <c r="CP10" s="12">
        <v>110500000</v>
      </c>
      <c r="CQ10" s="12">
        <v>105500000</v>
      </c>
      <c r="CR10" s="12">
        <v>18000000</v>
      </c>
      <c r="CS10" s="12">
        <v>91300000</v>
      </c>
      <c r="CT10" s="12">
        <v>40900000</v>
      </c>
      <c r="CU10" s="12">
        <v>0</v>
      </c>
      <c r="CV10" s="12">
        <v>62000000</v>
      </c>
      <c r="CW10" s="12">
        <v>0</v>
      </c>
      <c r="CX10" s="12">
        <v>0</v>
      </c>
      <c r="CY10" s="12">
        <v>0</v>
      </c>
      <c r="CZ10" s="12">
        <v>0</v>
      </c>
      <c r="DA10" s="12">
        <v>0</v>
      </c>
      <c r="DB10" s="12">
        <v>0</v>
      </c>
      <c r="DC10" s="12">
        <v>0</v>
      </c>
      <c r="DD10" s="12">
        <v>0</v>
      </c>
      <c r="DE10" s="12">
        <v>0</v>
      </c>
      <c r="DF10" s="12">
        <v>0</v>
      </c>
      <c r="DG10" s="12">
        <v>79100000</v>
      </c>
      <c r="DH10" s="12">
        <v>79300000</v>
      </c>
      <c r="DI10" s="12">
        <v>82500000</v>
      </c>
      <c r="DJ10" s="12">
        <v>76600000</v>
      </c>
      <c r="DK10" s="12">
        <v>67000000</v>
      </c>
      <c r="DL10" s="12">
        <v>69900000</v>
      </c>
      <c r="DM10" s="12">
        <v>69000000</v>
      </c>
      <c r="DN10" s="12">
        <v>73000000</v>
      </c>
      <c r="DO10" s="12">
        <v>77000000</v>
      </c>
    </row>
    <row r="11" spans="2:119" x14ac:dyDescent="0.25">
      <c r="B11" t="str">
        <f>Bilan!B11</f>
        <v>DB FAHRZEUGINSTANDHALTUNG GMBH</v>
      </c>
      <c r="C11" s="12">
        <v>1384598000</v>
      </c>
      <c r="D11" s="12">
        <v>1654553000</v>
      </c>
      <c r="E11" s="12">
        <v>1764956000</v>
      </c>
      <c r="F11" s="12">
        <v>1765006000</v>
      </c>
      <c r="G11" s="12">
        <v>1606239000</v>
      </c>
      <c r="H11" s="12">
        <v>1870012000</v>
      </c>
      <c r="I11" s="12">
        <v>1995273000</v>
      </c>
      <c r="J11" s="12">
        <v>1983520000</v>
      </c>
      <c r="K11" s="12">
        <v>1825969000</v>
      </c>
      <c r="L11" s="12">
        <v>11126000</v>
      </c>
      <c r="M11" s="12">
        <v>25157000</v>
      </c>
      <c r="N11" s="12">
        <v>61011000</v>
      </c>
      <c r="O11" s="12">
        <v>61021000</v>
      </c>
      <c r="P11" s="12">
        <v>24282000</v>
      </c>
      <c r="Q11" s="12">
        <v>47905000</v>
      </c>
      <c r="R11" s="12">
        <v>47428000</v>
      </c>
      <c r="S11" s="12">
        <v>50468000</v>
      </c>
      <c r="T11" s="12">
        <v>15202000</v>
      </c>
      <c r="U11" s="12">
        <v>18526000</v>
      </c>
      <c r="V11" s="12">
        <v>19364000</v>
      </c>
      <c r="W11" s="12">
        <v>22880000</v>
      </c>
      <c r="X11" s="12">
        <v>23013000</v>
      </c>
      <c r="Y11" s="12">
        <v>23232000</v>
      </c>
      <c r="Z11" s="12">
        <v>27212000</v>
      </c>
      <c r="AA11" s="12">
        <v>26728000</v>
      </c>
      <c r="AB11" s="12">
        <v>27117000</v>
      </c>
      <c r="AC11" s="12">
        <v>27454000</v>
      </c>
      <c r="AD11" s="12">
        <v>148000</v>
      </c>
      <c r="AE11" s="12">
        <v>104000</v>
      </c>
      <c r="AF11" s="12">
        <v>86000</v>
      </c>
      <c r="AG11" s="12">
        <v>31000</v>
      </c>
      <c r="AH11" s="12">
        <v>32000</v>
      </c>
      <c r="AI11" s="12">
        <v>10000</v>
      </c>
      <c r="AJ11" s="12">
        <v>69000</v>
      </c>
      <c r="AK11" s="12">
        <v>0</v>
      </c>
      <c r="AL11" s="12">
        <v>2000</v>
      </c>
      <c r="AM11" s="12">
        <v>2632000</v>
      </c>
      <c r="AN11" s="12">
        <v>2895000</v>
      </c>
      <c r="AO11" s="12">
        <v>4507000</v>
      </c>
      <c r="AP11" s="12">
        <v>6819000</v>
      </c>
      <c r="AQ11" s="12">
        <v>5561000</v>
      </c>
      <c r="AR11" s="12">
        <v>8063000</v>
      </c>
      <c r="AS11" s="12">
        <v>8689000</v>
      </c>
      <c r="AT11" s="12">
        <v>9399000</v>
      </c>
      <c r="AU11" s="12">
        <v>19472000</v>
      </c>
      <c r="AV11" s="12">
        <v>2632000</v>
      </c>
      <c r="AW11" s="12">
        <v>2895000</v>
      </c>
      <c r="AX11" s="12">
        <v>4507000</v>
      </c>
      <c r="AY11" s="12">
        <v>6819000</v>
      </c>
      <c r="AZ11" s="12">
        <v>5561000</v>
      </c>
      <c r="BA11" s="12">
        <v>8063000</v>
      </c>
      <c r="BB11" s="12">
        <v>8689000</v>
      </c>
      <c r="BC11" s="12">
        <v>9399000</v>
      </c>
      <c r="BD11" s="12">
        <v>8966000</v>
      </c>
      <c r="BE11" s="12">
        <v>8642000</v>
      </c>
      <c r="BF11" s="12">
        <v>22366000</v>
      </c>
      <c r="BG11" s="12">
        <v>56590000</v>
      </c>
      <c r="BH11" s="12">
        <v>54233000</v>
      </c>
      <c r="BI11" s="12">
        <v>18753000</v>
      </c>
      <c r="BJ11" s="12">
        <v>39852000</v>
      </c>
      <c r="BK11" s="12">
        <v>38808000</v>
      </c>
      <c r="BL11" s="12">
        <v>41069000</v>
      </c>
      <c r="BM11" s="12">
        <v>-4268000</v>
      </c>
      <c r="BN11" s="12">
        <v>0</v>
      </c>
      <c r="BO11" s="12">
        <v>0</v>
      </c>
      <c r="BP11" s="12">
        <v>0</v>
      </c>
      <c r="BQ11" s="12">
        <v>0</v>
      </c>
      <c r="BR11" s="12">
        <v>0</v>
      </c>
      <c r="BS11" s="12">
        <v>0</v>
      </c>
      <c r="BT11" s="12">
        <v>0</v>
      </c>
      <c r="BU11" s="12">
        <v>0</v>
      </c>
      <c r="BV11" s="12">
        <v>0</v>
      </c>
      <c r="BW11" s="12">
        <v>8642000</v>
      </c>
      <c r="BX11" s="12">
        <v>22366000</v>
      </c>
      <c r="BY11" s="12">
        <v>56590000</v>
      </c>
      <c r="BZ11" s="12">
        <v>54233000</v>
      </c>
      <c r="CA11" s="12">
        <v>18753000</v>
      </c>
      <c r="CB11" s="12">
        <v>39852000</v>
      </c>
      <c r="CC11" s="12">
        <v>38808000</v>
      </c>
      <c r="CD11" s="12">
        <v>41069000</v>
      </c>
      <c r="CE11" s="12">
        <v>-4268000</v>
      </c>
      <c r="CF11" s="12">
        <v>0</v>
      </c>
      <c r="CG11" s="12">
        <v>0</v>
      </c>
      <c r="CH11" s="12">
        <v>0</v>
      </c>
      <c r="CI11" s="12">
        <v>0</v>
      </c>
      <c r="CJ11" s="12">
        <v>0</v>
      </c>
      <c r="CK11" s="12">
        <v>1415000</v>
      </c>
      <c r="CL11" s="12">
        <v>0</v>
      </c>
      <c r="CM11" s="12">
        <v>0</v>
      </c>
      <c r="CN11" s="12">
        <v>4268000</v>
      </c>
      <c r="CO11" s="12">
        <v>8642000</v>
      </c>
      <c r="CP11" s="12">
        <v>22366000</v>
      </c>
      <c r="CQ11" s="12">
        <v>56590000</v>
      </c>
      <c r="CR11" s="12">
        <v>54233000</v>
      </c>
      <c r="CS11" s="12">
        <v>18753000</v>
      </c>
      <c r="CT11" s="12">
        <v>41267000</v>
      </c>
      <c r="CU11" s="12">
        <v>38808000</v>
      </c>
      <c r="CV11" s="12">
        <v>41069000</v>
      </c>
      <c r="CW11" s="12">
        <v>0</v>
      </c>
      <c r="CX11" s="12">
        <v>0</v>
      </c>
      <c r="CY11" s="12">
        <v>0</v>
      </c>
      <c r="CZ11" s="12">
        <v>0</v>
      </c>
      <c r="DA11" s="12">
        <v>0</v>
      </c>
      <c r="DB11" s="12">
        <v>0</v>
      </c>
      <c r="DC11" s="12">
        <v>0</v>
      </c>
      <c r="DD11" s="12">
        <v>0</v>
      </c>
      <c r="DE11" s="12">
        <v>0</v>
      </c>
      <c r="DF11" s="12">
        <v>0</v>
      </c>
      <c r="DG11" s="12">
        <v>21010000</v>
      </c>
      <c r="DH11" s="12">
        <v>22155000</v>
      </c>
      <c r="DI11" s="12">
        <v>27301000</v>
      </c>
      <c r="DJ11" s="12">
        <v>29801000</v>
      </c>
      <c r="DK11" s="12">
        <v>28761000</v>
      </c>
      <c r="DL11" s="12">
        <v>35265000</v>
      </c>
      <c r="DM11" s="12">
        <v>35348000</v>
      </c>
      <c r="DN11" s="12">
        <v>36516000</v>
      </c>
      <c r="DO11" s="12">
        <v>46924000</v>
      </c>
    </row>
    <row r="12" spans="2:119" x14ac:dyDescent="0.25">
      <c r="B12" t="str">
        <f>Bilan!B12</f>
        <v>DB REGIO AKTIENGESELLSCHAFT</v>
      </c>
      <c r="C12" s="12">
        <v>5242000000</v>
      </c>
      <c r="D12" s="12">
        <v>5496000000</v>
      </c>
      <c r="E12" s="12">
        <v>5440000000</v>
      </c>
      <c r="F12" s="12">
        <v>5616000000</v>
      </c>
      <c r="G12" s="12">
        <v>5725000000</v>
      </c>
      <c r="H12" s="12">
        <v>5647000000</v>
      </c>
      <c r="I12" s="12">
        <v>5738000000</v>
      </c>
      <c r="J12" s="12">
        <v>6931000000</v>
      </c>
      <c r="K12" s="12">
        <v>6734000000</v>
      </c>
      <c r="L12" s="12">
        <v>410000000</v>
      </c>
      <c r="M12" s="12">
        <v>560000000</v>
      </c>
      <c r="N12" s="12">
        <v>311000000</v>
      </c>
      <c r="O12" s="12">
        <v>714000000</v>
      </c>
      <c r="P12" s="12">
        <v>657000000</v>
      </c>
      <c r="Q12" s="12">
        <v>601000000</v>
      </c>
      <c r="R12" s="12">
        <v>611000000</v>
      </c>
      <c r="S12" s="12">
        <v>668000000</v>
      </c>
      <c r="T12" s="12">
        <v>570000000</v>
      </c>
      <c r="U12" s="12">
        <v>311000000</v>
      </c>
      <c r="V12" s="12">
        <v>377000000</v>
      </c>
      <c r="W12" s="12">
        <v>295000000</v>
      </c>
      <c r="X12" s="12">
        <v>307000000</v>
      </c>
      <c r="Y12" s="12">
        <v>299000000</v>
      </c>
      <c r="Z12" s="12">
        <v>306000000</v>
      </c>
      <c r="AA12" s="12">
        <v>305000000</v>
      </c>
      <c r="AB12" s="12">
        <v>393000000</v>
      </c>
      <c r="AC12" s="12">
        <v>412000000</v>
      </c>
      <c r="AD12" s="12">
        <v>192000000</v>
      </c>
      <c r="AE12" s="12">
        <v>216000000</v>
      </c>
      <c r="AF12" s="12">
        <v>243000000</v>
      </c>
      <c r="AG12" s="12">
        <v>260000000</v>
      </c>
      <c r="AH12" s="12">
        <v>224000000</v>
      </c>
      <c r="AI12" s="12">
        <v>219000000</v>
      </c>
      <c r="AJ12" s="12">
        <v>243000000</v>
      </c>
      <c r="AK12" s="12">
        <v>159000000</v>
      </c>
      <c r="AL12" s="12">
        <v>181000000</v>
      </c>
      <c r="AM12" s="12">
        <v>57000000</v>
      </c>
      <c r="AN12" s="12">
        <v>51000000</v>
      </c>
      <c r="AO12" s="12">
        <v>51000000</v>
      </c>
      <c r="AP12" s="12">
        <v>52000000</v>
      </c>
      <c r="AQ12" s="12">
        <v>149000000</v>
      </c>
      <c r="AR12" s="12">
        <v>275000000</v>
      </c>
      <c r="AS12" s="12">
        <v>89000000</v>
      </c>
      <c r="AT12" s="12">
        <v>73000000</v>
      </c>
      <c r="AU12" s="12">
        <v>54000000</v>
      </c>
      <c r="AV12" s="12">
        <v>57000000</v>
      </c>
      <c r="AW12" s="12">
        <v>50000000</v>
      </c>
      <c r="AX12" s="12">
        <v>51000000</v>
      </c>
      <c r="AY12" s="12">
        <v>49000000</v>
      </c>
      <c r="AZ12" s="12">
        <v>55000000</v>
      </c>
      <c r="BA12" s="12">
        <v>43000000</v>
      </c>
      <c r="BB12" s="12">
        <v>38000000</v>
      </c>
      <c r="BC12" s="12">
        <v>52000000</v>
      </c>
      <c r="BD12" s="12">
        <v>45000000</v>
      </c>
      <c r="BE12" s="12">
        <v>545000000</v>
      </c>
      <c r="BF12" s="12">
        <v>725000000</v>
      </c>
      <c r="BG12" s="12">
        <v>503000000</v>
      </c>
      <c r="BH12" s="12">
        <v>922000000</v>
      </c>
      <c r="BI12" s="12">
        <v>732000000</v>
      </c>
      <c r="BJ12" s="12">
        <v>545000000</v>
      </c>
      <c r="BK12" s="12">
        <v>765000000</v>
      </c>
      <c r="BL12" s="12">
        <v>754000000</v>
      </c>
      <c r="BM12" s="12">
        <v>697000000</v>
      </c>
      <c r="BN12" s="12">
        <v>0</v>
      </c>
      <c r="BO12" s="12">
        <v>0</v>
      </c>
      <c r="BP12" s="12">
        <v>0</v>
      </c>
      <c r="BQ12" s="12">
        <v>263000000</v>
      </c>
      <c r="BR12" s="12">
        <v>0</v>
      </c>
      <c r="BS12" s="12">
        <v>-3000000</v>
      </c>
      <c r="BT12" s="12">
        <v>-271000000</v>
      </c>
      <c r="BU12" s="12">
        <v>0</v>
      </c>
      <c r="BV12" s="12">
        <v>0</v>
      </c>
      <c r="BW12" s="12">
        <v>545000000</v>
      </c>
      <c r="BX12" s="12">
        <v>725000000</v>
      </c>
      <c r="BY12" s="12">
        <v>503000000</v>
      </c>
      <c r="BZ12" s="12">
        <v>659000000</v>
      </c>
      <c r="CA12" s="12">
        <v>732000000</v>
      </c>
      <c r="CB12" s="12">
        <v>548000000</v>
      </c>
      <c r="CC12" s="12">
        <v>1036000000</v>
      </c>
      <c r="CD12" s="12">
        <v>754000000</v>
      </c>
      <c r="CE12" s="12">
        <v>697000000</v>
      </c>
      <c r="CF12" s="12">
        <v>0</v>
      </c>
      <c r="CG12" s="12">
        <v>0</v>
      </c>
      <c r="CH12" s="12">
        <v>0</v>
      </c>
      <c r="CI12" s="12">
        <v>0</v>
      </c>
      <c r="CJ12" s="12">
        <v>0</v>
      </c>
      <c r="CK12" s="12">
        <v>0</v>
      </c>
      <c r="CL12" s="12">
        <v>0</v>
      </c>
      <c r="CM12" s="12">
        <v>0</v>
      </c>
      <c r="CN12" s="12">
        <v>0</v>
      </c>
      <c r="CO12" s="12">
        <v>545000000</v>
      </c>
      <c r="CP12" s="12">
        <v>725000000</v>
      </c>
      <c r="CQ12" s="12">
        <v>503000000</v>
      </c>
      <c r="CR12" s="12">
        <v>659000000</v>
      </c>
      <c r="CS12" s="12">
        <v>732000000</v>
      </c>
      <c r="CT12" s="12">
        <v>504000000</v>
      </c>
      <c r="CU12" s="12">
        <v>1036000000</v>
      </c>
      <c r="CV12" s="12">
        <v>754000000</v>
      </c>
      <c r="CW12" s="12">
        <v>697000000</v>
      </c>
      <c r="CX12" s="12">
        <v>0</v>
      </c>
      <c r="CY12" s="12">
        <v>0</v>
      </c>
      <c r="CZ12" s="12">
        <v>0</v>
      </c>
      <c r="DA12" s="12">
        <v>0</v>
      </c>
      <c r="DB12" s="12">
        <v>0</v>
      </c>
      <c r="DC12" s="12">
        <v>44000000</v>
      </c>
      <c r="DD12" s="12">
        <v>0</v>
      </c>
      <c r="DE12" s="12">
        <v>0</v>
      </c>
      <c r="DF12" s="12">
        <v>0</v>
      </c>
      <c r="DG12" s="12">
        <v>176000000</v>
      </c>
      <c r="DH12" s="12">
        <v>212000000</v>
      </c>
      <c r="DI12" s="12">
        <v>103000000</v>
      </c>
      <c r="DJ12" s="12">
        <v>362000000</v>
      </c>
      <c r="DK12" s="12">
        <v>224000000</v>
      </c>
      <c r="DL12" s="12">
        <v>403000000</v>
      </c>
      <c r="DM12" s="12">
        <v>-120000000</v>
      </c>
      <c r="DN12" s="12">
        <v>307000000</v>
      </c>
      <c r="DO12" s="12">
        <v>285000000</v>
      </c>
    </row>
    <row r="13" spans="2:119" x14ac:dyDescent="0.25">
      <c r="B13" t="str">
        <f>Bilan!B13</f>
        <v>DB STATION&amp;SERVICE AKTIENGESELLSCHAFT</v>
      </c>
      <c r="C13" s="12">
        <v>1050200000</v>
      </c>
      <c r="D13" s="12">
        <v>1070000000</v>
      </c>
      <c r="E13" s="12">
        <v>1108000000</v>
      </c>
      <c r="F13" s="12">
        <v>1231000000</v>
      </c>
      <c r="G13" s="12">
        <v>1180000000</v>
      </c>
      <c r="H13" s="12">
        <v>1278000000</v>
      </c>
      <c r="I13" s="12">
        <v>1292000000</v>
      </c>
      <c r="J13" s="12">
        <v>1262000000</v>
      </c>
      <c r="K13" s="12">
        <v>1295000000</v>
      </c>
      <c r="L13" s="12">
        <v>117700000</v>
      </c>
      <c r="M13" s="12">
        <v>102000000</v>
      </c>
      <c r="N13" s="12">
        <v>144000000</v>
      </c>
      <c r="O13" s="12">
        <v>227000000</v>
      </c>
      <c r="P13" s="12">
        <v>187000000</v>
      </c>
      <c r="Q13" s="12">
        <v>184000000</v>
      </c>
      <c r="R13" s="12">
        <v>193000000</v>
      </c>
      <c r="S13" s="12">
        <v>198000000</v>
      </c>
      <c r="T13" s="12">
        <v>208000000</v>
      </c>
      <c r="U13" s="12">
        <v>110200000</v>
      </c>
      <c r="V13" s="12">
        <v>123000000</v>
      </c>
      <c r="W13" s="12">
        <v>122000000</v>
      </c>
      <c r="X13" s="12">
        <v>119000000</v>
      </c>
      <c r="Y13" s="12">
        <v>113000000</v>
      </c>
      <c r="Z13" s="12">
        <v>115000000</v>
      </c>
      <c r="AA13" s="12">
        <v>114000000</v>
      </c>
      <c r="AB13" s="12">
        <v>118000000</v>
      </c>
      <c r="AC13" s="12">
        <v>129000000</v>
      </c>
      <c r="AD13" s="12">
        <v>4400000</v>
      </c>
      <c r="AE13" s="12">
        <v>5000000</v>
      </c>
      <c r="AF13" s="12">
        <v>5000000</v>
      </c>
      <c r="AG13" s="12">
        <v>11000000</v>
      </c>
      <c r="AH13" s="12">
        <v>7000000</v>
      </c>
      <c r="AI13" s="12">
        <v>5000000</v>
      </c>
      <c r="AJ13" s="12">
        <v>1000000</v>
      </c>
      <c r="AK13" s="12">
        <v>2000000</v>
      </c>
      <c r="AL13" s="12">
        <v>2000000</v>
      </c>
      <c r="AM13" s="12">
        <v>52900000</v>
      </c>
      <c r="AN13" s="12">
        <v>56000000</v>
      </c>
      <c r="AO13" s="12">
        <v>55000000</v>
      </c>
      <c r="AP13" s="12">
        <v>42000000</v>
      </c>
      <c r="AQ13" s="12">
        <v>40000000</v>
      </c>
      <c r="AR13" s="12">
        <v>39000000</v>
      </c>
      <c r="AS13" s="12">
        <v>39000000</v>
      </c>
      <c r="AT13" s="12">
        <v>40000000</v>
      </c>
      <c r="AU13" s="12">
        <v>41000000</v>
      </c>
      <c r="AV13" s="12">
        <v>50800000</v>
      </c>
      <c r="AW13" s="12">
        <v>56000000</v>
      </c>
      <c r="AX13" s="12">
        <v>55000000</v>
      </c>
      <c r="AY13" s="12">
        <v>42000000</v>
      </c>
      <c r="AZ13" s="12">
        <v>40000000</v>
      </c>
      <c r="BA13" s="12">
        <v>39000000</v>
      </c>
      <c r="BB13" s="12">
        <v>39000000</v>
      </c>
      <c r="BC13" s="12">
        <v>40000000</v>
      </c>
      <c r="BD13" s="12">
        <v>41000000</v>
      </c>
      <c r="BE13" s="12">
        <v>69200000</v>
      </c>
      <c r="BF13" s="12">
        <v>51000000</v>
      </c>
      <c r="BG13" s="12">
        <v>94000000</v>
      </c>
      <c r="BH13" s="12">
        <v>196000000</v>
      </c>
      <c r="BI13" s="12">
        <v>154000000</v>
      </c>
      <c r="BJ13" s="12">
        <v>150000000</v>
      </c>
      <c r="BK13" s="12">
        <v>155000000</v>
      </c>
      <c r="BL13" s="12">
        <v>160000000</v>
      </c>
      <c r="BM13" s="12">
        <v>169000000</v>
      </c>
      <c r="BN13" s="12">
        <v>0</v>
      </c>
      <c r="BO13" s="12">
        <v>0</v>
      </c>
      <c r="BP13" s="12">
        <v>4000000</v>
      </c>
      <c r="BQ13" s="12">
        <v>6000000</v>
      </c>
      <c r="BR13" s="12">
        <v>4000000</v>
      </c>
      <c r="BS13" s="12">
        <v>0</v>
      </c>
      <c r="BT13" s="12">
        <v>0</v>
      </c>
      <c r="BU13" s="12">
        <v>0</v>
      </c>
      <c r="BV13" s="12">
        <v>0</v>
      </c>
      <c r="BW13" s="12">
        <v>69200000</v>
      </c>
      <c r="BX13" s="12">
        <v>51000000</v>
      </c>
      <c r="BY13" s="12">
        <v>90000000</v>
      </c>
      <c r="BZ13" s="12">
        <v>190000000</v>
      </c>
      <c r="CA13" s="12">
        <v>150000000</v>
      </c>
      <c r="CB13" s="12">
        <v>150000000</v>
      </c>
      <c r="CC13" s="12">
        <v>155000000</v>
      </c>
      <c r="CD13" s="12">
        <v>160000000</v>
      </c>
      <c r="CE13" s="12">
        <v>169000000</v>
      </c>
      <c r="CF13" s="12">
        <v>0</v>
      </c>
      <c r="CG13" s="12">
        <v>0</v>
      </c>
      <c r="CH13" s="12">
        <v>0</v>
      </c>
      <c r="CI13" s="12">
        <v>0</v>
      </c>
      <c r="CJ13" s="12">
        <v>0</v>
      </c>
      <c r="CK13" s="12">
        <v>0</v>
      </c>
      <c r="CL13" s="12">
        <v>0</v>
      </c>
      <c r="CM13" s="12">
        <v>0</v>
      </c>
      <c r="CN13" s="12">
        <v>0</v>
      </c>
      <c r="CO13" s="12">
        <v>69200000</v>
      </c>
      <c r="CP13" s="12">
        <v>51000000</v>
      </c>
      <c r="CQ13" s="12">
        <v>90000000</v>
      </c>
      <c r="CR13" s="12">
        <v>190000000</v>
      </c>
      <c r="CS13" s="12">
        <v>150000000</v>
      </c>
      <c r="CT13" s="12">
        <v>150000000</v>
      </c>
      <c r="CU13" s="12">
        <v>155000000</v>
      </c>
      <c r="CV13" s="12">
        <v>160000000</v>
      </c>
      <c r="CW13" s="12">
        <v>169000000</v>
      </c>
      <c r="CX13" s="12">
        <v>0</v>
      </c>
      <c r="CY13" s="12">
        <v>0</v>
      </c>
      <c r="CZ13" s="12">
        <v>0</v>
      </c>
      <c r="DA13" s="12">
        <v>0</v>
      </c>
      <c r="DB13" s="12">
        <v>0</v>
      </c>
      <c r="DC13" s="12">
        <v>0</v>
      </c>
      <c r="DD13" s="12">
        <v>0</v>
      </c>
      <c r="DE13" s="12">
        <v>0</v>
      </c>
      <c r="DF13" s="12">
        <v>0</v>
      </c>
      <c r="DG13" s="12">
        <v>158700000</v>
      </c>
      <c r="DH13" s="12">
        <v>174000000</v>
      </c>
      <c r="DI13" s="12">
        <v>176000000</v>
      </c>
      <c r="DJ13" s="12">
        <v>156000000</v>
      </c>
      <c r="DK13" s="12">
        <v>150000000</v>
      </c>
      <c r="DL13" s="12">
        <v>149000000</v>
      </c>
      <c r="DM13" s="12">
        <v>152000000</v>
      </c>
      <c r="DN13" s="12">
        <v>156000000</v>
      </c>
      <c r="DO13" s="12">
        <v>168000000</v>
      </c>
    </row>
    <row r="14" spans="2:119" x14ac:dyDescent="0.25">
      <c r="B14" t="str">
        <f>Bilan!B14</f>
        <v>DIEHL AEROSPACE GMBH</v>
      </c>
      <c r="C14" s="12">
        <v>155079782</v>
      </c>
      <c r="D14" s="12">
        <v>216896835</v>
      </c>
      <c r="E14" s="12">
        <v>224921602</v>
      </c>
      <c r="F14" s="12">
        <v>230423339</v>
      </c>
      <c r="G14" s="12">
        <v>221494614</v>
      </c>
      <c r="H14" s="12">
        <v>231910988</v>
      </c>
      <c r="I14" s="12">
        <v>270885865</v>
      </c>
      <c r="J14" s="12">
        <v>277183825</v>
      </c>
      <c r="K14" s="12">
        <v>314780426</v>
      </c>
      <c r="L14" s="12">
        <v>7945183</v>
      </c>
      <c r="M14" s="12">
        <v>15115721</v>
      </c>
      <c r="N14" s="12">
        <v>17087616</v>
      </c>
      <c r="O14" s="12">
        <v>15262608</v>
      </c>
      <c r="P14" s="12">
        <v>17111966</v>
      </c>
      <c r="Q14" s="12">
        <v>12987559</v>
      </c>
      <c r="R14" s="12">
        <v>14188442</v>
      </c>
      <c r="S14" s="12">
        <v>14451042</v>
      </c>
      <c r="T14" s="12">
        <v>25130113</v>
      </c>
      <c r="U14" s="12">
        <v>4500489</v>
      </c>
      <c r="V14" s="12">
        <v>5100139</v>
      </c>
      <c r="W14" s="12">
        <v>5434987</v>
      </c>
      <c r="X14" s="12">
        <v>6801430</v>
      </c>
      <c r="Y14" s="12">
        <v>5243479</v>
      </c>
      <c r="Z14" s="12">
        <v>5255322</v>
      </c>
      <c r="AA14" s="12">
        <v>5352147</v>
      </c>
      <c r="AB14" s="12">
        <v>5796132</v>
      </c>
      <c r="AC14" s="12">
        <v>5968085</v>
      </c>
      <c r="AD14" s="12">
        <v>230944</v>
      </c>
      <c r="AE14" s="12">
        <v>1792656</v>
      </c>
      <c r="AF14" s="12">
        <v>1034290</v>
      </c>
      <c r="AG14" s="12">
        <v>168982</v>
      </c>
      <c r="AH14" s="12">
        <v>891969</v>
      </c>
      <c r="AI14" s="12">
        <v>1649519</v>
      </c>
      <c r="AJ14" s="12">
        <v>2256814</v>
      </c>
      <c r="AK14" s="12">
        <v>2032217</v>
      </c>
      <c r="AL14" s="12">
        <v>3174721</v>
      </c>
      <c r="AM14" s="12">
        <v>5049000</v>
      </c>
      <c r="AN14" s="12">
        <v>5570263</v>
      </c>
      <c r="AO14" s="12">
        <v>5331095</v>
      </c>
      <c r="AP14" s="12">
        <v>5878627</v>
      </c>
      <c r="AQ14" s="12">
        <v>6713088</v>
      </c>
      <c r="AR14" s="12">
        <v>8169428</v>
      </c>
      <c r="AS14" s="12">
        <v>9302700</v>
      </c>
      <c r="AT14" s="12">
        <v>9560183</v>
      </c>
      <c r="AU14" s="12">
        <v>11428671</v>
      </c>
      <c r="AV14" s="12">
        <v>5049000</v>
      </c>
      <c r="AW14" s="12">
        <v>5442698</v>
      </c>
      <c r="AX14" s="12">
        <v>5331095</v>
      </c>
      <c r="AY14" s="12">
        <v>5878627</v>
      </c>
      <c r="AZ14" s="12">
        <v>6713088</v>
      </c>
      <c r="BA14" s="12">
        <v>8169428</v>
      </c>
      <c r="BB14" s="12">
        <v>9302700</v>
      </c>
      <c r="BC14" s="12">
        <v>9560183</v>
      </c>
      <c r="BD14" s="12">
        <v>11428671</v>
      </c>
      <c r="BE14" s="12">
        <v>3127127</v>
      </c>
      <c r="BF14" s="12">
        <v>11338114</v>
      </c>
      <c r="BG14" s="12">
        <v>12790811</v>
      </c>
      <c r="BH14" s="12">
        <v>9552962</v>
      </c>
      <c r="BI14" s="12">
        <v>11290847</v>
      </c>
      <c r="BJ14" s="12">
        <v>6467650</v>
      </c>
      <c r="BK14" s="12">
        <v>7142556</v>
      </c>
      <c r="BL14" s="12">
        <v>6923075</v>
      </c>
      <c r="BM14" s="12">
        <v>16876163</v>
      </c>
      <c r="BN14" s="12">
        <v>363419</v>
      </c>
      <c r="BO14" s="12">
        <v>3004930</v>
      </c>
      <c r="BP14" s="12">
        <v>4663057</v>
      </c>
      <c r="BQ14" s="12">
        <v>3878410</v>
      </c>
      <c r="BR14" s="12">
        <v>3784911</v>
      </c>
      <c r="BS14" s="12">
        <v>744437</v>
      </c>
      <c r="BT14" s="12">
        <v>2268260</v>
      </c>
      <c r="BU14" s="12">
        <v>3033758</v>
      </c>
      <c r="BV14" s="12">
        <v>3170757</v>
      </c>
      <c r="BW14" s="12">
        <v>2763709</v>
      </c>
      <c r="BX14" s="12">
        <v>8333185</v>
      </c>
      <c r="BY14" s="12">
        <v>8127754</v>
      </c>
      <c r="BZ14" s="12">
        <v>5674552</v>
      </c>
      <c r="CA14" s="12">
        <v>7505936</v>
      </c>
      <c r="CB14" s="12">
        <v>5723213</v>
      </c>
      <c r="CC14" s="12">
        <v>4874296</v>
      </c>
      <c r="CD14" s="12">
        <v>3889317</v>
      </c>
      <c r="CE14" s="12">
        <v>13705406</v>
      </c>
      <c r="CF14" s="12">
        <v>0</v>
      </c>
      <c r="CG14" s="12">
        <v>0</v>
      </c>
      <c r="CH14" s="12">
        <v>0</v>
      </c>
      <c r="CI14" s="12">
        <v>0</v>
      </c>
      <c r="CJ14" s="12">
        <v>0</v>
      </c>
      <c r="CK14" s="12">
        <v>0</v>
      </c>
      <c r="CL14" s="12">
        <v>0</v>
      </c>
      <c r="CM14" s="12">
        <v>0</v>
      </c>
      <c r="CN14" s="12">
        <v>0</v>
      </c>
      <c r="CO14" s="12">
        <v>0</v>
      </c>
      <c r="CP14" s="12">
        <v>0</v>
      </c>
      <c r="CQ14" s="12">
        <v>0</v>
      </c>
      <c r="CR14" s="12">
        <v>0</v>
      </c>
      <c r="CS14" s="12">
        <v>0</v>
      </c>
      <c r="CT14" s="12">
        <v>1190667</v>
      </c>
      <c r="CU14" s="12">
        <v>982855</v>
      </c>
      <c r="CV14" s="12">
        <v>1088925</v>
      </c>
      <c r="CW14" s="12">
        <v>1086712</v>
      </c>
      <c r="CX14" s="12">
        <v>2763709</v>
      </c>
      <c r="CY14" s="12">
        <v>8333185</v>
      </c>
      <c r="CZ14" s="12">
        <v>8127754</v>
      </c>
      <c r="DA14" s="12">
        <v>5674552</v>
      </c>
      <c r="DB14" s="12">
        <v>7505936</v>
      </c>
      <c r="DC14" s="12">
        <v>4532546</v>
      </c>
      <c r="DD14" s="12">
        <v>3891441</v>
      </c>
      <c r="DE14" s="12">
        <v>2800392</v>
      </c>
      <c r="DF14" s="12">
        <v>12618694</v>
      </c>
      <c r="DG14" s="12">
        <v>12445672</v>
      </c>
      <c r="DH14" s="12">
        <v>20215860</v>
      </c>
      <c r="DI14" s="12">
        <v>22522603</v>
      </c>
      <c r="DJ14" s="12">
        <v>22064038</v>
      </c>
      <c r="DK14" s="12">
        <v>22355445</v>
      </c>
      <c r="DL14" s="12">
        <v>17052214</v>
      </c>
      <c r="DM14" s="12">
        <v>18557734</v>
      </c>
      <c r="DN14" s="12">
        <v>19158249</v>
      </c>
      <c r="DO14" s="12">
        <v>30011486</v>
      </c>
    </row>
    <row r="15" spans="2:119" x14ac:dyDescent="0.25">
      <c r="B15" t="str">
        <f>Bilan!B15</f>
        <v>ELSEVIER GMBH</v>
      </c>
      <c r="C15" s="12">
        <v>49081228</v>
      </c>
      <c r="D15" s="12">
        <v>47818287</v>
      </c>
      <c r="E15" s="12">
        <v>42580692</v>
      </c>
      <c r="F15" s="12">
        <v>39450796</v>
      </c>
      <c r="G15" s="12">
        <v>40615418</v>
      </c>
      <c r="H15" s="12">
        <v>38435388</v>
      </c>
      <c r="I15" s="12">
        <v>37361654</v>
      </c>
      <c r="J15" s="12">
        <v>36761307</v>
      </c>
      <c r="K15" s="12">
        <v>36845664</v>
      </c>
      <c r="L15" s="12">
        <v>-2656219</v>
      </c>
      <c r="M15" s="12">
        <v>-3588971</v>
      </c>
      <c r="N15" s="12">
        <v>-4863138</v>
      </c>
      <c r="O15" s="12">
        <v>995012</v>
      </c>
      <c r="P15" s="12">
        <v>5200320</v>
      </c>
      <c r="Q15" s="12">
        <v>5952140</v>
      </c>
      <c r="R15" s="12">
        <v>3209073</v>
      </c>
      <c r="S15" s="12">
        <v>-130590</v>
      </c>
      <c r="T15" s="12">
        <v>-432307</v>
      </c>
      <c r="U15" s="12">
        <v>7231716</v>
      </c>
      <c r="V15" s="12">
        <v>6880130</v>
      </c>
      <c r="W15" s="12">
        <v>6449578</v>
      </c>
      <c r="X15" s="12">
        <v>149439</v>
      </c>
      <c r="Y15" s="12">
        <v>351273</v>
      </c>
      <c r="Z15" s="12">
        <v>527583</v>
      </c>
      <c r="AA15" s="12">
        <v>513612</v>
      </c>
      <c r="AB15" s="12">
        <v>203157</v>
      </c>
      <c r="AC15" s="12">
        <v>196982</v>
      </c>
      <c r="AD15" s="12">
        <v>1129768</v>
      </c>
      <c r="AE15" s="12">
        <v>1182564</v>
      </c>
      <c r="AF15" s="12">
        <v>1398529</v>
      </c>
      <c r="AG15" s="12">
        <v>1703014</v>
      </c>
      <c r="AH15" s="12">
        <v>57180</v>
      </c>
      <c r="AI15" s="12">
        <v>28</v>
      </c>
      <c r="AJ15" s="12">
        <v>469</v>
      </c>
      <c r="AK15" s="12">
        <v>29</v>
      </c>
      <c r="AL15" s="12">
        <v>124</v>
      </c>
      <c r="AM15" s="12">
        <v>5072538</v>
      </c>
      <c r="AN15" s="12">
        <v>4768750</v>
      </c>
      <c r="AO15" s="12">
        <v>4768750</v>
      </c>
      <c r="AP15" s="12">
        <v>4775281</v>
      </c>
      <c r="AQ15" s="12">
        <v>4837463</v>
      </c>
      <c r="AR15" s="12">
        <v>4916241</v>
      </c>
      <c r="AS15" s="12">
        <v>5508418</v>
      </c>
      <c r="AT15" s="12">
        <v>5741180</v>
      </c>
      <c r="AU15" s="12">
        <v>529515</v>
      </c>
      <c r="AV15" s="12">
        <v>5072538</v>
      </c>
      <c r="AW15" s="12">
        <v>4768750</v>
      </c>
      <c r="AX15" s="12">
        <v>4768750</v>
      </c>
      <c r="AY15" s="12">
        <v>4775281</v>
      </c>
      <c r="AZ15" s="12">
        <v>4837463</v>
      </c>
      <c r="BA15" s="12">
        <v>4916241</v>
      </c>
      <c r="BB15" s="12">
        <v>5418418</v>
      </c>
      <c r="BC15" s="12">
        <v>5633180</v>
      </c>
      <c r="BD15" s="12">
        <v>401515</v>
      </c>
      <c r="BE15" s="12">
        <v>-6598989</v>
      </c>
      <c r="BF15" s="12">
        <v>-7175157</v>
      </c>
      <c r="BG15" s="12">
        <v>-8233359</v>
      </c>
      <c r="BH15" s="12">
        <v>-2077255</v>
      </c>
      <c r="BI15" s="12">
        <v>420038</v>
      </c>
      <c r="BJ15" s="12">
        <v>1035927</v>
      </c>
      <c r="BK15" s="12">
        <v>-2298876</v>
      </c>
      <c r="BL15" s="12">
        <v>-5871741</v>
      </c>
      <c r="BM15" s="12">
        <v>-961698</v>
      </c>
      <c r="BN15" s="12">
        <v>1388513</v>
      </c>
      <c r="BO15" s="12">
        <v>4164</v>
      </c>
      <c r="BP15" s="12">
        <v>2621</v>
      </c>
      <c r="BQ15" s="12">
        <v>-361255</v>
      </c>
      <c r="BR15" s="12">
        <v>3843</v>
      </c>
      <c r="BS15" s="12">
        <v>3300</v>
      </c>
      <c r="BT15" s="12">
        <v>4239</v>
      </c>
      <c r="BU15" s="12">
        <v>4893</v>
      </c>
      <c r="BV15" s="12">
        <v>6947</v>
      </c>
      <c r="BW15" s="12">
        <v>-7987501</v>
      </c>
      <c r="BX15" s="12">
        <v>-7179321</v>
      </c>
      <c r="BY15" s="12">
        <v>-8235981</v>
      </c>
      <c r="BZ15" s="12">
        <v>-1716000</v>
      </c>
      <c r="CA15" s="12">
        <v>416194</v>
      </c>
      <c r="CB15" s="12">
        <v>1032627</v>
      </c>
      <c r="CC15" s="12">
        <v>-2303114</v>
      </c>
      <c r="CD15" s="12">
        <v>-5876634</v>
      </c>
      <c r="CE15" s="12">
        <v>-968645</v>
      </c>
      <c r="CF15" s="12">
        <v>9257842</v>
      </c>
      <c r="CG15" s="12">
        <v>7179321</v>
      </c>
      <c r="CH15" s="12">
        <v>9635787</v>
      </c>
      <c r="CI15" s="12">
        <v>1804747</v>
      </c>
      <c r="CJ15" s="12">
        <v>0</v>
      </c>
      <c r="CK15" s="12">
        <v>0</v>
      </c>
      <c r="CL15" s="12">
        <v>2303114</v>
      </c>
      <c r="CM15" s="12">
        <v>5876634</v>
      </c>
      <c r="CN15" s="12">
        <v>968645</v>
      </c>
      <c r="CO15" s="12">
        <v>1270341</v>
      </c>
      <c r="CP15" s="12">
        <v>0</v>
      </c>
      <c r="CQ15" s="12">
        <v>1399806</v>
      </c>
      <c r="CR15" s="12">
        <v>88747</v>
      </c>
      <c r="CS15" s="12">
        <v>416194</v>
      </c>
      <c r="CT15" s="12">
        <v>1032627</v>
      </c>
      <c r="CU15" s="12">
        <v>0</v>
      </c>
      <c r="CV15" s="12">
        <v>0</v>
      </c>
      <c r="CW15" s="12">
        <v>0</v>
      </c>
      <c r="CX15" s="12">
        <v>0</v>
      </c>
      <c r="CY15" s="12">
        <v>0</v>
      </c>
      <c r="CZ15" s="12">
        <v>0</v>
      </c>
      <c r="DA15" s="12">
        <v>0</v>
      </c>
      <c r="DB15" s="12">
        <v>0</v>
      </c>
      <c r="DC15" s="12">
        <v>0</v>
      </c>
      <c r="DD15" s="12">
        <v>0</v>
      </c>
      <c r="DE15" s="12">
        <v>0</v>
      </c>
      <c r="DF15" s="12">
        <v>0</v>
      </c>
      <c r="DG15" s="12">
        <v>12562998</v>
      </c>
      <c r="DH15" s="12">
        <v>10470480</v>
      </c>
      <c r="DI15" s="12">
        <v>9822421</v>
      </c>
      <c r="DJ15" s="12">
        <v>2860451</v>
      </c>
      <c r="DK15" s="12">
        <v>5135399</v>
      </c>
      <c r="DL15" s="12">
        <v>5447096</v>
      </c>
      <c r="DM15" s="12">
        <v>6025799</v>
      </c>
      <c r="DN15" s="12">
        <v>5949201</v>
      </c>
      <c r="DO15" s="12">
        <v>733320</v>
      </c>
    </row>
    <row r="16" spans="2:119" x14ac:dyDescent="0.25">
      <c r="B16" t="str">
        <f>Bilan!B16</f>
        <v>ESPRIT RETAIL B.V. &amp; CO. KG</v>
      </c>
      <c r="C16" s="12">
        <v>434724799</v>
      </c>
      <c r="D16" s="12">
        <v>515675559</v>
      </c>
      <c r="E16" s="12">
        <v>671000361</v>
      </c>
      <c r="F16" s="12">
        <v>779106828</v>
      </c>
      <c r="G16" s="12">
        <v>864069257</v>
      </c>
      <c r="H16" s="12">
        <v>897391174</v>
      </c>
      <c r="I16" s="12">
        <v>922799690</v>
      </c>
      <c r="J16" s="12">
        <v>922485745</v>
      </c>
      <c r="K16" s="12">
        <v>881755311</v>
      </c>
      <c r="L16" s="12">
        <v>13178994</v>
      </c>
      <c r="M16" s="12">
        <v>23540967</v>
      </c>
      <c r="N16" s="12">
        <v>24071799</v>
      </c>
      <c r="O16" s="12">
        <v>14731749</v>
      </c>
      <c r="P16" s="12">
        <v>19264114</v>
      </c>
      <c r="Q16" s="12">
        <v>48094554</v>
      </c>
      <c r="R16" s="12">
        <v>30054414</v>
      </c>
      <c r="S16" s="12">
        <v>22386365</v>
      </c>
      <c r="T16" s="12">
        <v>28181177</v>
      </c>
      <c r="U16" s="12">
        <v>13651475</v>
      </c>
      <c r="V16" s="12">
        <v>15170978</v>
      </c>
      <c r="W16" s="12">
        <v>15441933</v>
      </c>
      <c r="X16" s="12">
        <v>16392626</v>
      </c>
      <c r="Y16" s="12">
        <v>16990376</v>
      </c>
      <c r="Z16" s="12">
        <v>19950276</v>
      </c>
      <c r="AA16" s="12">
        <v>26051984</v>
      </c>
      <c r="AB16" s="12">
        <v>16297425</v>
      </c>
      <c r="AC16" s="12">
        <v>20740598</v>
      </c>
      <c r="AD16" s="12">
        <v>364252</v>
      </c>
      <c r="AE16" s="12">
        <v>84584</v>
      </c>
      <c r="AF16" s="12">
        <v>121715</v>
      </c>
      <c r="AG16" s="12">
        <v>195423</v>
      </c>
      <c r="AH16" s="12">
        <v>907435</v>
      </c>
      <c r="AI16" s="12">
        <v>304643</v>
      </c>
      <c r="AJ16" s="12">
        <v>253279</v>
      </c>
      <c r="AK16" s="12">
        <v>109157</v>
      </c>
      <c r="AL16" s="12">
        <v>57381</v>
      </c>
      <c r="AM16" s="12">
        <v>1559369</v>
      </c>
      <c r="AN16" s="12">
        <v>2651957</v>
      </c>
      <c r="AO16" s="12">
        <v>2644308</v>
      </c>
      <c r="AP16" s="12">
        <v>4145800</v>
      </c>
      <c r="AQ16" s="12">
        <v>4887357</v>
      </c>
      <c r="AR16" s="12">
        <v>1730311</v>
      </c>
      <c r="AS16" s="12">
        <v>1559709</v>
      </c>
      <c r="AT16" s="12">
        <v>2299063</v>
      </c>
      <c r="AU16" s="12">
        <v>1202592</v>
      </c>
      <c r="AV16" s="12">
        <v>1559369</v>
      </c>
      <c r="AW16" s="12">
        <v>2651957</v>
      </c>
      <c r="AX16" s="12">
        <v>2644308</v>
      </c>
      <c r="AY16" s="12">
        <v>4145800</v>
      </c>
      <c r="AZ16" s="12">
        <v>4887357</v>
      </c>
      <c r="BA16" s="12">
        <v>1730311</v>
      </c>
      <c r="BB16" s="12">
        <v>1559709</v>
      </c>
      <c r="BC16" s="12">
        <v>2299063</v>
      </c>
      <c r="BD16" s="12">
        <v>1202592</v>
      </c>
      <c r="BE16" s="12">
        <v>11983877</v>
      </c>
      <c r="BF16" s="12">
        <v>20973594</v>
      </c>
      <c r="BG16" s="12">
        <v>21549207</v>
      </c>
      <c r="BH16" s="12">
        <v>10781372</v>
      </c>
      <c r="BI16" s="12">
        <v>15284192</v>
      </c>
      <c r="BJ16" s="12">
        <v>46668886</v>
      </c>
      <c r="BK16" s="12">
        <v>28747985</v>
      </c>
      <c r="BL16" s="12">
        <v>20196458</v>
      </c>
      <c r="BM16" s="12">
        <v>27035966</v>
      </c>
      <c r="BN16" s="12">
        <v>1787920</v>
      </c>
      <c r="BO16" s="12">
        <v>4011898</v>
      </c>
      <c r="BP16" s="12">
        <v>4053321</v>
      </c>
      <c r="BQ16" s="12">
        <v>3730901</v>
      </c>
      <c r="BR16" s="12">
        <v>4341061</v>
      </c>
      <c r="BS16" s="12">
        <v>8680858</v>
      </c>
      <c r="BT16" s="12">
        <v>6259269</v>
      </c>
      <c r="BU16" s="12">
        <v>4993038</v>
      </c>
      <c r="BV16" s="12">
        <v>6404892</v>
      </c>
      <c r="BW16" s="12">
        <v>10195957</v>
      </c>
      <c r="BX16" s="12">
        <v>16961696</v>
      </c>
      <c r="BY16" s="12">
        <v>17495886</v>
      </c>
      <c r="BZ16" s="12">
        <v>7050471</v>
      </c>
      <c r="CA16" s="12">
        <v>10943131</v>
      </c>
      <c r="CB16" s="12">
        <v>37988027</v>
      </c>
      <c r="CC16" s="12">
        <v>22488716</v>
      </c>
      <c r="CD16" s="12">
        <v>15203420</v>
      </c>
      <c r="CE16" s="12">
        <v>20631074</v>
      </c>
      <c r="CF16" s="12">
        <v>0</v>
      </c>
      <c r="CG16" s="12">
        <v>0</v>
      </c>
      <c r="CH16" s="12">
        <v>0</v>
      </c>
      <c r="CI16" s="12">
        <v>0</v>
      </c>
      <c r="CJ16" s="12">
        <v>0</v>
      </c>
      <c r="CK16" s="12">
        <v>0</v>
      </c>
      <c r="CL16" s="12">
        <v>0</v>
      </c>
      <c r="CM16" s="12">
        <v>0</v>
      </c>
      <c r="CN16" s="12">
        <v>0</v>
      </c>
      <c r="CO16" s="12">
        <v>10195957</v>
      </c>
      <c r="CP16" s="12">
        <v>16961696</v>
      </c>
      <c r="CQ16" s="12">
        <v>0</v>
      </c>
      <c r="CR16" s="12">
        <v>0</v>
      </c>
      <c r="CS16" s="12">
        <v>0</v>
      </c>
      <c r="CT16" s="12">
        <v>0</v>
      </c>
      <c r="CU16" s="12">
        <v>0</v>
      </c>
      <c r="CV16" s="12">
        <v>0</v>
      </c>
      <c r="CW16" s="12">
        <v>0</v>
      </c>
      <c r="CX16" s="12">
        <v>0</v>
      </c>
      <c r="CY16" s="12">
        <v>0</v>
      </c>
      <c r="CZ16" s="12">
        <v>17495886</v>
      </c>
      <c r="DA16" s="12">
        <v>7050471</v>
      </c>
      <c r="DB16" s="12">
        <v>10943131</v>
      </c>
      <c r="DC16" s="12">
        <v>37988027</v>
      </c>
      <c r="DD16" s="12">
        <v>22488716</v>
      </c>
      <c r="DE16" s="12">
        <v>15203420</v>
      </c>
      <c r="DF16" s="12">
        <v>20631074</v>
      </c>
      <c r="DG16" s="12">
        <v>16634512</v>
      </c>
      <c r="DH16" s="12">
        <v>21750249</v>
      </c>
      <c r="DI16" s="12">
        <v>39513732</v>
      </c>
      <c r="DJ16" s="12">
        <v>31124375</v>
      </c>
      <c r="DK16" s="12">
        <v>36254490</v>
      </c>
      <c r="DL16" s="12">
        <v>68044830</v>
      </c>
      <c r="DM16" s="12">
        <v>56106398</v>
      </c>
      <c r="DN16" s="12">
        <v>38683790</v>
      </c>
      <c r="DO16" s="12">
        <v>48921775</v>
      </c>
    </row>
    <row r="17" spans="2:119" x14ac:dyDescent="0.25">
      <c r="B17" t="str">
        <f>Bilan!B17</f>
        <v>FERMACELL GMBH</v>
      </c>
      <c r="C17" s="12">
        <v>114067000</v>
      </c>
      <c r="D17" s="12">
        <v>124618000</v>
      </c>
      <c r="E17" s="12">
        <v>131256000</v>
      </c>
      <c r="F17" s="12">
        <v>46803000</v>
      </c>
      <c r="G17" s="12">
        <v>143414000</v>
      </c>
      <c r="H17" s="12">
        <v>159500000</v>
      </c>
      <c r="I17" s="12">
        <v>180977000</v>
      </c>
      <c r="J17" s="12">
        <v>187674931</v>
      </c>
      <c r="K17" s="12">
        <v>187371030</v>
      </c>
      <c r="L17" s="12">
        <v>8056000</v>
      </c>
      <c r="M17" s="12">
        <v>11883000</v>
      </c>
      <c r="N17" s="12">
        <v>9104000</v>
      </c>
      <c r="O17" s="12">
        <v>2436000</v>
      </c>
      <c r="P17" s="12">
        <v>13703000</v>
      </c>
      <c r="Q17" s="12">
        <v>15961000</v>
      </c>
      <c r="R17" s="12">
        <v>21460000</v>
      </c>
      <c r="S17" s="12">
        <v>23691400</v>
      </c>
      <c r="T17" s="12">
        <v>13688443</v>
      </c>
      <c r="U17" s="12">
        <v>5865000</v>
      </c>
      <c r="V17" s="12">
        <v>5990000</v>
      </c>
      <c r="W17" s="12">
        <v>6907000</v>
      </c>
      <c r="X17" s="12">
        <v>2341000</v>
      </c>
      <c r="Y17" s="12">
        <v>6403000</v>
      </c>
      <c r="Z17" s="12">
        <v>5977000</v>
      </c>
      <c r="AA17" s="12">
        <v>6050000</v>
      </c>
      <c r="AB17" s="12">
        <v>6597032</v>
      </c>
      <c r="AC17" s="12">
        <v>9154348</v>
      </c>
      <c r="AD17" s="12">
        <v>2973000</v>
      </c>
      <c r="AE17" s="12">
        <v>6041000</v>
      </c>
      <c r="AF17" s="12">
        <v>5096000</v>
      </c>
      <c r="AG17" s="12">
        <v>19000</v>
      </c>
      <c r="AH17" s="12">
        <v>3637000</v>
      </c>
      <c r="AI17" s="12">
        <v>4199000</v>
      </c>
      <c r="AJ17" s="12">
        <v>2993000</v>
      </c>
      <c r="AK17" s="12">
        <v>4055102</v>
      </c>
      <c r="AL17" s="12">
        <v>3782653</v>
      </c>
      <c r="AM17" s="12">
        <v>2727000</v>
      </c>
      <c r="AN17" s="12">
        <v>4177000</v>
      </c>
      <c r="AO17" s="12">
        <v>4233000</v>
      </c>
      <c r="AP17" s="12">
        <v>1322000</v>
      </c>
      <c r="AQ17" s="12">
        <v>3651000</v>
      </c>
      <c r="AR17" s="12">
        <v>3855000</v>
      </c>
      <c r="AS17" s="12">
        <v>3817000</v>
      </c>
      <c r="AT17" s="12">
        <v>3475904</v>
      </c>
      <c r="AU17" s="12">
        <v>4727580</v>
      </c>
      <c r="AV17" s="12">
        <v>0</v>
      </c>
      <c r="AW17" s="12">
        <v>2560000</v>
      </c>
      <c r="AX17" s="12">
        <v>3430000</v>
      </c>
      <c r="AY17" s="12">
        <v>1322000</v>
      </c>
      <c r="AZ17" s="12">
        <v>3651000</v>
      </c>
      <c r="BA17" s="12">
        <v>3855000</v>
      </c>
      <c r="BB17" s="12">
        <v>3817000</v>
      </c>
      <c r="BC17" s="12">
        <v>3475904</v>
      </c>
      <c r="BD17" s="12">
        <v>4727580</v>
      </c>
      <c r="BE17" s="12">
        <v>6324000</v>
      </c>
      <c r="BF17" s="12">
        <v>13747000</v>
      </c>
      <c r="BG17" s="12">
        <v>9967000</v>
      </c>
      <c r="BH17" s="12">
        <v>1133000</v>
      </c>
      <c r="BI17" s="12">
        <v>13689000</v>
      </c>
      <c r="BJ17" s="12">
        <v>16305000</v>
      </c>
      <c r="BK17" s="12">
        <v>20636000</v>
      </c>
      <c r="BL17" s="12">
        <v>24270599</v>
      </c>
      <c r="BM17" s="12">
        <v>12743515</v>
      </c>
      <c r="BN17" s="12">
        <v>969000</v>
      </c>
      <c r="BO17" s="12">
        <v>-458000</v>
      </c>
      <c r="BP17" s="12">
        <v>481000</v>
      </c>
      <c r="BQ17" s="12">
        <v>318000</v>
      </c>
      <c r="BR17" s="12">
        <v>1049000</v>
      </c>
      <c r="BS17" s="12">
        <v>1346000</v>
      </c>
      <c r="BT17" s="12">
        <v>1453000</v>
      </c>
      <c r="BU17" s="12">
        <v>1829864</v>
      </c>
      <c r="BV17" s="12">
        <v>1385670</v>
      </c>
      <c r="BW17" s="12">
        <v>5355000</v>
      </c>
      <c r="BX17" s="12">
        <v>14205000</v>
      </c>
      <c r="BY17" s="12">
        <v>9486000</v>
      </c>
      <c r="BZ17" s="12">
        <v>815000</v>
      </c>
      <c r="CA17" s="12">
        <v>12640000</v>
      </c>
      <c r="CB17" s="12">
        <v>14959000</v>
      </c>
      <c r="CC17" s="12">
        <v>19183000</v>
      </c>
      <c r="CD17" s="12">
        <v>22440734</v>
      </c>
      <c r="CE17" s="12">
        <v>11357846</v>
      </c>
      <c r="CF17" s="12">
        <v>0</v>
      </c>
      <c r="CG17" s="12">
        <v>0</v>
      </c>
      <c r="CH17" s="12">
        <v>0</v>
      </c>
      <c r="CI17" s="12">
        <v>0</v>
      </c>
      <c r="CJ17" s="12">
        <v>0</v>
      </c>
      <c r="CK17" s="12">
        <v>0</v>
      </c>
      <c r="CL17" s="12">
        <v>0</v>
      </c>
      <c r="CM17" s="12">
        <v>0</v>
      </c>
      <c r="CN17" s="12">
        <v>0</v>
      </c>
      <c r="CO17" s="12">
        <v>5355000</v>
      </c>
      <c r="CP17" s="12">
        <v>14205000</v>
      </c>
      <c r="CQ17" s="12">
        <v>9486000</v>
      </c>
      <c r="CR17" s="12">
        <v>815000</v>
      </c>
      <c r="CS17" s="12">
        <v>12640000</v>
      </c>
      <c r="CT17" s="12">
        <v>14959000</v>
      </c>
      <c r="CU17" s="12">
        <v>19183000</v>
      </c>
      <c r="CV17" s="12">
        <v>22440734</v>
      </c>
      <c r="CW17" s="12">
        <v>11357846</v>
      </c>
      <c r="CX17" s="12">
        <v>0</v>
      </c>
      <c r="CY17" s="12">
        <v>0</v>
      </c>
      <c r="CZ17" s="12">
        <v>0</v>
      </c>
      <c r="DA17" s="12">
        <v>0</v>
      </c>
      <c r="DB17" s="12">
        <v>0</v>
      </c>
      <c r="DC17" s="12">
        <v>0</v>
      </c>
      <c r="DD17" s="12">
        <v>0</v>
      </c>
      <c r="DE17" s="12">
        <v>0</v>
      </c>
      <c r="DF17" s="12">
        <v>0</v>
      </c>
      <c r="DG17" s="12">
        <v>8566000</v>
      </c>
      <c r="DH17" s="12">
        <v>3668000</v>
      </c>
      <c r="DI17" s="12">
        <v>6525000</v>
      </c>
      <c r="DJ17" s="12">
        <v>3962000</v>
      </c>
      <c r="DK17" s="12">
        <v>7466000</v>
      </c>
      <c r="DL17" s="12">
        <v>6979000</v>
      </c>
      <c r="DM17" s="12">
        <v>8327000</v>
      </c>
      <c r="DN17" s="12">
        <v>7847698</v>
      </c>
      <c r="DO17" s="12">
        <v>11484945</v>
      </c>
    </row>
    <row r="18" spans="2:119" x14ac:dyDescent="0.25">
      <c r="B18" t="str">
        <f>Bilan!B18</f>
        <v>FRIESLANDCAMPINA GERMANY GMBH</v>
      </c>
      <c r="C18" s="12">
        <v>0</v>
      </c>
      <c r="D18" s="12">
        <v>83160</v>
      </c>
      <c r="E18" s="12">
        <v>1090551147</v>
      </c>
      <c r="F18" s="12">
        <v>1069408634</v>
      </c>
      <c r="G18" s="12">
        <v>887284736</v>
      </c>
      <c r="H18" s="12">
        <v>892575653</v>
      </c>
      <c r="I18" s="12">
        <v>917177195</v>
      </c>
      <c r="J18" s="12">
        <v>884606354</v>
      </c>
      <c r="K18" s="12">
        <v>921566132</v>
      </c>
      <c r="L18" s="12">
        <v>0</v>
      </c>
      <c r="M18" s="12">
        <v>-486666</v>
      </c>
      <c r="N18" s="12">
        <v>-8820771</v>
      </c>
      <c r="O18" s="12">
        <v>5510503</v>
      </c>
      <c r="P18" s="12">
        <v>22122212</v>
      </c>
      <c r="Q18" s="12">
        <v>9201655</v>
      </c>
      <c r="R18" s="12">
        <v>-32177889</v>
      </c>
      <c r="S18" s="12">
        <v>-12347826</v>
      </c>
      <c r="T18" s="12">
        <v>-4228682</v>
      </c>
      <c r="U18" s="12">
        <v>0</v>
      </c>
      <c r="V18" s="12">
        <v>428063</v>
      </c>
      <c r="W18" s="12">
        <v>32023475</v>
      </c>
      <c r="X18" s="12">
        <v>29056075</v>
      </c>
      <c r="Y18" s="12">
        <v>25439685</v>
      </c>
      <c r="Z18" s="12">
        <v>23240121</v>
      </c>
      <c r="AA18" s="12">
        <v>19623216</v>
      </c>
      <c r="AB18" s="12">
        <v>20358474</v>
      </c>
      <c r="AC18" s="12">
        <v>19724733</v>
      </c>
      <c r="AD18" s="12">
        <v>0</v>
      </c>
      <c r="AE18" s="12">
        <v>2049136</v>
      </c>
      <c r="AF18" s="12">
        <v>2102976</v>
      </c>
      <c r="AG18" s="12">
        <v>10755752</v>
      </c>
      <c r="AH18" s="12">
        <v>12144319</v>
      </c>
      <c r="AI18" s="12">
        <v>15819833</v>
      </c>
      <c r="AJ18" s="12">
        <v>11038512</v>
      </c>
      <c r="AK18" s="12">
        <v>36485573</v>
      </c>
      <c r="AL18" s="12">
        <v>29495904</v>
      </c>
      <c r="AM18" s="12">
        <v>0</v>
      </c>
      <c r="AN18" s="12">
        <v>5243136</v>
      </c>
      <c r="AO18" s="12">
        <v>7059964</v>
      </c>
      <c r="AP18" s="12">
        <v>8979649</v>
      </c>
      <c r="AQ18" s="12">
        <v>11483487</v>
      </c>
      <c r="AR18" s="12">
        <v>19380078</v>
      </c>
      <c r="AS18" s="12">
        <v>12814883</v>
      </c>
      <c r="AT18" s="12">
        <v>13849638</v>
      </c>
      <c r="AU18" s="12">
        <v>16687697</v>
      </c>
      <c r="AV18" s="12">
        <v>0</v>
      </c>
      <c r="AW18" s="12">
        <v>1696919</v>
      </c>
      <c r="AX18" s="12">
        <v>4760078</v>
      </c>
      <c r="AY18" s="12">
        <v>8979649</v>
      </c>
      <c r="AZ18" s="12">
        <v>5482172</v>
      </c>
      <c r="BA18" s="12">
        <v>7601543</v>
      </c>
      <c r="BB18" s="12">
        <v>11964097</v>
      </c>
      <c r="BC18" s="12">
        <v>11891278</v>
      </c>
      <c r="BD18" s="12">
        <v>9131819</v>
      </c>
      <c r="BE18" s="12">
        <v>0</v>
      </c>
      <c r="BF18" s="12">
        <v>-3680665</v>
      </c>
      <c r="BG18" s="12">
        <v>-13777760</v>
      </c>
      <c r="BH18" s="12">
        <v>7286606</v>
      </c>
      <c r="BI18" s="12">
        <v>22783044</v>
      </c>
      <c r="BJ18" s="12">
        <v>5641410</v>
      </c>
      <c r="BK18" s="12">
        <v>-33954260</v>
      </c>
      <c r="BL18" s="12">
        <v>10288109</v>
      </c>
      <c r="BM18" s="12">
        <v>8579524</v>
      </c>
      <c r="BN18" s="12">
        <v>0</v>
      </c>
      <c r="BO18" s="12">
        <v>87</v>
      </c>
      <c r="BP18" s="12">
        <v>419560</v>
      </c>
      <c r="BQ18" s="12">
        <v>363123</v>
      </c>
      <c r="BR18" s="12">
        <v>-29362</v>
      </c>
      <c r="BS18" s="12">
        <v>11808041</v>
      </c>
      <c r="BT18" s="12">
        <v>2428297</v>
      </c>
      <c r="BU18" s="12">
        <v>1867501</v>
      </c>
      <c r="BV18" s="12">
        <v>1093910</v>
      </c>
      <c r="BW18" s="15">
        <v>0</v>
      </c>
      <c r="BX18" s="12">
        <v>-3680752</v>
      </c>
      <c r="BY18" s="12">
        <v>-14197320</v>
      </c>
      <c r="BZ18" s="12">
        <v>6923483</v>
      </c>
      <c r="CA18" s="12">
        <v>22812406</v>
      </c>
      <c r="CB18" s="12">
        <v>-6166632</v>
      </c>
      <c r="CC18" s="12">
        <v>-36382557</v>
      </c>
      <c r="CD18" s="12">
        <v>8420608</v>
      </c>
      <c r="CE18" s="12">
        <v>7485615</v>
      </c>
      <c r="CF18" s="12">
        <v>0</v>
      </c>
      <c r="CG18" s="12">
        <v>0</v>
      </c>
      <c r="CH18" s="12">
        <v>0</v>
      </c>
      <c r="CI18" s="12">
        <v>0</v>
      </c>
      <c r="CJ18" s="12">
        <v>0</v>
      </c>
      <c r="CK18" s="12">
        <v>23194322</v>
      </c>
      <c r="CL18" s="12">
        <v>776476</v>
      </c>
      <c r="CM18" s="12">
        <v>8365176</v>
      </c>
      <c r="CN18" s="12">
        <v>7382509</v>
      </c>
      <c r="CO18" s="12">
        <v>0</v>
      </c>
      <c r="CP18" s="12">
        <v>0</v>
      </c>
      <c r="CQ18" s="12">
        <v>7789012</v>
      </c>
      <c r="CR18" s="12">
        <v>10232141</v>
      </c>
      <c r="CS18" s="12">
        <v>47158776</v>
      </c>
      <c r="CT18" s="12">
        <v>1750425</v>
      </c>
      <c r="CU18" s="12">
        <v>0</v>
      </c>
      <c r="CV18" s="12">
        <v>24430744</v>
      </c>
      <c r="CW18" s="12">
        <v>0</v>
      </c>
      <c r="CX18" s="12" t="e">
        <v>#VALUE!</v>
      </c>
      <c r="CY18" s="12">
        <v>-3680752</v>
      </c>
      <c r="CZ18" s="12">
        <v>-21986332</v>
      </c>
      <c r="DA18" s="12">
        <v>-3308658</v>
      </c>
      <c r="DB18" s="12">
        <v>-24346370</v>
      </c>
      <c r="DC18" s="12">
        <v>15277265</v>
      </c>
      <c r="DD18" s="12">
        <v>-35606081</v>
      </c>
      <c r="DE18" s="12">
        <v>-7644960</v>
      </c>
      <c r="DF18" s="12">
        <v>14868124</v>
      </c>
      <c r="DG18" s="12" t="e">
        <v>#VALUE!</v>
      </c>
      <c r="DH18" s="12">
        <v>-58603</v>
      </c>
      <c r="DI18" s="12">
        <v>15413692</v>
      </c>
      <c r="DJ18" s="12">
        <v>24334437</v>
      </c>
      <c r="DK18" s="12">
        <v>403121</v>
      </c>
      <c r="DL18" s="12">
        <v>53885673</v>
      </c>
      <c r="DM18" s="12">
        <v>-11778197</v>
      </c>
      <c r="DN18" s="12">
        <v>-8054920</v>
      </c>
      <c r="DO18" s="12">
        <v>22878560</v>
      </c>
    </row>
    <row r="19" spans="2:119" x14ac:dyDescent="0.25">
      <c r="B19" t="str">
        <f>Bilan!B19</f>
        <v>GAMBRO DIALYSATOREN GMBH</v>
      </c>
      <c r="C19" s="12">
        <v>220587570</v>
      </c>
      <c r="D19" s="12">
        <v>222683203</v>
      </c>
      <c r="E19" s="12">
        <v>277324614</v>
      </c>
      <c r="F19" s="12">
        <v>214539147</v>
      </c>
      <c r="G19" s="12">
        <v>181329744</v>
      </c>
      <c r="H19" s="12">
        <v>173623394</v>
      </c>
      <c r="I19" s="12">
        <v>168621591</v>
      </c>
      <c r="J19" s="12">
        <v>188371287</v>
      </c>
      <c r="K19" s="12">
        <v>205916528</v>
      </c>
      <c r="L19" s="12">
        <v>31925272</v>
      </c>
      <c r="M19" s="12">
        <v>15082839</v>
      </c>
      <c r="N19" s="12">
        <v>18632446</v>
      </c>
      <c r="O19" s="12">
        <v>16561569</v>
      </c>
      <c r="P19" s="12">
        <v>14191453</v>
      </c>
      <c r="Q19" s="12">
        <v>15207698</v>
      </c>
      <c r="R19" s="12">
        <v>13974729</v>
      </c>
      <c r="S19" s="12">
        <v>22470581</v>
      </c>
      <c r="T19" s="12">
        <v>16093878</v>
      </c>
      <c r="U19" s="12">
        <v>24985623</v>
      </c>
      <c r="V19" s="12">
        <v>24027852</v>
      </c>
      <c r="W19" s="12">
        <v>21890007</v>
      </c>
      <c r="X19" s="12">
        <v>17648145</v>
      </c>
      <c r="Y19" s="12">
        <v>14756911</v>
      </c>
      <c r="Z19" s="12">
        <v>11014462</v>
      </c>
      <c r="AA19" s="12">
        <v>11297656</v>
      </c>
      <c r="AB19" s="12">
        <v>5313371</v>
      </c>
      <c r="AC19" s="12">
        <v>9154281</v>
      </c>
      <c r="AD19" s="12">
        <v>420113</v>
      </c>
      <c r="AE19" s="12">
        <v>304217</v>
      </c>
      <c r="AF19" s="12">
        <v>371944</v>
      </c>
      <c r="AG19" s="12">
        <v>765970</v>
      </c>
      <c r="AH19" s="12">
        <v>273744</v>
      </c>
      <c r="AI19" s="12">
        <v>152087</v>
      </c>
      <c r="AJ19" s="12">
        <v>123055</v>
      </c>
      <c r="AK19" s="12">
        <v>132439</v>
      </c>
      <c r="AL19" s="12">
        <v>112183</v>
      </c>
      <c r="AM19" s="12">
        <v>3682984</v>
      </c>
      <c r="AN19" s="12">
        <v>4637202</v>
      </c>
      <c r="AO19" s="12">
        <v>11075019</v>
      </c>
      <c r="AP19" s="12">
        <v>8538833</v>
      </c>
      <c r="AQ19" s="12">
        <v>3749200</v>
      </c>
      <c r="AR19" s="12">
        <v>2206061</v>
      </c>
      <c r="AS19" s="12">
        <v>2156915</v>
      </c>
      <c r="AT19" s="12">
        <v>1980648</v>
      </c>
      <c r="AU19" s="12">
        <v>4261092</v>
      </c>
      <c r="AV19" s="12">
        <v>3682984</v>
      </c>
      <c r="AW19" s="12">
        <v>4637202</v>
      </c>
      <c r="AX19" s="12">
        <v>11075019</v>
      </c>
      <c r="AY19" s="12">
        <v>8538833</v>
      </c>
      <c r="AZ19" s="12">
        <v>3749200</v>
      </c>
      <c r="BA19" s="12">
        <v>2206061</v>
      </c>
      <c r="BB19" s="12">
        <v>2156915</v>
      </c>
      <c r="BC19" s="12">
        <v>1980648</v>
      </c>
      <c r="BD19" s="12">
        <v>4261092</v>
      </c>
      <c r="BE19" s="12">
        <v>28662401</v>
      </c>
      <c r="BF19" s="12">
        <v>10749854</v>
      </c>
      <c r="BG19" s="12">
        <v>7929371</v>
      </c>
      <c r="BH19" s="12">
        <v>8788706</v>
      </c>
      <c r="BI19" s="12">
        <v>10715997</v>
      </c>
      <c r="BJ19" s="12">
        <v>13153724</v>
      </c>
      <c r="BK19" s="12">
        <v>11940869</v>
      </c>
      <c r="BL19" s="12">
        <v>20622372</v>
      </c>
      <c r="BM19" s="12">
        <v>11944969</v>
      </c>
      <c r="BN19" s="12">
        <v>-22391</v>
      </c>
      <c r="BO19" s="12">
        <v>149104</v>
      </c>
      <c r="BP19" s="12">
        <v>411275</v>
      </c>
      <c r="BQ19" s="12">
        <v>128783</v>
      </c>
      <c r="BR19" s="12">
        <v>130133</v>
      </c>
      <c r="BS19" s="12">
        <v>22099</v>
      </c>
      <c r="BT19" s="12">
        <v>19206</v>
      </c>
      <c r="BU19" s="12">
        <v>33873</v>
      </c>
      <c r="BV19" s="12">
        <v>17716</v>
      </c>
      <c r="BW19" s="12">
        <v>28684792</v>
      </c>
      <c r="BX19" s="12">
        <v>10600750</v>
      </c>
      <c r="BY19" s="12">
        <v>7518096</v>
      </c>
      <c r="BZ19" s="12">
        <v>8659923</v>
      </c>
      <c r="CA19" s="12">
        <v>10585864</v>
      </c>
      <c r="CB19" s="12">
        <v>13131625</v>
      </c>
      <c r="CC19" s="12">
        <v>11921663</v>
      </c>
      <c r="CD19" s="12">
        <v>20588499</v>
      </c>
      <c r="CE19" s="12">
        <v>11927253</v>
      </c>
      <c r="CF19" s="12">
        <v>0</v>
      </c>
      <c r="CG19" s="12">
        <v>0</v>
      </c>
      <c r="CH19" s="12">
        <v>0</v>
      </c>
      <c r="CI19" s="12">
        <v>1402175</v>
      </c>
      <c r="CJ19" s="12">
        <v>0</v>
      </c>
      <c r="CK19" s="12">
        <v>0</v>
      </c>
      <c r="CL19" s="12">
        <v>0</v>
      </c>
      <c r="CM19" s="12">
        <v>0</v>
      </c>
      <c r="CN19" s="12">
        <v>0</v>
      </c>
      <c r="CO19" s="12">
        <v>28684792</v>
      </c>
      <c r="CP19" s="12">
        <v>10600750</v>
      </c>
      <c r="CQ19" s="12">
        <v>7518096</v>
      </c>
      <c r="CR19" s="12">
        <v>10062098</v>
      </c>
      <c r="CS19" s="12">
        <v>10585864</v>
      </c>
      <c r="CT19" s="12">
        <v>13131625</v>
      </c>
      <c r="CU19" s="12">
        <v>11921663</v>
      </c>
      <c r="CV19" s="12">
        <v>20588499</v>
      </c>
      <c r="CW19" s="12">
        <v>11927253</v>
      </c>
      <c r="CX19" s="12">
        <v>0</v>
      </c>
      <c r="CY19" s="12">
        <v>0</v>
      </c>
      <c r="CZ19" s="12">
        <v>0</v>
      </c>
      <c r="DA19" s="12">
        <v>0</v>
      </c>
      <c r="DB19" s="12">
        <v>0</v>
      </c>
      <c r="DC19" s="12">
        <v>0</v>
      </c>
      <c r="DD19" s="12">
        <v>0</v>
      </c>
      <c r="DE19" s="12">
        <v>0</v>
      </c>
      <c r="DF19" s="12">
        <v>0</v>
      </c>
      <c r="DG19" s="12">
        <v>28226103</v>
      </c>
      <c r="DH19" s="12">
        <v>28509941</v>
      </c>
      <c r="DI19" s="12">
        <v>33004357</v>
      </c>
      <c r="DJ19" s="12">
        <v>25549791</v>
      </c>
      <c r="DK19" s="12">
        <v>18362500</v>
      </c>
      <c r="DL19" s="12">
        <v>13090535</v>
      </c>
      <c r="DM19" s="12">
        <v>13350722</v>
      </c>
      <c r="DN19" s="12">
        <v>7195453</v>
      </c>
      <c r="DO19" s="12">
        <v>13320906</v>
      </c>
    </row>
    <row r="20" spans="2:119" x14ac:dyDescent="0.25">
      <c r="B20" t="str">
        <f>Bilan!B20</f>
        <v>HACH LANGE GMBH</v>
      </c>
      <c r="C20" s="12">
        <v>141800027</v>
      </c>
      <c r="D20" s="12">
        <v>167717000</v>
      </c>
      <c r="E20" s="12">
        <v>184407614</v>
      </c>
      <c r="F20" s="12">
        <v>216896067</v>
      </c>
      <c r="G20" s="12">
        <v>228919852</v>
      </c>
      <c r="H20" s="12">
        <v>250469972</v>
      </c>
      <c r="I20" s="12">
        <v>239560700</v>
      </c>
      <c r="J20" s="12">
        <v>246636150</v>
      </c>
      <c r="K20" s="12">
        <v>257091512</v>
      </c>
      <c r="L20" s="12">
        <v>27590705</v>
      </c>
      <c r="M20" s="12">
        <v>32160000</v>
      </c>
      <c r="N20" s="12">
        <v>47091190</v>
      </c>
      <c r="O20" s="12">
        <v>73827909</v>
      </c>
      <c r="P20" s="12">
        <v>76167405</v>
      </c>
      <c r="Q20" s="12">
        <v>70859791</v>
      </c>
      <c r="R20" s="12">
        <v>63966256</v>
      </c>
      <c r="S20" s="12">
        <v>61325299</v>
      </c>
      <c r="T20" s="12">
        <v>67458758</v>
      </c>
      <c r="U20" s="12">
        <v>3370081</v>
      </c>
      <c r="V20" s="12">
        <v>3548000</v>
      </c>
      <c r="W20" s="12">
        <v>2781197</v>
      </c>
      <c r="X20" s="12">
        <v>2904787</v>
      </c>
      <c r="Y20" s="12">
        <v>3207093</v>
      </c>
      <c r="Z20" s="12">
        <v>3144774</v>
      </c>
      <c r="AA20" s="12">
        <v>3265539</v>
      </c>
      <c r="AB20" s="12">
        <v>6164583</v>
      </c>
      <c r="AC20" s="12">
        <v>4751558</v>
      </c>
      <c r="AD20" s="12">
        <v>8162510</v>
      </c>
      <c r="AE20" s="12">
        <v>8830000</v>
      </c>
      <c r="AF20" s="12">
        <v>13024266</v>
      </c>
      <c r="AG20" s="12">
        <v>17791397</v>
      </c>
      <c r="AH20" s="12">
        <v>9640808</v>
      </c>
      <c r="AI20" s="12">
        <v>12110763</v>
      </c>
      <c r="AJ20" s="12">
        <v>11820655</v>
      </c>
      <c r="AK20" s="12">
        <v>10928931</v>
      </c>
      <c r="AL20" s="12">
        <v>11226608</v>
      </c>
      <c r="AM20" s="12">
        <v>2367673</v>
      </c>
      <c r="AN20" s="12">
        <v>3722000</v>
      </c>
      <c r="AO20" s="12">
        <v>4487318</v>
      </c>
      <c r="AP20" s="12">
        <v>6142192</v>
      </c>
      <c r="AQ20" s="12">
        <v>3840244</v>
      </c>
      <c r="AR20" s="12">
        <v>4201095</v>
      </c>
      <c r="AS20" s="12">
        <v>6197379</v>
      </c>
      <c r="AT20" s="12">
        <v>3304468</v>
      </c>
      <c r="AU20" s="12">
        <v>3449515</v>
      </c>
      <c r="AV20" s="12">
        <v>2367673</v>
      </c>
      <c r="AW20" s="12">
        <v>3722000</v>
      </c>
      <c r="AX20" s="12">
        <v>4487318</v>
      </c>
      <c r="AY20" s="12">
        <v>6142192</v>
      </c>
      <c r="AZ20" s="12">
        <v>3840244</v>
      </c>
      <c r="BA20" s="12">
        <v>4201095</v>
      </c>
      <c r="BB20" s="12">
        <v>6197379</v>
      </c>
      <c r="BC20" s="12">
        <v>3304468</v>
      </c>
      <c r="BD20" s="12">
        <v>3449515</v>
      </c>
      <c r="BE20" s="12">
        <v>33385542</v>
      </c>
      <c r="BF20" s="12">
        <v>37268000</v>
      </c>
      <c r="BG20" s="12">
        <v>55628138</v>
      </c>
      <c r="BH20" s="12">
        <v>85477113</v>
      </c>
      <c r="BI20" s="12">
        <v>81967969</v>
      </c>
      <c r="BJ20" s="12">
        <v>78769459</v>
      </c>
      <c r="BK20" s="12">
        <v>69589532</v>
      </c>
      <c r="BL20" s="12">
        <v>68949762</v>
      </c>
      <c r="BM20" s="12">
        <v>75235851</v>
      </c>
      <c r="BN20" s="12">
        <v>105060</v>
      </c>
      <c r="BO20" s="12">
        <v>27000</v>
      </c>
      <c r="BP20" s="12">
        <v>116134</v>
      </c>
      <c r="BQ20" s="12">
        <v>112326</v>
      </c>
      <c r="BR20" s="12">
        <v>112645</v>
      </c>
      <c r="BS20" s="12">
        <v>334988</v>
      </c>
      <c r="BT20" s="12">
        <v>115717</v>
      </c>
      <c r="BU20" s="12">
        <v>111313</v>
      </c>
      <c r="BV20" s="12">
        <v>136671</v>
      </c>
      <c r="BW20" s="12">
        <v>33280483</v>
      </c>
      <c r="BX20" s="12">
        <v>37241000</v>
      </c>
      <c r="BY20" s="12">
        <v>55512004</v>
      </c>
      <c r="BZ20" s="12">
        <v>85364787</v>
      </c>
      <c r="CA20" s="12">
        <v>81855323</v>
      </c>
      <c r="CB20" s="12">
        <v>78434471</v>
      </c>
      <c r="CC20" s="12">
        <v>69473815</v>
      </c>
      <c r="CD20" s="12">
        <v>68838449</v>
      </c>
      <c r="CE20" s="12">
        <v>75099180</v>
      </c>
      <c r="CF20" s="12">
        <v>0</v>
      </c>
      <c r="CG20" s="12">
        <v>0</v>
      </c>
      <c r="CH20" s="12">
        <v>0</v>
      </c>
      <c r="CI20" s="12">
        <v>0</v>
      </c>
      <c r="CJ20" s="12">
        <v>0</v>
      </c>
      <c r="CK20" s="12">
        <v>0</v>
      </c>
      <c r="CL20" s="12">
        <v>0</v>
      </c>
      <c r="CM20" s="12">
        <v>0</v>
      </c>
      <c r="CN20" s="12">
        <v>0</v>
      </c>
      <c r="CO20" s="12">
        <v>33280483</v>
      </c>
      <c r="CP20" s="12">
        <v>37241000</v>
      </c>
      <c r="CQ20" s="12">
        <v>55512004</v>
      </c>
      <c r="CR20" s="12">
        <v>85364787</v>
      </c>
      <c r="CS20" s="12">
        <v>81855323</v>
      </c>
      <c r="CT20" s="12">
        <v>78434471</v>
      </c>
      <c r="CU20" s="12">
        <v>69473815</v>
      </c>
      <c r="CV20" s="12">
        <v>68838449</v>
      </c>
      <c r="CW20" s="12">
        <v>75099180</v>
      </c>
      <c r="CX20" s="12">
        <v>0</v>
      </c>
      <c r="CY20" s="12">
        <v>0</v>
      </c>
      <c r="CZ20" s="12">
        <v>0</v>
      </c>
      <c r="DA20" s="12">
        <v>0</v>
      </c>
      <c r="DB20" s="12">
        <v>0</v>
      </c>
      <c r="DC20" s="12">
        <v>0</v>
      </c>
      <c r="DD20" s="12">
        <v>0</v>
      </c>
      <c r="DE20" s="12">
        <v>0</v>
      </c>
      <c r="DF20" s="12">
        <v>0</v>
      </c>
      <c r="DG20" s="12">
        <v>-2319697</v>
      </c>
      <c r="DH20" s="12">
        <v>-1533000</v>
      </c>
      <c r="DI20" s="12">
        <v>-5639617</v>
      </c>
      <c r="DJ20" s="12">
        <v>-8632091</v>
      </c>
      <c r="DK20" s="12">
        <v>-2480825</v>
      </c>
      <c r="DL20" s="12">
        <v>-4429906</v>
      </c>
      <c r="DM20" s="12">
        <v>-2242020</v>
      </c>
      <c r="DN20" s="12">
        <v>-1348567</v>
      </c>
      <c r="DO20" s="12">
        <v>-2888864</v>
      </c>
    </row>
    <row r="21" spans="2:119" x14ac:dyDescent="0.25">
      <c r="B21" t="str">
        <f>Bilan!B21</f>
        <v>HÄFEN UND GÜTERVERKEHR KÖLN AKTIENGESELLSCHAFT</v>
      </c>
      <c r="C21" s="12">
        <v>117702515</v>
      </c>
      <c r="D21" s="12">
        <v>137961173</v>
      </c>
      <c r="E21" s="12">
        <v>160399159</v>
      </c>
      <c r="F21" s="12">
        <v>156896790</v>
      </c>
      <c r="G21" s="12">
        <v>134787351</v>
      </c>
      <c r="H21" s="12">
        <v>145518159</v>
      </c>
      <c r="I21" s="12">
        <v>153728881</v>
      </c>
      <c r="J21" s="12">
        <v>89265387</v>
      </c>
      <c r="K21" s="12">
        <v>102022397</v>
      </c>
      <c r="L21" s="12">
        <v>3486424</v>
      </c>
      <c r="M21" s="12">
        <v>7548718</v>
      </c>
      <c r="N21" s="12">
        <v>4264605</v>
      </c>
      <c r="O21" s="12">
        <v>3041695</v>
      </c>
      <c r="P21" s="12">
        <v>1191339</v>
      </c>
      <c r="Q21" s="12">
        <v>6183994</v>
      </c>
      <c r="R21" s="12">
        <v>2974759</v>
      </c>
      <c r="S21" s="12">
        <v>354588</v>
      </c>
      <c r="T21" s="12">
        <v>7054135</v>
      </c>
      <c r="U21" s="12">
        <v>17381988</v>
      </c>
      <c r="V21" s="12">
        <v>13790710</v>
      </c>
      <c r="W21" s="12">
        <v>30490072</v>
      </c>
      <c r="X21" s="12">
        <v>16861983</v>
      </c>
      <c r="Y21" s="12">
        <v>15660757</v>
      </c>
      <c r="Z21" s="12">
        <v>19203043</v>
      </c>
      <c r="AA21" s="12">
        <v>15201467</v>
      </c>
      <c r="AB21" s="12">
        <v>15868610</v>
      </c>
      <c r="AC21" s="12">
        <v>12868238</v>
      </c>
      <c r="AD21" s="12">
        <v>3349000</v>
      </c>
      <c r="AE21" s="12">
        <v>3796053</v>
      </c>
      <c r="AF21" s="12">
        <v>5801620</v>
      </c>
      <c r="AG21" s="12">
        <v>5763000</v>
      </c>
      <c r="AH21" s="12">
        <v>3717000</v>
      </c>
      <c r="AI21" s="12">
        <v>4026868</v>
      </c>
      <c r="AJ21" s="12">
        <v>5603000</v>
      </c>
      <c r="AK21" s="12">
        <v>7998000</v>
      </c>
      <c r="AL21" s="12">
        <v>4078000</v>
      </c>
      <c r="AM21" s="12">
        <v>4227444</v>
      </c>
      <c r="AN21" s="12">
        <v>5500000</v>
      </c>
      <c r="AO21" s="12">
        <v>5124000</v>
      </c>
      <c r="AP21" s="12">
        <v>4422117</v>
      </c>
      <c r="AQ21" s="12">
        <v>4260498</v>
      </c>
      <c r="AR21" s="12">
        <v>5438172</v>
      </c>
      <c r="AS21" s="12">
        <v>4395408</v>
      </c>
      <c r="AT21" s="12">
        <v>4800210</v>
      </c>
      <c r="AU21" s="12">
        <v>4715055</v>
      </c>
      <c r="AV21" s="12">
        <v>4058444</v>
      </c>
      <c r="AW21" s="12">
        <v>5424000</v>
      </c>
      <c r="AX21" s="12">
        <v>5072000</v>
      </c>
      <c r="AY21" s="12">
        <v>4344117</v>
      </c>
      <c r="AZ21" s="12">
        <v>4229498</v>
      </c>
      <c r="BA21" s="12">
        <v>5397172</v>
      </c>
      <c r="BB21" s="12">
        <v>4321408</v>
      </c>
      <c r="BC21" s="12">
        <v>4772210</v>
      </c>
      <c r="BD21" s="12">
        <v>4660055</v>
      </c>
      <c r="BE21" s="12">
        <v>2607980</v>
      </c>
      <c r="BF21" s="12">
        <v>5844771</v>
      </c>
      <c r="BG21" s="12">
        <v>4942225</v>
      </c>
      <c r="BH21" s="12">
        <v>4382578</v>
      </c>
      <c r="BI21" s="12">
        <v>647841</v>
      </c>
      <c r="BJ21" s="12">
        <v>4772690</v>
      </c>
      <c r="BK21" s="12">
        <v>4182351</v>
      </c>
      <c r="BL21" s="12">
        <v>3552378</v>
      </c>
      <c r="BM21" s="12">
        <v>6417080</v>
      </c>
      <c r="BN21" s="12">
        <v>723141</v>
      </c>
      <c r="BO21" s="12">
        <v>583256</v>
      </c>
      <c r="BP21" s="12">
        <v>399187</v>
      </c>
      <c r="BQ21" s="12">
        <v>759107</v>
      </c>
      <c r="BR21" s="12">
        <v>580186</v>
      </c>
      <c r="BS21" s="12">
        <v>697348</v>
      </c>
      <c r="BT21" s="12">
        <v>524946</v>
      </c>
      <c r="BU21" s="12">
        <v>69421</v>
      </c>
      <c r="BV21" s="12">
        <v>460289</v>
      </c>
      <c r="BW21" s="12">
        <v>1884839</v>
      </c>
      <c r="BX21" s="12">
        <v>5261515</v>
      </c>
      <c r="BY21" s="12">
        <v>4543038</v>
      </c>
      <c r="BZ21" s="12">
        <v>3623471</v>
      </c>
      <c r="CA21" s="12">
        <v>67655</v>
      </c>
      <c r="CB21" s="12">
        <v>4075342</v>
      </c>
      <c r="CC21" s="12">
        <v>3657405</v>
      </c>
      <c r="CD21" s="12">
        <v>3482957</v>
      </c>
      <c r="CE21" s="12">
        <v>5956791</v>
      </c>
      <c r="CF21" s="12">
        <v>0</v>
      </c>
      <c r="CG21" s="12">
        <v>0</v>
      </c>
      <c r="CH21" s="12">
        <v>0</v>
      </c>
      <c r="CI21" s="12">
        <v>0</v>
      </c>
      <c r="CJ21" s="12">
        <v>0</v>
      </c>
      <c r="CK21" s="12">
        <v>0</v>
      </c>
      <c r="CL21" s="12">
        <v>0</v>
      </c>
      <c r="CM21" s="12">
        <v>0</v>
      </c>
      <c r="CN21" s="12">
        <v>0</v>
      </c>
      <c r="CO21" s="12">
        <v>184839</v>
      </c>
      <c r="CP21" s="12">
        <v>3261515</v>
      </c>
      <c r="CQ21" s="12">
        <v>51132</v>
      </c>
      <c r="CR21" s="12">
        <v>51132</v>
      </c>
      <c r="CS21" s="12">
        <v>67655</v>
      </c>
      <c r="CT21" s="12">
        <v>4075342</v>
      </c>
      <c r="CU21" s="12">
        <v>3606273</v>
      </c>
      <c r="CV21" s="12">
        <v>3431825</v>
      </c>
      <c r="CW21" s="12">
        <v>5905659</v>
      </c>
      <c r="CX21" s="12">
        <v>1700000</v>
      </c>
      <c r="CY21" s="12">
        <v>2000000</v>
      </c>
      <c r="CZ21" s="12">
        <v>4491906</v>
      </c>
      <c r="DA21" s="12">
        <v>3572339</v>
      </c>
      <c r="DB21" s="12">
        <v>0</v>
      </c>
      <c r="DC21" s="12">
        <v>0</v>
      </c>
      <c r="DD21" s="12">
        <v>51132</v>
      </c>
      <c r="DE21" s="12">
        <v>51132</v>
      </c>
      <c r="DF21" s="12">
        <v>51132</v>
      </c>
      <c r="DG21" s="12">
        <v>20683573</v>
      </c>
      <c r="DH21" s="12">
        <v>18077913</v>
      </c>
      <c r="DI21" s="12">
        <v>34703545</v>
      </c>
      <c r="DJ21" s="12">
        <v>19852546</v>
      </c>
      <c r="DK21" s="12">
        <v>16784441</v>
      </c>
      <c r="DL21" s="12">
        <v>21311695</v>
      </c>
      <c r="DM21" s="12">
        <v>14569953</v>
      </c>
      <c r="DN21" s="12">
        <v>12791373</v>
      </c>
      <c r="DO21" s="12">
        <v>14016714</v>
      </c>
    </row>
    <row r="22" spans="2:119" x14ac:dyDescent="0.25">
      <c r="B22" t="str">
        <f>Bilan!B22</f>
        <v>HECKLER &amp; KOCH GMBH</v>
      </c>
      <c r="C22" s="12">
        <v>160170584</v>
      </c>
      <c r="D22" s="12">
        <v>125466940</v>
      </c>
      <c r="E22" s="12">
        <v>137101507</v>
      </c>
      <c r="F22" s="12">
        <v>179111327</v>
      </c>
      <c r="G22" s="12">
        <v>194710302</v>
      </c>
      <c r="H22" s="12">
        <v>218118641</v>
      </c>
      <c r="I22" s="12">
        <v>177040613</v>
      </c>
      <c r="J22" s="12">
        <v>209815468</v>
      </c>
      <c r="K22" s="12">
        <v>224046668</v>
      </c>
      <c r="L22" s="12">
        <v>-1720922</v>
      </c>
      <c r="M22" s="12">
        <v>-10986644</v>
      </c>
      <c r="N22" s="12">
        <v>-5316655</v>
      </c>
      <c r="O22" s="12">
        <v>8464059</v>
      </c>
      <c r="P22" s="12">
        <v>15117097</v>
      </c>
      <c r="Q22" s="12">
        <v>30016649</v>
      </c>
      <c r="R22" s="12">
        <v>4729587</v>
      </c>
      <c r="S22" s="12">
        <v>28443320</v>
      </c>
      <c r="T22" s="12">
        <v>73964089</v>
      </c>
      <c r="U22" s="12">
        <v>31627050</v>
      </c>
      <c r="V22" s="12">
        <v>29794262</v>
      </c>
      <c r="W22" s="12">
        <v>22808736</v>
      </c>
      <c r="X22" s="12">
        <v>25201868</v>
      </c>
      <c r="Y22" s="12">
        <v>23244172</v>
      </c>
      <c r="Z22" s="12">
        <v>22943409</v>
      </c>
      <c r="AA22" s="12">
        <v>20769438</v>
      </c>
      <c r="AB22" s="12">
        <v>5927846</v>
      </c>
      <c r="AC22" s="12">
        <v>6229236</v>
      </c>
      <c r="AD22" s="12">
        <v>4163290</v>
      </c>
      <c r="AE22" s="12">
        <v>2058509</v>
      </c>
      <c r="AF22" s="12">
        <v>2232367</v>
      </c>
      <c r="AG22" s="12">
        <v>6767088</v>
      </c>
      <c r="AH22" s="12">
        <v>7639954</v>
      </c>
      <c r="AI22" s="12">
        <v>5968780</v>
      </c>
      <c r="AJ22" s="12">
        <v>19541699</v>
      </c>
      <c r="AK22" s="12">
        <v>29135249</v>
      </c>
      <c r="AL22" s="12">
        <v>38454858</v>
      </c>
      <c r="AM22" s="12">
        <v>14069464</v>
      </c>
      <c r="AN22" s="12">
        <v>11229303</v>
      </c>
      <c r="AO22" s="12">
        <v>11274951</v>
      </c>
      <c r="AP22" s="12">
        <v>11397573</v>
      </c>
      <c r="AQ22" s="12">
        <v>11572884</v>
      </c>
      <c r="AR22" s="12">
        <v>14764325</v>
      </c>
      <c r="AS22" s="12">
        <v>40609044</v>
      </c>
      <c r="AT22" s="12">
        <v>55211034</v>
      </c>
      <c r="AU22" s="12">
        <v>33831730</v>
      </c>
      <c r="AV22" s="12">
        <v>14069464</v>
      </c>
      <c r="AW22" s="12">
        <v>11229303</v>
      </c>
      <c r="AX22" s="12">
        <v>11274951</v>
      </c>
      <c r="AY22" s="12">
        <v>11397573</v>
      </c>
      <c r="AZ22" s="12">
        <v>11572884</v>
      </c>
      <c r="BA22" s="12">
        <v>14764325</v>
      </c>
      <c r="BB22" s="12">
        <v>26168816</v>
      </c>
      <c r="BC22" s="12">
        <v>31953178</v>
      </c>
      <c r="BD22" s="12">
        <v>33831730</v>
      </c>
      <c r="BE22" s="12">
        <v>-11627096</v>
      </c>
      <c r="BF22" s="12">
        <v>-20157439</v>
      </c>
      <c r="BG22" s="12">
        <v>-14359239</v>
      </c>
      <c r="BH22" s="12">
        <v>3833574</v>
      </c>
      <c r="BI22" s="12">
        <v>11184166</v>
      </c>
      <c r="BJ22" s="12">
        <v>21221104</v>
      </c>
      <c r="BK22" s="12">
        <v>-16337758</v>
      </c>
      <c r="BL22" s="12">
        <v>2367535</v>
      </c>
      <c r="BM22" s="12">
        <v>78587217</v>
      </c>
      <c r="BN22" s="12">
        <v>3217620</v>
      </c>
      <c r="BO22" s="12">
        <v>-463058</v>
      </c>
      <c r="BP22" s="12">
        <v>929574</v>
      </c>
      <c r="BQ22" s="12">
        <v>6117757</v>
      </c>
      <c r="BR22" s="12">
        <v>7074169</v>
      </c>
      <c r="BS22" s="12">
        <v>9257491</v>
      </c>
      <c r="BT22" s="12">
        <v>2533683</v>
      </c>
      <c r="BU22" s="12">
        <v>6714359</v>
      </c>
      <c r="BV22" s="12">
        <v>-255664</v>
      </c>
      <c r="BW22" s="12">
        <v>-14844716</v>
      </c>
      <c r="BX22" s="12">
        <v>-19694381</v>
      </c>
      <c r="BY22" s="12">
        <v>-15288813</v>
      </c>
      <c r="BZ22" s="12">
        <v>-2284184</v>
      </c>
      <c r="CA22" s="12">
        <v>4109997</v>
      </c>
      <c r="CB22" s="12">
        <v>11963614</v>
      </c>
      <c r="CC22" s="12">
        <v>-18871440</v>
      </c>
      <c r="CD22" s="12">
        <v>-4346823</v>
      </c>
      <c r="CE22" s="12">
        <v>78842881</v>
      </c>
      <c r="CF22" s="12">
        <v>0</v>
      </c>
      <c r="CG22" s="12">
        <v>0</v>
      </c>
      <c r="CH22" s="12">
        <v>0</v>
      </c>
      <c r="CI22" s="12">
        <v>0</v>
      </c>
      <c r="CJ22" s="12">
        <v>0</v>
      </c>
      <c r="CK22" s="12">
        <v>659472</v>
      </c>
      <c r="CL22" s="12">
        <v>0</v>
      </c>
      <c r="CM22" s="12">
        <v>0</v>
      </c>
      <c r="CN22" s="12">
        <v>0</v>
      </c>
      <c r="CO22" s="12">
        <v>0</v>
      </c>
      <c r="CP22" s="12">
        <v>0</v>
      </c>
      <c r="CQ22" s="12">
        <v>0</v>
      </c>
      <c r="CR22" s="12">
        <v>0</v>
      </c>
      <c r="CS22" s="12">
        <v>0</v>
      </c>
      <c r="CT22" s="12">
        <v>679257</v>
      </c>
      <c r="CU22" s="12">
        <v>609416</v>
      </c>
      <c r="CV22" s="12">
        <v>609416</v>
      </c>
      <c r="CW22" s="12">
        <v>57878025</v>
      </c>
      <c r="CX22" s="12">
        <v>-14844716</v>
      </c>
      <c r="CY22" s="12">
        <v>-19694381</v>
      </c>
      <c r="CZ22" s="12">
        <v>-15288813</v>
      </c>
      <c r="DA22" s="12">
        <v>-2284184</v>
      </c>
      <c r="DB22" s="12">
        <v>4109997</v>
      </c>
      <c r="DC22" s="12">
        <v>11943829</v>
      </c>
      <c r="DD22" s="12">
        <v>-19480856</v>
      </c>
      <c r="DE22" s="12">
        <v>-4956239</v>
      </c>
      <c r="DF22" s="12">
        <v>20964856</v>
      </c>
      <c r="DG22" s="12">
        <v>29906128</v>
      </c>
      <c r="DH22" s="12">
        <v>18807618</v>
      </c>
      <c r="DI22" s="12">
        <v>17492081</v>
      </c>
      <c r="DJ22" s="12">
        <v>33665927</v>
      </c>
      <c r="DK22" s="12">
        <v>38361269</v>
      </c>
      <c r="DL22" s="12">
        <v>52940273</v>
      </c>
      <c r="DM22" s="12">
        <v>24889609</v>
      </c>
      <c r="DN22" s="12">
        <v>33761750</v>
      </c>
      <c r="DO22" s="12">
        <v>22315300</v>
      </c>
    </row>
    <row r="23" spans="2:119" x14ac:dyDescent="0.25">
      <c r="B23" t="str">
        <f>Bilan!B23</f>
        <v>HKL BAUMASCHINEN GMBH</v>
      </c>
      <c r="C23" s="12">
        <v>158257506</v>
      </c>
      <c r="D23" s="12">
        <v>202240867</v>
      </c>
      <c r="E23" s="12">
        <v>218848860</v>
      </c>
      <c r="F23" s="12">
        <v>224258627</v>
      </c>
      <c r="G23" s="12">
        <v>211384698</v>
      </c>
      <c r="H23" s="12">
        <v>235486391</v>
      </c>
      <c r="I23" s="12">
        <v>272465564</v>
      </c>
      <c r="J23" s="12">
        <v>265551174</v>
      </c>
      <c r="K23" s="12">
        <v>272224431</v>
      </c>
      <c r="L23" s="12">
        <v>14583817</v>
      </c>
      <c r="M23" s="12">
        <v>31416175</v>
      </c>
      <c r="N23" s="12">
        <v>31479996</v>
      </c>
      <c r="O23" s="12">
        <v>19387643</v>
      </c>
      <c r="P23" s="12">
        <v>10640936</v>
      </c>
      <c r="Q23" s="12">
        <v>23475333</v>
      </c>
      <c r="R23" s="12">
        <v>43940013</v>
      </c>
      <c r="S23" s="12">
        <v>33465095</v>
      </c>
      <c r="T23" s="12">
        <v>40052530</v>
      </c>
      <c r="U23" s="12">
        <v>20964689</v>
      </c>
      <c r="V23" s="12">
        <v>23865384</v>
      </c>
      <c r="W23" s="12">
        <v>25249118</v>
      </c>
      <c r="X23" s="12">
        <v>26937314</v>
      </c>
      <c r="Y23" s="12">
        <v>26424921</v>
      </c>
      <c r="Z23" s="12">
        <v>29178824</v>
      </c>
      <c r="AA23" s="12">
        <v>33340287</v>
      </c>
      <c r="AB23" s="12">
        <v>41045487</v>
      </c>
      <c r="AC23" s="12">
        <v>45374828</v>
      </c>
      <c r="AD23" s="12">
        <v>98412</v>
      </c>
      <c r="AE23" s="12">
        <v>47479</v>
      </c>
      <c r="AF23" s="12">
        <v>330138</v>
      </c>
      <c r="AG23" s="12">
        <v>235465</v>
      </c>
      <c r="AH23" s="12">
        <v>106841</v>
      </c>
      <c r="AI23" s="12">
        <v>129066</v>
      </c>
      <c r="AJ23" s="12">
        <v>381160</v>
      </c>
      <c r="AK23" s="12">
        <v>210013</v>
      </c>
      <c r="AL23" s="12">
        <v>289508</v>
      </c>
      <c r="AM23" s="12">
        <v>5351601</v>
      </c>
      <c r="AN23" s="12">
        <v>6059902</v>
      </c>
      <c r="AO23" s="12">
        <v>6925473</v>
      </c>
      <c r="AP23" s="12">
        <v>7157412</v>
      </c>
      <c r="AQ23" s="12">
        <v>6468640</v>
      </c>
      <c r="AR23" s="12">
        <v>6100208</v>
      </c>
      <c r="AS23" s="12">
        <v>6995492</v>
      </c>
      <c r="AT23" s="12">
        <v>5052709</v>
      </c>
      <c r="AU23" s="12">
        <v>4637225</v>
      </c>
      <c r="AV23" s="12">
        <v>5351601</v>
      </c>
      <c r="AW23" s="12">
        <v>6059902</v>
      </c>
      <c r="AX23" s="12">
        <v>6925473</v>
      </c>
      <c r="AY23" s="12">
        <v>7157412</v>
      </c>
      <c r="AZ23" s="12">
        <v>6468640</v>
      </c>
      <c r="BA23" s="12">
        <v>6100208</v>
      </c>
      <c r="BB23" s="12">
        <v>5495492</v>
      </c>
      <c r="BC23" s="12">
        <v>4517709</v>
      </c>
      <c r="BD23" s="12">
        <v>4637225</v>
      </c>
      <c r="BE23" s="12">
        <v>9330628</v>
      </c>
      <c r="BF23" s="12">
        <v>25403752</v>
      </c>
      <c r="BG23" s="12">
        <v>24884661</v>
      </c>
      <c r="BH23" s="12">
        <v>12465696</v>
      </c>
      <c r="BI23" s="12">
        <v>4279137</v>
      </c>
      <c r="BJ23" s="12">
        <v>17504192</v>
      </c>
      <c r="BK23" s="12">
        <v>37325681</v>
      </c>
      <c r="BL23" s="12">
        <v>28622399</v>
      </c>
      <c r="BM23" s="12">
        <v>35704813</v>
      </c>
      <c r="BN23" s="12">
        <v>3984611</v>
      </c>
      <c r="BO23" s="12">
        <v>11308345</v>
      </c>
      <c r="BP23" s="12">
        <v>13326193</v>
      </c>
      <c r="BQ23" s="12">
        <v>4891628</v>
      </c>
      <c r="BR23" s="12">
        <v>2281196</v>
      </c>
      <c r="BS23" s="12">
        <v>6114616</v>
      </c>
      <c r="BT23" s="12">
        <v>12973138</v>
      </c>
      <c r="BU23" s="12">
        <v>9577813</v>
      </c>
      <c r="BV23" s="12">
        <v>12211242</v>
      </c>
      <c r="BW23" s="12">
        <v>5346016</v>
      </c>
      <c r="BX23" s="12">
        <v>14095407</v>
      </c>
      <c r="BY23" s="12">
        <v>11558468</v>
      </c>
      <c r="BZ23" s="12">
        <v>7574068</v>
      </c>
      <c r="CA23" s="12">
        <v>1997941</v>
      </c>
      <c r="CB23" s="12">
        <v>11389576</v>
      </c>
      <c r="CC23" s="12">
        <v>24352543</v>
      </c>
      <c r="CD23" s="12">
        <v>19044586</v>
      </c>
      <c r="CE23" s="12">
        <v>23493570</v>
      </c>
      <c r="CF23" s="12">
        <v>0</v>
      </c>
      <c r="CG23" s="12">
        <v>0</v>
      </c>
      <c r="CH23" s="12">
        <v>0</v>
      </c>
      <c r="CI23" s="12">
        <v>0</v>
      </c>
      <c r="CJ23" s="12">
        <v>0</v>
      </c>
      <c r="CK23" s="12">
        <v>0</v>
      </c>
      <c r="CL23" s="12">
        <v>0</v>
      </c>
      <c r="CM23" s="12">
        <v>0</v>
      </c>
      <c r="CN23" s="12">
        <v>0</v>
      </c>
      <c r="CO23" s="12">
        <v>0</v>
      </c>
      <c r="CP23" s="12">
        <v>0</v>
      </c>
      <c r="CQ23" s="12">
        <v>0</v>
      </c>
      <c r="CR23" s="12">
        <v>0</v>
      </c>
      <c r="CS23" s="12">
        <v>0</v>
      </c>
      <c r="CT23" s="12">
        <v>0</v>
      </c>
      <c r="CU23" s="12">
        <v>0</v>
      </c>
      <c r="CV23" s="12">
        <v>0</v>
      </c>
      <c r="CW23" s="12">
        <v>0</v>
      </c>
      <c r="CX23" s="12">
        <v>5346016</v>
      </c>
      <c r="CY23" s="12">
        <v>14095407</v>
      </c>
      <c r="CZ23" s="12">
        <v>11558468</v>
      </c>
      <c r="DA23" s="12">
        <v>7574068</v>
      </c>
      <c r="DB23" s="12">
        <v>1997941</v>
      </c>
      <c r="DC23" s="12">
        <v>11389576</v>
      </c>
      <c r="DD23" s="12">
        <v>24352543</v>
      </c>
      <c r="DE23" s="12">
        <v>19044586</v>
      </c>
      <c r="DF23" s="12">
        <v>23493570</v>
      </c>
      <c r="DG23" s="12">
        <v>35548506</v>
      </c>
      <c r="DH23" s="12">
        <v>55281559</v>
      </c>
      <c r="DI23" s="12">
        <v>56729114</v>
      </c>
      <c r="DJ23" s="12">
        <v>46324957</v>
      </c>
      <c r="DK23" s="12">
        <v>37065857</v>
      </c>
      <c r="DL23" s="12">
        <v>52654157</v>
      </c>
      <c r="DM23" s="12">
        <v>77280300</v>
      </c>
      <c r="DN23" s="12">
        <v>74510582</v>
      </c>
      <c r="DO23" s="12">
        <v>85427358</v>
      </c>
    </row>
    <row r="24" spans="2:119" x14ac:dyDescent="0.25">
      <c r="B24" t="str">
        <f>Bilan!B24</f>
        <v>IVECO MAGIRUS AG</v>
      </c>
      <c r="C24" s="12">
        <v>1813600357</v>
      </c>
      <c r="D24" s="12">
        <v>2078666078</v>
      </c>
      <c r="E24" s="12">
        <v>2586731837</v>
      </c>
      <c r="F24" s="12">
        <v>2584064120</v>
      </c>
      <c r="G24" s="12">
        <v>1083382600</v>
      </c>
      <c r="H24" s="12">
        <v>1378292676</v>
      </c>
      <c r="I24" s="12">
        <v>1562225198</v>
      </c>
      <c r="J24" s="12">
        <v>1203454267</v>
      </c>
      <c r="K24" s="12">
        <v>1012373953</v>
      </c>
      <c r="L24" s="12">
        <v>49795018</v>
      </c>
      <c r="M24" s="12">
        <v>66974504</v>
      </c>
      <c r="N24" s="12">
        <v>96588948</v>
      </c>
      <c r="O24" s="12">
        <v>78089409</v>
      </c>
      <c r="P24" s="12">
        <v>12230340</v>
      </c>
      <c r="Q24" s="12">
        <v>11502861</v>
      </c>
      <c r="R24" s="12">
        <v>53965542</v>
      </c>
      <c r="S24" s="12">
        <v>33624169</v>
      </c>
      <c r="T24" s="12">
        <v>20291442</v>
      </c>
      <c r="U24" s="12">
        <v>11668150</v>
      </c>
      <c r="V24" s="12">
        <v>8737959</v>
      </c>
      <c r="W24" s="12">
        <v>18779259</v>
      </c>
      <c r="X24" s="12">
        <v>20612974</v>
      </c>
      <c r="Y24" s="12">
        <v>16030236</v>
      </c>
      <c r="Z24" s="12">
        <v>14696690</v>
      </c>
      <c r="AA24" s="12">
        <v>13523747</v>
      </c>
      <c r="AB24" s="12">
        <v>12292803</v>
      </c>
      <c r="AC24" s="12">
        <v>2591704</v>
      </c>
      <c r="AD24" s="12">
        <v>9830372</v>
      </c>
      <c r="AE24" s="12">
        <v>19436000</v>
      </c>
      <c r="AF24" s="12">
        <v>27873654</v>
      </c>
      <c r="AG24" s="12">
        <v>24108000</v>
      </c>
      <c r="AH24" s="12">
        <v>20350000</v>
      </c>
      <c r="AI24" s="12">
        <v>9608000</v>
      </c>
      <c r="AJ24" s="12">
        <v>12877000</v>
      </c>
      <c r="AK24" s="12">
        <v>16461500</v>
      </c>
      <c r="AL24" s="12">
        <v>11360958</v>
      </c>
      <c r="AM24" s="12">
        <v>16183086</v>
      </c>
      <c r="AN24" s="12">
        <v>17258113</v>
      </c>
      <c r="AO24" s="12">
        <v>14620880</v>
      </c>
      <c r="AP24" s="12">
        <v>22618069</v>
      </c>
      <c r="AQ24" s="12">
        <v>32037024</v>
      </c>
      <c r="AR24" s="12">
        <v>35797195</v>
      </c>
      <c r="AS24" s="12">
        <v>20821068</v>
      </c>
      <c r="AT24" s="12">
        <v>56932143</v>
      </c>
      <c r="AU24" s="12">
        <v>87676972</v>
      </c>
      <c r="AV24" s="12">
        <v>4885086</v>
      </c>
      <c r="AW24" s="12">
        <v>5816113</v>
      </c>
      <c r="AX24" s="12">
        <v>10890880</v>
      </c>
      <c r="AY24" s="12">
        <v>12842038</v>
      </c>
      <c r="AZ24" s="12">
        <v>8673024</v>
      </c>
      <c r="BA24" s="12">
        <v>14187975</v>
      </c>
      <c r="BB24" s="12">
        <v>15459035</v>
      </c>
      <c r="BC24" s="12">
        <v>15074000</v>
      </c>
      <c r="BD24" s="12">
        <v>15511000</v>
      </c>
      <c r="BE24" s="12">
        <v>43442304</v>
      </c>
      <c r="BF24" s="12">
        <v>69152391</v>
      </c>
      <c r="BG24" s="12">
        <v>109841722</v>
      </c>
      <c r="BH24" s="12">
        <v>79579340</v>
      </c>
      <c r="BI24" s="12">
        <v>543316</v>
      </c>
      <c r="BJ24" s="12">
        <v>-14686335</v>
      </c>
      <c r="BK24" s="12">
        <v>46021473</v>
      </c>
      <c r="BL24" s="12">
        <v>-6846473</v>
      </c>
      <c r="BM24" s="12">
        <v>-56024571</v>
      </c>
      <c r="BN24" s="12">
        <v>6423796</v>
      </c>
      <c r="BO24" s="12">
        <v>12229968</v>
      </c>
      <c r="BP24" s="12">
        <v>19279759</v>
      </c>
      <c r="BQ24" s="12">
        <v>13689583</v>
      </c>
      <c r="BR24" s="12">
        <v>12649747</v>
      </c>
      <c r="BS24" s="12">
        <v>2021684</v>
      </c>
      <c r="BT24" s="12">
        <v>19246023</v>
      </c>
      <c r="BU24" s="12">
        <v>978424</v>
      </c>
      <c r="BV24" s="12">
        <v>3885650</v>
      </c>
      <c r="BW24" s="12">
        <v>37018508</v>
      </c>
      <c r="BX24" s="12">
        <v>56922423</v>
      </c>
      <c r="BY24" s="12">
        <v>90561963</v>
      </c>
      <c r="BZ24" s="12">
        <v>65889756</v>
      </c>
      <c r="CA24" s="12">
        <v>-12106431</v>
      </c>
      <c r="CB24" s="12">
        <v>-16708019</v>
      </c>
      <c r="CC24" s="12">
        <v>26775450</v>
      </c>
      <c r="CD24" s="12">
        <v>-7824897</v>
      </c>
      <c r="CE24" s="12">
        <v>-59910222</v>
      </c>
      <c r="CF24" s="12">
        <v>0</v>
      </c>
      <c r="CG24" s="12">
        <v>0</v>
      </c>
      <c r="CH24" s="12">
        <v>0</v>
      </c>
      <c r="CI24" s="12">
        <v>0</v>
      </c>
      <c r="CJ24" s="12">
        <v>0</v>
      </c>
      <c r="CK24" s="12">
        <v>0</v>
      </c>
      <c r="CL24" s="12">
        <v>0</v>
      </c>
      <c r="CM24" s="12">
        <v>0</v>
      </c>
      <c r="CN24" s="12">
        <v>0</v>
      </c>
      <c r="CO24" s="12">
        <v>0</v>
      </c>
      <c r="CP24" s="12">
        <v>0</v>
      </c>
      <c r="CQ24" s="12">
        <v>0</v>
      </c>
      <c r="CR24" s="12">
        <v>0</v>
      </c>
      <c r="CS24" s="12">
        <v>0</v>
      </c>
      <c r="CT24" s="12">
        <v>7361359</v>
      </c>
      <c r="CU24" s="12">
        <v>14487876</v>
      </c>
      <c r="CV24" s="12">
        <v>0</v>
      </c>
      <c r="CW24" s="12">
        <v>0</v>
      </c>
      <c r="CX24" s="12">
        <v>37018508</v>
      </c>
      <c r="CY24" s="12">
        <v>56922423</v>
      </c>
      <c r="CZ24" s="12">
        <v>90561963</v>
      </c>
      <c r="DA24" s="12">
        <v>65889756</v>
      </c>
      <c r="DB24" s="12">
        <v>-12106431</v>
      </c>
      <c r="DC24" s="12">
        <v>-24069378</v>
      </c>
      <c r="DD24" s="12">
        <v>12287574</v>
      </c>
      <c r="DE24" s="12">
        <v>-7824897</v>
      </c>
      <c r="DF24" s="12">
        <v>-59910222</v>
      </c>
      <c r="DG24" s="12">
        <v>61463168</v>
      </c>
      <c r="DH24" s="12">
        <v>75712463</v>
      </c>
      <c r="DI24" s="12">
        <v>115368207</v>
      </c>
      <c r="DJ24" s="12">
        <v>98702383</v>
      </c>
      <c r="DK24" s="12">
        <v>28260576</v>
      </c>
      <c r="DL24" s="12">
        <v>18838192</v>
      </c>
      <c r="DM24" s="12">
        <v>53001413</v>
      </c>
      <c r="DN24" s="12">
        <v>45916972</v>
      </c>
      <c r="DO24" s="12">
        <v>22883146</v>
      </c>
    </row>
    <row r="25" spans="2:119" x14ac:dyDescent="0.25">
      <c r="B25" t="str">
        <f>Bilan!B25</f>
        <v>KIA MOTORS DEUTSCHLAND GMBH</v>
      </c>
      <c r="C25" s="12">
        <v>567570327</v>
      </c>
      <c r="D25" s="12">
        <v>621474395</v>
      </c>
      <c r="E25" s="12">
        <v>565537699</v>
      </c>
      <c r="F25" s="12">
        <v>482385243</v>
      </c>
      <c r="G25" s="12">
        <v>578922134</v>
      </c>
      <c r="H25" s="12">
        <v>489878841</v>
      </c>
      <c r="I25" s="12">
        <v>659668397</v>
      </c>
      <c r="J25" s="12">
        <v>926388669</v>
      </c>
      <c r="K25" s="12">
        <v>780516129</v>
      </c>
      <c r="L25" s="12">
        <v>-33891454</v>
      </c>
      <c r="M25" s="12">
        <v>-32993809</v>
      </c>
      <c r="N25" s="12">
        <v>-50374750</v>
      </c>
      <c r="O25" s="12">
        <v>19279749</v>
      </c>
      <c r="P25" s="12">
        <v>48840696</v>
      </c>
      <c r="Q25" s="12">
        <v>4791399</v>
      </c>
      <c r="R25" s="12">
        <v>42470526</v>
      </c>
      <c r="S25" s="12">
        <v>111778620</v>
      </c>
      <c r="T25" s="12">
        <v>9803491</v>
      </c>
      <c r="U25" s="12">
        <v>4713822</v>
      </c>
      <c r="V25" s="12">
        <v>231231</v>
      </c>
      <c r="W25" s="12">
        <v>214532</v>
      </c>
      <c r="X25" s="12">
        <v>211943</v>
      </c>
      <c r="Y25" s="12">
        <v>283989</v>
      </c>
      <c r="Z25" s="12">
        <v>276252</v>
      </c>
      <c r="AA25" s="12">
        <v>352456</v>
      </c>
      <c r="AB25" s="12">
        <v>1174594</v>
      </c>
      <c r="AC25" s="12">
        <v>2085934</v>
      </c>
      <c r="AD25" s="12">
        <v>885953</v>
      </c>
      <c r="AE25" s="12">
        <v>589631</v>
      </c>
      <c r="AF25" s="12">
        <v>1368074</v>
      </c>
      <c r="AG25" s="12">
        <v>413310</v>
      </c>
      <c r="AH25" s="12">
        <v>1135339</v>
      </c>
      <c r="AI25" s="12">
        <v>174333</v>
      </c>
      <c r="AJ25" s="12">
        <v>97159</v>
      </c>
      <c r="AK25" s="12">
        <v>3332868</v>
      </c>
      <c r="AL25" s="12">
        <v>38539305</v>
      </c>
      <c r="AM25" s="12">
        <v>636390</v>
      </c>
      <c r="AN25" s="12">
        <v>8956262</v>
      </c>
      <c r="AO25" s="12">
        <v>15278416</v>
      </c>
      <c r="AP25" s="12">
        <v>16037019</v>
      </c>
      <c r="AQ25" s="12">
        <v>8150499</v>
      </c>
      <c r="AR25" s="12">
        <v>4170182</v>
      </c>
      <c r="AS25" s="12">
        <v>2436492</v>
      </c>
      <c r="AT25" s="12">
        <v>2585967</v>
      </c>
      <c r="AU25" s="12">
        <v>1357859</v>
      </c>
      <c r="AV25" s="12">
        <v>636390</v>
      </c>
      <c r="AW25" s="12">
        <v>8956262</v>
      </c>
      <c r="AX25" s="12">
        <v>15278416</v>
      </c>
      <c r="AY25" s="12">
        <v>16037019</v>
      </c>
      <c r="AZ25" s="12">
        <v>8150499</v>
      </c>
      <c r="BA25" s="12">
        <v>4170182</v>
      </c>
      <c r="BB25" s="12">
        <v>2436492</v>
      </c>
      <c r="BC25" s="12">
        <v>2585967</v>
      </c>
      <c r="BD25" s="12">
        <v>1357859</v>
      </c>
      <c r="BE25" s="12">
        <v>-33641890</v>
      </c>
      <c r="BF25" s="12">
        <v>-41360440</v>
      </c>
      <c r="BG25" s="12">
        <v>-64285092</v>
      </c>
      <c r="BH25" s="12">
        <v>3656039</v>
      </c>
      <c r="BI25" s="12">
        <v>41825536</v>
      </c>
      <c r="BJ25" s="12">
        <v>795550</v>
      </c>
      <c r="BK25" s="12">
        <v>40131193</v>
      </c>
      <c r="BL25" s="12">
        <v>112525521</v>
      </c>
      <c r="BM25" s="12">
        <v>46984937</v>
      </c>
      <c r="BN25" s="12">
        <v>94728</v>
      </c>
      <c r="BO25" s="12">
        <v>176094</v>
      </c>
      <c r="BP25" s="12">
        <v>-9327</v>
      </c>
      <c r="BQ25" s="12">
        <v>1572180</v>
      </c>
      <c r="BR25" s="12">
        <v>136767</v>
      </c>
      <c r="BS25" s="12">
        <v>278754</v>
      </c>
      <c r="BT25" s="12">
        <v>3043191</v>
      </c>
      <c r="BU25" s="12">
        <v>3726719</v>
      </c>
      <c r="BV25" s="12">
        <v>2704581</v>
      </c>
      <c r="BW25" s="12">
        <v>-33736619</v>
      </c>
      <c r="BX25" s="12">
        <v>-41536534</v>
      </c>
      <c r="BY25" s="12">
        <v>-64275765</v>
      </c>
      <c r="BZ25" s="12">
        <v>2083859</v>
      </c>
      <c r="CA25" s="12">
        <v>41688770</v>
      </c>
      <c r="CB25" s="12">
        <v>516796</v>
      </c>
      <c r="CC25" s="12">
        <v>37088002</v>
      </c>
      <c r="CD25" s="12">
        <v>108798802</v>
      </c>
      <c r="CE25" s="12">
        <v>44280356</v>
      </c>
      <c r="CF25" s="12">
        <v>0</v>
      </c>
      <c r="CG25" s="12">
        <v>0</v>
      </c>
      <c r="CH25" s="12">
        <v>0</v>
      </c>
      <c r="CI25" s="12">
        <v>0</v>
      </c>
      <c r="CJ25" s="12">
        <v>0</v>
      </c>
      <c r="CK25" s="12">
        <v>0</v>
      </c>
      <c r="CL25" s="12">
        <v>0</v>
      </c>
      <c r="CM25" s="12">
        <v>0</v>
      </c>
      <c r="CN25" s="12">
        <v>0</v>
      </c>
      <c r="CO25" s="12">
        <v>0</v>
      </c>
      <c r="CP25" s="12">
        <v>0</v>
      </c>
      <c r="CQ25" s="12">
        <v>0</v>
      </c>
      <c r="CR25" s="12">
        <v>0</v>
      </c>
      <c r="CS25" s="12">
        <v>0</v>
      </c>
      <c r="CT25" s="12">
        <v>0</v>
      </c>
      <c r="CU25" s="12">
        <v>0</v>
      </c>
      <c r="CV25" s="12">
        <v>0</v>
      </c>
      <c r="CW25" s="12">
        <v>0</v>
      </c>
      <c r="CX25" s="12">
        <v>-33736619</v>
      </c>
      <c r="CY25" s="12">
        <v>-41536534</v>
      </c>
      <c r="CZ25" s="12">
        <v>-64275765</v>
      </c>
      <c r="DA25" s="12">
        <v>2083859</v>
      </c>
      <c r="DB25" s="12">
        <v>41688770</v>
      </c>
      <c r="DC25" s="12">
        <v>516796</v>
      </c>
      <c r="DD25" s="12">
        <v>37088002</v>
      </c>
      <c r="DE25" s="12">
        <v>108798802</v>
      </c>
      <c r="DF25" s="12">
        <v>44280356</v>
      </c>
      <c r="DG25" s="12">
        <v>-29177632</v>
      </c>
      <c r="DH25" s="12">
        <v>-32762578</v>
      </c>
      <c r="DI25" s="12">
        <v>-50160218</v>
      </c>
      <c r="DJ25" s="12">
        <v>19491692</v>
      </c>
      <c r="DK25" s="12">
        <v>49124685</v>
      </c>
      <c r="DL25" s="12">
        <v>5067651</v>
      </c>
      <c r="DM25" s="12">
        <v>42822982</v>
      </c>
      <c r="DN25" s="12">
        <v>112953214</v>
      </c>
      <c r="DO25" s="12">
        <v>11889425</v>
      </c>
    </row>
    <row r="26" spans="2:119" x14ac:dyDescent="0.25">
      <c r="B26" t="str">
        <f>Bilan!B26</f>
        <v>KONICA MINOLTA BUSINESS SOLUTIONS EUROPE GMBH</v>
      </c>
      <c r="C26" s="12">
        <v>803207796</v>
      </c>
      <c r="D26" s="12">
        <v>803207796</v>
      </c>
      <c r="E26" s="12">
        <v>883190037</v>
      </c>
      <c r="F26" s="12">
        <v>1131282587</v>
      </c>
      <c r="G26" s="12">
        <v>977496214</v>
      </c>
      <c r="H26" s="12">
        <v>909014098</v>
      </c>
      <c r="I26" s="12">
        <v>1050145450</v>
      </c>
      <c r="J26" s="12">
        <v>1073327983</v>
      </c>
      <c r="K26" s="12">
        <v>1078034033</v>
      </c>
      <c r="L26" s="12">
        <v>16658509</v>
      </c>
      <c r="M26" s="12">
        <v>16658509</v>
      </c>
      <c r="N26" s="12">
        <v>23635621</v>
      </c>
      <c r="O26" s="12">
        <v>29806435</v>
      </c>
      <c r="P26" s="12">
        <v>-4706998</v>
      </c>
      <c r="Q26" s="12">
        <v>32163011</v>
      </c>
      <c r="R26" s="12">
        <v>29183565</v>
      </c>
      <c r="S26" s="12">
        <v>33973574</v>
      </c>
      <c r="T26" s="12">
        <v>18475338</v>
      </c>
      <c r="U26" s="12">
        <v>1918376</v>
      </c>
      <c r="V26" s="12">
        <v>1918376</v>
      </c>
      <c r="W26" s="12">
        <v>2186632</v>
      </c>
      <c r="X26" s="12">
        <v>3097963</v>
      </c>
      <c r="Y26" s="12">
        <v>4755730</v>
      </c>
      <c r="Z26" s="12">
        <v>5512649</v>
      </c>
      <c r="AA26" s="12">
        <v>5601765</v>
      </c>
      <c r="AB26" s="12">
        <v>7057917</v>
      </c>
      <c r="AC26" s="12">
        <v>7620098</v>
      </c>
      <c r="AD26" s="12">
        <v>405365</v>
      </c>
      <c r="AE26" s="12">
        <v>405365</v>
      </c>
      <c r="AF26" s="12">
        <v>1126704</v>
      </c>
      <c r="AG26" s="12">
        <v>1244497</v>
      </c>
      <c r="AH26" s="12">
        <v>16960619</v>
      </c>
      <c r="AI26" s="12">
        <v>564879</v>
      </c>
      <c r="AJ26" s="12">
        <v>374376</v>
      </c>
      <c r="AK26" s="12">
        <v>711503</v>
      </c>
      <c r="AL26" s="12">
        <v>1047462</v>
      </c>
      <c r="AM26" s="12">
        <v>4916251</v>
      </c>
      <c r="AN26" s="12">
        <v>4916251</v>
      </c>
      <c r="AO26" s="12">
        <v>8998225</v>
      </c>
      <c r="AP26" s="12">
        <v>9009225</v>
      </c>
      <c r="AQ26" s="12">
        <v>27439367</v>
      </c>
      <c r="AR26" s="12">
        <v>6933012</v>
      </c>
      <c r="AS26" s="12">
        <v>3172467</v>
      </c>
      <c r="AT26" s="12">
        <v>3161699</v>
      </c>
      <c r="AU26" s="12">
        <v>2384475</v>
      </c>
      <c r="AV26" s="12">
        <v>4916251</v>
      </c>
      <c r="AW26" s="12">
        <v>4916251</v>
      </c>
      <c r="AX26" s="12">
        <v>6498225</v>
      </c>
      <c r="AY26" s="12">
        <v>9009225</v>
      </c>
      <c r="AZ26" s="12">
        <v>9439367</v>
      </c>
      <c r="BA26" s="12">
        <v>4933012</v>
      </c>
      <c r="BB26" s="12">
        <v>3172467</v>
      </c>
      <c r="BC26" s="12">
        <v>3161699</v>
      </c>
      <c r="BD26" s="12">
        <v>1884475</v>
      </c>
      <c r="BE26" s="12">
        <v>12147623</v>
      </c>
      <c r="BF26" s="12">
        <v>12147623</v>
      </c>
      <c r="BG26" s="12">
        <v>15764100</v>
      </c>
      <c r="BH26" s="12">
        <v>22041707</v>
      </c>
      <c r="BI26" s="12">
        <v>-15185746</v>
      </c>
      <c r="BJ26" s="12">
        <v>25794879</v>
      </c>
      <c r="BK26" s="12">
        <v>26385474</v>
      </c>
      <c r="BL26" s="12">
        <v>31523379</v>
      </c>
      <c r="BM26" s="12">
        <v>17138325</v>
      </c>
      <c r="BN26" s="12">
        <v>8440315</v>
      </c>
      <c r="BO26" s="12">
        <v>8440315</v>
      </c>
      <c r="BP26" s="12">
        <v>4930940</v>
      </c>
      <c r="BQ26" s="12">
        <v>4539064</v>
      </c>
      <c r="BR26" s="12">
        <v>2815513</v>
      </c>
      <c r="BS26" s="12">
        <v>6922917</v>
      </c>
      <c r="BT26" s="12">
        <v>7894156</v>
      </c>
      <c r="BU26" s="12">
        <v>9736129</v>
      </c>
      <c r="BV26" s="12">
        <v>4712989</v>
      </c>
      <c r="BW26" s="12">
        <v>3707309</v>
      </c>
      <c r="BX26" s="12">
        <v>3707309</v>
      </c>
      <c r="BY26" s="12">
        <v>10833160</v>
      </c>
      <c r="BZ26" s="12">
        <v>17502643</v>
      </c>
      <c r="CA26" s="12">
        <v>-18001259</v>
      </c>
      <c r="CB26" s="12">
        <v>18871962</v>
      </c>
      <c r="CC26" s="12">
        <v>18491317</v>
      </c>
      <c r="CD26" s="12">
        <v>21787250</v>
      </c>
      <c r="CE26" s="12">
        <v>12425337</v>
      </c>
      <c r="CF26" s="12">
        <v>148</v>
      </c>
      <c r="CG26" s="12">
        <v>148</v>
      </c>
      <c r="CH26" s="12">
        <v>0</v>
      </c>
      <c r="CI26" s="12">
        <v>0</v>
      </c>
      <c r="CJ26" s="12">
        <v>0</v>
      </c>
      <c r="CK26" s="12">
        <v>0</v>
      </c>
      <c r="CL26" s="12">
        <v>0</v>
      </c>
      <c r="CM26" s="12">
        <v>0</v>
      </c>
      <c r="CN26" s="12">
        <v>5563246</v>
      </c>
      <c r="CO26" s="12">
        <v>103050</v>
      </c>
      <c r="CP26" s="12">
        <v>103050</v>
      </c>
      <c r="CQ26" s="12">
        <v>127345</v>
      </c>
      <c r="CR26" s="12">
        <v>790000</v>
      </c>
      <c r="CS26" s="12">
        <v>0</v>
      </c>
      <c r="CT26" s="12">
        <v>0</v>
      </c>
      <c r="CU26" s="12">
        <v>15679</v>
      </c>
      <c r="CV26" s="12">
        <v>0</v>
      </c>
      <c r="CW26" s="12">
        <v>984571</v>
      </c>
      <c r="CX26" s="12">
        <v>3604407</v>
      </c>
      <c r="CY26" s="12">
        <v>3604407</v>
      </c>
      <c r="CZ26" s="12">
        <v>10705815</v>
      </c>
      <c r="DA26" s="12">
        <v>16712643</v>
      </c>
      <c r="DB26" s="12">
        <v>-18001259</v>
      </c>
      <c r="DC26" s="12">
        <v>18871962</v>
      </c>
      <c r="DD26" s="12">
        <v>18475638</v>
      </c>
      <c r="DE26" s="12">
        <v>21787250</v>
      </c>
      <c r="DF26" s="12">
        <v>17004012</v>
      </c>
      <c r="DG26" s="12">
        <v>18473983</v>
      </c>
      <c r="DH26" s="12">
        <v>18473983</v>
      </c>
      <c r="DI26" s="12">
        <v>25694908</v>
      </c>
      <c r="DJ26" s="12">
        <v>32114398</v>
      </c>
      <c r="DK26" s="12">
        <v>48732</v>
      </c>
      <c r="DL26" s="12">
        <v>37675660</v>
      </c>
      <c r="DM26" s="12">
        <v>34769651</v>
      </c>
      <c r="DN26" s="12">
        <v>41031491</v>
      </c>
      <c r="DO26" s="12">
        <v>30674111</v>
      </c>
    </row>
    <row r="27" spans="2:119" x14ac:dyDescent="0.25">
      <c r="B27" t="str">
        <f>Bilan!B27</f>
        <v>KRAUSSMAFFEI BERSTORFF GMBH</v>
      </c>
      <c r="C27" s="12">
        <v>105986000</v>
      </c>
      <c r="D27" s="12">
        <v>110010000</v>
      </c>
      <c r="E27" s="12">
        <v>141704000</v>
      </c>
      <c r="F27" s="12">
        <v>200230000</v>
      </c>
      <c r="G27" s="12">
        <v>124865000</v>
      </c>
      <c r="H27" s="12">
        <v>200746000</v>
      </c>
      <c r="I27" s="12">
        <v>134882000</v>
      </c>
      <c r="J27" s="12">
        <v>235460000</v>
      </c>
      <c r="K27" s="12">
        <v>187669000</v>
      </c>
      <c r="L27" s="12">
        <v>1174000</v>
      </c>
      <c r="M27" s="12">
        <v>5592000</v>
      </c>
      <c r="N27" s="12">
        <v>2607000</v>
      </c>
      <c r="O27" s="12">
        <v>34521000</v>
      </c>
      <c r="P27" s="12">
        <v>6268000</v>
      </c>
      <c r="Q27" s="12">
        <v>35856000</v>
      </c>
      <c r="R27" s="12">
        <v>4253000</v>
      </c>
      <c r="S27" s="12">
        <v>32775000</v>
      </c>
      <c r="T27" s="12">
        <v>15646000</v>
      </c>
      <c r="U27" s="12">
        <v>0</v>
      </c>
      <c r="V27" s="12">
        <v>1730000</v>
      </c>
      <c r="W27" s="12">
        <v>0</v>
      </c>
      <c r="X27" s="12">
        <v>0</v>
      </c>
      <c r="Y27" s="12">
        <v>907000</v>
      </c>
      <c r="Z27" s="12">
        <v>983000</v>
      </c>
      <c r="AA27" s="12">
        <v>1068000</v>
      </c>
      <c r="AB27" s="12">
        <v>1142000</v>
      </c>
      <c r="AC27" s="12">
        <v>1239000</v>
      </c>
      <c r="AD27" s="12">
        <v>359000</v>
      </c>
      <c r="AE27" s="12">
        <v>721000</v>
      </c>
      <c r="AF27" s="12">
        <v>1141000</v>
      </c>
      <c r="AG27" s="12">
        <v>2559000</v>
      </c>
      <c r="AH27" s="12">
        <v>1148000</v>
      </c>
      <c r="AI27" s="12">
        <v>174000</v>
      </c>
      <c r="AJ27" s="12">
        <v>389000</v>
      </c>
      <c r="AK27" s="12">
        <v>270000</v>
      </c>
      <c r="AL27" s="12">
        <v>60000</v>
      </c>
      <c r="AM27" s="12">
        <v>892000</v>
      </c>
      <c r="AN27" s="12">
        <v>896000</v>
      </c>
      <c r="AO27" s="12">
        <v>944000</v>
      </c>
      <c r="AP27" s="12">
        <v>703000</v>
      </c>
      <c r="AQ27" s="12">
        <v>6289000</v>
      </c>
      <c r="AR27" s="12">
        <v>712000</v>
      </c>
      <c r="AS27" s="12">
        <v>1037000</v>
      </c>
      <c r="AT27" s="12">
        <v>734000</v>
      </c>
      <c r="AU27" s="12">
        <v>1819000</v>
      </c>
      <c r="AV27" s="12">
        <v>858000</v>
      </c>
      <c r="AW27" s="12">
        <v>896000</v>
      </c>
      <c r="AX27" s="12">
        <v>944000</v>
      </c>
      <c r="AY27" s="12">
        <v>703000</v>
      </c>
      <c r="AZ27" s="12">
        <v>6114000</v>
      </c>
      <c r="BA27" s="12">
        <v>712000</v>
      </c>
      <c r="BB27" s="12">
        <v>1037000</v>
      </c>
      <c r="BC27" s="12">
        <v>734000</v>
      </c>
      <c r="BD27" s="12">
        <v>1819000</v>
      </c>
      <c r="BE27" s="12">
        <v>641000</v>
      </c>
      <c r="BF27" s="12">
        <v>5417000</v>
      </c>
      <c r="BG27" s="12">
        <v>2804000</v>
      </c>
      <c r="BH27" s="12">
        <v>36377000</v>
      </c>
      <c r="BI27" s="12">
        <v>1127000</v>
      </c>
      <c r="BJ27" s="12">
        <v>35318000</v>
      </c>
      <c r="BK27" s="12">
        <v>3605000</v>
      </c>
      <c r="BL27" s="12">
        <v>32311000</v>
      </c>
      <c r="BM27" s="12">
        <v>13887000</v>
      </c>
      <c r="BN27" s="12">
        <v>-33000</v>
      </c>
      <c r="BO27" s="12">
        <v>917000</v>
      </c>
      <c r="BP27" s="12">
        <v>295000</v>
      </c>
      <c r="BQ27" s="12">
        <v>5820000</v>
      </c>
      <c r="BR27" s="12">
        <v>36000</v>
      </c>
      <c r="BS27" s="12">
        <v>10000</v>
      </c>
      <c r="BT27" s="12">
        <v>0</v>
      </c>
      <c r="BU27" s="12">
        <v>0</v>
      </c>
      <c r="BV27" s="12">
        <v>0</v>
      </c>
      <c r="BW27" s="12">
        <v>674000</v>
      </c>
      <c r="BX27" s="12">
        <v>4500000</v>
      </c>
      <c r="BY27" s="12">
        <v>2509000</v>
      </c>
      <c r="BZ27" s="12">
        <v>30557000</v>
      </c>
      <c r="CA27" s="12">
        <v>1091000</v>
      </c>
      <c r="CB27" s="12">
        <v>35308000</v>
      </c>
      <c r="CC27" s="12">
        <v>3605000</v>
      </c>
      <c r="CD27" s="12">
        <v>32311000</v>
      </c>
      <c r="CE27" s="12">
        <v>13887000</v>
      </c>
      <c r="CF27" s="12">
        <v>0</v>
      </c>
      <c r="CG27" s="12">
        <v>0</v>
      </c>
      <c r="CH27" s="12">
        <v>0</v>
      </c>
      <c r="CI27" s="12">
        <v>0</v>
      </c>
      <c r="CJ27" s="12">
        <v>0</v>
      </c>
      <c r="CK27" s="12">
        <v>0</v>
      </c>
      <c r="CL27" s="12">
        <v>0</v>
      </c>
      <c r="CM27" s="12">
        <v>0</v>
      </c>
      <c r="CN27" s="12">
        <v>0</v>
      </c>
      <c r="CO27" s="12">
        <v>0</v>
      </c>
      <c r="CP27" s="12">
        <v>0</v>
      </c>
      <c r="CQ27" s="12">
        <v>0</v>
      </c>
      <c r="CR27" s="12">
        <v>0</v>
      </c>
      <c r="CS27" s="12">
        <v>1091000</v>
      </c>
      <c r="CT27" s="12">
        <v>35308000</v>
      </c>
      <c r="CU27" s="12">
        <v>3668000</v>
      </c>
      <c r="CV27" s="12">
        <v>32311000</v>
      </c>
      <c r="CW27" s="12">
        <v>13887000</v>
      </c>
      <c r="CX27" s="12">
        <v>674000</v>
      </c>
      <c r="CY27" s="12">
        <v>4500000</v>
      </c>
      <c r="CZ27" s="12">
        <v>2509000</v>
      </c>
      <c r="DA27" s="12">
        <v>30557000</v>
      </c>
      <c r="DB27" s="12">
        <v>0</v>
      </c>
      <c r="DC27" s="12">
        <v>0</v>
      </c>
      <c r="DD27" s="12">
        <v>-63000</v>
      </c>
      <c r="DE27" s="12">
        <v>0</v>
      </c>
      <c r="DF27" s="12">
        <v>0</v>
      </c>
      <c r="DG27" s="12">
        <v>1174000</v>
      </c>
      <c r="DH27" s="12">
        <v>7322000</v>
      </c>
      <c r="DI27" s="12">
        <v>2607000</v>
      </c>
      <c r="DJ27" s="12">
        <v>34521000</v>
      </c>
      <c r="DK27" s="12">
        <v>6084000</v>
      </c>
      <c r="DL27" s="12">
        <v>1531000</v>
      </c>
      <c r="DM27" s="12">
        <v>1653000</v>
      </c>
      <c r="DN27" s="12">
        <v>1606000</v>
      </c>
      <c r="DO27" s="12">
        <v>2998000</v>
      </c>
    </row>
    <row r="28" spans="2:119" x14ac:dyDescent="0.25">
      <c r="B28" t="str">
        <f>Bilan!B28</f>
        <v>LIEBHERR-HAUSGERÄTE OCHSENHAUSEN GMBH</v>
      </c>
      <c r="C28" s="12">
        <v>428295449</v>
      </c>
      <c r="D28" s="12">
        <v>518052680</v>
      </c>
      <c r="E28" s="12">
        <v>538232343</v>
      </c>
      <c r="F28" s="12">
        <v>538306368</v>
      </c>
      <c r="G28" s="12">
        <v>479659857</v>
      </c>
      <c r="H28" s="12">
        <v>519316860</v>
      </c>
      <c r="I28" s="12">
        <v>517269507</v>
      </c>
      <c r="J28" s="12">
        <v>555152781</v>
      </c>
      <c r="K28" s="12">
        <v>561295976</v>
      </c>
      <c r="L28" s="12">
        <v>11801624</v>
      </c>
      <c r="M28" s="12">
        <v>36919214</v>
      </c>
      <c r="N28" s="12">
        <v>31020141</v>
      </c>
      <c r="O28" s="12">
        <v>7081149</v>
      </c>
      <c r="P28" s="12">
        <v>18377714</v>
      </c>
      <c r="Q28" s="12">
        <v>32118119</v>
      </c>
      <c r="R28" s="12">
        <v>31214263</v>
      </c>
      <c r="S28" s="12">
        <v>19885671</v>
      </c>
      <c r="T28" s="12">
        <v>12305737</v>
      </c>
      <c r="U28" s="12">
        <v>5740486</v>
      </c>
      <c r="V28" s="12">
        <v>6804856</v>
      </c>
      <c r="W28" s="12">
        <v>8700385</v>
      </c>
      <c r="X28" s="12">
        <v>13601369</v>
      </c>
      <c r="Y28" s="12">
        <v>14061163</v>
      </c>
      <c r="Z28" s="12">
        <v>13790265</v>
      </c>
      <c r="AA28" s="12">
        <v>9595648</v>
      </c>
      <c r="AB28" s="12">
        <v>8906531</v>
      </c>
      <c r="AC28" s="12">
        <v>10122308</v>
      </c>
      <c r="AD28" s="12">
        <v>21822</v>
      </c>
      <c r="AE28" s="12">
        <v>61542</v>
      </c>
      <c r="AF28" s="12">
        <v>25234</v>
      </c>
      <c r="AG28" s="12">
        <v>29883</v>
      </c>
      <c r="AH28" s="12">
        <v>106460</v>
      </c>
      <c r="AI28" s="12">
        <v>12922069</v>
      </c>
      <c r="AJ28" s="12">
        <v>7962477</v>
      </c>
      <c r="AK28" s="12">
        <v>369417</v>
      </c>
      <c r="AL28" s="12">
        <v>42469</v>
      </c>
      <c r="AM28" s="12">
        <v>1572116</v>
      </c>
      <c r="AN28" s="12">
        <v>1508481</v>
      </c>
      <c r="AO28" s="12">
        <v>2653916</v>
      </c>
      <c r="AP28" s="12">
        <v>4780878</v>
      </c>
      <c r="AQ28" s="12">
        <v>3177851</v>
      </c>
      <c r="AR28" s="12">
        <v>2947453</v>
      </c>
      <c r="AS28" s="12">
        <v>2811685</v>
      </c>
      <c r="AT28" s="12">
        <v>2689810</v>
      </c>
      <c r="AU28" s="12">
        <v>2289526</v>
      </c>
      <c r="AV28" s="12">
        <v>1572116</v>
      </c>
      <c r="AW28" s="12">
        <v>1508481</v>
      </c>
      <c r="AX28" s="12">
        <v>2653916</v>
      </c>
      <c r="AY28" s="12">
        <v>4735896</v>
      </c>
      <c r="AZ28" s="12">
        <v>3177851</v>
      </c>
      <c r="BA28" s="12">
        <v>2947453</v>
      </c>
      <c r="BB28" s="12">
        <v>2811685</v>
      </c>
      <c r="BC28" s="12">
        <v>2689810</v>
      </c>
      <c r="BD28" s="12">
        <v>2289526</v>
      </c>
      <c r="BE28" s="12">
        <v>10251331</v>
      </c>
      <c r="BF28" s="12">
        <v>35472276</v>
      </c>
      <c r="BG28" s="12">
        <v>28391459</v>
      </c>
      <c r="BH28" s="12">
        <v>2330154</v>
      </c>
      <c r="BI28" s="12">
        <v>15306324</v>
      </c>
      <c r="BJ28" s="12">
        <v>42092735</v>
      </c>
      <c r="BK28" s="12">
        <v>36365055</v>
      </c>
      <c r="BL28" s="12">
        <v>17565278</v>
      </c>
      <c r="BM28" s="12">
        <v>10058680</v>
      </c>
      <c r="BN28" s="12">
        <v>3631106</v>
      </c>
      <c r="BO28" s="12">
        <v>14486554</v>
      </c>
      <c r="BP28" s="12">
        <v>10000925</v>
      </c>
      <c r="BQ28" s="12">
        <v>135486</v>
      </c>
      <c r="BR28" s="12">
        <v>3609673</v>
      </c>
      <c r="BS28" s="12">
        <v>7111860</v>
      </c>
      <c r="BT28" s="12">
        <v>8058155</v>
      </c>
      <c r="BU28" s="12">
        <v>3982096</v>
      </c>
      <c r="BV28" s="12">
        <v>2915244</v>
      </c>
      <c r="BW28" s="12">
        <v>6620225</v>
      </c>
      <c r="BX28" s="12">
        <v>20985721</v>
      </c>
      <c r="BY28" s="12">
        <v>18390534</v>
      </c>
      <c r="BZ28" s="12">
        <v>2194668</v>
      </c>
      <c r="CA28" s="12">
        <v>11696651</v>
      </c>
      <c r="CB28" s="12">
        <v>34980876</v>
      </c>
      <c r="CC28" s="12">
        <v>28306900</v>
      </c>
      <c r="CD28" s="12">
        <v>13583182</v>
      </c>
      <c r="CE28" s="12">
        <v>7143436</v>
      </c>
      <c r="CF28" s="12">
        <v>0</v>
      </c>
      <c r="CG28" s="12">
        <v>0</v>
      </c>
      <c r="CH28" s="12">
        <v>0</v>
      </c>
      <c r="CI28" s="12">
        <v>0</v>
      </c>
      <c r="CJ28" s="12">
        <v>0</v>
      </c>
      <c r="CK28" s="12">
        <v>93863</v>
      </c>
      <c r="CL28" s="12">
        <v>0</v>
      </c>
      <c r="CM28" s="12">
        <v>0</v>
      </c>
      <c r="CN28" s="12">
        <v>0</v>
      </c>
      <c r="CO28" s="12">
        <v>6620225</v>
      </c>
      <c r="CP28" s="12">
        <v>20985721</v>
      </c>
      <c r="CQ28" s="12">
        <v>18390534</v>
      </c>
      <c r="CR28" s="12">
        <v>2194668</v>
      </c>
      <c r="CS28" s="12">
        <v>11413425</v>
      </c>
      <c r="CT28" s="12">
        <v>34910878</v>
      </c>
      <c r="CU28" s="12">
        <v>28307346</v>
      </c>
      <c r="CV28" s="12">
        <v>13156432</v>
      </c>
      <c r="CW28" s="12">
        <v>7143436</v>
      </c>
      <c r="CX28" s="12">
        <v>0</v>
      </c>
      <c r="CY28" s="12">
        <v>0</v>
      </c>
      <c r="CZ28" s="12">
        <v>0</v>
      </c>
      <c r="DA28" s="12">
        <v>0</v>
      </c>
      <c r="DB28" s="12">
        <v>283226</v>
      </c>
      <c r="DC28" s="12">
        <v>163861</v>
      </c>
      <c r="DD28" s="12">
        <v>-446</v>
      </c>
      <c r="DE28" s="12">
        <v>426750</v>
      </c>
      <c r="DF28" s="12">
        <v>0</v>
      </c>
      <c r="DG28" s="12">
        <v>10921885</v>
      </c>
      <c r="DH28" s="12">
        <v>22738349</v>
      </c>
      <c r="DI28" s="12">
        <v>21329992</v>
      </c>
      <c r="DJ28" s="12">
        <v>18487850</v>
      </c>
      <c r="DK28" s="12">
        <v>21025452</v>
      </c>
      <c r="DL28" s="12">
        <v>11091369</v>
      </c>
      <c r="DM28" s="12">
        <v>12502565</v>
      </c>
      <c r="DN28" s="12">
        <v>15635770</v>
      </c>
      <c r="DO28" s="12">
        <v>15284609</v>
      </c>
    </row>
    <row r="29" spans="2:119" x14ac:dyDescent="0.25">
      <c r="B29" t="str">
        <f>Bilan!B29</f>
        <v>LIEBHERR-WERK EHINGEN GMBH</v>
      </c>
      <c r="C29" s="12">
        <v>969810968</v>
      </c>
      <c r="D29" s="12">
        <v>1194959077</v>
      </c>
      <c r="E29" s="12">
        <v>1372626463</v>
      </c>
      <c r="F29" s="12">
        <v>1698806005</v>
      </c>
      <c r="G29" s="12">
        <v>1683097247</v>
      </c>
      <c r="H29" s="12">
        <v>1639095677</v>
      </c>
      <c r="I29" s="12">
        <v>1527336360</v>
      </c>
      <c r="J29" s="12">
        <v>1655524643</v>
      </c>
      <c r="K29" s="12">
        <v>1713024496</v>
      </c>
      <c r="L29" s="12">
        <v>118922913</v>
      </c>
      <c r="M29" s="12">
        <v>185909420</v>
      </c>
      <c r="N29" s="12">
        <v>208286754</v>
      </c>
      <c r="O29" s="12">
        <v>246649468</v>
      </c>
      <c r="P29" s="12">
        <v>262882450</v>
      </c>
      <c r="Q29" s="12">
        <v>332293993</v>
      </c>
      <c r="R29" s="12">
        <v>214195064</v>
      </c>
      <c r="S29" s="12">
        <v>276579420</v>
      </c>
      <c r="T29" s="12">
        <v>298202229</v>
      </c>
      <c r="U29" s="12">
        <v>8017514</v>
      </c>
      <c r="V29" s="12">
        <v>8679796</v>
      </c>
      <c r="W29" s="12">
        <v>10323054</v>
      </c>
      <c r="X29" s="12">
        <v>11350327</v>
      </c>
      <c r="Y29" s="12">
        <v>13817929</v>
      </c>
      <c r="Z29" s="12">
        <v>16957514</v>
      </c>
      <c r="AA29" s="12">
        <v>17570151</v>
      </c>
      <c r="AB29" s="12">
        <v>18087666</v>
      </c>
      <c r="AC29" s="12">
        <v>19183857</v>
      </c>
      <c r="AD29" s="12">
        <v>651000</v>
      </c>
      <c r="AE29" s="12">
        <v>834260</v>
      </c>
      <c r="AF29" s="12">
        <v>4996637</v>
      </c>
      <c r="AG29" s="12">
        <v>3373197</v>
      </c>
      <c r="AH29" s="12">
        <v>16464165</v>
      </c>
      <c r="AI29" s="12">
        <v>12069272</v>
      </c>
      <c r="AJ29" s="12">
        <v>9696586</v>
      </c>
      <c r="AK29" s="12">
        <v>9454665</v>
      </c>
      <c r="AL29" s="12">
        <v>12147930</v>
      </c>
      <c r="AM29" s="12">
        <v>4310218</v>
      </c>
      <c r="AN29" s="12">
        <v>4162134</v>
      </c>
      <c r="AO29" s="12">
        <v>4558911</v>
      </c>
      <c r="AP29" s="12">
        <v>10036601</v>
      </c>
      <c r="AQ29" s="12">
        <v>4851971</v>
      </c>
      <c r="AR29" s="12">
        <v>3175769</v>
      </c>
      <c r="AS29" s="12">
        <v>4774212</v>
      </c>
      <c r="AT29" s="12">
        <v>6684802</v>
      </c>
      <c r="AU29" s="12">
        <v>2481409</v>
      </c>
      <c r="AV29" s="12">
        <v>4310218</v>
      </c>
      <c r="AW29" s="12">
        <v>4162134</v>
      </c>
      <c r="AX29" s="12">
        <v>4558911</v>
      </c>
      <c r="AY29" s="12">
        <v>9960773</v>
      </c>
      <c r="AZ29" s="12">
        <v>4851971</v>
      </c>
      <c r="BA29" s="12">
        <v>3175769</v>
      </c>
      <c r="BB29" s="12">
        <v>3767725</v>
      </c>
      <c r="BC29" s="12">
        <v>4733710</v>
      </c>
      <c r="BD29" s="12">
        <v>2481409</v>
      </c>
      <c r="BE29" s="12">
        <v>115263695</v>
      </c>
      <c r="BF29" s="12">
        <v>182581546</v>
      </c>
      <c r="BG29" s="12">
        <v>208724480</v>
      </c>
      <c r="BH29" s="12">
        <v>239986065</v>
      </c>
      <c r="BI29" s="12">
        <v>274494644</v>
      </c>
      <c r="BJ29" s="12">
        <v>341187496</v>
      </c>
      <c r="BK29" s="12">
        <v>219117438</v>
      </c>
      <c r="BL29" s="12">
        <v>279349283</v>
      </c>
      <c r="BM29" s="12">
        <v>307868750</v>
      </c>
      <c r="BN29" s="12">
        <v>43849443</v>
      </c>
      <c r="BO29" s="12">
        <v>65078249</v>
      </c>
      <c r="BP29" s="12">
        <v>77058552</v>
      </c>
      <c r="BQ29" s="12">
        <v>68506400</v>
      </c>
      <c r="BR29" s="12">
        <v>74881440</v>
      </c>
      <c r="BS29" s="12">
        <v>82455039</v>
      </c>
      <c r="BT29" s="12">
        <v>55569640</v>
      </c>
      <c r="BU29" s="12">
        <v>78954395</v>
      </c>
      <c r="BV29" s="12">
        <v>82633585</v>
      </c>
      <c r="BW29" s="12">
        <v>71414252</v>
      </c>
      <c r="BX29" s="12">
        <v>117503297</v>
      </c>
      <c r="BY29" s="12">
        <v>131665928</v>
      </c>
      <c r="BZ29" s="12">
        <v>171479665</v>
      </c>
      <c r="CA29" s="12">
        <v>199613203</v>
      </c>
      <c r="CB29" s="12">
        <v>258732457</v>
      </c>
      <c r="CC29" s="12">
        <v>163547798</v>
      </c>
      <c r="CD29" s="12">
        <v>200394888</v>
      </c>
      <c r="CE29" s="12">
        <v>225235165</v>
      </c>
      <c r="CF29" s="12">
        <v>0</v>
      </c>
      <c r="CG29" s="12">
        <v>0</v>
      </c>
      <c r="CH29" s="12">
        <v>0</v>
      </c>
      <c r="CI29" s="12">
        <v>0</v>
      </c>
      <c r="CJ29" s="12">
        <v>0</v>
      </c>
      <c r="CK29" s="12">
        <v>0</v>
      </c>
      <c r="CL29" s="12">
        <v>0</v>
      </c>
      <c r="CM29" s="12">
        <v>0</v>
      </c>
      <c r="CN29" s="12">
        <v>0</v>
      </c>
      <c r="CO29" s="12">
        <v>0</v>
      </c>
      <c r="CP29" s="12">
        <v>0</v>
      </c>
      <c r="CQ29" s="12">
        <v>0</v>
      </c>
      <c r="CR29" s="12">
        <v>0</v>
      </c>
      <c r="CS29" s="12">
        <v>0</v>
      </c>
      <c r="CT29" s="12">
        <v>0</v>
      </c>
      <c r="CU29" s="12">
        <v>0</v>
      </c>
      <c r="CV29" s="12">
        <v>0</v>
      </c>
      <c r="CW29" s="12">
        <v>0</v>
      </c>
      <c r="CX29" s="12">
        <v>71414252</v>
      </c>
      <c r="CY29" s="12">
        <v>117503297</v>
      </c>
      <c r="CZ29" s="12">
        <v>131665928</v>
      </c>
      <c r="DA29" s="12">
        <v>171479665</v>
      </c>
      <c r="DB29" s="12">
        <v>199613203</v>
      </c>
      <c r="DC29" s="12">
        <v>258732457</v>
      </c>
      <c r="DD29" s="12">
        <v>163547798</v>
      </c>
      <c r="DE29" s="12">
        <v>200394888</v>
      </c>
      <c r="DF29" s="12">
        <v>225235165</v>
      </c>
      <c r="DG29" s="12">
        <v>126940427</v>
      </c>
      <c r="DH29" s="12">
        <v>194589216</v>
      </c>
      <c r="DI29" s="12">
        <v>218609808</v>
      </c>
      <c r="DJ29" s="12">
        <v>257999795</v>
      </c>
      <c r="DK29" s="12">
        <v>276700379</v>
      </c>
      <c r="DL29" s="12">
        <v>349251507</v>
      </c>
      <c r="DM29" s="12">
        <v>231765215</v>
      </c>
      <c r="DN29" s="12">
        <v>294667086</v>
      </c>
      <c r="DO29" s="12">
        <v>317386086</v>
      </c>
    </row>
    <row r="30" spans="2:119" x14ac:dyDescent="0.25">
      <c r="B30" t="str">
        <f>Bilan!B30</f>
        <v>MAQUET GMBH</v>
      </c>
      <c r="C30" s="12">
        <v>162355939</v>
      </c>
      <c r="D30" s="12">
        <v>178474913</v>
      </c>
      <c r="E30" s="12">
        <v>205919388</v>
      </c>
      <c r="F30" s="12">
        <v>212887920</v>
      </c>
      <c r="G30" s="12">
        <v>196838785</v>
      </c>
      <c r="H30" s="12">
        <v>205322593</v>
      </c>
      <c r="I30" s="12">
        <v>199974437</v>
      </c>
      <c r="J30" s="12">
        <v>197862849</v>
      </c>
      <c r="K30" s="12">
        <v>197862849</v>
      </c>
      <c r="L30" s="12">
        <v>20530848</v>
      </c>
      <c r="M30" s="12">
        <v>20151362</v>
      </c>
      <c r="N30" s="12">
        <v>22255677</v>
      </c>
      <c r="O30" s="12">
        <v>26508238</v>
      </c>
      <c r="P30" s="12">
        <v>14744018</v>
      </c>
      <c r="Q30" s="12">
        <v>22025552</v>
      </c>
      <c r="R30" s="12">
        <v>14575590</v>
      </c>
      <c r="S30" s="12">
        <v>19215369</v>
      </c>
      <c r="T30" s="12">
        <v>19215369</v>
      </c>
      <c r="U30" s="12">
        <v>2978886</v>
      </c>
      <c r="V30" s="12">
        <v>3079044</v>
      </c>
      <c r="W30" s="12">
        <v>3443086</v>
      </c>
      <c r="X30" s="12">
        <v>3650664</v>
      </c>
      <c r="Y30" s="12">
        <v>5427157</v>
      </c>
      <c r="Z30" s="12">
        <v>6898582</v>
      </c>
      <c r="AA30" s="12">
        <v>8285429</v>
      </c>
      <c r="AB30" s="12">
        <v>6805303</v>
      </c>
      <c r="AC30" s="12">
        <v>6805303</v>
      </c>
      <c r="AD30" s="12">
        <v>1999162</v>
      </c>
      <c r="AE30" s="12">
        <v>4632928</v>
      </c>
      <c r="AF30" s="12">
        <v>6725419</v>
      </c>
      <c r="AG30" s="12">
        <v>6293544</v>
      </c>
      <c r="AH30" s="12">
        <v>10937956</v>
      </c>
      <c r="AI30" s="12">
        <v>6309452</v>
      </c>
      <c r="AJ30" s="12">
        <v>26705936</v>
      </c>
      <c r="AK30" s="12">
        <v>25304954</v>
      </c>
      <c r="AL30" s="12">
        <v>25304954</v>
      </c>
      <c r="AM30" s="12">
        <v>499123</v>
      </c>
      <c r="AN30" s="12">
        <v>666563</v>
      </c>
      <c r="AO30" s="12">
        <v>3347838</v>
      </c>
      <c r="AP30" s="12">
        <v>2110286</v>
      </c>
      <c r="AQ30" s="12">
        <v>4542903</v>
      </c>
      <c r="AR30" s="12">
        <v>23619434</v>
      </c>
      <c r="AS30" s="12">
        <v>9756622</v>
      </c>
      <c r="AT30" s="12">
        <v>10579380</v>
      </c>
      <c r="AU30" s="12">
        <v>10579380</v>
      </c>
      <c r="AV30" s="12">
        <v>666563</v>
      </c>
      <c r="AW30" s="12">
        <v>631265</v>
      </c>
      <c r="AX30" s="12">
        <v>1437055</v>
      </c>
      <c r="AY30" s="12">
        <v>3211775</v>
      </c>
      <c r="AZ30" s="12">
        <v>10746547</v>
      </c>
      <c r="BA30" s="12">
        <v>9593459</v>
      </c>
      <c r="BB30" s="12">
        <v>10579380</v>
      </c>
      <c r="BC30" s="12">
        <v>11338745.42</v>
      </c>
      <c r="BD30" s="12">
        <v>11338745.42</v>
      </c>
      <c r="BE30" s="12">
        <v>22030886</v>
      </c>
      <c r="BF30" s="12">
        <v>24117726</v>
      </c>
      <c r="BG30" s="12">
        <v>25633258</v>
      </c>
      <c r="BH30" s="12">
        <v>30691496</v>
      </c>
      <c r="BI30" s="12">
        <v>21139071</v>
      </c>
      <c r="BJ30" s="12">
        <v>4715569</v>
      </c>
      <c r="BK30" s="12">
        <v>31524904</v>
      </c>
      <c r="BL30" s="12">
        <v>33940942</v>
      </c>
      <c r="BM30" s="12">
        <v>33940942</v>
      </c>
      <c r="BN30" s="12">
        <v>2893347</v>
      </c>
      <c r="BO30" s="12">
        <v>2800604</v>
      </c>
      <c r="BP30" s="12">
        <v>3939359</v>
      </c>
      <c r="BQ30" s="12">
        <v>1819365</v>
      </c>
      <c r="BR30" s="12">
        <v>3477370</v>
      </c>
      <c r="BS30" s="12">
        <v>2437161</v>
      </c>
      <c r="BT30" s="12">
        <v>4384847</v>
      </c>
      <c r="BU30" s="12">
        <v>486159</v>
      </c>
      <c r="BV30" s="12">
        <v>486159</v>
      </c>
      <c r="BW30" s="12">
        <v>19137540</v>
      </c>
      <c r="BX30" s="12">
        <v>21317122</v>
      </c>
      <c r="BY30" s="12">
        <v>21693899</v>
      </c>
      <c r="BZ30" s="12">
        <v>28872132</v>
      </c>
      <c r="CA30" s="12">
        <v>17661701</v>
      </c>
      <c r="CB30" s="12">
        <v>2278409</v>
      </c>
      <c r="CC30" s="12">
        <v>27140057</v>
      </c>
      <c r="CD30" s="12">
        <v>33454782</v>
      </c>
      <c r="CE30" s="12">
        <v>33454782</v>
      </c>
      <c r="CF30" s="12">
        <v>3151144</v>
      </c>
      <c r="CG30" s="12">
        <v>0</v>
      </c>
      <c r="CH30" s="12">
        <v>0</v>
      </c>
      <c r="CI30" s="12">
        <v>0</v>
      </c>
      <c r="CJ30" s="12">
        <v>0</v>
      </c>
      <c r="CK30" s="12">
        <v>0</v>
      </c>
      <c r="CL30" s="12">
        <v>0</v>
      </c>
      <c r="CM30" s="12">
        <v>0</v>
      </c>
      <c r="CN30" s="12">
        <v>0</v>
      </c>
      <c r="CO30" s="12">
        <v>0</v>
      </c>
      <c r="CP30" s="12">
        <v>0</v>
      </c>
      <c r="CQ30" s="12">
        <v>0</v>
      </c>
      <c r="CR30" s="12">
        <v>0</v>
      </c>
      <c r="CS30" s="12">
        <v>0</v>
      </c>
      <c r="CT30" s="12">
        <v>1396122</v>
      </c>
      <c r="CU30" s="12">
        <v>1396122</v>
      </c>
      <c r="CV30" s="12">
        <v>1396122</v>
      </c>
      <c r="CW30" s="12">
        <v>1396122</v>
      </c>
      <c r="CX30" s="12">
        <v>22288684</v>
      </c>
      <c r="CY30" s="12">
        <v>21317122</v>
      </c>
      <c r="CZ30" s="12">
        <v>21693899</v>
      </c>
      <c r="DA30" s="12">
        <v>28872132</v>
      </c>
      <c r="DB30" s="12">
        <v>17661701</v>
      </c>
      <c r="DC30" s="12">
        <v>882287</v>
      </c>
      <c r="DD30" s="12">
        <v>25743935</v>
      </c>
      <c r="DE30" s="12">
        <v>32058660</v>
      </c>
      <c r="DF30" s="12">
        <v>32058660</v>
      </c>
      <c r="DG30" s="12">
        <v>26660878</v>
      </c>
      <c r="DH30" s="12">
        <v>23230406</v>
      </c>
      <c r="DI30" s="12">
        <v>25698763</v>
      </c>
      <c r="DJ30" s="12">
        <v>30158902</v>
      </c>
      <c r="DK30" s="12">
        <v>20171175</v>
      </c>
      <c r="DL30" s="12">
        <v>27528012</v>
      </c>
      <c r="DM30" s="12">
        <v>21464897</v>
      </c>
      <c r="DN30" s="12">
        <v>24624550</v>
      </c>
      <c r="DO30" s="12">
        <v>24624550</v>
      </c>
    </row>
    <row r="31" spans="2:119" x14ac:dyDescent="0.25">
      <c r="B31" t="str">
        <f>Bilan!B31</f>
        <v>NOWEDA PHARMA-HANDELS-GESELLSCHAFT MIT BESCHRÄNKTER HAFTUNG</v>
      </c>
      <c r="C31" s="12">
        <v>407058872</v>
      </c>
      <c r="D31" s="12">
        <v>468404390</v>
      </c>
      <c r="E31" s="12">
        <v>521931834</v>
      </c>
      <c r="F31" s="12">
        <v>578848688</v>
      </c>
      <c r="G31" s="12">
        <v>644498000</v>
      </c>
      <c r="H31" s="12">
        <v>740208211</v>
      </c>
      <c r="I31" s="12">
        <v>774831000</v>
      </c>
      <c r="J31" s="12">
        <v>830263304</v>
      </c>
      <c r="K31" s="12">
        <v>892997038</v>
      </c>
      <c r="L31" s="12">
        <v>2747235</v>
      </c>
      <c r="M31" s="12">
        <v>4559824</v>
      </c>
      <c r="N31" s="12">
        <v>3027122</v>
      </c>
      <c r="O31" s="12">
        <v>4875279</v>
      </c>
      <c r="P31" s="12">
        <v>6956000</v>
      </c>
      <c r="Q31" s="12">
        <v>7538667</v>
      </c>
      <c r="R31" s="12">
        <v>8603000</v>
      </c>
      <c r="S31" s="12">
        <v>7777294</v>
      </c>
      <c r="T31" s="12">
        <v>7971769</v>
      </c>
      <c r="U31" s="12">
        <v>1332419</v>
      </c>
      <c r="V31" s="12">
        <v>1140013</v>
      </c>
      <c r="W31" s="12">
        <v>1186375</v>
      </c>
      <c r="X31" s="12">
        <v>1458921</v>
      </c>
      <c r="Y31" s="12">
        <v>1442000</v>
      </c>
      <c r="Z31" s="12">
        <v>1242268</v>
      </c>
      <c r="AA31" s="12">
        <v>1492000</v>
      </c>
      <c r="AB31" s="12">
        <v>1424452</v>
      </c>
      <c r="AC31" s="12">
        <v>1734083</v>
      </c>
      <c r="AD31" s="12">
        <v>270032</v>
      </c>
      <c r="AE31" s="12">
        <v>133535</v>
      </c>
      <c r="AF31" s="12">
        <v>277986</v>
      </c>
      <c r="AG31" s="12">
        <v>993350</v>
      </c>
      <c r="AH31" s="12">
        <v>610000</v>
      </c>
      <c r="AI31" s="12">
        <v>173571</v>
      </c>
      <c r="AJ31" s="12">
        <v>85000</v>
      </c>
      <c r="AK31" s="12">
        <v>105190</v>
      </c>
      <c r="AL31" s="12">
        <v>80326</v>
      </c>
      <c r="AM31" s="12">
        <v>1884162</v>
      </c>
      <c r="AN31" s="12">
        <v>2219326</v>
      </c>
      <c r="AO31" s="12">
        <v>3258952</v>
      </c>
      <c r="AP31" s="12">
        <v>4365718</v>
      </c>
      <c r="AQ31" s="12">
        <v>3932000</v>
      </c>
      <c r="AR31" s="12">
        <v>2424455</v>
      </c>
      <c r="AS31" s="12">
        <v>2681000</v>
      </c>
      <c r="AT31" s="12">
        <v>2526130</v>
      </c>
      <c r="AU31" s="12">
        <v>2333673</v>
      </c>
      <c r="AV31" s="12">
        <v>1884162</v>
      </c>
      <c r="AW31" s="12">
        <v>2219326</v>
      </c>
      <c r="AX31" s="12">
        <v>3258952</v>
      </c>
      <c r="AY31" s="12">
        <v>4365718</v>
      </c>
      <c r="AZ31" s="12">
        <v>3932000</v>
      </c>
      <c r="BA31" s="12">
        <v>2424455</v>
      </c>
      <c r="BB31" s="12">
        <v>2681000</v>
      </c>
      <c r="BC31" s="12">
        <v>2526130</v>
      </c>
      <c r="BD31" s="12">
        <v>2333673</v>
      </c>
      <c r="BE31" s="12">
        <v>1133106</v>
      </c>
      <c r="BF31" s="12">
        <v>2474034</v>
      </c>
      <c r="BG31" s="12">
        <v>46156</v>
      </c>
      <c r="BH31" s="12">
        <v>1502910</v>
      </c>
      <c r="BI31" s="12">
        <v>3634000</v>
      </c>
      <c r="BJ31" s="12">
        <v>5287783</v>
      </c>
      <c r="BK31" s="12">
        <v>6007000</v>
      </c>
      <c r="BL31" s="12">
        <v>5356353</v>
      </c>
      <c r="BM31" s="12">
        <v>5718422</v>
      </c>
      <c r="BN31" s="12">
        <v>-854827</v>
      </c>
      <c r="BO31" s="12">
        <v>230287</v>
      </c>
      <c r="BP31" s="12">
        <v>-410852</v>
      </c>
      <c r="BQ31" s="12">
        <v>38554</v>
      </c>
      <c r="BR31" s="12">
        <v>39000</v>
      </c>
      <c r="BS31" s="12">
        <v>31725</v>
      </c>
      <c r="BT31" s="12">
        <v>26000</v>
      </c>
      <c r="BU31" s="12">
        <v>26809</v>
      </c>
      <c r="BV31" s="12">
        <v>33413</v>
      </c>
      <c r="BW31" s="12">
        <v>1987933</v>
      </c>
      <c r="BX31" s="12">
        <v>2243747</v>
      </c>
      <c r="BY31" s="12">
        <v>457007</v>
      </c>
      <c r="BZ31" s="12">
        <v>1464356</v>
      </c>
      <c r="CA31" s="12">
        <v>3595000</v>
      </c>
      <c r="CB31" s="12">
        <v>5256058</v>
      </c>
      <c r="CC31" s="12">
        <v>5981000</v>
      </c>
      <c r="CD31" s="12">
        <v>5329545</v>
      </c>
      <c r="CE31" s="12">
        <v>5685009</v>
      </c>
      <c r="CF31" s="12">
        <v>0</v>
      </c>
      <c r="CG31" s="12">
        <v>0</v>
      </c>
      <c r="CH31" s="12">
        <v>0</v>
      </c>
      <c r="CI31" s="12">
        <v>0</v>
      </c>
      <c r="CJ31" s="12">
        <v>0</v>
      </c>
      <c r="CK31" s="12">
        <v>0</v>
      </c>
      <c r="CL31" s="12">
        <v>0</v>
      </c>
      <c r="CM31" s="12">
        <v>0</v>
      </c>
      <c r="CN31" s="12">
        <v>0</v>
      </c>
      <c r="CO31" s="12">
        <v>1987933</v>
      </c>
      <c r="CP31" s="12">
        <v>2243747</v>
      </c>
      <c r="CQ31" s="12">
        <v>457007</v>
      </c>
      <c r="CR31" s="12">
        <v>1464356</v>
      </c>
      <c r="CS31" s="12">
        <v>3595000</v>
      </c>
      <c r="CT31" s="12">
        <v>5256058</v>
      </c>
      <c r="CU31" s="12">
        <v>5981000</v>
      </c>
      <c r="CV31" s="12">
        <v>5329545</v>
      </c>
      <c r="CW31" s="12">
        <v>5685009</v>
      </c>
      <c r="CX31" s="12">
        <v>0</v>
      </c>
      <c r="CY31" s="12">
        <v>0</v>
      </c>
      <c r="CZ31" s="12">
        <v>0</v>
      </c>
      <c r="DA31" s="12">
        <v>0</v>
      </c>
      <c r="DB31" s="12">
        <v>0</v>
      </c>
      <c r="DC31" s="12">
        <v>0</v>
      </c>
      <c r="DD31" s="12">
        <v>0</v>
      </c>
      <c r="DE31" s="12">
        <v>0</v>
      </c>
      <c r="DF31" s="12">
        <v>0</v>
      </c>
      <c r="DG31" s="12">
        <v>2091721</v>
      </c>
      <c r="DH31" s="12">
        <v>3456090</v>
      </c>
      <c r="DI31" s="12">
        <v>3756490</v>
      </c>
      <c r="DJ31" s="12">
        <v>4869844</v>
      </c>
      <c r="DK31" s="12">
        <v>4803000</v>
      </c>
      <c r="DL31" s="12">
        <v>3524877</v>
      </c>
      <c r="DM31" s="12">
        <v>4114000</v>
      </c>
      <c r="DN31" s="12">
        <v>3872201</v>
      </c>
      <c r="DO31" s="12">
        <v>4020843</v>
      </c>
    </row>
    <row r="32" spans="2:119" x14ac:dyDescent="0.25">
      <c r="B32" t="str">
        <f>Bilan!B32</f>
        <v>ONTEX VERTRIEB GMBH &amp; CO. KG</v>
      </c>
      <c r="C32" s="12">
        <v>118319936</v>
      </c>
      <c r="D32" s="12">
        <v>125107210</v>
      </c>
      <c r="E32" s="12">
        <v>144152440</v>
      </c>
      <c r="F32" s="12">
        <v>172660168</v>
      </c>
      <c r="G32" s="12">
        <v>179235080</v>
      </c>
      <c r="H32" s="12">
        <v>183115810</v>
      </c>
      <c r="I32" s="12">
        <v>175007508</v>
      </c>
      <c r="J32" s="12">
        <v>104356241</v>
      </c>
      <c r="K32" s="12">
        <v>84960459</v>
      </c>
      <c r="L32" s="12">
        <v>-1719266</v>
      </c>
      <c r="M32" s="12">
        <v>-2504284</v>
      </c>
      <c r="N32" s="12">
        <v>-7813362</v>
      </c>
      <c r="O32" s="12">
        <v>2341598</v>
      </c>
      <c r="P32" s="12">
        <v>2516699</v>
      </c>
      <c r="Q32" s="12">
        <v>-2829228</v>
      </c>
      <c r="R32" s="12">
        <v>845199</v>
      </c>
      <c r="S32" s="12">
        <v>1395364</v>
      </c>
      <c r="T32" s="12">
        <v>1254289</v>
      </c>
      <c r="U32" s="12">
        <v>0</v>
      </c>
      <c r="V32" s="12">
        <v>0</v>
      </c>
      <c r="W32" s="12">
        <v>0</v>
      </c>
      <c r="X32" s="12">
        <v>0</v>
      </c>
      <c r="Y32" s="12">
        <v>0</v>
      </c>
      <c r="Z32" s="12">
        <v>0</v>
      </c>
      <c r="AA32" s="12">
        <v>0</v>
      </c>
      <c r="AB32" s="12">
        <v>0</v>
      </c>
      <c r="AC32" s="12">
        <v>0</v>
      </c>
      <c r="AD32" s="12">
        <v>30322076</v>
      </c>
      <c r="AE32" s="12">
        <v>32340287</v>
      </c>
      <c r="AF32" s="12">
        <v>20106269</v>
      </c>
      <c r="AG32" s="12">
        <v>32514623</v>
      </c>
      <c r="AH32" s="12">
        <v>48800161</v>
      </c>
      <c r="AI32" s="12">
        <v>41512531</v>
      </c>
      <c r="AJ32" s="12">
        <v>13923719</v>
      </c>
      <c r="AK32" s="12">
        <v>15256811</v>
      </c>
      <c r="AL32" s="12">
        <v>17936569</v>
      </c>
      <c r="AM32" s="12">
        <v>14146426</v>
      </c>
      <c r="AN32" s="12">
        <v>22677837</v>
      </c>
      <c r="AO32" s="12">
        <v>9488878</v>
      </c>
      <c r="AP32" s="12">
        <v>8577542</v>
      </c>
      <c r="AQ32" s="12">
        <v>5540494</v>
      </c>
      <c r="AR32" s="12">
        <v>4577807</v>
      </c>
      <c r="AS32" s="12">
        <v>23110308</v>
      </c>
      <c r="AT32" s="12">
        <v>9536424</v>
      </c>
      <c r="AU32" s="12">
        <v>7076841</v>
      </c>
      <c r="AV32" s="12">
        <v>9652731</v>
      </c>
      <c r="AW32" s="12">
        <v>9855217</v>
      </c>
      <c r="AX32" s="12">
        <v>9487278</v>
      </c>
      <c r="AY32" s="12">
        <v>8489274</v>
      </c>
      <c r="AZ32" s="12">
        <v>5540494</v>
      </c>
      <c r="BA32" s="12">
        <v>4577807</v>
      </c>
      <c r="BB32" s="12">
        <v>8882404</v>
      </c>
      <c r="BC32" s="12">
        <v>7086770</v>
      </c>
      <c r="BD32" s="12">
        <v>7062838</v>
      </c>
      <c r="BE32" s="12">
        <v>14456384</v>
      </c>
      <c r="BF32" s="12">
        <v>7158166</v>
      </c>
      <c r="BG32" s="12">
        <v>2804028</v>
      </c>
      <c r="BH32" s="12">
        <v>26278679</v>
      </c>
      <c r="BI32" s="12">
        <v>45776367</v>
      </c>
      <c r="BJ32" s="12">
        <v>34105496</v>
      </c>
      <c r="BK32" s="12">
        <v>-8341390</v>
      </c>
      <c r="BL32" s="12">
        <v>7115751</v>
      </c>
      <c r="BM32" s="12">
        <v>12114017</v>
      </c>
      <c r="BN32" s="12">
        <v>992000</v>
      </c>
      <c r="BO32" s="12">
        <v>257000</v>
      </c>
      <c r="BP32" s="12">
        <v>791946</v>
      </c>
      <c r="BQ32" s="12">
        <v>3205983</v>
      </c>
      <c r="BR32" s="12">
        <v>5968050</v>
      </c>
      <c r="BS32" s="12">
        <v>5229654</v>
      </c>
      <c r="BT32" s="12">
        <v>981903</v>
      </c>
      <c r="BU32" s="12">
        <v>366939</v>
      </c>
      <c r="BV32" s="12">
        <v>821762</v>
      </c>
      <c r="BW32" s="12">
        <v>13464384</v>
      </c>
      <c r="BX32" s="12">
        <v>6901166</v>
      </c>
      <c r="BY32" s="12">
        <v>2012082</v>
      </c>
      <c r="BZ32" s="12">
        <v>23072696</v>
      </c>
      <c r="CA32" s="12">
        <v>39808317</v>
      </c>
      <c r="CB32" s="12">
        <v>28875842</v>
      </c>
      <c r="CC32" s="12">
        <v>-9323293</v>
      </c>
      <c r="CD32" s="12">
        <v>6748811</v>
      </c>
      <c r="CE32" s="12">
        <v>11292255</v>
      </c>
      <c r="CF32" s="12">
        <v>0</v>
      </c>
      <c r="CG32" s="12">
        <v>0</v>
      </c>
      <c r="CH32" s="12">
        <v>0</v>
      </c>
      <c r="CI32" s="12">
        <v>0</v>
      </c>
      <c r="CJ32" s="12">
        <v>0</v>
      </c>
      <c r="CK32" s="12">
        <v>0</v>
      </c>
      <c r="CL32" s="12">
        <v>0</v>
      </c>
      <c r="CM32" s="12">
        <v>0</v>
      </c>
      <c r="CN32" s="12">
        <v>0</v>
      </c>
      <c r="CO32" s="12">
        <v>0</v>
      </c>
      <c r="CP32" s="12">
        <v>0</v>
      </c>
      <c r="CQ32" s="12">
        <v>0</v>
      </c>
      <c r="CR32" s="12">
        <v>0</v>
      </c>
      <c r="CS32" s="12">
        <v>0</v>
      </c>
      <c r="CT32" s="12">
        <v>3246</v>
      </c>
      <c r="CU32" s="12">
        <v>0</v>
      </c>
      <c r="CV32" s="12">
        <v>0</v>
      </c>
      <c r="CW32" s="12">
        <v>0</v>
      </c>
      <c r="CX32" s="12">
        <v>13464384</v>
      </c>
      <c r="CY32" s="12">
        <v>6901166</v>
      </c>
      <c r="CZ32" s="12">
        <v>2012082</v>
      </c>
      <c r="DA32" s="12">
        <v>23072696</v>
      </c>
      <c r="DB32" s="12">
        <v>39808317</v>
      </c>
      <c r="DC32" s="12">
        <v>28872596</v>
      </c>
      <c r="DD32" s="12">
        <v>-9323293</v>
      </c>
      <c r="DE32" s="12">
        <v>6748811</v>
      </c>
      <c r="DF32" s="12">
        <v>11292255</v>
      </c>
      <c r="DG32" s="12">
        <v>-1719266</v>
      </c>
      <c r="DH32" s="12">
        <v>-2504284</v>
      </c>
      <c r="DI32" s="12">
        <v>-7813362</v>
      </c>
      <c r="DJ32" s="12">
        <v>2341598</v>
      </c>
      <c r="DK32" s="12">
        <v>2516699</v>
      </c>
      <c r="DL32" s="12">
        <v>-2832474</v>
      </c>
      <c r="DM32" s="12">
        <v>845199</v>
      </c>
      <c r="DN32" s="12">
        <v>1395364</v>
      </c>
      <c r="DO32" s="12">
        <v>1254289</v>
      </c>
    </row>
    <row r="33" spans="2:119" x14ac:dyDescent="0.25">
      <c r="B33" t="str">
        <f>Bilan!B33</f>
        <v>R&amp;R ICE CREAM DEUTSCHLAND GMBH</v>
      </c>
      <c r="C33" s="12">
        <v>175101165</v>
      </c>
      <c r="D33" s="12">
        <v>210718956</v>
      </c>
      <c r="E33" s="12">
        <v>232658695</v>
      </c>
      <c r="F33" s="12">
        <v>240564391</v>
      </c>
      <c r="G33" s="12">
        <v>220575676</v>
      </c>
      <c r="H33" s="12">
        <v>204249582</v>
      </c>
      <c r="I33" s="12">
        <v>188323735</v>
      </c>
      <c r="J33" s="12">
        <v>203347639</v>
      </c>
      <c r="K33" s="12">
        <v>218683276</v>
      </c>
      <c r="L33" s="12">
        <v>4782072</v>
      </c>
      <c r="M33" s="12">
        <v>2987593</v>
      </c>
      <c r="N33" s="12">
        <v>-6363714</v>
      </c>
      <c r="O33" s="12">
        <v>14145113</v>
      </c>
      <c r="P33" s="12">
        <v>20824493</v>
      </c>
      <c r="Q33" s="12">
        <v>13439498</v>
      </c>
      <c r="R33" s="12">
        <v>10159761</v>
      </c>
      <c r="S33" s="12">
        <v>17158633</v>
      </c>
      <c r="T33" s="12">
        <v>14797263</v>
      </c>
      <c r="U33" s="12">
        <v>6562656</v>
      </c>
      <c r="V33" s="12">
        <v>6666218</v>
      </c>
      <c r="W33" s="12">
        <v>6914755</v>
      </c>
      <c r="X33" s="12">
        <v>6818977</v>
      </c>
      <c r="Y33" s="12">
        <v>7624685</v>
      </c>
      <c r="Z33" s="12">
        <v>8939497</v>
      </c>
      <c r="AA33" s="12">
        <v>10851325</v>
      </c>
      <c r="AB33" s="12">
        <v>9276011</v>
      </c>
      <c r="AC33" s="12">
        <v>8991349</v>
      </c>
      <c r="AD33" s="12">
        <v>524066</v>
      </c>
      <c r="AE33" s="12">
        <v>856273</v>
      </c>
      <c r="AF33" s="12">
        <v>1300957</v>
      </c>
      <c r="AG33" s="12">
        <v>1434542</v>
      </c>
      <c r="AH33" s="12">
        <v>1111863</v>
      </c>
      <c r="AI33" s="12">
        <v>1014579</v>
      </c>
      <c r="AJ33" s="12">
        <v>1058175</v>
      </c>
      <c r="AK33" s="12">
        <v>760300</v>
      </c>
      <c r="AL33" s="12">
        <v>716069</v>
      </c>
      <c r="AM33" s="12">
        <v>2082023</v>
      </c>
      <c r="AN33" s="12">
        <v>7302092</v>
      </c>
      <c r="AO33" s="12">
        <v>6809260</v>
      </c>
      <c r="AP33" s="12">
        <v>11321695</v>
      </c>
      <c r="AQ33" s="12">
        <v>7806243</v>
      </c>
      <c r="AR33" s="12">
        <v>4342567</v>
      </c>
      <c r="AS33" s="12">
        <v>5115784</v>
      </c>
      <c r="AT33" s="12">
        <v>4953495</v>
      </c>
      <c r="AU33" s="12">
        <v>22849293</v>
      </c>
      <c r="AV33" s="12">
        <v>2082023</v>
      </c>
      <c r="AW33" s="12">
        <v>7302092</v>
      </c>
      <c r="AX33" s="12">
        <v>6805236</v>
      </c>
      <c r="AY33" s="12">
        <v>6000988</v>
      </c>
      <c r="AZ33" s="12">
        <v>3471791</v>
      </c>
      <c r="BA33" s="12">
        <v>3434701</v>
      </c>
      <c r="BB33" s="12">
        <v>5115784</v>
      </c>
      <c r="BC33" s="12">
        <v>4953495</v>
      </c>
      <c r="BD33" s="12">
        <v>4383509</v>
      </c>
      <c r="BE33" s="12">
        <v>3224115</v>
      </c>
      <c r="BF33" s="12">
        <v>-3458226</v>
      </c>
      <c r="BG33" s="12">
        <v>-11872017</v>
      </c>
      <c r="BH33" s="12">
        <v>4257960</v>
      </c>
      <c r="BI33" s="12">
        <v>14130113</v>
      </c>
      <c r="BJ33" s="12">
        <v>10111511</v>
      </c>
      <c r="BK33" s="12">
        <v>6102152</v>
      </c>
      <c r="BL33" s="12">
        <v>12965438</v>
      </c>
      <c r="BM33" s="12">
        <v>-7335961</v>
      </c>
      <c r="BN33" s="12">
        <v>1538807</v>
      </c>
      <c r="BO33" s="12">
        <v>57802</v>
      </c>
      <c r="BP33" s="12">
        <v>-108346</v>
      </c>
      <c r="BQ33" s="12">
        <v>1185513</v>
      </c>
      <c r="BR33" s="12">
        <v>2287557</v>
      </c>
      <c r="BS33" s="12">
        <v>1310406</v>
      </c>
      <c r="BT33" s="12">
        <v>1932930</v>
      </c>
      <c r="BU33" s="12">
        <v>3315792</v>
      </c>
      <c r="BV33" s="12">
        <v>3339998</v>
      </c>
      <c r="BW33" s="12">
        <v>1685308</v>
      </c>
      <c r="BX33" s="12">
        <v>-3516028</v>
      </c>
      <c r="BY33" s="12">
        <v>-11763671</v>
      </c>
      <c r="BZ33" s="12">
        <v>3072448</v>
      </c>
      <c r="CA33" s="12">
        <v>11842556</v>
      </c>
      <c r="CB33" s="12">
        <v>8801104</v>
      </c>
      <c r="CC33" s="12">
        <v>4169222</v>
      </c>
      <c r="CD33" s="12">
        <v>9649646</v>
      </c>
      <c r="CE33" s="12">
        <v>-10675960</v>
      </c>
      <c r="CF33" s="12">
        <v>0</v>
      </c>
      <c r="CG33" s="12">
        <v>0</v>
      </c>
      <c r="CH33" s="12">
        <v>0</v>
      </c>
      <c r="CI33" s="12">
        <v>0</v>
      </c>
      <c r="CJ33" s="12">
        <v>0</v>
      </c>
      <c r="CK33" s="12">
        <v>0</v>
      </c>
      <c r="CL33" s="12">
        <v>0</v>
      </c>
      <c r="CM33" s="12">
        <v>0</v>
      </c>
      <c r="CN33" s="12">
        <v>0</v>
      </c>
      <c r="CO33" s="12">
        <v>0</v>
      </c>
      <c r="CP33" s="12">
        <v>0</v>
      </c>
      <c r="CQ33" s="12">
        <v>0</v>
      </c>
      <c r="CR33" s="12">
        <v>0</v>
      </c>
      <c r="CS33" s="12">
        <v>0</v>
      </c>
      <c r="CT33" s="12">
        <v>588320</v>
      </c>
      <c r="CU33" s="12">
        <v>2313259</v>
      </c>
      <c r="CV33" s="12">
        <v>0</v>
      </c>
      <c r="CW33" s="12">
        <v>0</v>
      </c>
      <c r="CX33" s="12">
        <v>1685308</v>
      </c>
      <c r="CY33" s="12">
        <v>-3516028</v>
      </c>
      <c r="CZ33" s="12">
        <v>-11763671</v>
      </c>
      <c r="DA33" s="12">
        <v>3072448</v>
      </c>
      <c r="DB33" s="12">
        <v>11842556</v>
      </c>
      <c r="DC33" s="12">
        <v>8212784</v>
      </c>
      <c r="DD33" s="12">
        <v>1855963</v>
      </c>
      <c r="DE33" s="12">
        <v>9649646</v>
      </c>
      <c r="DF33" s="12">
        <v>-10675960</v>
      </c>
      <c r="DG33" s="12">
        <v>11344728</v>
      </c>
      <c r="DH33" s="12">
        <v>9653811</v>
      </c>
      <c r="DI33" s="12">
        <v>551041</v>
      </c>
      <c r="DJ33" s="12">
        <v>20964090</v>
      </c>
      <c r="DK33" s="12">
        <v>28449178</v>
      </c>
      <c r="DL33" s="12">
        <v>21790675</v>
      </c>
      <c r="DM33" s="12">
        <v>18697827</v>
      </c>
      <c r="DN33" s="12">
        <v>26434644</v>
      </c>
      <c r="DO33" s="12">
        <v>23788612</v>
      </c>
    </row>
    <row r="34" spans="2:119" x14ac:dyDescent="0.25">
      <c r="B34" t="str">
        <f>Bilan!B34</f>
        <v>RABO TRADING GERMANY GMBH</v>
      </c>
      <c r="C34" s="12">
        <v>274112759</v>
      </c>
      <c r="D34" s="12">
        <v>511234084</v>
      </c>
      <c r="E34" s="12">
        <v>871489934</v>
      </c>
      <c r="F34" s="12">
        <v>1621621352</v>
      </c>
      <c r="G34" s="12">
        <v>1215077618</v>
      </c>
      <c r="H34" s="12">
        <v>1142417106</v>
      </c>
      <c r="I34" s="12">
        <v>1514501865</v>
      </c>
      <c r="J34" s="12">
        <v>1703453598</v>
      </c>
      <c r="K34" s="12">
        <v>1585904697</v>
      </c>
      <c r="L34" s="12">
        <v>4775722</v>
      </c>
      <c r="M34" s="12">
        <v>7908919</v>
      </c>
      <c r="N34" s="12">
        <v>20233885</v>
      </c>
      <c r="O34" s="12">
        <v>12253132</v>
      </c>
      <c r="P34" s="12">
        <v>7379362</v>
      </c>
      <c r="Q34" s="12">
        <v>7078383</v>
      </c>
      <c r="R34" s="12">
        <v>6344935</v>
      </c>
      <c r="S34" s="12">
        <v>5384129</v>
      </c>
      <c r="T34" s="12">
        <v>5816083</v>
      </c>
      <c r="U34" s="12">
        <v>2402</v>
      </c>
      <c r="V34" s="12">
        <v>484</v>
      </c>
      <c r="W34" s="12">
        <v>483</v>
      </c>
      <c r="X34" s="12">
        <v>4090</v>
      </c>
      <c r="Y34" s="12">
        <v>713887</v>
      </c>
      <c r="Z34" s="12">
        <v>22011</v>
      </c>
      <c r="AA34" s="12">
        <v>1635</v>
      </c>
      <c r="AB34" s="12">
        <v>0</v>
      </c>
      <c r="AC34" s="12">
        <v>0</v>
      </c>
      <c r="AD34" s="12">
        <v>3621</v>
      </c>
      <c r="AE34" s="12">
        <v>1637</v>
      </c>
      <c r="AF34" s="12">
        <v>126440</v>
      </c>
      <c r="AG34" s="12">
        <v>35772</v>
      </c>
      <c r="AH34" s="12">
        <v>15445</v>
      </c>
      <c r="AI34" s="12">
        <v>52952</v>
      </c>
      <c r="AJ34" s="12">
        <v>5393</v>
      </c>
      <c r="AK34" s="12">
        <v>1957</v>
      </c>
      <c r="AL34" s="12">
        <v>2186</v>
      </c>
      <c r="AM34" s="12">
        <v>3382986</v>
      </c>
      <c r="AN34" s="12">
        <v>7477422</v>
      </c>
      <c r="AO34" s="12">
        <v>16494740</v>
      </c>
      <c r="AP34" s="12">
        <v>18265711</v>
      </c>
      <c r="AQ34" s="12">
        <v>3836578</v>
      </c>
      <c r="AR34" s="12">
        <v>1968901</v>
      </c>
      <c r="AS34" s="12">
        <v>4706287</v>
      </c>
      <c r="AT34" s="12">
        <v>2891932</v>
      </c>
      <c r="AU34" s="12">
        <v>1327155</v>
      </c>
      <c r="AV34" s="12">
        <v>3382986</v>
      </c>
      <c r="AW34" s="12">
        <v>7477422</v>
      </c>
      <c r="AX34" s="12">
        <v>16494740</v>
      </c>
      <c r="AY34" s="12">
        <v>18265711</v>
      </c>
      <c r="AZ34" s="12">
        <v>3836578</v>
      </c>
      <c r="BA34" s="12">
        <v>1968901</v>
      </c>
      <c r="BB34" s="12">
        <v>4706287</v>
      </c>
      <c r="BC34" s="12">
        <v>2891932</v>
      </c>
      <c r="BD34" s="12">
        <v>1327155</v>
      </c>
      <c r="BE34" s="12">
        <v>1396357</v>
      </c>
      <c r="BF34" s="12">
        <v>433134</v>
      </c>
      <c r="BG34" s="12">
        <v>3865585</v>
      </c>
      <c r="BH34" s="12">
        <v>-5976806</v>
      </c>
      <c r="BI34" s="12">
        <v>3558228</v>
      </c>
      <c r="BJ34" s="12">
        <v>5162434</v>
      </c>
      <c r="BK34" s="12">
        <v>1644041</v>
      </c>
      <c r="BL34" s="12">
        <v>2494154</v>
      </c>
      <c r="BM34" s="12">
        <v>4491113</v>
      </c>
      <c r="BN34" s="12">
        <v>438429</v>
      </c>
      <c r="BO34" s="12">
        <v>496190</v>
      </c>
      <c r="BP34" s="12">
        <v>925905</v>
      </c>
      <c r="BQ34" s="12">
        <v>-75673</v>
      </c>
      <c r="BR34" s="12">
        <v>-1739999</v>
      </c>
      <c r="BS34" s="12">
        <v>370281</v>
      </c>
      <c r="BT34" s="12">
        <v>47</v>
      </c>
      <c r="BU34" s="12">
        <v>26</v>
      </c>
      <c r="BV34" s="12">
        <v>26</v>
      </c>
      <c r="BW34" s="12">
        <v>957928</v>
      </c>
      <c r="BX34" s="12">
        <v>-63056</v>
      </c>
      <c r="BY34" s="12">
        <v>2939679</v>
      </c>
      <c r="BZ34" s="12">
        <v>-5901133</v>
      </c>
      <c r="CA34" s="12">
        <v>5298227</v>
      </c>
      <c r="CB34" s="12">
        <v>4792153</v>
      </c>
      <c r="CC34" s="12">
        <v>1643994</v>
      </c>
      <c r="CD34" s="12">
        <v>2494128</v>
      </c>
      <c r="CE34" s="12">
        <v>4491087</v>
      </c>
      <c r="CF34" s="12">
        <v>0</v>
      </c>
      <c r="CG34" s="12">
        <v>0</v>
      </c>
      <c r="CH34" s="12">
        <v>0</v>
      </c>
      <c r="CI34" s="12">
        <v>0</v>
      </c>
      <c r="CJ34" s="12">
        <v>0</v>
      </c>
      <c r="CK34" s="12">
        <v>0</v>
      </c>
      <c r="CL34" s="12">
        <v>0</v>
      </c>
      <c r="CM34" s="12">
        <v>0</v>
      </c>
      <c r="CN34" s="12">
        <v>0</v>
      </c>
      <c r="CO34" s="12">
        <v>0</v>
      </c>
      <c r="CP34" s="12">
        <v>0</v>
      </c>
      <c r="CQ34" s="12">
        <v>0</v>
      </c>
      <c r="CR34" s="12">
        <v>-5901133</v>
      </c>
      <c r="CS34" s="12">
        <v>5298227</v>
      </c>
      <c r="CT34" s="12">
        <v>4792153</v>
      </c>
      <c r="CU34" s="12">
        <v>1643994</v>
      </c>
      <c r="CV34" s="12">
        <v>2494128</v>
      </c>
      <c r="CW34" s="12">
        <v>4491087</v>
      </c>
      <c r="CX34" s="12">
        <v>957928</v>
      </c>
      <c r="CY34" s="12">
        <v>-63056</v>
      </c>
      <c r="CZ34" s="12">
        <v>2939679</v>
      </c>
      <c r="DA34" s="12">
        <v>0</v>
      </c>
      <c r="DB34" s="12">
        <v>0</v>
      </c>
      <c r="DC34" s="12">
        <v>0</v>
      </c>
      <c r="DD34" s="12">
        <v>0</v>
      </c>
      <c r="DE34" s="12">
        <v>0</v>
      </c>
      <c r="DF34" s="12">
        <v>0</v>
      </c>
      <c r="DG34" s="12">
        <v>4778124</v>
      </c>
      <c r="DH34" s="12">
        <v>7909403</v>
      </c>
      <c r="DI34" s="12">
        <v>20234368</v>
      </c>
      <c r="DJ34" s="12">
        <v>18158355</v>
      </c>
      <c r="DK34" s="12">
        <v>2795022</v>
      </c>
      <c r="DL34" s="12">
        <v>2308241</v>
      </c>
      <c r="DM34" s="12">
        <v>4702576</v>
      </c>
      <c r="DN34" s="12">
        <v>2890001</v>
      </c>
      <c r="DO34" s="12">
        <v>1324996</v>
      </c>
    </row>
    <row r="35" spans="2:119" x14ac:dyDescent="0.25">
      <c r="B35" t="str">
        <f>Bilan!B35</f>
        <v>RENAULT DEUTSCHLAND AG</v>
      </c>
      <c r="C35" s="12">
        <v>1608046970</v>
      </c>
      <c r="D35" s="12">
        <v>1622613486</v>
      </c>
      <c r="E35" s="12">
        <v>1199066104</v>
      </c>
      <c r="F35" s="12">
        <v>1176719253</v>
      </c>
      <c r="G35" s="12">
        <v>1177682496</v>
      </c>
      <c r="H35" s="12">
        <v>1133782168</v>
      </c>
      <c r="I35" s="12">
        <v>1217735373</v>
      </c>
      <c r="J35" s="12">
        <v>1177900394</v>
      </c>
      <c r="K35" s="12">
        <v>1137468578</v>
      </c>
      <c r="L35" s="12">
        <v>76049528</v>
      </c>
      <c r="M35" s="12">
        <v>88498529</v>
      </c>
      <c r="N35" s="12">
        <v>42649727</v>
      </c>
      <c r="O35" s="12">
        <v>42800267</v>
      </c>
      <c r="P35" s="12">
        <v>38048212</v>
      </c>
      <c r="Q35" s="12">
        <v>38118200</v>
      </c>
      <c r="R35" s="12">
        <v>65522214</v>
      </c>
      <c r="S35" s="12">
        <v>34728269</v>
      </c>
      <c r="T35" s="12">
        <v>32821185</v>
      </c>
      <c r="U35" s="12">
        <v>3660306</v>
      </c>
      <c r="V35" s="12">
        <v>3673075</v>
      </c>
      <c r="W35" s="12">
        <v>2929671</v>
      </c>
      <c r="X35" s="12">
        <v>2712320</v>
      </c>
      <c r="Y35" s="12">
        <v>2426245</v>
      </c>
      <c r="Z35" s="12">
        <v>2095965</v>
      </c>
      <c r="AA35" s="12">
        <v>2032028</v>
      </c>
      <c r="AB35" s="12">
        <v>1947283</v>
      </c>
      <c r="AC35" s="12">
        <v>1908682</v>
      </c>
      <c r="AD35" s="12">
        <v>4288746</v>
      </c>
      <c r="AE35" s="12">
        <v>5203540</v>
      </c>
      <c r="AF35" s="12">
        <v>10077014</v>
      </c>
      <c r="AG35" s="12">
        <v>7790833</v>
      </c>
      <c r="AH35" s="12">
        <v>2160707</v>
      </c>
      <c r="AI35" s="12">
        <v>906378</v>
      </c>
      <c r="AJ35" s="12">
        <v>3906508</v>
      </c>
      <c r="AK35" s="12">
        <v>733983</v>
      </c>
      <c r="AL35" s="12">
        <v>250145</v>
      </c>
      <c r="AM35" s="12">
        <v>52832333</v>
      </c>
      <c r="AN35" s="12">
        <v>55815992</v>
      </c>
      <c r="AO35" s="12">
        <v>34080785</v>
      </c>
      <c r="AP35" s="12">
        <v>57180865</v>
      </c>
      <c r="AQ35" s="12">
        <v>25453572</v>
      </c>
      <c r="AR35" s="12">
        <v>18435467</v>
      </c>
      <c r="AS35" s="12">
        <v>22012035</v>
      </c>
      <c r="AT35" s="12">
        <v>27008883</v>
      </c>
      <c r="AU35" s="12">
        <v>24811594</v>
      </c>
      <c r="AV35" s="12">
        <v>27026746</v>
      </c>
      <c r="AW35" s="12">
        <v>28031407</v>
      </c>
      <c r="AX35" s="12">
        <v>25856894</v>
      </c>
      <c r="AY35" s="12">
        <v>29893563</v>
      </c>
      <c r="AZ35" s="12">
        <v>16141369</v>
      </c>
      <c r="BA35" s="12">
        <v>17268390</v>
      </c>
      <c r="BB35" s="12">
        <v>21942869</v>
      </c>
      <c r="BC35" s="12">
        <v>21686530</v>
      </c>
      <c r="BD35" s="12">
        <v>20976078</v>
      </c>
      <c r="BE35" s="12">
        <v>27505940</v>
      </c>
      <c r="BF35" s="12">
        <v>37886076</v>
      </c>
      <c r="BG35" s="12">
        <v>18645956</v>
      </c>
      <c r="BH35" s="12">
        <v>-6589765</v>
      </c>
      <c r="BI35" s="12">
        <v>14755347</v>
      </c>
      <c r="BJ35" s="12">
        <v>20589111</v>
      </c>
      <c r="BK35" s="12">
        <v>47416687</v>
      </c>
      <c r="BL35" s="12">
        <v>8453369</v>
      </c>
      <c r="BM35" s="12">
        <v>8259736</v>
      </c>
      <c r="BN35" s="12">
        <v>9970902</v>
      </c>
      <c r="BO35" s="12">
        <v>19632008</v>
      </c>
      <c r="BP35" s="12">
        <v>9075035</v>
      </c>
      <c r="BQ35" s="12">
        <v>301772</v>
      </c>
      <c r="BR35" s="12">
        <v>5044938</v>
      </c>
      <c r="BS35" s="12">
        <v>4755646</v>
      </c>
      <c r="BT35" s="12">
        <v>14989839</v>
      </c>
      <c r="BU35" s="12">
        <v>4576111</v>
      </c>
      <c r="BV35" s="12">
        <v>3687565</v>
      </c>
      <c r="BW35" s="12">
        <v>17535038</v>
      </c>
      <c r="BX35" s="12">
        <v>18254068</v>
      </c>
      <c r="BY35" s="12">
        <v>9570920</v>
      </c>
      <c r="BZ35" s="12">
        <v>-6891538</v>
      </c>
      <c r="CA35" s="12">
        <v>9710409</v>
      </c>
      <c r="CB35" s="12">
        <v>15833465</v>
      </c>
      <c r="CC35" s="12">
        <v>32426848</v>
      </c>
      <c r="CD35" s="12">
        <v>3877258</v>
      </c>
      <c r="CE35" s="12">
        <v>4572171</v>
      </c>
      <c r="CF35" s="12">
        <v>0</v>
      </c>
      <c r="CG35" s="12">
        <v>40522954</v>
      </c>
      <c r="CH35" s="12">
        <v>2282125</v>
      </c>
      <c r="CI35" s="12">
        <v>0</v>
      </c>
      <c r="CJ35" s="12">
        <v>0</v>
      </c>
      <c r="CK35" s="12">
        <v>0</v>
      </c>
      <c r="CL35" s="12">
        <v>0</v>
      </c>
      <c r="CM35" s="12">
        <v>0</v>
      </c>
      <c r="CN35" s="12">
        <v>0</v>
      </c>
      <c r="CO35" s="12">
        <v>0</v>
      </c>
      <c r="CP35" s="12">
        <v>40522954</v>
      </c>
      <c r="CQ35" s="12">
        <v>0</v>
      </c>
      <c r="CR35" s="12">
        <v>0</v>
      </c>
      <c r="CS35" s="12">
        <v>0</v>
      </c>
      <c r="CT35" s="12">
        <v>0</v>
      </c>
      <c r="CU35" s="12">
        <v>0</v>
      </c>
      <c r="CV35" s="12">
        <v>0</v>
      </c>
      <c r="CW35" s="12">
        <v>0</v>
      </c>
      <c r="CX35" s="12">
        <v>17535038</v>
      </c>
      <c r="CY35" s="12">
        <v>18254068</v>
      </c>
      <c r="CZ35" s="12">
        <v>11853045</v>
      </c>
      <c r="DA35" s="12">
        <v>-6891538</v>
      </c>
      <c r="DB35" s="12">
        <v>9710409</v>
      </c>
      <c r="DC35" s="12">
        <v>15833465</v>
      </c>
      <c r="DD35" s="12">
        <v>32426848</v>
      </c>
      <c r="DE35" s="12">
        <v>3877258</v>
      </c>
      <c r="DF35" s="12">
        <v>4572171</v>
      </c>
      <c r="DG35" s="12">
        <v>79709834</v>
      </c>
      <c r="DH35" s="12">
        <v>92171604</v>
      </c>
      <c r="DI35" s="12">
        <v>47861523</v>
      </c>
      <c r="DJ35" s="12">
        <v>45512587</v>
      </c>
      <c r="DK35" s="12">
        <v>40474457</v>
      </c>
      <c r="DL35" s="12">
        <v>40214165</v>
      </c>
      <c r="DM35" s="12">
        <v>67554242</v>
      </c>
      <c r="DN35" s="12">
        <v>36675552</v>
      </c>
      <c r="DO35" s="12">
        <v>34729867</v>
      </c>
    </row>
    <row r="36" spans="2:119" x14ac:dyDescent="0.25">
      <c r="B36" t="str">
        <f>Bilan!B36</f>
        <v>RHEIKA-DELTA WARENHANDELSGESELLSCHAFT MIT BESCHRÄNKTER HAFTUNG</v>
      </c>
      <c r="C36" s="12">
        <v>567069000</v>
      </c>
      <c r="D36" s="12">
        <v>586900771</v>
      </c>
      <c r="E36" s="12">
        <v>596194790</v>
      </c>
      <c r="F36" s="12">
        <v>626570654</v>
      </c>
      <c r="G36" s="12">
        <v>635038400</v>
      </c>
      <c r="H36" s="12">
        <v>630016174</v>
      </c>
      <c r="I36" s="12">
        <v>627711520</v>
      </c>
      <c r="J36" s="12">
        <v>636001984</v>
      </c>
      <c r="K36" s="12">
        <v>645335507</v>
      </c>
      <c r="L36" s="12">
        <v>13268000</v>
      </c>
      <c r="M36" s="12">
        <v>14773475</v>
      </c>
      <c r="N36" s="12">
        <v>6337275</v>
      </c>
      <c r="O36" s="12">
        <v>18876741</v>
      </c>
      <c r="P36" s="12">
        <v>16640731</v>
      </c>
      <c r="Q36" s="12">
        <v>20554944</v>
      </c>
      <c r="R36" s="12">
        <v>23751146</v>
      </c>
      <c r="S36" s="12">
        <v>24702553</v>
      </c>
      <c r="T36" s="12">
        <v>23643609</v>
      </c>
      <c r="U36" s="12">
        <v>12841000</v>
      </c>
      <c r="V36" s="12">
        <v>12699148</v>
      </c>
      <c r="W36" s="12">
        <v>13316708</v>
      </c>
      <c r="X36" s="12">
        <v>12890333</v>
      </c>
      <c r="Y36" s="12">
        <v>12321923</v>
      </c>
      <c r="Z36" s="12">
        <v>12908426</v>
      </c>
      <c r="AA36" s="12">
        <v>12894976</v>
      </c>
      <c r="AB36" s="12">
        <v>12190825</v>
      </c>
      <c r="AC36" s="12">
        <v>11475123</v>
      </c>
      <c r="AD36" s="12">
        <v>0</v>
      </c>
      <c r="AE36" s="12">
        <v>4315</v>
      </c>
      <c r="AF36" s="12">
        <v>4231</v>
      </c>
      <c r="AG36" s="12">
        <v>511942</v>
      </c>
      <c r="AH36" s="12">
        <v>208284</v>
      </c>
      <c r="AI36" s="12">
        <v>128745</v>
      </c>
      <c r="AJ36" s="12">
        <v>195756</v>
      </c>
      <c r="AK36" s="12">
        <v>88389</v>
      </c>
      <c r="AL36" s="12">
        <v>25593</v>
      </c>
      <c r="AM36" s="12">
        <v>6505000</v>
      </c>
      <c r="AN36" s="12">
        <v>6835708</v>
      </c>
      <c r="AO36" s="12">
        <v>0</v>
      </c>
      <c r="AP36" s="12">
        <v>6990538</v>
      </c>
      <c r="AQ36" s="12">
        <v>6714295</v>
      </c>
      <c r="AR36" s="12">
        <v>6483379</v>
      </c>
      <c r="AS36" s="12">
        <v>6333480</v>
      </c>
      <c r="AT36" s="12">
        <v>5988041</v>
      </c>
      <c r="AU36" s="12">
        <v>5331796</v>
      </c>
      <c r="AV36" s="12">
        <v>6489000</v>
      </c>
      <c r="AW36" s="12">
        <v>6784643</v>
      </c>
      <c r="AX36" s="12">
        <v>0</v>
      </c>
      <c r="AY36" s="12">
        <v>6990538</v>
      </c>
      <c r="AZ36" s="12">
        <v>6714295</v>
      </c>
      <c r="BA36" s="12">
        <v>6483379</v>
      </c>
      <c r="BB36" s="12">
        <v>6333480</v>
      </c>
      <c r="BC36" s="12">
        <v>5988041</v>
      </c>
      <c r="BD36" s="12">
        <v>5331796</v>
      </c>
      <c r="BE36" s="12">
        <v>6763000</v>
      </c>
      <c r="BF36" s="12">
        <v>7942082</v>
      </c>
      <c r="BG36" s="12">
        <v>-572755</v>
      </c>
      <c r="BH36" s="12">
        <v>12398145</v>
      </c>
      <c r="BI36" s="12">
        <v>10134721</v>
      </c>
      <c r="BJ36" s="12">
        <v>14200310</v>
      </c>
      <c r="BK36" s="12">
        <v>17613423</v>
      </c>
      <c r="BL36" s="12">
        <v>18802902</v>
      </c>
      <c r="BM36" s="12">
        <v>18337407</v>
      </c>
      <c r="BN36" s="12">
        <v>1263000</v>
      </c>
      <c r="BO36" s="12">
        <v>1342082</v>
      </c>
      <c r="BP36" s="12">
        <v>249600</v>
      </c>
      <c r="BQ36" s="12">
        <v>2257784</v>
      </c>
      <c r="BR36" s="12">
        <v>1865678</v>
      </c>
      <c r="BS36" s="12">
        <v>2357531</v>
      </c>
      <c r="BT36" s="12">
        <v>2918927</v>
      </c>
      <c r="BU36" s="12">
        <v>3135090</v>
      </c>
      <c r="BV36" s="12">
        <v>3076894</v>
      </c>
      <c r="BW36" s="12">
        <v>5500000</v>
      </c>
      <c r="BX36" s="12">
        <v>6600000</v>
      </c>
      <c r="BY36" s="12">
        <v>-822354</v>
      </c>
      <c r="BZ36" s="12">
        <v>10140361</v>
      </c>
      <c r="CA36" s="12">
        <v>8269043</v>
      </c>
      <c r="CB36" s="12">
        <v>11842779</v>
      </c>
      <c r="CC36" s="12">
        <v>14694496</v>
      </c>
      <c r="CD36" s="12">
        <v>15667812</v>
      </c>
      <c r="CE36" s="12">
        <v>15260513</v>
      </c>
      <c r="CF36" s="12">
        <v>0</v>
      </c>
      <c r="CG36" s="12">
        <v>0</v>
      </c>
      <c r="CH36" s="12">
        <v>831714</v>
      </c>
      <c r="CI36" s="12">
        <v>0</v>
      </c>
      <c r="CJ36" s="12">
        <v>0</v>
      </c>
      <c r="CK36" s="12">
        <v>0</v>
      </c>
      <c r="CL36" s="12">
        <v>0</v>
      </c>
      <c r="CM36" s="12">
        <v>0</v>
      </c>
      <c r="CN36" s="12">
        <v>0</v>
      </c>
      <c r="CO36" s="12">
        <v>0</v>
      </c>
      <c r="CP36" s="12">
        <v>0</v>
      </c>
      <c r="CQ36" s="12">
        <v>9360</v>
      </c>
      <c r="CR36" s="12">
        <v>10140361</v>
      </c>
      <c r="CS36" s="12">
        <v>8255549</v>
      </c>
      <c r="CT36" s="12">
        <v>11824059</v>
      </c>
      <c r="CU36" s="12">
        <v>14675776</v>
      </c>
      <c r="CV36" s="12">
        <v>15649092</v>
      </c>
      <c r="CW36" s="12">
        <v>15241793</v>
      </c>
      <c r="CX36" s="12">
        <v>5500000</v>
      </c>
      <c r="CY36" s="12">
        <v>6600000</v>
      </c>
      <c r="CZ36" s="12">
        <v>0</v>
      </c>
      <c r="DA36" s="12">
        <v>0</v>
      </c>
      <c r="DB36" s="12">
        <v>13494</v>
      </c>
      <c r="DC36" s="12">
        <v>18720</v>
      </c>
      <c r="DD36" s="12">
        <v>18720</v>
      </c>
      <c r="DE36" s="12">
        <v>18720</v>
      </c>
      <c r="DF36" s="12">
        <v>18720</v>
      </c>
      <c r="DG36" s="12">
        <v>26109000</v>
      </c>
      <c r="DH36" s="12">
        <v>27472623</v>
      </c>
      <c r="DI36" s="12">
        <v>20476337</v>
      </c>
      <c r="DJ36" s="12">
        <v>21626713</v>
      </c>
      <c r="DK36" s="12">
        <v>20707105</v>
      </c>
      <c r="DL36" s="12">
        <v>21639311</v>
      </c>
      <c r="DM36" s="12">
        <v>21970346</v>
      </c>
      <c r="DN36" s="12">
        <v>21244286</v>
      </c>
      <c r="DO36" s="12">
        <v>19876939</v>
      </c>
    </row>
    <row r="37" spans="2:119" x14ac:dyDescent="0.25">
      <c r="B37" t="str">
        <f>Bilan!B37</f>
        <v>ROCHE DIAGNOSTICS GMBH</v>
      </c>
      <c r="C37" s="12">
        <v>3125999000</v>
      </c>
      <c r="D37" s="12">
        <v>3271119000</v>
      </c>
      <c r="E37" s="12">
        <v>3743938000</v>
      </c>
      <c r="F37" s="12">
        <v>3860326000</v>
      </c>
      <c r="G37" s="12">
        <v>3969895000</v>
      </c>
      <c r="H37" s="12">
        <v>3780754000</v>
      </c>
      <c r="I37" s="12">
        <v>4307073000</v>
      </c>
      <c r="J37" s="12">
        <v>4337918000</v>
      </c>
      <c r="K37" s="12">
        <v>4405189000</v>
      </c>
      <c r="L37" s="12">
        <v>241741000</v>
      </c>
      <c r="M37" s="12">
        <v>407608000</v>
      </c>
      <c r="N37" s="12">
        <v>443825000</v>
      </c>
      <c r="O37" s="12">
        <v>276408000</v>
      </c>
      <c r="P37" s="12">
        <v>329709000</v>
      </c>
      <c r="Q37" s="12">
        <v>444259000</v>
      </c>
      <c r="R37" s="12">
        <v>497630000</v>
      </c>
      <c r="S37" s="12">
        <v>404191000</v>
      </c>
      <c r="T37" s="12">
        <v>391985000</v>
      </c>
      <c r="U37" s="12">
        <v>276069000</v>
      </c>
      <c r="V37" s="12">
        <v>303024000</v>
      </c>
      <c r="W37" s="12">
        <v>327721000</v>
      </c>
      <c r="X37" s="12">
        <v>344872000</v>
      </c>
      <c r="Y37" s="12">
        <v>329683000</v>
      </c>
      <c r="Z37" s="12">
        <v>243613000</v>
      </c>
      <c r="AA37" s="12">
        <v>225475000</v>
      </c>
      <c r="AB37" s="12">
        <v>217591000</v>
      </c>
      <c r="AC37" s="12">
        <v>212163000</v>
      </c>
      <c r="AD37" s="12">
        <v>19789000</v>
      </c>
      <c r="AE37" s="12">
        <v>28626000</v>
      </c>
      <c r="AF37" s="12">
        <v>17420000</v>
      </c>
      <c r="AG37" s="12">
        <v>5721000</v>
      </c>
      <c r="AH37" s="12">
        <v>9092000</v>
      </c>
      <c r="AI37" s="12">
        <v>3413000</v>
      </c>
      <c r="AJ37" s="12">
        <v>518000</v>
      </c>
      <c r="AK37" s="12">
        <v>1432000</v>
      </c>
      <c r="AL37" s="12">
        <v>3467000</v>
      </c>
      <c r="AM37" s="12">
        <v>10053000</v>
      </c>
      <c r="AN37" s="12">
        <v>16527000</v>
      </c>
      <c r="AO37" s="12">
        <v>23167000</v>
      </c>
      <c r="AP37" s="12">
        <v>34385000</v>
      </c>
      <c r="AQ37" s="12">
        <v>12941000</v>
      </c>
      <c r="AR37" s="12">
        <v>100593000</v>
      </c>
      <c r="AS37" s="12">
        <v>107676000</v>
      </c>
      <c r="AT37" s="12">
        <v>106231000</v>
      </c>
      <c r="AU37" s="12">
        <v>107746000</v>
      </c>
      <c r="AV37" s="12">
        <v>9883000</v>
      </c>
      <c r="AW37" s="12">
        <v>16477000</v>
      </c>
      <c r="AX37" s="12">
        <v>23007000</v>
      </c>
      <c r="AY37" s="12">
        <v>34385000</v>
      </c>
      <c r="AZ37" s="12">
        <v>12745000</v>
      </c>
      <c r="BA37" s="12">
        <v>100593000</v>
      </c>
      <c r="BB37" s="12">
        <v>107249000</v>
      </c>
      <c r="BC37" s="12">
        <v>105077000</v>
      </c>
      <c r="BD37" s="12">
        <v>107746000</v>
      </c>
      <c r="BE37" s="12">
        <v>251477000</v>
      </c>
      <c r="BF37" s="12">
        <v>419707000</v>
      </c>
      <c r="BG37" s="12">
        <v>438078000</v>
      </c>
      <c r="BH37" s="12">
        <v>247744000</v>
      </c>
      <c r="BI37" s="12">
        <v>325860000</v>
      </c>
      <c r="BJ37" s="12">
        <v>347079000</v>
      </c>
      <c r="BK37" s="12">
        <v>390472000</v>
      </c>
      <c r="BL37" s="12">
        <v>299392000</v>
      </c>
      <c r="BM37" s="12">
        <v>287706000</v>
      </c>
      <c r="BN37" s="12">
        <v>2252000</v>
      </c>
      <c r="BO37" s="12">
        <v>114136000</v>
      </c>
      <c r="BP37" s="12">
        <v>-411000</v>
      </c>
      <c r="BQ37" s="12">
        <v>767000</v>
      </c>
      <c r="BR37" s="12">
        <v>-6744000</v>
      </c>
      <c r="BS37" s="12">
        <v>2366000</v>
      </c>
      <c r="BT37" s="12">
        <v>2490000</v>
      </c>
      <c r="BU37" s="12">
        <v>4454000</v>
      </c>
      <c r="BV37" s="12">
        <v>5081000</v>
      </c>
      <c r="BW37" s="12">
        <v>249225000</v>
      </c>
      <c r="BX37" s="12">
        <v>305571000</v>
      </c>
      <c r="BY37" s="12">
        <v>438489000</v>
      </c>
      <c r="BZ37" s="12">
        <v>246977000</v>
      </c>
      <c r="CA37" s="12">
        <v>332604000</v>
      </c>
      <c r="CB37" s="12">
        <v>344713000</v>
      </c>
      <c r="CC37" s="12">
        <v>387982000</v>
      </c>
      <c r="CD37" s="12">
        <v>294938000</v>
      </c>
      <c r="CE37" s="12">
        <v>282625000</v>
      </c>
      <c r="CF37" s="12">
        <v>0</v>
      </c>
      <c r="CG37" s="12">
        <v>0</v>
      </c>
      <c r="CH37" s="12">
        <v>0</v>
      </c>
      <c r="CI37" s="12">
        <v>0</v>
      </c>
      <c r="CJ37" s="12">
        <v>68279000</v>
      </c>
      <c r="CK37" s="12">
        <v>16656000</v>
      </c>
      <c r="CL37" s="12">
        <v>0</v>
      </c>
      <c r="CM37" s="12">
        <v>0</v>
      </c>
      <c r="CN37" s="12">
        <v>0</v>
      </c>
      <c r="CO37" s="12">
        <v>249225000</v>
      </c>
      <c r="CP37" s="12">
        <v>305571000</v>
      </c>
      <c r="CQ37" s="12">
        <v>438489000</v>
      </c>
      <c r="CR37" s="12">
        <v>246977000</v>
      </c>
      <c r="CS37" s="12">
        <v>400883000</v>
      </c>
      <c r="CT37" s="12">
        <v>361369000</v>
      </c>
      <c r="CU37" s="12">
        <v>387982000</v>
      </c>
      <c r="CV37" s="12">
        <v>294938000</v>
      </c>
      <c r="CW37" s="12">
        <v>282625000</v>
      </c>
      <c r="CX37" s="12">
        <v>0</v>
      </c>
      <c r="CY37" s="12">
        <v>0</v>
      </c>
      <c r="CZ37" s="12">
        <v>0</v>
      </c>
      <c r="DA37" s="12">
        <v>0</v>
      </c>
      <c r="DB37" s="12">
        <v>0</v>
      </c>
      <c r="DC37" s="12">
        <v>0</v>
      </c>
      <c r="DD37" s="12">
        <v>0</v>
      </c>
      <c r="DE37" s="12">
        <v>0</v>
      </c>
      <c r="DF37" s="12">
        <v>0</v>
      </c>
      <c r="DG37" s="12">
        <v>268585000</v>
      </c>
      <c r="DH37" s="12">
        <v>405061000</v>
      </c>
      <c r="DI37" s="12">
        <v>333057000</v>
      </c>
      <c r="DJ37" s="12">
        <v>374303000</v>
      </c>
      <c r="DK37" s="12">
        <v>326788000</v>
      </c>
      <c r="DL37" s="12">
        <v>343159000</v>
      </c>
      <c r="DM37" s="12">
        <v>335123000</v>
      </c>
      <c r="DN37" s="12">
        <v>326844000</v>
      </c>
      <c r="DO37" s="12">
        <v>321523000</v>
      </c>
    </row>
    <row r="38" spans="2:119" x14ac:dyDescent="0.25">
      <c r="B38" t="str">
        <f>Bilan!B38</f>
        <v>ROGESA ROHEISENGESELL- SCHAFT SAAR MBH</v>
      </c>
      <c r="C38" s="12">
        <v>960546000</v>
      </c>
      <c r="D38" s="12">
        <v>956663000</v>
      </c>
      <c r="E38" s="12">
        <v>1108398000</v>
      </c>
      <c r="F38" s="12">
        <v>1442231000</v>
      </c>
      <c r="G38" s="12">
        <v>912717000</v>
      </c>
      <c r="H38" s="12">
        <v>1237963000</v>
      </c>
      <c r="I38" s="12">
        <v>1648988000</v>
      </c>
      <c r="J38" s="12">
        <v>1393639000</v>
      </c>
      <c r="K38" s="12">
        <v>1255190000</v>
      </c>
      <c r="L38" s="12">
        <v>4962000</v>
      </c>
      <c r="M38" s="12">
        <v>3190000</v>
      </c>
      <c r="N38" s="12">
        <v>1393000</v>
      </c>
      <c r="O38" s="12">
        <v>3082000</v>
      </c>
      <c r="P38" s="12">
        <v>58810000</v>
      </c>
      <c r="Q38" s="12">
        <v>5402000</v>
      </c>
      <c r="R38" s="12">
        <v>7693000</v>
      </c>
      <c r="S38" s="12">
        <v>6157000</v>
      </c>
      <c r="T38" s="12">
        <v>10016000</v>
      </c>
      <c r="U38" s="12">
        <v>31473000</v>
      </c>
      <c r="V38" s="12">
        <v>17333000</v>
      </c>
      <c r="W38" s="12">
        <v>17467000</v>
      </c>
      <c r="X38" s="12">
        <v>16875000</v>
      </c>
      <c r="Y38" s="12">
        <v>15795000</v>
      </c>
      <c r="Z38" s="12">
        <v>21386000</v>
      </c>
      <c r="AA38" s="12">
        <v>36077000</v>
      </c>
      <c r="AB38" s="12">
        <v>31946000</v>
      </c>
      <c r="AC38" s="12">
        <v>30958000</v>
      </c>
      <c r="AD38" s="12">
        <v>1491000</v>
      </c>
      <c r="AE38" s="12">
        <v>2221000</v>
      </c>
      <c r="AF38" s="12">
        <v>3377000</v>
      </c>
      <c r="AG38" s="12">
        <v>2110000</v>
      </c>
      <c r="AH38" s="12">
        <v>714000</v>
      </c>
      <c r="AI38" s="12">
        <v>450000</v>
      </c>
      <c r="AJ38" s="12">
        <v>151000</v>
      </c>
      <c r="AK38" s="12">
        <v>929000</v>
      </c>
      <c r="AL38" s="12">
        <v>1104000</v>
      </c>
      <c r="AM38" s="12">
        <v>6404000</v>
      </c>
      <c r="AN38" s="12">
        <v>5415000</v>
      </c>
      <c r="AO38" s="12">
        <v>4601000</v>
      </c>
      <c r="AP38" s="12">
        <v>4990000</v>
      </c>
      <c r="AQ38" s="12">
        <v>14488000</v>
      </c>
      <c r="AR38" s="12">
        <v>5775000</v>
      </c>
      <c r="AS38" s="12">
        <v>7656000</v>
      </c>
      <c r="AT38" s="12">
        <v>6130000</v>
      </c>
      <c r="AU38" s="12">
        <v>0</v>
      </c>
      <c r="AV38" s="12">
        <v>6404000</v>
      </c>
      <c r="AW38" s="12">
        <v>5415000</v>
      </c>
      <c r="AX38" s="12">
        <v>4601000</v>
      </c>
      <c r="AY38" s="12">
        <v>4990000</v>
      </c>
      <c r="AZ38" s="12">
        <v>4488000</v>
      </c>
      <c r="BA38" s="12">
        <v>5775000</v>
      </c>
      <c r="BB38" s="12">
        <v>7656000</v>
      </c>
      <c r="BC38" s="12">
        <v>6130000</v>
      </c>
      <c r="BD38" s="12">
        <v>0</v>
      </c>
      <c r="BE38" s="12">
        <v>88000</v>
      </c>
      <c r="BF38" s="12">
        <v>87000</v>
      </c>
      <c r="BG38" s="12">
        <v>169000</v>
      </c>
      <c r="BH38" s="12">
        <v>202000</v>
      </c>
      <c r="BI38" s="12">
        <v>45036000</v>
      </c>
      <c r="BJ38" s="12">
        <v>77000</v>
      </c>
      <c r="BK38" s="12">
        <v>188000</v>
      </c>
      <c r="BL38" s="12">
        <v>956000</v>
      </c>
      <c r="BM38" s="12">
        <v>6257000</v>
      </c>
      <c r="BN38" s="12">
        <v>77000</v>
      </c>
      <c r="BO38" s="12">
        <v>77000</v>
      </c>
      <c r="BP38" s="12">
        <v>76000</v>
      </c>
      <c r="BQ38" s="12">
        <v>74000</v>
      </c>
      <c r="BR38" s="12">
        <v>150000</v>
      </c>
      <c r="BS38" s="12">
        <v>82000</v>
      </c>
      <c r="BT38" s="12">
        <v>84000</v>
      </c>
      <c r="BU38" s="12">
        <v>83000</v>
      </c>
      <c r="BV38" s="12">
        <v>80000</v>
      </c>
      <c r="BW38" s="12">
        <v>11000</v>
      </c>
      <c r="BX38" s="12">
        <v>10000</v>
      </c>
      <c r="BY38" s="12">
        <v>93000</v>
      </c>
      <c r="BZ38" s="12">
        <v>128000</v>
      </c>
      <c r="CA38" s="12">
        <v>44886000</v>
      </c>
      <c r="CB38" s="12">
        <v>-5000</v>
      </c>
      <c r="CC38" s="12">
        <v>104000</v>
      </c>
      <c r="CD38" s="12">
        <v>873000</v>
      </c>
      <c r="CE38" s="12">
        <v>6177000</v>
      </c>
      <c r="CF38" s="12">
        <v>0</v>
      </c>
      <c r="CG38" s="12">
        <v>0</v>
      </c>
      <c r="CH38" s="12">
        <v>0</v>
      </c>
      <c r="CI38" s="12">
        <v>0</v>
      </c>
      <c r="CJ38" s="12">
        <v>0</v>
      </c>
      <c r="CK38" s="12">
        <v>33000</v>
      </c>
      <c r="CL38" s="12">
        <v>0</v>
      </c>
      <c r="CM38" s="12">
        <v>0</v>
      </c>
      <c r="CN38" s="12">
        <v>0</v>
      </c>
      <c r="CO38" s="12">
        <v>11000</v>
      </c>
      <c r="CP38" s="12">
        <v>10000</v>
      </c>
      <c r="CQ38" s="12">
        <v>93000</v>
      </c>
      <c r="CR38" s="12">
        <v>128000</v>
      </c>
      <c r="CS38" s="12">
        <v>44886000</v>
      </c>
      <c r="CT38" s="12">
        <v>28000</v>
      </c>
      <c r="CU38" s="12">
        <v>104000</v>
      </c>
      <c r="CV38" s="12">
        <v>873000</v>
      </c>
      <c r="CW38" s="12">
        <v>6177000</v>
      </c>
      <c r="CX38" s="12">
        <v>0</v>
      </c>
      <c r="CY38" s="12">
        <v>0</v>
      </c>
      <c r="CZ38" s="12">
        <v>0</v>
      </c>
      <c r="DA38" s="12">
        <v>0</v>
      </c>
      <c r="DB38" s="12">
        <v>0</v>
      </c>
      <c r="DC38" s="12">
        <v>0</v>
      </c>
      <c r="DD38" s="12">
        <v>0</v>
      </c>
      <c r="DE38" s="12">
        <v>0</v>
      </c>
      <c r="DF38" s="12">
        <v>0</v>
      </c>
      <c r="DG38" s="12">
        <v>36424000</v>
      </c>
      <c r="DH38" s="12">
        <v>20513000</v>
      </c>
      <c r="DI38" s="12">
        <v>18767000</v>
      </c>
      <c r="DJ38" s="12">
        <v>19829000</v>
      </c>
      <c r="DK38" s="12">
        <v>29719000</v>
      </c>
      <c r="DL38" s="12">
        <v>26793000</v>
      </c>
      <c r="DM38" s="12">
        <v>43666000</v>
      </c>
      <c r="DN38" s="12">
        <v>37230000</v>
      </c>
      <c r="DO38" s="12">
        <v>34797000</v>
      </c>
    </row>
    <row r="39" spans="2:119" x14ac:dyDescent="0.25">
      <c r="B39" t="str">
        <f>Bilan!B39</f>
        <v>SAARSCHMIEDE GMBH FREIFORMSCHMIEDE</v>
      </c>
      <c r="C39" s="12">
        <v>158052451</v>
      </c>
      <c r="D39" s="12">
        <v>180782211</v>
      </c>
      <c r="E39" s="12">
        <v>250140616</v>
      </c>
      <c r="F39" s="12">
        <v>307543867</v>
      </c>
      <c r="G39" s="12">
        <v>341515474</v>
      </c>
      <c r="H39" s="12">
        <v>403683000</v>
      </c>
      <c r="I39" s="12">
        <v>341812000</v>
      </c>
      <c r="J39" s="12">
        <v>261773000</v>
      </c>
      <c r="K39" s="12">
        <v>261910000</v>
      </c>
      <c r="L39" s="12">
        <v>6849373</v>
      </c>
      <c r="M39" s="12">
        <v>11573193</v>
      </c>
      <c r="N39" s="12">
        <v>29828246</v>
      </c>
      <c r="O39" s="12">
        <v>41319358</v>
      </c>
      <c r="P39" s="12">
        <v>91726070</v>
      </c>
      <c r="Q39" s="12">
        <v>84445000</v>
      </c>
      <c r="R39" s="12">
        <v>23094000</v>
      </c>
      <c r="S39" s="12">
        <v>-31146000</v>
      </c>
      <c r="T39" s="12">
        <v>-5310000</v>
      </c>
      <c r="U39" s="12">
        <v>859280</v>
      </c>
      <c r="V39" s="12">
        <v>1238284</v>
      </c>
      <c r="W39" s="12">
        <v>24691670</v>
      </c>
      <c r="X39" s="12">
        <v>21871901</v>
      </c>
      <c r="Y39" s="12">
        <v>20662847</v>
      </c>
      <c r="Z39" s="12">
        <v>51874000</v>
      </c>
      <c r="AA39" s="12">
        <v>59238000</v>
      </c>
      <c r="AB39" s="12">
        <v>58223000</v>
      </c>
      <c r="AC39" s="12">
        <v>40531000</v>
      </c>
      <c r="AD39" s="12">
        <v>29024</v>
      </c>
      <c r="AE39" s="12">
        <v>40719</v>
      </c>
      <c r="AF39" s="12">
        <v>2145138</v>
      </c>
      <c r="AG39" s="12">
        <v>721771</v>
      </c>
      <c r="AH39" s="12">
        <v>210055</v>
      </c>
      <c r="AI39" s="12">
        <v>93000</v>
      </c>
      <c r="AJ39" s="12">
        <v>136000</v>
      </c>
      <c r="AK39" s="12">
        <v>253000</v>
      </c>
      <c r="AL39" s="12">
        <v>13000</v>
      </c>
      <c r="AM39" s="12">
        <v>464973</v>
      </c>
      <c r="AN39" s="12">
        <v>818817</v>
      </c>
      <c r="AO39" s="12">
        <v>4125639</v>
      </c>
      <c r="AP39" s="12">
        <v>5772797</v>
      </c>
      <c r="AQ39" s="12">
        <v>12044014</v>
      </c>
      <c r="AR39" s="12">
        <v>16759000</v>
      </c>
      <c r="AS39" s="12">
        <v>18636000</v>
      </c>
      <c r="AT39" s="12">
        <v>17734000</v>
      </c>
      <c r="AU39" s="12">
        <v>15985000</v>
      </c>
      <c r="AV39" s="12">
        <v>464973</v>
      </c>
      <c r="AW39" s="12">
        <v>818817</v>
      </c>
      <c r="AX39" s="12">
        <v>4125639</v>
      </c>
      <c r="AY39" s="12">
        <v>5772797</v>
      </c>
      <c r="AZ39" s="12">
        <v>12044014</v>
      </c>
      <c r="BA39" s="12">
        <v>16759000</v>
      </c>
      <c r="BB39" s="12">
        <v>18636000</v>
      </c>
      <c r="BC39" s="12">
        <v>17734000</v>
      </c>
      <c r="BD39" s="12">
        <v>15985000</v>
      </c>
      <c r="BE39" s="12">
        <v>6413424</v>
      </c>
      <c r="BF39" s="12">
        <v>10795095</v>
      </c>
      <c r="BG39" s="12">
        <v>27847745</v>
      </c>
      <c r="BH39" s="12">
        <v>36268332</v>
      </c>
      <c r="BI39" s="12">
        <v>79892111</v>
      </c>
      <c r="BJ39" s="12">
        <v>67779000</v>
      </c>
      <c r="BK39" s="12">
        <v>4594000</v>
      </c>
      <c r="BL39" s="12">
        <v>-48627000</v>
      </c>
      <c r="BM39" s="12">
        <v>-21282000</v>
      </c>
      <c r="BN39" s="12">
        <v>913482</v>
      </c>
      <c r="BO39" s="12">
        <v>2657553</v>
      </c>
      <c r="BP39" s="12">
        <v>14365944</v>
      </c>
      <c r="BQ39" s="12">
        <v>6901125</v>
      </c>
      <c r="BR39" s="12">
        <v>26256855</v>
      </c>
      <c r="BS39" s="12">
        <v>18707000</v>
      </c>
      <c r="BT39" s="12">
        <v>1369000</v>
      </c>
      <c r="BU39" s="12">
        <v>24000</v>
      </c>
      <c r="BV39" s="12">
        <v>-89000</v>
      </c>
      <c r="BW39" s="12">
        <v>5499941</v>
      </c>
      <c r="BX39" s="12">
        <v>8137542</v>
      </c>
      <c r="BY39" s="12">
        <v>13481801</v>
      </c>
      <c r="BZ39" s="12">
        <v>29367207</v>
      </c>
      <c r="CA39" s="12">
        <v>53635256</v>
      </c>
      <c r="CB39" s="12">
        <v>49072000</v>
      </c>
      <c r="CC39" s="12">
        <v>3225000</v>
      </c>
      <c r="CD39" s="12">
        <v>-48651000</v>
      </c>
      <c r="CE39" s="12">
        <v>-21193000</v>
      </c>
      <c r="CF39" s="12">
        <v>0</v>
      </c>
      <c r="CG39" s="12">
        <v>0</v>
      </c>
      <c r="CH39" s="12">
        <v>0</v>
      </c>
      <c r="CI39" s="12">
        <v>0</v>
      </c>
      <c r="CJ39" s="12">
        <v>0</v>
      </c>
      <c r="CK39" s="12">
        <v>0</v>
      </c>
      <c r="CL39" s="12">
        <v>0</v>
      </c>
      <c r="CM39" s="12">
        <v>0</v>
      </c>
      <c r="CN39" s="12">
        <v>21000000</v>
      </c>
      <c r="CO39" s="12">
        <v>0</v>
      </c>
      <c r="CP39" s="12">
        <v>0</v>
      </c>
      <c r="CQ39" s="12">
        <v>0</v>
      </c>
      <c r="CR39" s="12">
        <v>0</v>
      </c>
      <c r="CS39" s="12">
        <v>0</v>
      </c>
      <c r="CT39" s="12">
        <v>55000</v>
      </c>
      <c r="CU39" s="12">
        <v>0</v>
      </c>
      <c r="CV39" s="12">
        <v>0</v>
      </c>
      <c r="CW39" s="12">
        <v>0</v>
      </c>
      <c r="CX39" s="12">
        <v>5499941</v>
      </c>
      <c r="CY39" s="12">
        <v>8137542</v>
      </c>
      <c r="CZ39" s="12">
        <v>13481801</v>
      </c>
      <c r="DA39" s="12">
        <v>29367207</v>
      </c>
      <c r="DB39" s="12">
        <v>53635256</v>
      </c>
      <c r="DC39" s="12">
        <v>49017000</v>
      </c>
      <c r="DD39" s="12">
        <v>3225000</v>
      </c>
      <c r="DE39" s="12">
        <v>-48651000</v>
      </c>
      <c r="DF39" s="12">
        <v>-193000</v>
      </c>
      <c r="DG39" s="12">
        <v>7708653</v>
      </c>
      <c r="DH39" s="12">
        <v>12811477</v>
      </c>
      <c r="DI39" s="12">
        <v>54519916</v>
      </c>
      <c r="DJ39" s="12">
        <v>63191259</v>
      </c>
      <c r="DK39" s="12">
        <v>112388917</v>
      </c>
      <c r="DL39" s="12">
        <v>136264000</v>
      </c>
      <c r="DM39" s="12">
        <v>82332000</v>
      </c>
      <c r="DN39" s="12">
        <v>27077000</v>
      </c>
      <c r="DO39" s="12">
        <v>56221000</v>
      </c>
    </row>
    <row r="40" spans="2:119" x14ac:dyDescent="0.25">
      <c r="B40" t="str">
        <f>Bilan!B40</f>
        <v>SAINT-GOBAIN GLASS DEUTSCHLAND GMBH</v>
      </c>
      <c r="C40" s="12">
        <v>387737662</v>
      </c>
      <c r="D40" s="12">
        <v>446403401</v>
      </c>
      <c r="E40" s="12">
        <v>508750687</v>
      </c>
      <c r="F40" s="12">
        <v>510280905</v>
      </c>
      <c r="G40" s="12">
        <v>402780696</v>
      </c>
      <c r="H40" s="12">
        <v>440697241</v>
      </c>
      <c r="I40" s="12">
        <v>429397660</v>
      </c>
      <c r="J40" s="12">
        <v>357643309</v>
      </c>
      <c r="K40" s="12">
        <v>375035051</v>
      </c>
      <c r="L40" s="12">
        <v>21444312</v>
      </c>
      <c r="M40" s="12">
        <v>36367010</v>
      </c>
      <c r="N40" s="12">
        <v>77103310</v>
      </c>
      <c r="O40" s="12">
        <v>76394509</v>
      </c>
      <c r="P40" s="12">
        <v>20425432</v>
      </c>
      <c r="Q40" s="12">
        <v>37553887</v>
      </c>
      <c r="R40" s="12">
        <v>34403492</v>
      </c>
      <c r="S40" s="12">
        <v>-2915234</v>
      </c>
      <c r="T40" s="12">
        <v>9738151</v>
      </c>
      <c r="U40" s="12">
        <v>28732856</v>
      </c>
      <c r="V40" s="12">
        <v>25236039</v>
      </c>
      <c r="W40" s="12">
        <v>20481193</v>
      </c>
      <c r="X40" s="12">
        <v>17013015</v>
      </c>
      <c r="Y40" s="12">
        <v>16466870</v>
      </c>
      <c r="Z40" s="12">
        <v>16080032</v>
      </c>
      <c r="AA40" s="12">
        <v>15108275</v>
      </c>
      <c r="AB40" s="12">
        <v>12512801</v>
      </c>
      <c r="AC40" s="12">
        <v>12042131</v>
      </c>
      <c r="AD40" s="12">
        <v>24190018</v>
      </c>
      <c r="AE40" s="12">
        <v>26111769</v>
      </c>
      <c r="AF40" s="12">
        <v>31035802</v>
      </c>
      <c r="AG40" s="12">
        <v>32122872</v>
      </c>
      <c r="AH40" s="12">
        <v>10408026</v>
      </c>
      <c r="AI40" s="12">
        <v>5382464</v>
      </c>
      <c r="AJ40" s="12">
        <v>1450100</v>
      </c>
      <c r="AK40" s="12">
        <v>9852357</v>
      </c>
      <c r="AL40" s="12">
        <v>4179475</v>
      </c>
      <c r="AM40" s="12">
        <v>6345551</v>
      </c>
      <c r="AN40" s="12">
        <v>17717924</v>
      </c>
      <c r="AO40" s="12">
        <v>15725526</v>
      </c>
      <c r="AP40" s="12">
        <v>13407620</v>
      </c>
      <c r="AQ40" s="12">
        <v>8352502</v>
      </c>
      <c r="AR40" s="12">
        <v>15821490</v>
      </c>
      <c r="AS40" s="12">
        <v>20027620</v>
      </c>
      <c r="AT40" s="12">
        <v>194674385</v>
      </c>
      <c r="AU40" s="12">
        <v>253771477</v>
      </c>
      <c r="AV40" s="12">
        <v>6345551</v>
      </c>
      <c r="AW40" s="12">
        <v>11231794</v>
      </c>
      <c r="AX40" s="12">
        <v>14490530</v>
      </c>
      <c r="AY40" s="12">
        <v>13407620</v>
      </c>
      <c r="AZ40" s="12">
        <v>8352502</v>
      </c>
      <c r="BA40" s="12">
        <v>15821490</v>
      </c>
      <c r="BB40" s="12">
        <v>13780836</v>
      </c>
      <c r="BC40" s="12">
        <v>10818944</v>
      </c>
      <c r="BD40" s="12">
        <v>9176631</v>
      </c>
      <c r="BE40" s="12">
        <v>39288778</v>
      </c>
      <c r="BF40" s="12">
        <v>44760855</v>
      </c>
      <c r="BG40" s="12">
        <v>92413586</v>
      </c>
      <c r="BH40" s="12">
        <v>95109762</v>
      </c>
      <c r="BI40" s="12">
        <v>22480956</v>
      </c>
      <c r="BJ40" s="12">
        <v>27114861</v>
      </c>
      <c r="BK40" s="12">
        <v>15825972</v>
      </c>
      <c r="BL40" s="12">
        <v>-187737262</v>
      </c>
      <c r="BM40" s="12">
        <v>-239853852</v>
      </c>
      <c r="BN40" s="12">
        <v>8803037</v>
      </c>
      <c r="BO40" s="12">
        <v>9897395</v>
      </c>
      <c r="BP40" s="12">
        <v>26066377</v>
      </c>
      <c r="BQ40" s="12">
        <v>20810008</v>
      </c>
      <c r="BR40" s="12">
        <v>2647555</v>
      </c>
      <c r="BS40" s="12">
        <v>4799924</v>
      </c>
      <c r="BT40" s="12">
        <v>3480913</v>
      </c>
      <c r="BU40" s="12">
        <v>1131340</v>
      </c>
      <c r="BV40" s="12">
        <v>1144915</v>
      </c>
      <c r="BW40" s="12">
        <v>30485741</v>
      </c>
      <c r="BX40" s="12">
        <v>34863460</v>
      </c>
      <c r="BY40" s="12">
        <v>66347209</v>
      </c>
      <c r="BZ40" s="12">
        <v>74299754</v>
      </c>
      <c r="CA40" s="12">
        <v>19833401</v>
      </c>
      <c r="CB40" s="12">
        <v>22314937</v>
      </c>
      <c r="CC40" s="12">
        <v>12345059</v>
      </c>
      <c r="CD40" s="12">
        <v>-188868602</v>
      </c>
      <c r="CE40" s="12">
        <v>-240998767</v>
      </c>
      <c r="CF40" s="12">
        <v>0</v>
      </c>
      <c r="CG40" s="12">
        <v>0</v>
      </c>
      <c r="CH40" s="12">
        <v>0</v>
      </c>
      <c r="CI40" s="12">
        <v>0</v>
      </c>
      <c r="CJ40" s="12">
        <v>0</v>
      </c>
      <c r="CK40" s="12">
        <v>0</v>
      </c>
      <c r="CL40" s="12">
        <v>0</v>
      </c>
      <c r="CM40" s="12">
        <v>192638671</v>
      </c>
      <c r="CN40" s="12">
        <v>244768837</v>
      </c>
      <c r="CO40" s="12">
        <v>28645091</v>
      </c>
      <c r="CP40" s="12">
        <v>34863460</v>
      </c>
      <c r="CQ40" s="12">
        <v>66347209</v>
      </c>
      <c r="CR40" s="12">
        <v>124299754</v>
      </c>
      <c r="CS40" s="12">
        <v>19833401</v>
      </c>
      <c r="CT40" s="12">
        <v>20628978</v>
      </c>
      <c r="CU40" s="12">
        <v>12345059</v>
      </c>
      <c r="CV40" s="12">
        <v>3770070</v>
      </c>
      <c r="CW40" s="12">
        <v>3770070</v>
      </c>
      <c r="CX40" s="12">
        <v>1840650</v>
      </c>
      <c r="CY40" s="12">
        <v>0</v>
      </c>
      <c r="CZ40" s="12">
        <v>0</v>
      </c>
      <c r="DA40" s="12">
        <v>-50000000</v>
      </c>
      <c r="DB40" s="12">
        <v>0</v>
      </c>
      <c r="DC40" s="12">
        <v>1685959</v>
      </c>
      <c r="DD40" s="12">
        <v>0</v>
      </c>
      <c r="DE40" s="12">
        <v>-1</v>
      </c>
      <c r="DF40" s="12">
        <v>0</v>
      </c>
      <c r="DG40" s="12">
        <v>21532077</v>
      </c>
      <c r="DH40" s="12">
        <v>26739589</v>
      </c>
      <c r="DI40" s="12">
        <v>31237294</v>
      </c>
      <c r="DJ40" s="12">
        <v>-30892230</v>
      </c>
      <c r="DK40" s="12">
        <v>17058901</v>
      </c>
      <c r="DL40" s="12">
        <v>33004941</v>
      </c>
      <c r="DM40" s="12">
        <v>37166708</v>
      </c>
      <c r="DN40" s="12">
        <v>198466168</v>
      </c>
      <c r="DO40" s="12">
        <v>262779049</v>
      </c>
    </row>
    <row r="41" spans="2:119" x14ac:dyDescent="0.25">
      <c r="B41" t="str">
        <f>Bilan!B41</f>
        <v>SAME DEUTZ-FAHR DEUTSCHLAND GMBH</v>
      </c>
      <c r="C41" s="12">
        <v>473131140</v>
      </c>
      <c r="D41" s="12">
        <v>588696391</v>
      </c>
      <c r="E41" s="12">
        <v>659844462</v>
      </c>
      <c r="F41" s="12">
        <v>845953495</v>
      </c>
      <c r="G41" s="12">
        <v>601299030</v>
      </c>
      <c r="H41" s="12">
        <v>358743924</v>
      </c>
      <c r="I41" s="12">
        <v>482706831</v>
      </c>
      <c r="J41" s="12">
        <v>576727029</v>
      </c>
      <c r="K41" s="12">
        <v>572941107</v>
      </c>
      <c r="L41" s="12">
        <v>29172491</v>
      </c>
      <c r="M41" s="12">
        <v>29662644</v>
      </c>
      <c r="N41" s="12">
        <v>22081879</v>
      </c>
      <c r="O41" s="12">
        <v>21521075</v>
      </c>
      <c r="P41" s="12">
        <v>5176734</v>
      </c>
      <c r="Q41" s="12">
        <v>1115052</v>
      </c>
      <c r="R41" s="12">
        <v>19016884</v>
      </c>
      <c r="S41" s="12">
        <v>30607594</v>
      </c>
      <c r="T41" s="12">
        <v>25219933</v>
      </c>
      <c r="U41" s="12">
        <v>12017141</v>
      </c>
      <c r="V41" s="12">
        <v>6128540</v>
      </c>
      <c r="W41" s="12">
        <v>6425654</v>
      </c>
      <c r="X41" s="12">
        <v>7069729</v>
      </c>
      <c r="Y41" s="12">
        <v>6789978</v>
      </c>
      <c r="Z41" s="12">
        <v>5648270</v>
      </c>
      <c r="AA41" s="12">
        <v>5202613</v>
      </c>
      <c r="AB41" s="12">
        <v>5328448</v>
      </c>
      <c r="AC41" s="12">
        <v>6071245</v>
      </c>
      <c r="AD41" s="12">
        <v>413943</v>
      </c>
      <c r="AE41" s="12">
        <v>571990</v>
      </c>
      <c r="AF41" s="12">
        <v>750733</v>
      </c>
      <c r="AG41" s="12">
        <v>1557323</v>
      </c>
      <c r="AH41" s="12">
        <v>845625</v>
      </c>
      <c r="AI41" s="12">
        <v>18788</v>
      </c>
      <c r="AJ41" s="12">
        <v>183676</v>
      </c>
      <c r="AK41" s="12">
        <v>4040236</v>
      </c>
      <c r="AL41" s="12">
        <v>5445404</v>
      </c>
      <c r="AM41" s="12">
        <v>2218699</v>
      </c>
      <c r="AN41" s="12">
        <v>3560053</v>
      </c>
      <c r="AO41" s="12">
        <v>5612684</v>
      </c>
      <c r="AP41" s="12">
        <v>7967009</v>
      </c>
      <c r="AQ41" s="12">
        <v>5382329</v>
      </c>
      <c r="AR41" s="12">
        <v>4709612</v>
      </c>
      <c r="AS41" s="12">
        <v>5712298</v>
      </c>
      <c r="AT41" s="12">
        <v>8055261</v>
      </c>
      <c r="AU41" s="12">
        <v>8528221</v>
      </c>
      <c r="AV41" s="12">
        <v>2218699</v>
      </c>
      <c r="AW41" s="12">
        <v>3560053</v>
      </c>
      <c r="AX41" s="12">
        <v>5612684</v>
      </c>
      <c r="AY41" s="12">
        <v>7967009</v>
      </c>
      <c r="AZ41" s="12">
        <v>5382329</v>
      </c>
      <c r="BA41" s="12">
        <v>4709612</v>
      </c>
      <c r="BB41" s="12">
        <v>5712298</v>
      </c>
      <c r="BC41" s="12">
        <v>8055261</v>
      </c>
      <c r="BD41" s="12">
        <v>8528221</v>
      </c>
      <c r="BE41" s="12">
        <v>27367735</v>
      </c>
      <c r="BF41" s="12">
        <v>26674580</v>
      </c>
      <c r="BG41" s="12">
        <v>17219928</v>
      </c>
      <c r="BH41" s="12">
        <v>15111389</v>
      </c>
      <c r="BI41" s="12">
        <v>640029</v>
      </c>
      <c r="BJ41" s="12">
        <v>-3575772</v>
      </c>
      <c r="BK41" s="12">
        <v>13488262</v>
      </c>
      <c r="BL41" s="12">
        <v>26592569</v>
      </c>
      <c r="BM41" s="12">
        <v>22137116</v>
      </c>
      <c r="BN41" s="12">
        <v>4108636</v>
      </c>
      <c r="BO41" s="12">
        <v>3920902</v>
      </c>
      <c r="BP41" s="12">
        <v>2736677</v>
      </c>
      <c r="BQ41" s="12">
        <v>5645000</v>
      </c>
      <c r="BR41" s="12">
        <v>21314</v>
      </c>
      <c r="BS41" s="12">
        <v>93137</v>
      </c>
      <c r="BT41" s="12">
        <v>2209930</v>
      </c>
      <c r="BU41" s="12">
        <v>7346292</v>
      </c>
      <c r="BV41" s="12">
        <v>5465746</v>
      </c>
      <c r="BW41" s="12">
        <v>23259099</v>
      </c>
      <c r="BX41" s="12">
        <v>22753678</v>
      </c>
      <c r="BY41" s="12">
        <v>14483251</v>
      </c>
      <c r="BZ41" s="12">
        <v>9466389</v>
      </c>
      <c r="CA41" s="12">
        <v>618715</v>
      </c>
      <c r="CB41" s="12">
        <v>-3668909</v>
      </c>
      <c r="CC41" s="12">
        <v>11278332</v>
      </c>
      <c r="CD41" s="12">
        <v>19246277</v>
      </c>
      <c r="CE41" s="12">
        <v>16671370</v>
      </c>
      <c r="CF41" s="12">
        <v>0</v>
      </c>
      <c r="CG41" s="12">
        <v>0</v>
      </c>
      <c r="CH41" s="12">
        <v>0</v>
      </c>
      <c r="CI41" s="12">
        <v>0</v>
      </c>
      <c r="CJ41" s="12">
        <v>0</v>
      </c>
      <c r="CK41" s="12">
        <v>1457892</v>
      </c>
      <c r="CL41" s="12">
        <v>0</v>
      </c>
      <c r="CM41" s="12">
        <v>0</v>
      </c>
      <c r="CN41" s="12">
        <v>0</v>
      </c>
      <c r="CO41" s="12">
        <v>0</v>
      </c>
      <c r="CP41" s="12">
        <v>761482</v>
      </c>
      <c r="CQ41" s="12">
        <v>0</v>
      </c>
      <c r="CR41" s="12">
        <v>0</v>
      </c>
      <c r="CS41" s="12">
        <v>0</v>
      </c>
      <c r="CT41" s="12">
        <v>393793</v>
      </c>
      <c r="CU41" s="12">
        <v>393793</v>
      </c>
      <c r="CV41" s="12">
        <v>393793</v>
      </c>
      <c r="CW41" s="12">
        <v>393793</v>
      </c>
      <c r="CX41" s="12">
        <v>23259099</v>
      </c>
      <c r="CY41" s="12">
        <v>21992196</v>
      </c>
      <c r="CZ41" s="12">
        <v>14483251</v>
      </c>
      <c r="DA41" s="12">
        <v>9466389</v>
      </c>
      <c r="DB41" s="12">
        <v>618715</v>
      </c>
      <c r="DC41" s="12">
        <v>-2604810</v>
      </c>
      <c r="DD41" s="12">
        <v>10884539</v>
      </c>
      <c r="DE41" s="12">
        <v>18852484</v>
      </c>
      <c r="DF41" s="12">
        <v>16277577</v>
      </c>
      <c r="DG41" s="12">
        <v>41189632</v>
      </c>
      <c r="DH41" s="12">
        <v>35029702</v>
      </c>
      <c r="DI41" s="12">
        <v>28507533</v>
      </c>
      <c r="DJ41" s="12">
        <v>28590804</v>
      </c>
      <c r="DK41" s="12">
        <v>11966712</v>
      </c>
      <c r="DL41" s="12">
        <v>7827421</v>
      </c>
      <c r="DM41" s="12">
        <v>23825704</v>
      </c>
      <c r="DN41" s="12">
        <v>35542249</v>
      </c>
      <c r="DO41" s="12">
        <v>30897385</v>
      </c>
    </row>
    <row r="42" spans="2:119" x14ac:dyDescent="0.25">
      <c r="B42" t="str">
        <f>Bilan!B42</f>
        <v>SASOL WAX GMBH</v>
      </c>
      <c r="C42" s="12">
        <v>241470014</v>
      </c>
      <c r="D42" s="12">
        <v>296770235</v>
      </c>
      <c r="E42" s="12">
        <v>313911231</v>
      </c>
      <c r="F42" s="12">
        <v>335036089</v>
      </c>
      <c r="G42" s="12">
        <v>322185131</v>
      </c>
      <c r="H42" s="12">
        <v>368182607</v>
      </c>
      <c r="I42" s="12">
        <v>432303202</v>
      </c>
      <c r="J42" s="12">
        <v>402434200</v>
      </c>
      <c r="K42" s="12">
        <v>395940749</v>
      </c>
      <c r="L42" s="12">
        <v>4337372</v>
      </c>
      <c r="M42" s="12">
        <v>7116398</v>
      </c>
      <c r="N42" s="12">
        <v>23468631</v>
      </c>
      <c r="O42" s="12">
        <v>20896482</v>
      </c>
      <c r="P42" s="12">
        <v>8378335</v>
      </c>
      <c r="Q42" s="12">
        <v>29291473</v>
      </c>
      <c r="R42" s="12">
        <v>35718265</v>
      </c>
      <c r="S42" s="12">
        <v>-15802106</v>
      </c>
      <c r="T42" s="12">
        <v>9387379</v>
      </c>
      <c r="U42" s="12">
        <v>8194469</v>
      </c>
      <c r="V42" s="12">
        <v>7680368</v>
      </c>
      <c r="W42" s="12">
        <v>7343471</v>
      </c>
      <c r="X42" s="12">
        <v>7244765</v>
      </c>
      <c r="Y42" s="12">
        <v>4697441</v>
      </c>
      <c r="Z42" s="12">
        <v>5870129</v>
      </c>
      <c r="AA42" s="12">
        <v>6673065</v>
      </c>
      <c r="AB42" s="12">
        <v>6407747</v>
      </c>
      <c r="AC42" s="12">
        <v>6336145</v>
      </c>
      <c r="AD42" s="12">
        <v>2163002</v>
      </c>
      <c r="AE42" s="12">
        <v>2392296</v>
      </c>
      <c r="AF42" s="12">
        <v>3581305</v>
      </c>
      <c r="AG42" s="12">
        <v>3013433</v>
      </c>
      <c r="AH42" s="12">
        <v>667580</v>
      </c>
      <c r="AI42" s="12">
        <v>10436802</v>
      </c>
      <c r="AJ42" s="12">
        <v>242396</v>
      </c>
      <c r="AK42" s="12">
        <v>137943</v>
      </c>
      <c r="AL42" s="12">
        <v>766913</v>
      </c>
      <c r="AM42" s="12">
        <v>1506724</v>
      </c>
      <c r="AN42" s="12">
        <v>1579232</v>
      </c>
      <c r="AO42" s="12">
        <v>767642</v>
      </c>
      <c r="AP42" s="12">
        <v>228794</v>
      </c>
      <c r="AQ42" s="12">
        <v>4691047</v>
      </c>
      <c r="AR42" s="12">
        <v>3205191</v>
      </c>
      <c r="AS42" s="12">
        <v>5072561</v>
      </c>
      <c r="AT42" s="12">
        <v>4575388</v>
      </c>
      <c r="AU42" s="12">
        <v>5855711</v>
      </c>
      <c r="AV42" s="12">
        <v>509516</v>
      </c>
      <c r="AW42" s="12">
        <v>806599</v>
      </c>
      <c r="AX42" s="12">
        <v>558365</v>
      </c>
      <c r="AY42" s="12">
        <v>95308</v>
      </c>
      <c r="AZ42" s="12">
        <v>4691047</v>
      </c>
      <c r="BA42" s="12">
        <v>3205191</v>
      </c>
      <c r="BB42" s="12">
        <v>4941317</v>
      </c>
      <c r="BC42" s="12">
        <v>4575388</v>
      </c>
      <c r="BD42" s="12">
        <v>5855711</v>
      </c>
      <c r="BE42" s="12">
        <v>4993650</v>
      </c>
      <c r="BF42" s="12">
        <v>7929463</v>
      </c>
      <c r="BG42" s="12">
        <v>26282294</v>
      </c>
      <c r="BH42" s="12">
        <v>23681121</v>
      </c>
      <c r="BI42" s="12">
        <v>4354868</v>
      </c>
      <c r="BJ42" s="12">
        <v>36523084</v>
      </c>
      <c r="BK42" s="12">
        <v>30888101</v>
      </c>
      <c r="BL42" s="12">
        <v>-20239551</v>
      </c>
      <c r="BM42" s="12">
        <v>4298581</v>
      </c>
      <c r="BN42" s="12">
        <v>2048574</v>
      </c>
      <c r="BO42" s="12">
        <v>3484611</v>
      </c>
      <c r="BP42" s="12">
        <v>10653676</v>
      </c>
      <c r="BQ42" s="12">
        <v>1149504</v>
      </c>
      <c r="BR42" s="12">
        <v>-704643</v>
      </c>
      <c r="BS42" s="12">
        <v>246081</v>
      </c>
      <c r="BT42" s="12">
        <v>585435</v>
      </c>
      <c r="BU42" s="12">
        <v>924942</v>
      </c>
      <c r="BV42" s="12">
        <v>917956</v>
      </c>
      <c r="BW42" s="12">
        <v>2945075</v>
      </c>
      <c r="BX42" s="12">
        <v>4444851</v>
      </c>
      <c r="BY42" s="12">
        <v>15628618</v>
      </c>
      <c r="BZ42" s="12">
        <v>22531617</v>
      </c>
      <c r="CA42" s="12">
        <v>5059511</v>
      </c>
      <c r="CB42" s="12">
        <v>36277002</v>
      </c>
      <c r="CC42" s="12">
        <v>30302666</v>
      </c>
      <c r="CD42" s="12">
        <v>-21164493</v>
      </c>
      <c r="CE42" s="12">
        <v>3380625</v>
      </c>
      <c r="CF42" s="12">
        <v>0</v>
      </c>
      <c r="CG42" s="12">
        <v>0</v>
      </c>
      <c r="CH42" s="12">
        <v>0</v>
      </c>
      <c r="CI42" s="12">
        <v>0</v>
      </c>
      <c r="CJ42" s="12">
        <v>313140489</v>
      </c>
      <c r="CK42" s="12">
        <v>0</v>
      </c>
      <c r="CL42" s="12">
        <v>51277</v>
      </c>
      <c r="CM42" s="12">
        <v>21164493</v>
      </c>
      <c r="CN42" s="12">
        <v>0</v>
      </c>
      <c r="CO42" s="12">
        <v>0</v>
      </c>
      <c r="CP42" s="12">
        <v>0</v>
      </c>
      <c r="CQ42" s="12">
        <v>0</v>
      </c>
      <c r="CR42" s="12">
        <v>22531617</v>
      </c>
      <c r="CS42" s="12">
        <v>318200000</v>
      </c>
      <c r="CT42" s="12">
        <v>36277002</v>
      </c>
      <c r="CU42" s="12">
        <v>30353942</v>
      </c>
      <c r="CV42" s="12">
        <v>0</v>
      </c>
      <c r="CW42" s="12">
        <v>3380625</v>
      </c>
      <c r="CX42" s="12">
        <v>2945075</v>
      </c>
      <c r="CY42" s="12">
        <v>4444851</v>
      </c>
      <c r="CZ42" s="12">
        <v>15628618</v>
      </c>
      <c r="DA42" s="12">
        <v>0</v>
      </c>
      <c r="DB42" s="12">
        <v>0</v>
      </c>
      <c r="DC42" s="12">
        <v>0</v>
      </c>
      <c r="DD42" s="12">
        <v>1</v>
      </c>
      <c r="DE42" s="12">
        <v>0</v>
      </c>
      <c r="DF42" s="12">
        <v>0</v>
      </c>
      <c r="DG42" s="12">
        <v>12531841</v>
      </c>
      <c r="DH42" s="12">
        <v>14796766</v>
      </c>
      <c r="DI42" s="12">
        <v>30812102</v>
      </c>
      <c r="DJ42" s="12">
        <v>5609630</v>
      </c>
      <c r="DK42" s="12">
        <v>8016265</v>
      </c>
      <c r="DL42" s="12">
        <v>-1115400</v>
      </c>
      <c r="DM42" s="12">
        <v>12088665</v>
      </c>
      <c r="DN42" s="12">
        <v>11770134</v>
      </c>
      <c r="DO42" s="12">
        <v>12342899</v>
      </c>
    </row>
    <row r="43" spans="2:119" x14ac:dyDescent="0.25">
      <c r="B43" t="str">
        <f>Bilan!B43</f>
        <v>S-BAHN HAMBURG GMBH</v>
      </c>
      <c r="C43" s="12">
        <v>208148000</v>
      </c>
      <c r="D43" s="12">
        <v>226900000</v>
      </c>
      <c r="E43" s="12">
        <v>228900000</v>
      </c>
      <c r="F43" s="12">
        <v>250129000</v>
      </c>
      <c r="G43" s="12">
        <v>265072000</v>
      </c>
      <c r="H43" s="12">
        <v>273524000</v>
      </c>
      <c r="I43" s="12">
        <v>281247000</v>
      </c>
      <c r="J43" s="12">
        <v>275630000</v>
      </c>
      <c r="K43" s="12">
        <v>293933000</v>
      </c>
      <c r="L43" s="12">
        <v>19220000</v>
      </c>
      <c r="M43" s="12">
        <v>28100000</v>
      </c>
      <c r="N43" s="12">
        <v>29300000</v>
      </c>
      <c r="O43" s="12">
        <v>31262000</v>
      </c>
      <c r="P43" s="12">
        <v>44950000</v>
      </c>
      <c r="Q43" s="12">
        <v>29306000</v>
      </c>
      <c r="R43" s="12">
        <v>33147000</v>
      </c>
      <c r="S43" s="12">
        <v>31056000</v>
      </c>
      <c r="T43" s="12">
        <v>26536000</v>
      </c>
      <c r="U43" s="12">
        <v>26163000</v>
      </c>
      <c r="V43" s="12">
        <v>27800000</v>
      </c>
      <c r="W43" s="12">
        <v>26400000</v>
      </c>
      <c r="X43" s="12">
        <v>26196000</v>
      </c>
      <c r="Y43" s="12">
        <v>25483000</v>
      </c>
      <c r="Z43" s="12">
        <v>25436000</v>
      </c>
      <c r="AA43" s="12">
        <v>25376000</v>
      </c>
      <c r="AB43" s="12">
        <v>22754000</v>
      </c>
      <c r="AC43" s="12">
        <v>20759000</v>
      </c>
      <c r="AD43" s="12">
        <v>19000</v>
      </c>
      <c r="AE43" s="12">
        <v>0</v>
      </c>
      <c r="AF43" s="12">
        <v>0</v>
      </c>
      <c r="AG43" s="12">
        <v>39000</v>
      </c>
      <c r="AH43" s="12">
        <v>11000</v>
      </c>
      <c r="AI43" s="12">
        <v>18000</v>
      </c>
      <c r="AJ43" s="12">
        <v>14000</v>
      </c>
      <c r="AK43" s="12">
        <v>6000</v>
      </c>
      <c r="AL43" s="12">
        <v>6000</v>
      </c>
      <c r="AM43" s="12">
        <v>10772000</v>
      </c>
      <c r="AN43" s="12">
        <v>9900000</v>
      </c>
      <c r="AO43" s="12">
        <v>8400000</v>
      </c>
      <c r="AP43" s="12">
        <v>7089000</v>
      </c>
      <c r="AQ43" s="12">
        <v>5239000</v>
      </c>
      <c r="AR43" s="12">
        <v>4036000</v>
      </c>
      <c r="AS43" s="12">
        <v>2923000</v>
      </c>
      <c r="AT43" s="12">
        <v>1791000</v>
      </c>
      <c r="AU43" s="12">
        <v>900000</v>
      </c>
      <c r="AV43" s="12">
        <v>10772000</v>
      </c>
      <c r="AW43" s="12">
        <v>9900000</v>
      </c>
      <c r="AX43" s="12">
        <v>8400000</v>
      </c>
      <c r="AY43" s="12">
        <v>7089000</v>
      </c>
      <c r="AZ43" s="12">
        <v>5239000</v>
      </c>
      <c r="BA43" s="12">
        <v>4036000</v>
      </c>
      <c r="BB43" s="12">
        <v>2923000</v>
      </c>
      <c r="BC43" s="12">
        <v>1791000</v>
      </c>
      <c r="BD43" s="12">
        <v>900000</v>
      </c>
      <c r="BE43" s="12">
        <v>8467000</v>
      </c>
      <c r="BF43" s="12">
        <v>18200000</v>
      </c>
      <c r="BG43" s="12">
        <v>20900000</v>
      </c>
      <c r="BH43" s="12">
        <v>24212000</v>
      </c>
      <c r="BI43" s="12">
        <v>39722000</v>
      </c>
      <c r="BJ43" s="12">
        <v>25288000</v>
      </c>
      <c r="BK43" s="12">
        <v>30238000</v>
      </c>
      <c r="BL43" s="12">
        <v>29271000</v>
      </c>
      <c r="BM43" s="12">
        <v>25642000</v>
      </c>
      <c r="BN43" s="12">
        <v>0</v>
      </c>
      <c r="BO43" s="12">
        <v>0</v>
      </c>
      <c r="BP43" s="12">
        <v>0</v>
      </c>
      <c r="BQ43" s="12">
        <v>28000</v>
      </c>
      <c r="BR43" s="12">
        <v>28000</v>
      </c>
      <c r="BS43" s="12">
        <v>0</v>
      </c>
      <c r="BT43" s="12">
        <v>0</v>
      </c>
      <c r="BU43" s="12">
        <v>0</v>
      </c>
      <c r="BV43" s="12">
        <v>0</v>
      </c>
      <c r="BW43" s="12">
        <v>8467000</v>
      </c>
      <c r="BX43" s="12">
        <v>18200000</v>
      </c>
      <c r="BY43" s="12">
        <v>20900000</v>
      </c>
      <c r="BZ43" s="12">
        <v>24184000</v>
      </c>
      <c r="CA43" s="12">
        <v>39694000</v>
      </c>
      <c r="CB43" s="12">
        <v>25288000</v>
      </c>
      <c r="CC43" s="12">
        <v>30238000</v>
      </c>
      <c r="CD43" s="12">
        <v>29271000</v>
      </c>
      <c r="CE43" s="12">
        <v>25642000</v>
      </c>
      <c r="CF43" s="12">
        <v>0</v>
      </c>
      <c r="CG43" s="12">
        <v>0</v>
      </c>
      <c r="CH43" s="12">
        <v>0</v>
      </c>
      <c r="CI43" s="12">
        <v>0</v>
      </c>
      <c r="CJ43" s="12">
        <v>0</v>
      </c>
      <c r="CK43" s="12">
        <v>0</v>
      </c>
      <c r="CL43" s="12">
        <v>0</v>
      </c>
      <c r="CM43" s="12">
        <v>0</v>
      </c>
      <c r="CN43" s="12">
        <v>0</v>
      </c>
      <c r="CO43" s="12">
        <v>8467000</v>
      </c>
      <c r="CP43" s="12">
        <v>18200000</v>
      </c>
      <c r="CQ43" s="12">
        <v>20900000</v>
      </c>
      <c r="CR43" s="12">
        <v>24184000</v>
      </c>
      <c r="CS43" s="12">
        <v>39694000</v>
      </c>
      <c r="CT43" s="12">
        <v>24718000</v>
      </c>
      <c r="CU43" s="12">
        <v>30238000</v>
      </c>
      <c r="CV43" s="12">
        <v>29271000</v>
      </c>
      <c r="CW43" s="12">
        <v>25642000</v>
      </c>
      <c r="CX43" s="12">
        <v>0</v>
      </c>
      <c r="CY43" s="12">
        <v>0</v>
      </c>
      <c r="CZ43" s="12">
        <v>0</v>
      </c>
      <c r="DA43" s="12">
        <v>0</v>
      </c>
      <c r="DB43" s="12">
        <v>0</v>
      </c>
      <c r="DC43" s="12">
        <v>570000</v>
      </c>
      <c r="DD43" s="12">
        <v>0</v>
      </c>
      <c r="DE43" s="12">
        <v>0</v>
      </c>
      <c r="DF43" s="12">
        <v>0</v>
      </c>
      <c r="DG43" s="12">
        <v>36916000</v>
      </c>
      <c r="DH43" s="12">
        <v>37700000</v>
      </c>
      <c r="DI43" s="12">
        <v>34800000</v>
      </c>
      <c r="DJ43" s="12">
        <v>33274000</v>
      </c>
      <c r="DK43" s="12">
        <v>30739000</v>
      </c>
      <c r="DL43" s="12">
        <v>30024000</v>
      </c>
      <c r="DM43" s="12">
        <v>28285000</v>
      </c>
      <c r="DN43" s="12">
        <v>24539000</v>
      </c>
      <c r="DO43" s="12">
        <v>21653000</v>
      </c>
    </row>
    <row r="44" spans="2:119" x14ac:dyDescent="0.25">
      <c r="B44" t="str">
        <f>Bilan!B44</f>
        <v>SCA HYGIENE PRODUCTS GMBH</v>
      </c>
      <c r="C44" s="12">
        <v>684301000</v>
      </c>
      <c r="D44" s="12">
        <v>707175000</v>
      </c>
      <c r="E44" s="12">
        <v>734929000</v>
      </c>
      <c r="F44" s="12">
        <v>909375000</v>
      </c>
      <c r="G44" s="12">
        <v>864151000</v>
      </c>
      <c r="H44" s="12">
        <v>874985000</v>
      </c>
      <c r="I44" s="12">
        <v>877761000</v>
      </c>
      <c r="J44" s="12">
        <v>529818000</v>
      </c>
      <c r="K44" s="12">
        <v>552073000</v>
      </c>
      <c r="L44" s="12">
        <v>33221000</v>
      </c>
      <c r="M44" s="12">
        <v>35263000</v>
      </c>
      <c r="N44" s="12">
        <v>23223000</v>
      </c>
      <c r="O44" s="12">
        <v>36485000</v>
      </c>
      <c r="P44" s="12">
        <v>48913000</v>
      </c>
      <c r="Q44" s="12">
        <v>70553000</v>
      </c>
      <c r="R44" s="12">
        <v>20748000</v>
      </c>
      <c r="S44" s="12">
        <v>37412000</v>
      </c>
      <c r="T44" s="12">
        <v>43193000</v>
      </c>
      <c r="U44" s="12">
        <v>28452000</v>
      </c>
      <c r="V44" s="12">
        <v>35936000</v>
      </c>
      <c r="W44" s="12">
        <v>31161000</v>
      </c>
      <c r="X44" s="12">
        <v>25153000</v>
      </c>
      <c r="Y44" s="12">
        <v>25649000</v>
      </c>
      <c r="Z44" s="12">
        <v>17735000</v>
      </c>
      <c r="AA44" s="12">
        <v>18127000</v>
      </c>
      <c r="AB44" s="12">
        <v>15230000</v>
      </c>
      <c r="AC44" s="12">
        <v>16475000</v>
      </c>
      <c r="AD44" s="12">
        <v>8194000</v>
      </c>
      <c r="AE44" s="12">
        <v>45949000</v>
      </c>
      <c r="AF44" s="12">
        <v>111606000</v>
      </c>
      <c r="AG44" s="12">
        <v>28186000</v>
      </c>
      <c r="AH44" s="12">
        <v>9656000</v>
      </c>
      <c r="AI44" s="12">
        <v>18050000</v>
      </c>
      <c r="AJ44" s="12">
        <v>18475000</v>
      </c>
      <c r="AK44" s="12">
        <v>18885000</v>
      </c>
      <c r="AL44" s="12">
        <v>550256000</v>
      </c>
      <c r="AM44" s="12">
        <v>5039000</v>
      </c>
      <c r="AN44" s="12">
        <v>6553000</v>
      </c>
      <c r="AO44" s="12">
        <v>5381000</v>
      </c>
      <c r="AP44" s="12">
        <v>7513000</v>
      </c>
      <c r="AQ44" s="12">
        <v>3022000</v>
      </c>
      <c r="AR44" s="12">
        <v>6324000</v>
      </c>
      <c r="AS44" s="12">
        <v>6365000</v>
      </c>
      <c r="AT44" s="12">
        <v>6400000</v>
      </c>
      <c r="AU44" s="12">
        <v>7488000</v>
      </c>
      <c r="AV44" s="12">
        <v>5039000</v>
      </c>
      <c r="AW44" s="12">
        <v>6553000</v>
      </c>
      <c r="AX44" s="12">
        <v>5381000</v>
      </c>
      <c r="AY44" s="12">
        <v>7513000</v>
      </c>
      <c r="AZ44" s="12">
        <v>3022000</v>
      </c>
      <c r="BA44" s="12">
        <v>6324000</v>
      </c>
      <c r="BB44" s="12">
        <v>6362000</v>
      </c>
      <c r="BC44" s="12">
        <v>6400000</v>
      </c>
      <c r="BD44" s="12">
        <v>7488000</v>
      </c>
      <c r="BE44" s="12">
        <v>36376000</v>
      </c>
      <c r="BF44" s="12">
        <v>74659000</v>
      </c>
      <c r="BG44" s="12">
        <v>129448000</v>
      </c>
      <c r="BH44" s="12">
        <v>57158000</v>
      </c>
      <c r="BI44" s="12">
        <v>55547000</v>
      </c>
      <c r="BJ44" s="12">
        <v>82279000</v>
      </c>
      <c r="BK44" s="12">
        <v>32858000</v>
      </c>
      <c r="BL44" s="12">
        <v>49897000</v>
      </c>
      <c r="BM44" s="12">
        <v>585961000</v>
      </c>
      <c r="BN44" s="12">
        <v>11174000</v>
      </c>
      <c r="BO44" s="12">
        <v>9256000</v>
      </c>
      <c r="BP44" s="12">
        <v>0</v>
      </c>
      <c r="BQ44" s="12">
        <v>0</v>
      </c>
      <c r="BR44" s="12">
        <v>0</v>
      </c>
      <c r="BS44" s="12">
        <v>0</v>
      </c>
      <c r="BT44" s="12">
        <v>0</v>
      </c>
      <c r="BU44" s="12">
        <v>0</v>
      </c>
      <c r="BV44" s="12">
        <v>-587000</v>
      </c>
      <c r="BW44" s="12">
        <v>27374000</v>
      </c>
      <c r="BX44" s="12">
        <v>61349000</v>
      </c>
      <c r="BY44" s="12">
        <v>129448000</v>
      </c>
      <c r="BZ44" s="12">
        <v>57209000</v>
      </c>
      <c r="CA44" s="12">
        <v>55547000</v>
      </c>
      <c r="CB44" s="12">
        <v>82279000</v>
      </c>
      <c r="CC44" s="12">
        <v>32913000</v>
      </c>
      <c r="CD44" s="12">
        <v>49897000</v>
      </c>
      <c r="CE44" s="12">
        <v>585961000</v>
      </c>
      <c r="CF44" s="12">
        <v>0</v>
      </c>
      <c r="CG44" s="12">
        <v>0</v>
      </c>
      <c r="CH44" s="12">
        <v>0</v>
      </c>
      <c r="CI44" s="12">
        <v>0</v>
      </c>
      <c r="CJ44" s="12">
        <v>0</v>
      </c>
      <c r="CK44" s="12">
        <v>0</v>
      </c>
      <c r="CL44" s="12">
        <v>0</v>
      </c>
      <c r="CM44" s="12">
        <v>0</v>
      </c>
      <c r="CN44" s="12">
        <v>0</v>
      </c>
      <c r="CO44" s="12">
        <v>27374000</v>
      </c>
      <c r="CP44" s="12">
        <v>61349000</v>
      </c>
      <c r="CQ44" s="12">
        <v>129448000</v>
      </c>
      <c r="CR44" s="12">
        <v>57209000</v>
      </c>
      <c r="CS44" s="12">
        <v>55547000</v>
      </c>
      <c r="CT44" s="12">
        <v>68105000</v>
      </c>
      <c r="CU44" s="12">
        <v>44537000</v>
      </c>
      <c r="CV44" s="12">
        <v>39735000</v>
      </c>
      <c r="CW44" s="12">
        <v>582735000</v>
      </c>
      <c r="CX44" s="12">
        <v>0</v>
      </c>
      <c r="CY44" s="12">
        <v>0</v>
      </c>
      <c r="CZ44" s="12">
        <v>0</v>
      </c>
      <c r="DA44" s="12">
        <v>0</v>
      </c>
      <c r="DB44" s="12">
        <v>0</v>
      </c>
      <c r="DC44" s="12">
        <v>14174000</v>
      </c>
      <c r="DD44" s="12">
        <v>-11624000</v>
      </c>
      <c r="DE44" s="12">
        <v>10162000</v>
      </c>
      <c r="DF44" s="12">
        <v>3226000</v>
      </c>
      <c r="DG44" s="12">
        <v>34299000</v>
      </c>
      <c r="DH44" s="12">
        <v>9850000</v>
      </c>
      <c r="DI44" s="12">
        <v>-75064000</v>
      </c>
      <c r="DJ44" s="12">
        <v>4429000</v>
      </c>
      <c r="DK44" s="12">
        <v>19015000</v>
      </c>
      <c r="DL44" s="12">
        <v>20183000</v>
      </c>
      <c r="DM44" s="12">
        <v>-5662000</v>
      </c>
      <c r="DN44" s="12">
        <v>12907000</v>
      </c>
      <c r="DO44" s="12">
        <v>-523067000</v>
      </c>
    </row>
    <row r="45" spans="2:119" x14ac:dyDescent="0.25">
      <c r="B45" t="str">
        <f>Bilan!B45</f>
        <v>SEEHAFEN KIEL GMBH &amp; CO. KOMMANDITGESELLSCHAFT</v>
      </c>
      <c r="C45" s="12">
        <v>19034994</v>
      </c>
      <c r="D45" s="12">
        <v>22721740</v>
      </c>
      <c r="E45" s="12">
        <v>28925136</v>
      </c>
      <c r="F45" s="12">
        <v>20230587</v>
      </c>
      <c r="G45" s="12">
        <v>22101509</v>
      </c>
      <c r="H45" s="12">
        <v>28135241</v>
      </c>
      <c r="I45" s="12">
        <v>25357534</v>
      </c>
      <c r="J45" s="12">
        <v>0</v>
      </c>
      <c r="K45" s="12">
        <v>0</v>
      </c>
      <c r="L45" s="12">
        <v>3387223</v>
      </c>
      <c r="M45" s="12">
        <v>578573</v>
      </c>
      <c r="N45" s="12">
        <v>1711144</v>
      </c>
      <c r="O45" s="12">
        <v>4172062</v>
      </c>
      <c r="P45" s="12">
        <v>4452803</v>
      </c>
      <c r="Q45" s="12">
        <v>4652661</v>
      </c>
      <c r="R45" s="12">
        <v>4314655</v>
      </c>
      <c r="S45" s="12">
        <v>4497643</v>
      </c>
      <c r="T45" s="12">
        <v>0</v>
      </c>
      <c r="U45" s="12">
        <v>4956769</v>
      </c>
      <c r="V45" s="12">
        <v>6688804</v>
      </c>
      <c r="W45" s="12">
        <v>8527230</v>
      </c>
      <c r="X45" s="12">
        <v>5775996</v>
      </c>
      <c r="Y45" s="12">
        <v>6162967</v>
      </c>
      <c r="Z45" s="12">
        <v>6074404</v>
      </c>
      <c r="AA45" s="12">
        <v>6761818</v>
      </c>
      <c r="AB45" s="12">
        <v>7264226</v>
      </c>
      <c r="AC45" s="12">
        <v>0</v>
      </c>
      <c r="AD45" s="12">
        <v>422325</v>
      </c>
      <c r="AE45" s="12">
        <v>917851</v>
      </c>
      <c r="AF45" s="12">
        <v>1035002</v>
      </c>
      <c r="AG45" s="12">
        <v>671924</v>
      </c>
      <c r="AH45" s="12">
        <v>200171</v>
      </c>
      <c r="AI45" s="12">
        <v>476944</v>
      </c>
      <c r="AJ45" s="12">
        <v>1178488</v>
      </c>
      <c r="AK45" s="12">
        <v>1272889</v>
      </c>
      <c r="AL45" s="12">
        <v>0</v>
      </c>
      <c r="AM45" s="12">
        <v>3072318</v>
      </c>
      <c r="AN45" s="12">
        <v>3160374</v>
      </c>
      <c r="AO45" s="12">
        <v>3804344</v>
      </c>
      <c r="AP45" s="12">
        <v>3869152</v>
      </c>
      <c r="AQ45" s="12">
        <v>3824348</v>
      </c>
      <c r="AR45" s="12">
        <v>3821219</v>
      </c>
      <c r="AS45" s="12">
        <v>4219663</v>
      </c>
      <c r="AT45" s="12">
        <v>4355761</v>
      </c>
      <c r="AU45" s="12">
        <v>0</v>
      </c>
      <c r="AV45" s="12">
        <v>3072318</v>
      </c>
      <c r="AW45" s="12">
        <v>3160374</v>
      </c>
      <c r="AX45" s="12">
        <v>3804344</v>
      </c>
      <c r="AY45" s="12">
        <v>3869152</v>
      </c>
      <c r="AZ45" s="12">
        <v>3824348</v>
      </c>
      <c r="BA45" s="12">
        <v>3805651</v>
      </c>
      <c r="BB45" s="12">
        <v>4219663</v>
      </c>
      <c r="BC45" s="12">
        <v>4355760</v>
      </c>
      <c r="BD45" s="12">
        <v>0</v>
      </c>
      <c r="BE45" s="12">
        <v>737230</v>
      </c>
      <c r="BF45" s="12">
        <v>-1663950</v>
      </c>
      <c r="BG45" s="12">
        <v>-1058198</v>
      </c>
      <c r="BH45" s="12">
        <v>974835</v>
      </c>
      <c r="BI45" s="12">
        <v>828626</v>
      </c>
      <c r="BJ45" s="12">
        <v>1308386</v>
      </c>
      <c r="BK45" s="12">
        <v>1273480</v>
      </c>
      <c r="BL45" s="12">
        <v>1414771</v>
      </c>
      <c r="BM45" s="12">
        <v>0</v>
      </c>
      <c r="BN45" s="12">
        <v>32927</v>
      </c>
      <c r="BO45" s="12">
        <v>53787</v>
      </c>
      <c r="BP45" s="12">
        <v>55325</v>
      </c>
      <c r="BQ45" s="12">
        <v>171062</v>
      </c>
      <c r="BR45" s="12">
        <v>27568</v>
      </c>
      <c r="BS45" s="12">
        <v>219183</v>
      </c>
      <c r="BT45" s="12">
        <v>236166</v>
      </c>
      <c r="BU45" s="12">
        <v>280787</v>
      </c>
      <c r="BV45" s="12">
        <v>0</v>
      </c>
      <c r="BW45" s="12">
        <v>704303</v>
      </c>
      <c r="BX45" s="12">
        <v>-1717737</v>
      </c>
      <c r="BY45" s="12">
        <v>-1113523</v>
      </c>
      <c r="BZ45" s="12">
        <v>803773</v>
      </c>
      <c r="CA45" s="12">
        <v>801059</v>
      </c>
      <c r="CB45" s="12">
        <v>1089203</v>
      </c>
      <c r="CC45" s="12">
        <v>1037314</v>
      </c>
      <c r="CD45" s="12">
        <v>1133984</v>
      </c>
      <c r="CE45" s="12">
        <v>0</v>
      </c>
      <c r="CF45" s="12">
        <v>0</v>
      </c>
      <c r="CG45" s="12">
        <v>0</v>
      </c>
      <c r="CH45" s="12">
        <v>0</v>
      </c>
      <c r="CI45" s="12">
        <v>0</v>
      </c>
      <c r="CJ45" s="12">
        <v>0</v>
      </c>
      <c r="CK45" s="12">
        <v>0</v>
      </c>
      <c r="CL45" s="12">
        <v>0</v>
      </c>
      <c r="CM45" s="12">
        <v>0</v>
      </c>
      <c r="CN45" s="12">
        <v>0</v>
      </c>
      <c r="CO45" s="12">
        <v>0</v>
      </c>
      <c r="CP45" s="12">
        <v>0</v>
      </c>
      <c r="CQ45" s="12">
        <v>0</v>
      </c>
      <c r="CR45" s="12">
        <v>0</v>
      </c>
      <c r="CS45" s="12">
        <v>0</v>
      </c>
      <c r="CT45" s="12">
        <v>79568</v>
      </c>
      <c r="CU45" s="12">
        <v>0</v>
      </c>
      <c r="CV45" s="12">
        <v>0</v>
      </c>
      <c r="CW45" s="12">
        <v>0</v>
      </c>
      <c r="CX45" s="12">
        <v>704303</v>
      </c>
      <c r="CY45" s="12">
        <v>-1717737</v>
      </c>
      <c r="CZ45" s="12">
        <v>-1113523</v>
      </c>
      <c r="DA45" s="12">
        <v>803773</v>
      </c>
      <c r="DB45" s="12">
        <v>801059</v>
      </c>
      <c r="DC45" s="12">
        <v>1009635</v>
      </c>
      <c r="DD45" s="12">
        <v>1037314</v>
      </c>
      <c r="DE45" s="12">
        <v>1133984</v>
      </c>
      <c r="DF45" s="12" t="e">
        <v>#VALUE!</v>
      </c>
      <c r="DG45" s="12">
        <v>8343992</v>
      </c>
      <c r="DH45" s="12">
        <v>7267377</v>
      </c>
      <c r="DI45" s="12">
        <v>10238374</v>
      </c>
      <c r="DJ45" s="12">
        <v>9948058</v>
      </c>
      <c r="DK45" s="12">
        <v>10615770</v>
      </c>
      <c r="DL45" s="12">
        <v>10647497</v>
      </c>
      <c r="DM45" s="12">
        <v>11076473</v>
      </c>
      <c r="DN45" s="12">
        <v>11761869</v>
      </c>
      <c r="DO45" s="12" t="e">
        <v>#VALUE!</v>
      </c>
    </row>
    <row r="46" spans="2:119" x14ac:dyDescent="0.25">
      <c r="B46" t="str">
        <f>Bilan!B46</f>
        <v>SKF GMBH</v>
      </c>
      <c r="C46" s="12">
        <v>1483267238</v>
      </c>
      <c r="D46" s="12">
        <v>1595231595</v>
      </c>
      <c r="E46" s="12">
        <v>1794504046</v>
      </c>
      <c r="F46" s="12">
        <v>1937773522</v>
      </c>
      <c r="G46" s="12">
        <v>1439690969</v>
      </c>
      <c r="H46" s="12">
        <v>1640455929</v>
      </c>
      <c r="I46" s="12">
        <v>1814251475</v>
      </c>
      <c r="J46" s="12">
        <v>1774191149</v>
      </c>
      <c r="K46" s="12">
        <v>1770441004</v>
      </c>
      <c r="L46" s="12">
        <v>63564739</v>
      </c>
      <c r="M46" s="12">
        <v>91786806</v>
      </c>
      <c r="N46" s="12">
        <v>77862492</v>
      </c>
      <c r="O46" s="12">
        <v>151717929</v>
      </c>
      <c r="P46" s="12">
        <v>17415098</v>
      </c>
      <c r="Q46" s="12">
        <v>103193994</v>
      </c>
      <c r="R46" s="12">
        <v>115933220</v>
      </c>
      <c r="S46" s="12">
        <v>114742976</v>
      </c>
      <c r="T46" s="12">
        <v>75459495</v>
      </c>
      <c r="U46" s="12">
        <v>16878000</v>
      </c>
      <c r="V46" s="12">
        <v>18917000</v>
      </c>
      <c r="W46" s="12">
        <v>18897000</v>
      </c>
      <c r="X46" s="12">
        <v>18939000</v>
      </c>
      <c r="Y46" s="12">
        <v>2502000</v>
      </c>
      <c r="Z46" s="12">
        <v>20783000</v>
      </c>
      <c r="AA46" s="12">
        <v>20600000</v>
      </c>
      <c r="AB46" s="12">
        <v>21710000</v>
      </c>
      <c r="AC46" s="12">
        <v>20286000</v>
      </c>
      <c r="AD46" s="12">
        <v>30585137</v>
      </c>
      <c r="AE46" s="12">
        <v>21431431</v>
      </c>
      <c r="AF46" s="12">
        <v>46813137</v>
      </c>
      <c r="AG46" s="12">
        <v>43396152</v>
      </c>
      <c r="AH46" s="12">
        <v>12825306</v>
      </c>
      <c r="AI46" s="12">
        <v>11577877</v>
      </c>
      <c r="AJ46" s="12">
        <v>19551280</v>
      </c>
      <c r="AK46" s="12">
        <v>31846592</v>
      </c>
      <c r="AL46" s="12">
        <v>31069960</v>
      </c>
      <c r="AM46" s="12">
        <v>4114615</v>
      </c>
      <c r="AN46" s="12">
        <v>1669971</v>
      </c>
      <c r="AO46" s="12">
        <v>3161924</v>
      </c>
      <c r="AP46" s="12">
        <v>4194743</v>
      </c>
      <c r="AQ46" s="12">
        <v>32506570</v>
      </c>
      <c r="AR46" s="12">
        <v>21084523</v>
      </c>
      <c r="AS46" s="12">
        <v>47619340</v>
      </c>
      <c r="AT46" s="12">
        <v>15832590</v>
      </c>
      <c r="AU46" s="12">
        <v>19081454</v>
      </c>
      <c r="AV46" s="12">
        <v>1588794</v>
      </c>
      <c r="AW46" s="12">
        <v>1669971</v>
      </c>
      <c r="AX46" s="12">
        <v>2967820</v>
      </c>
      <c r="AY46" s="12">
        <v>2415743</v>
      </c>
      <c r="AZ46" s="12">
        <v>5831727</v>
      </c>
      <c r="BA46" s="12">
        <v>18610163</v>
      </c>
      <c r="BB46" s="12">
        <v>47619340</v>
      </c>
      <c r="BC46" s="12">
        <v>9613590</v>
      </c>
      <c r="BD46" s="12">
        <v>19081454</v>
      </c>
      <c r="BE46" s="12">
        <v>90035261</v>
      </c>
      <c r="BF46" s="12">
        <v>111548266</v>
      </c>
      <c r="BG46" s="12">
        <v>121513705</v>
      </c>
      <c r="BH46" s="12">
        <v>190919338</v>
      </c>
      <c r="BI46" s="12">
        <v>-2266166</v>
      </c>
      <c r="BJ46" s="12">
        <v>93687348</v>
      </c>
      <c r="BK46" s="12">
        <v>87865160</v>
      </c>
      <c r="BL46" s="12">
        <v>130756978</v>
      </c>
      <c r="BM46" s="12">
        <v>87448001</v>
      </c>
      <c r="BN46" s="12">
        <v>35908744</v>
      </c>
      <c r="BO46" s="12">
        <v>40600443</v>
      </c>
      <c r="BP46" s="12">
        <v>65724146</v>
      </c>
      <c r="BQ46" s="12">
        <v>49356536</v>
      </c>
      <c r="BR46" s="12">
        <v>16757853</v>
      </c>
      <c r="BS46" s="12">
        <v>30033913</v>
      </c>
      <c r="BT46" s="12">
        <v>31497396</v>
      </c>
      <c r="BU46" s="12">
        <v>36338104</v>
      </c>
      <c r="BV46" s="12">
        <v>29624275</v>
      </c>
      <c r="BW46" s="12">
        <v>54126517</v>
      </c>
      <c r="BX46" s="12">
        <v>70947823</v>
      </c>
      <c r="BY46" s="12">
        <v>55789559</v>
      </c>
      <c r="BZ46" s="12">
        <v>141562802</v>
      </c>
      <c r="CA46" s="12">
        <v>-19024019</v>
      </c>
      <c r="CB46" s="12">
        <v>63653435</v>
      </c>
      <c r="CC46" s="12">
        <v>56367764</v>
      </c>
      <c r="CD46" s="12">
        <v>94418874</v>
      </c>
      <c r="CE46" s="12">
        <v>57823726</v>
      </c>
      <c r="CF46" s="12">
        <v>943225</v>
      </c>
      <c r="CG46" s="12">
        <v>0</v>
      </c>
      <c r="CH46" s="12">
        <v>11968467</v>
      </c>
      <c r="CI46" s="12">
        <v>0</v>
      </c>
      <c r="CJ46" s="12">
        <v>0</v>
      </c>
      <c r="CK46" s="12">
        <v>32710074</v>
      </c>
      <c r="CL46" s="12">
        <v>0</v>
      </c>
      <c r="CM46" s="12">
        <v>44014738</v>
      </c>
      <c r="CN46" s="12">
        <v>6000000</v>
      </c>
      <c r="CO46" s="12">
        <v>0</v>
      </c>
      <c r="CP46" s="12">
        <v>287703</v>
      </c>
      <c r="CQ46" s="12">
        <v>0</v>
      </c>
      <c r="CR46" s="12">
        <v>3032982</v>
      </c>
      <c r="CS46" s="12">
        <v>0</v>
      </c>
      <c r="CT46" s="12">
        <v>42671000</v>
      </c>
      <c r="CU46" s="12">
        <v>0</v>
      </c>
      <c r="CV46" s="12">
        <v>44014738</v>
      </c>
      <c r="CW46" s="12">
        <v>19842843</v>
      </c>
      <c r="CX46" s="12">
        <v>55069742</v>
      </c>
      <c r="CY46" s="12">
        <v>70660120</v>
      </c>
      <c r="CZ46" s="12">
        <v>67758026</v>
      </c>
      <c r="DA46" s="12">
        <v>138529820</v>
      </c>
      <c r="DB46" s="12">
        <v>-19024019</v>
      </c>
      <c r="DC46" s="12">
        <v>53692509</v>
      </c>
      <c r="DD46" s="12">
        <v>56367764</v>
      </c>
      <c r="DE46" s="12">
        <v>94418874</v>
      </c>
      <c r="DF46" s="12">
        <v>43980883</v>
      </c>
      <c r="DG46" s="12">
        <v>81385964</v>
      </c>
      <c r="DH46" s="12">
        <v>110416103</v>
      </c>
      <c r="DI46" s="12">
        <v>108727959</v>
      </c>
      <c r="DJ46" s="12">
        <v>167623947</v>
      </c>
      <c r="DK46" s="12">
        <v>19917098</v>
      </c>
      <c r="DL46" s="12">
        <v>114016068</v>
      </c>
      <c r="DM46" s="12">
        <v>136533220</v>
      </c>
      <c r="DN46" s="12">
        <v>136452976</v>
      </c>
      <c r="DO46" s="12">
        <v>81902652</v>
      </c>
    </row>
    <row r="47" spans="2:119" x14ac:dyDescent="0.25">
      <c r="B47" t="str">
        <f>Bilan!B47</f>
        <v>SKODA AUTO DEUTSCHLAND GMBH</v>
      </c>
      <c r="C47" s="12">
        <v>1317453000</v>
      </c>
      <c r="D47" s="12">
        <v>1627296000</v>
      </c>
      <c r="E47" s="12">
        <v>1762660000</v>
      </c>
      <c r="F47" s="12">
        <v>1724375000</v>
      </c>
      <c r="G47" s="12">
        <v>2217520000</v>
      </c>
      <c r="H47" s="12">
        <v>1868373000</v>
      </c>
      <c r="I47" s="12">
        <v>2357044000</v>
      </c>
      <c r="J47" s="12">
        <v>2310030000</v>
      </c>
      <c r="K47" s="12">
        <v>2375356000</v>
      </c>
      <c r="L47" s="12">
        <v>9905000</v>
      </c>
      <c r="M47" s="12">
        <v>14330000</v>
      </c>
      <c r="N47" s="12">
        <v>16213000</v>
      </c>
      <c r="O47" s="12">
        <v>35111000</v>
      </c>
      <c r="P47" s="12">
        <v>38102000</v>
      </c>
      <c r="Q47" s="12">
        <v>18507000</v>
      </c>
      <c r="R47" s="12">
        <v>20402000</v>
      </c>
      <c r="S47" s="12">
        <v>35846000</v>
      </c>
      <c r="T47" s="12">
        <v>25757000</v>
      </c>
      <c r="U47" s="12">
        <v>1565000</v>
      </c>
      <c r="V47" s="12">
        <v>1693000</v>
      </c>
      <c r="W47" s="12">
        <v>2086000</v>
      </c>
      <c r="X47" s="12">
        <v>2027000</v>
      </c>
      <c r="Y47" s="12">
        <v>1851000</v>
      </c>
      <c r="Z47" s="12">
        <v>0</v>
      </c>
      <c r="AA47" s="12">
        <v>1159000</v>
      </c>
      <c r="AB47" s="12">
        <v>1164000</v>
      </c>
      <c r="AC47" s="12">
        <v>1296000</v>
      </c>
      <c r="AD47" s="12">
        <v>952000</v>
      </c>
      <c r="AE47" s="12">
        <v>1176000</v>
      </c>
      <c r="AF47" s="12">
        <v>989000</v>
      </c>
      <c r="AG47" s="12">
        <v>892000</v>
      </c>
      <c r="AH47" s="12">
        <v>578000</v>
      </c>
      <c r="AI47" s="12">
        <v>9655000</v>
      </c>
      <c r="AJ47" s="12">
        <v>11156000</v>
      </c>
      <c r="AK47" s="12">
        <v>7280000</v>
      </c>
      <c r="AL47" s="12">
        <v>6210000</v>
      </c>
      <c r="AM47" s="12">
        <v>3965000</v>
      </c>
      <c r="AN47" s="12">
        <v>5339000</v>
      </c>
      <c r="AO47" s="12">
        <v>8078000</v>
      </c>
      <c r="AP47" s="12">
        <v>11469000</v>
      </c>
      <c r="AQ47" s="12">
        <v>4148000</v>
      </c>
      <c r="AR47" s="12">
        <v>5329000</v>
      </c>
      <c r="AS47" s="12">
        <v>6637000</v>
      </c>
      <c r="AT47" s="12">
        <v>12032000</v>
      </c>
      <c r="AU47" s="12">
        <v>10557000</v>
      </c>
      <c r="AV47" s="12">
        <v>3965000</v>
      </c>
      <c r="AW47" s="12">
        <v>5339000</v>
      </c>
      <c r="AX47" s="12">
        <v>8078000</v>
      </c>
      <c r="AY47" s="12">
        <v>11469000</v>
      </c>
      <c r="AZ47" s="12">
        <v>4148000</v>
      </c>
      <c r="BA47" s="12">
        <v>5329000</v>
      </c>
      <c r="BB47" s="12">
        <v>6637000</v>
      </c>
      <c r="BC47" s="12">
        <v>12032000</v>
      </c>
      <c r="BD47" s="12">
        <v>10557000</v>
      </c>
      <c r="BE47" s="12">
        <v>6892000</v>
      </c>
      <c r="BF47" s="12">
        <v>10167000</v>
      </c>
      <c r="BG47" s="12">
        <v>9124000</v>
      </c>
      <c r="BH47" s="12">
        <v>24534000</v>
      </c>
      <c r="BI47" s="12">
        <v>34532000</v>
      </c>
      <c r="BJ47" s="12">
        <v>22833000</v>
      </c>
      <c r="BK47" s="12">
        <v>24921000</v>
      </c>
      <c r="BL47" s="12">
        <v>31094000</v>
      </c>
      <c r="BM47" s="12">
        <v>21410000</v>
      </c>
      <c r="BN47" s="12">
        <v>2132000</v>
      </c>
      <c r="BO47" s="12">
        <v>9200000</v>
      </c>
      <c r="BP47" s="12">
        <v>5412000</v>
      </c>
      <c r="BQ47" s="12">
        <v>19434000</v>
      </c>
      <c r="BR47" s="12">
        <v>11783000</v>
      </c>
      <c r="BS47" s="12">
        <v>14553000</v>
      </c>
      <c r="BT47" s="12">
        <v>8478000</v>
      </c>
      <c r="BU47" s="12">
        <v>11342000</v>
      </c>
      <c r="BV47" s="12">
        <v>2582000</v>
      </c>
      <c r="BW47" s="12">
        <v>4760000</v>
      </c>
      <c r="BX47" s="12">
        <v>967000</v>
      </c>
      <c r="BY47" s="12">
        <v>3712000</v>
      </c>
      <c r="BZ47" s="12">
        <v>5100000</v>
      </c>
      <c r="CA47" s="12">
        <v>22749000</v>
      </c>
      <c r="CB47" s="12">
        <v>8280000</v>
      </c>
      <c r="CC47" s="12">
        <v>16443000</v>
      </c>
      <c r="CD47" s="12">
        <v>19752000</v>
      </c>
      <c r="CE47" s="12">
        <v>18828000</v>
      </c>
      <c r="CF47" s="12">
        <v>0</v>
      </c>
      <c r="CG47" s="12">
        <v>0</v>
      </c>
      <c r="CH47" s="12">
        <v>0</v>
      </c>
      <c r="CI47" s="12">
        <v>0</v>
      </c>
      <c r="CJ47" s="12">
        <v>0</v>
      </c>
      <c r="CK47" s="12">
        <v>0</v>
      </c>
      <c r="CL47" s="12">
        <v>0</v>
      </c>
      <c r="CM47" s="12">
        <v>0</v>
      </c>
      <c r="CN47" s="12">
        <v>0</v>
      </c>
      <c r="CO47" s="12">
        <v>0</v>
      </c>
      <c r="CP47" s="12">
        <v>0</v>
      </c>
      <c r="CQ47" s="12">
        <v>0</v>
      </c>
      <c r="CR47" s="12">
        <v>0</v>
      </c>
      <c r="CS47" s="12">
        <v>0</v>
      </c>
      <c r="CT47" s="12">
        <v>0</v>
      </c>
      <c r="CU47" s="12">
        <v>0</v>
      </c>
      <c r="CV47" s="12">
        <v>0</v>
      </c>
      <c r="CW47" s="12">
        <v>0</v>
      </c>
      <c r="CX47" s="12">
        <v>4760000</v>
      </c>
      <c r="CY47" s="12">
        <v>967000</v>
      </c>
      <c r="CZ47" s="12">
        <v>3712000</v>
      </c>
      <c r="DA47" s="12">
        <v>5100000</v>
      </c>
      <c r="DB47" s="12">
        <v>22749000</v>
      </c>
      <c r="DC47" s="12">
        <v>8280000</v>
      </c>
      <c r="DD47" s="12">
        <v>16443000</v>
      </c>
      <c r="DE47" s="12">
        <v>19752000</v>
      </c>
      <c r="DF47" s="12">
        <v>18828000</v>
      </c>
      <c r="DG47" s="12">
        <v>11470000</v>
      </c>
      <c r="DH47" s="12">
        <v>16023000</v>
      </c>
      <c r="DI47" s="12">
        <v>18299000</v>
      </c>
      <c r="DJ47" s="12">
        <v>37138000</v>
      </c>
      <c r="DK47" s="12">
        <v>39953000</v>
      </c>
      <c r="DL47" s="12">
        <v>18507000</v>
      </c>
      <c r="DM47" s="12">
        <v>21561000</v>
      </c>
      <c r="DN47" s="12">
        <v>37010000</v>
      </c>
      <c r="DO47" s="12">
        <v>27053000</v>
      </c>
    </row>
    <row r="48" spans="2:119" x14ac:dyDescent="0.25">
      <c r="B48" t="str">
        <f>Bilan!B48</f>
        <v>SODAWERK STAßFURT GMBH &amp; CO. KG</v>
      </c>
      <c r="C48" s="12">
        <v>73558000</v>
      </c>
      <c r="D48" s="12">
        <v>83886997</v>
      </c>
      <c r="E48" s="12">
        <v>90788201</v>
      </c>
      <c r="F48" s="12">
        <v>164715394</v>
      </c>
      <c r="G48" s="12">
        <v>119251047</v>
      </c>
      <c r="H48" s="12">
        <v>115385983</v>
      </c>
      <c r="I48" s="12">
        <v>125180212</v>
      </c>
      <c r="J48" s="12">
        <v>128251437</v>
      </c>
      <c r="K48" s="12">
        <v>126692767</v>
      </c>
      <c r="L48" s="12">
        <v>3763000</v>
      </c>
      <c r="M48" s="12">
        <v>10479804</v>
      </c>
      <c r="N48" s="12">
        <v>4635155</v>
      </c>
      <c r="O48" s="12">
        <v>8391589</v>
      </c>
      <c r="P48" s="12">
        <v>20514130</v>
      </c>
      <c r="Q48" s="12">
        <v>7900521</v>
      </c>
      <c r="R48" s="12">
        <v>4132937</v>
      </c>
      <c r="S48" s="12">
        <v>-3800692</v>
      </c>
      <c r="T48" s="12">
        <v>2689347</v>
      </c>
      <c r="U48" s="12">
        <v>10679000</v>
      </c>
      <c r="V48" s="12">
        <v>11440260</v>
      </c>
      <c r="W48" s="12">
        <v>10370933</v>
      </c>
      <c r="X48" s="12">
        <v>8928273</v>
      </c>
      <c r="Y48" s="12">
        <v>9978734</v>
      </c>
      <c r="Z48" s="12">
        <v>9266210</v>
      </c>
      <c r="AA48" s="12">
        <v>9645018</v>
      </c>
      <c r="AB48" s="12">
        <v>9656303</v>
      </c>
      <c r="AC48" s="12">
        <v>8842519</v>
      </c>
      <c r="AD48" s="12">
        <v>2149000</v>
      </c>
      <c r="AE48" s="12">
        <v>1111219</v>
      </c>
      <c r="AF48" s="12">
        <v>1114904</v>
      </c>
      <c r="AG48" s="12">
        <v>4792420</v>
      </c>
      <c r="AH48" s="12">
        <v>1972909</v>
      </c>
      <c r="AI48" s="12">
        <v>1282861</v>
      </c>
      <c r="AJ48" s="12">
        <v>830367</v>
      </c>
      <c r="AK48" s="12">
        <v>6228416</v>
      </c>
      <c r="AL48" s="12">
        <v>4788418</v>
      </c>
      <c r="AM48" s="12">
        <v>3750000</v>
      </c>
      <c r="AN48" s="12">
        <v>3362115</v>
      </c>
      <c r="AO48" s="12">
        <v>4300029</v>
      </c>
      <c r="AP48" s="12">
        <v>7495638</v>
      </c>
      <c r="AQ48" s="12">
        <v>6135058</v>
      </c>
      <c r="AR48" s="12">
        <v>4569186</v>
      </c>
      <c r="AS48" s="12">
        <v>3808258</v>
      </c>
      <c r="AT48" s="12">
        <v>4605915</v>
      </c>
      <c r="AU48" s="12">
        <v>1592343</v>
      </c>
      <c r="AV48" s="12">
        <v>3750000</v>
      </c>
      <c r="AW48" s="12">
        <v>3362115</v>
      </c>
      <c r="AX48" s="12">
        <v>4300029</v>
      </c>
      <c r="AY48" s="12">
        <v>7495638</v>
      </c>
      <c r="AZ48" s="12">
        <v>6109058</v>
      </c>
      <c r="BA48" s="12">
        <v>4569186</v>
      </c>
      <c r="BB48" s="12">
        <v>3808258</v>
      </c>
      <c r="BC48" s="12">
        <v>4605915</v>
      </c>
      <c r="BD48" s="12">
        <v>1592343</v>
      </c>
      <c r="BE48" s="12">
        <v>2162000</v>
      </c>
      <c r="BF48" s="12">
        <v>8228908</v>
      </c>
      <c r="BG48" s="12">
        <v>1450030</v>
      </c>
      <c r="BH48" s="12">
        <v>5688371</v>
      </c>
      <c r="BI48" s="12">
        <v>16351981</v>
      </c>
      <c r="BJ48" s="12">
        <v>4614197</v>
      </c>
      <c r="BK48" s="12">
        <v>1155046</v>
      </c>
      <c r="BL48" s="12">
        <v>-2178191</v>
      </c>
      <c r="BM48" s="12">
        <v>5885422</v>
      </c>
      <c r="BN48" s="12">
        <v>754000</v>
      </c>
      <c r="BO48" s="12">
        <v>2109718</v>
      </c>
      <c r="BP48" s="12">
        <v>3800772</v>
      </c>
      <c r="BQ48" s="12">
        <v>1469375</v>
      </c>
      <c r="BR48" s="12">
        <v>1715175</v>
      </c>
      <c r="BS48" s="12">
        <v>599282</v>
      </c>
      <c r="BT48" s="12">
        <v>3320</v>
      </c>
      <c r="BU48" s="12">
        <v>271699</v>
      </c>
      <c r="BV48" s="12">
        <v>301094</v>
      </c>
      <c r="BW48" s="12">
        <v>1408000</v>
      </c>
      <c r="BX48" s="12">
        <v>6119190</v>
      </c>
      <c r="BY48" s="12">
        <v>-2350742</v>
      </c>
      <c r="BZ48" s="12">
        <v>4218997</v>
      </c>
      <c r="CA48" s="12">
        <v>14636806</v>
      </c>
      <c r="CB48" s="12">
        <v>4014915</v>
      </c>
      <c r="CC48" s="12">
        <v>1151726</v>
      </c>
      <c r="CD48" s="12">
        <v>-2449890</v>
      </c>
      <c r="CE48" s="12">
        <v>5584329</v>
      </c>
      <c r="CF48" s="12">
        <v>0</v>
      </c>
      <c r="CG48" s="12">
        <v>3448276</v>
      </c>
      <c r="CH48" s="12">
        <v>0</v>
      </c>
      <c r="CI48" s="12">
        <v>0</v>
      </c>
      <c r="CJ48" s="12">
        <v>0</v>
      </c>
      <c r="CK48" s="12">
        <v>0</v>
      </c>
      <c r="CL48" s="12">
        <v>0</v>
      </c>
      <c r="CM48" s="12">
        <v>0</v>
      </c>
      <c r="CN48" s="12">
        <v>0</v>
      </c>
      <c r="CO48" s="12">
        <v>0</v>
      </c>
      <c r="CP48" s="12">
        <v>6415000</v>
      </c>
      <c r="CQ48" s="12">
        <v>0</v>
      </c>
      <c r="CR48" s="12">
        <v>0</v>
      </c>
      <c r="CS48" s="12">
        <v>0</v>
      </c>
      <c r="CT48" s="12">
        <v>28950</v>
      </c>
      <c r="CU48" s="12">
        <v>1815086</v>
      </c>
      <c r="CV48" s="12">
        <v>0</v>
      </c>
      <c r="CW48" s="12">
        <v>0</v>
      </c>
      <c r="CX48" s="12">
        <v>1408000</v>
      </c>
      <c r="CY48" s="12">
        <v>3152466</v>
      </c>
      <c r="CZ48" s="12">
        <v>-2350742</v>
      </c>
      <c r="DA48" s="12">
        <v>4218997</v>
      </c>
      <c r="DB48" s="12">
        <v>14636806</v>
      </c>
      <c r="DC48" s="12">
        <v>3985965</v>
      </c>
      <c r="DD48" s="12">
        <v>-663360</v>
      </c>
      <c r="DE48" s="12">
        <v>-2449890</v>
      </c>
      <c r="DF48" s="12">
        <v>5584329</v>
      </c>
      <c r="DG48" s="12">
        <v>14442000</v>
      </c>
      <c r="DH48" s="12">
        <v>18953340</v>
      </c>
      <c r="DI48" s="12">
        <v>15006088</v>
      </c>
      <c r="DJ48" s="12">
        <v>17319862</v>
      </c>
      <c r="DK48" s="12">
        <v>30492864</v>
      </c>
      <c r="DL48" s="12">
        <v>17137781</v>
      </c>
      <c r="DM48" s="12">
        <v>11962869</v>
      </c>
      <c r="DN48" s="12">
        <v>5855611</v>
      </c>
      <c r="DO48" s="12">
        <v>11531866</v>
      </c>
    </row>
    <row r="49" spans="2:119" x14ac:dyDescent="0.25">
      <c r="B49" t="str">
        <f>Bilan!B49</f>
        <v>STADTWERKE DÜSSELDORF AG</v>
      </c>
      <c r="C49" s="12">
        <v>1297898656</v>
      </c>
      <c r="D49" s="12">
        <v>1425948140</v>
      </c>
      <c r="E49" s="12">
        <v>1906562844</v>
      </c>
      <c r="F49" s="12">
        <v>2062549567</v>
      </c>
      <c r="G49" s="12">
        <v>2079658062</v>
      </c>
      <c r="H49" s="12">
        <v>1815795362</v>
      </c>
      <c r="I49" s="12">
        <v>1953763040</v>
      </c>
      <c r="J49" s="12">
        <v>2013462386</v>
      </c>
      <c r="K49" s="12">
        <v>2031188278</v>
      </c>
      <c r="L49" s="12">
        <v>90531693</v>
      </c>
      <c r="M49" s="12">
        <v>95819711</v>
      </c>
      <c r="N49" s="12">
        <v>105273915</v>
      </c>
      <c r="O49" s="12">
        <v>86518083</v>
      </c>
      <c r="P49" s="12">
        <v>87642351</v>
      </c>
      <c r="Q49" s="12">
        <v>93190666</v>
      </c>
      <c r="R49" s="12">
        <v>122161886</v>
      </c>
      <c r="S49" s="12">
        <v>79538053</v>
      </c>
      <c r="T49" s="12">
        <v>81600578</v>
      </c>
      <c r="U49" s="12">
        <v>79174812</v>
      </c>
      <c r="V49" s="12">
        <v>69565120</v>
      </c>
      <c r="W49" s="12">
        <v>62187044</v>
      </c>
      <c r="X49" s="12">
        <v>59996602</v>
      </c>
      <c r="Y49" s="12">
        <v>51257378</v>
      </c>
      <c r="Z49" s="12">
        <v>50413570</v>
      </c>
      <c r="AA49" s="12">
        <v>47924439</v>
      </c>
      <c r="AB49" s="12">
        <v>43500443</v>
      </c>
      <c r="AC49" s="12">
        <v>43736025</v>
      </c>
      <c r="AD49" s="12">
        <v>6684939</v>
      </c>
      <c r="AE49" s="12">
        <v>8822068</v>
      </c>
      <c r="AF49" s="12">
        <v>12209349</v>
      </c>
      <c r="AG49" s="12">
        <v>16837240</v>
      </c>
      <c r="AH49" s="12">
        <v>14026656</v>
      </c>
      <c r="AI49" s="12">
        <v>10804289</v>
      </c>
      <c r="AJ49" s="12">
        <v>15155808</v>
      </c>
      <c r="AK49" s="12">
        <v>36711455</v>
      </c>
      <c r="AL49" s="12">
        <v>21491950</v>
      </c>
      <c r="AM49" s="12">
        <v>21237886</v>
      </c>
      <c r="AN49" s="12">
        <v>18340878</v>
      </c>
      <c r="AO49" s="12">
        <v>22915404</v>
      </c>
      <c r="AP49" s="12">
        <v>13033806</v>
      </c>
      <c r="AQ49" s="12">
        <v>10162480</v>
      </c>
      <c r="AR49" s="12">
        <v>13950972</v>
      </c>
      <c r="AS49" s="12">
        <v>30364155</v>
      </c>
      <c r="AT49" s="12">
        <v>28980624</v>
      </c>
      <c r="AU49" s="12">
        <v>18693141</v>
      </c>
      <c r="AV49" s="12">
        <v>16487886</v>
      </c>
      <c r="AW49" s="12">
        <v>18340878</v>
      </c>
      <c r="AX49" s="12">
        <v>12740860</v>
      </c>
      <c r="AY49" s="12">
        <v>10397698</v>
      </c>
      <c r="AZ49" s="12">
        <v>9586031</v>
      </c>
      <c r="BA49" s="12">
        <v>13054559</v>
      </c>
      <c r="BB49" s="12">
        <v>10544718</v>
      </c>
      <c r="BC49" s="12">
        <v>8411271</v>
      </c>
      <c r="BD49" s="12">
        <v>12874749</v>
      </c>
      <c r="BE49" s="12">
        <v>75978745</v>
      </c>
      <c r="BF49" s="12">
        <v>86300901</v>
      </c>
      <c r="BG49" s="12">
        <v>94567860</v>
      </c>
      <c r="BH49" s="12">
        <v>90321517</v>
      </c>
      <c r="BI49" s="12">
        <v>91506527</v>
      </c>
      <c r="BJ49" s="12">
        <v>90043983</v>
      </c>
      <c r="BK49" s="12">
        <v>106953539</v>
      </c>
      <c r="BL49" s="12">
        <v>87268884</v>
      </c>
      <c r="BM49" s="12">
        <v>84399387</v>
      </c>
      <c r="BN49" s="12">
        <v>30246724</v>
      </c>
      <c r="BO49" s="12">
        <v>47228424</v>
      </c>
      <c r="BP49" s="12">
        <v>36837548</v>
      </c>
      <c r="BQ49" s="12">
        <v>24279832</v>
      </c>
      <c r="BR49" s="12">
        <v>28529885</v>
      </c>
      <c r="BS49" s="12">
        <v>32875906</v>
      </c>
      <c r="BT49" s="12">
        <v>34834752</v>
      </c>
      <c r="BU49" s="12">
        <v>40042175</v>
      </c>
      <c r="BV49" s="12">
        <v>29665544</v>
      </c>
      <c r="BW49" s="12">
        <v>45732022</v>
      </c>
      <c r="BX49" s="12">
        <v>39072477</v>
      </c>
      <c r="BY49" s="12">
        <v>57730312</v>
      </c>
      <c r="BZ49" s="12">
        <v>66041685</v>
      </c>
      <c r="CA49" s="12">
        <v>62976642</v>
      </c>
      <c r="CB49" s="12">
        <v>57168077</v>
      </c>
      <c r="CC49" s="12">
        <v>72118787</v>
      </c>
      <c r="CD49" s="12">
        <v>47226709</v>
      </c>
      <c r="CE49" s="12">
        <v>54733843</v>
      </c>
      <c r="CF49" s="12">
        <v>0</v>
      </c>
      <c r="CG49" s="12">
        <v>0</v>
      </c>
      <c r="CH49" s="12">
        <v>0</v>
      </c>
      <c r="CI49" s="12">
        <v>0</v>
      </c>
      <c r="CJ49" s="12">
        <v>0</v>
      </c>
      <c r="CK49" s="12">
        <v>0</v>
      </c>
      <c r="CL49" s="12">
        <v>0</v>
      </c>
      <c r="CM49" s="12">
        <v>0</v>
      </c>
      <c r="CN49" s="12">
        <v>0</v>
      </c>
      <c r="CO49" s="12">
        <v>0</v>
      </c>
      <c r="CP49" s="12">
        <v>0</v>
      </c>
      <c r="CQ49" s="12">
        <v>0</v>
      </c>
      <c r="CR49" s="12">
        <v>0</v>
      </c>
      <c r="CS49" s="12">
        <v>0</v>
      </c>
      <c r="CT49" s="12">
        <v>2590814</v>
      </c>
      <c r="CU49" s="12">
        <v>1828136</v>
      </c>
      <c r="CV49" s="12">
        <v>0</v>
      </c>
      <c r="CW49" s="12">
        <v>15325894</v>
      </c>
      <c r="CX49" s="12">
        <v>45732022</v>
      </c>
      <c r="CY49" s="12">
        <v>39072477</v>
      </c>
      <c r="CZ49" s="12">
        <v>57730312</v>
      </c>
      <c r="DA49" s="12">
        <v>66041685</v>
      </c>
      <c r="DB49" s="12">
        <v>62976642</v>
      </c>
      <c r="DC49" s="12">
        <v>54577263</v>
      </c>
      <c r="DD49" s="12">
        <v>70290651</v>
      </c>
      <c r="DE49" s="12">
        <v>47226709</v>
      </c>
      <c r="DF49" s="12">
        <v>39407949</v>
      </c>
      <c r="DG49" s="12">
        <v>169706505</v>
      </c>
      <c r="DH49" s="12">
        <v>165384831</v>
      </c>
      <c r="DI49" s="12">
        <v>167460959</v>
      </c>
      <c r="DJ49" s="12">
        <v>146514685</v>
      </c>
      <c r="DK49" s="12">
        <v>138899729</v>
      </c>
      <c r="DL49" s="12">
        <v>141013422</v>
      </c>
      <c r="DM49" s="12">
        <v>168258189</v>
      </c>
      <c r="DN49" s="12">
        <v>123038496</v>
      </c>
      <c r="DO49" s="12">
        <v>110010709</v>
      </c>
    </row>
    <row r="50" spans="2:119" x14ac:dyDescent="0.25">
      <c r="B50" t="str">
        <f>Bilan!B50</f>
        <v>TAKKO HOLDING GMBH</v>
      </c>
      <c r="C50" s="12">
        <v>510731943</v>
      </c>
      <c r="D50" s="12">
        <v>511848984</v>
      </c>
      <c r="E50" s="12">
        <v>544986843</v>
      </c>
      <c r="F50" s="12">
        <v>542595502</v>
      </c>
      <c r="G50" s="12">
        <v>605016353</v>
      </c>
      <c r="H50" s="12">
        <v>680517787</v>
      </c>
      <c r="I50" s="12">
        <v>807649463</v>
      </c>
      <c r="J50" s="12">
        <v>896570283</v>
      </c>
      <c r="K50" s="12">
        <v>876605528</v>
      </c>
      <c r="L50" s="12">
        <v>-10646774</v>
      </c>
      <c r="M50" s="12">
        <v>4235208</v>
      </c>
      <c r="N50" s="12">
        <v>17704829</v>
      </c>
      <c r="O50" s="12">
        <v>-3773145</v>
      </c>
      <c r="P50" s="12">
        <v>21120888</v>
      </c>
      <c r="Q50" s="12">
        <v>31355550</v>
      </c>
      <c r="R50" s="12">
        <v>74711330</v>
      </c>
      <c r="S50" s="12">
        <v>21519273</v>
      </c>
      <c r="T50" s="12">
        <v>15708865</v>
      </c>
      <c r="U50" s="12">
        <v>41138102</v>
      </c>
      <c r="V50" s="12">
        <v>40889865</v>
      </c>
      <c r="W50" s="12">
        <v>43646284</v>
      </c>
      <c r="X50" s="12">
        <v>44516179</v>
      </c>
      <c r="Y50" s="12">
        <v>44636384</v>
      </c>
      <c r="Z50" s="12">
        <v>40848459</v>
      </c>
      <c r="AA50" s="12">
        <v>41580476</v>
      </c>
      <c r="AB50" s="12">
        <v>42272285</v>
      </c>
      <c r="AC50" s="12">
        <v>41869637</v>
      </c>
      <c r="AD50" s="12">
        <v>883191</v>
      </c>
      <c r="AE50" s="12">
        <v>1234658</v>
      </c>
      <c r="AF50" s="12">
        <v>3346402</v>
      </c>
      <c r="AG50" s="12">
        <v>73985319</v>
      </c>
      <c r="AH50" s="12">
        <v>9091337</v>
      </c>
      <c r="AI50" s="12">
        <v>4096672</v>
      </c>
      <c r="AJ50" s="12">
        <v>3940585</v>
      </c>
      <c r="AK50" s="12">
        <v>4909858</v>
      </c>
      <c r="AL50" s="12">
        <v>24759402</v>
      </c>
      <c r="AM50" s="12">
        <v>30049853</v>
      </c>
      <c r="AN50" s="12">
        <v>42236940</v>
      </c>
      <c r="AO50" s="12">
        <v>51477765</v>
      </c>
      <c r="AP50" s="12">
        <v>50738440</v>
      </c>
      <c r="AQ50" s="12">
        <v>38590850</v>
      </c>
      <c r="AR50" s="12">
        <v>24949645</v>
      </c>
      <c r="AS50" s="12">
        <v>52779382</v>
      </c>
      <c r="AT50" s="12">
        <v>37381105</v>
      </c>
      <c r="AU50" s="12">
        <v>47241007</v>
      </c>
      <c r="AV50" s="12">
        <v>30046716</v>
      </c>
      <c r="AW50" s="12">
        <v>42198934</v>
      </c>
      <c r="AX50" s="12">
        <v>51439419</v>
      </c>
      <c r="AY50" s="12">
        <v>50729629</v>
      </c>
      <c r="AZ50" s="12">
        <v>38590850</v>
      </c>
      <c r="BA50" s="12">
        <v>24949645</v>
      </c>
      <c r="BB50" s="12">
        <v>52779382</v>
      </c>
      <c r="BC50" s="12">
        <v>35842188</v>
      </c>
      <c r="BD50" s="12">
        <v>47241007</v>
      </c>
      <c r="BE50" s="12">
        <v>-39813436</v>
      </c>
      <c r="BF50" s="12">
        <v>-36767073</v>
      </c>
      <c r="BG50" s="12">
        <v>-30426534</v>
      </c>
      <c r="BH50" s="12">
        <v>19473734</v>
      </c>
      <c r="BI50" s="12">
        <v>-8378625</v>
      </c>
      <c r="BJ50" s="12">
        <v>10502577</v>
      </c>
      <c r="BK50" s="12">
        <v>25872533</v>
      </c>
      <c r="BL50" s="12">
        <v>-10951974</v>
      </c>
      <c r="BM50" s="12">
        <v>-6772739</v>
      </c>
      <c r="BN50" s="12">
        <v>-422972</v>
      </c>
      <c r="BO50" s="12">
        <v>-1425180</v>
      </c>
      <c r="BP50" s="12">
        <v>642432</v>
      </c>
      <c r="BQ50" s="12">
        <v>-2140096</v>
      </c>
      <c r="BR50" s="12">
        <v>6269331</v>
      </c>
      <c r="BS50" s="12">
        <v>4662651</v>
      </c>
      <c r="BT50" s="12">
        <v>9920226</v>
      </c>
      <c r="BU50" s="12">
        <v>-13742496</v>
      </c>
      <c r="BV50" s="12">
        <v>2959514</v>
      </c>
      <c r="BW50" s="12">
        <v>-39390464</v>
      </c>
      <c r="BX50" s="12">
        <v>-35341893</v>
      </c>
      <c r="BY50" s="12">
        <v>-31068966</v>
      </c>
      <c r="BZ50" s="12">
        <v>21613830</v>
      </c>
      <c r="CA50" s="12">
        <v>-14647957</v>
      </c>
      <c r="CB50" s="12">
        <v>5839926</v>
      </c>
      <c r="CC50" s="12">
        <v>15952307</v>
      </c>
      <c r="CD50" s="12">
        <v>2790522</v>
      </c>
      <c r="CE50" s="12">
        <v>-9732254</v>
      </c>
      <c r="CF50" s="12">
        <v>0</v>
      </c>
      <c r="CG50" s="12">
        <v>0</v>
      </c>
      <c r="CH50" s="12">
        <v>0</v>
      </c>
      <c r="CI50" s="12">
        <v>0</v>
      </c>
      <c r="CJ50" s="12">
        <v>0</v>
      </c>
      <c r="CK50" s="12">
        <v>0</v>
      </c>
      <c r="CL50" s="12">
        <v>52820</v>
      </c>
      <c r="CM50" s="12">
        <v>0</v>
      </c>
      <c r="CN50" s="12">
        <v>0</v>
      </c>
      <c r="CO50" s="12">
        <v>0</v>
      </c>
      <c r="CP50" s="12">
        <v>0</v>
      </c>
      <c r="CQ50" s="12">
        <v>0</v>
      </c>
      <c r="CR50" s="12">
        <v>0</v>
      </c>
      <c r="CS50" s="12">
        <v>0</v>
      </c>
      <c r="CT50" s="12">
        <v>0</v>
      </c>
      <c r="CU50" s="12">
        <v>374478</v>
      </c>
      <c r="CV50" s="12">
        <v>0</v>
      </c>
      <c r="CW50" s="12">
        <v>0</v>
      </c>
      <c r="CX50" s="12">
        <v>-39390464</v>
      </c>
      <c r="CY50" s="12">
        <v>-35341893</v>
      </c>
      <c r="CZ50" s="12">
        <v>-31068966</v>
      </c>
      <c r="DA50" s="12">
        <v>21613830</v>
      </c>
      <c r="DB50" s="12">
        <v>-14647957</v>
      </c>
      <c r="DC50" s="12">
        <v>5839926</v>
      </c>
      <c r="DD50" s="12">
        <v>15630649</v>
      </c>
      <c r="DE50" s="12">
        <v>2790522</v>
      </c>
      <c r="DF50" s="12">
        <v>-9732254</v>
      </c>
      <c r="DG50" s="12">
        <v>30491328</v>
      </c>
      <c r="DH50" s="12">
        <v>45125073</v>
      </c>
      <c r="DI50" s="12">
        <v>61351113</v>
      </c>
      <c r="DJ50" s="12">
        <v>40743034</v>
      </c>
      <c r="DK50" s="12">
        <v>65757272</v>
      </c>
      <c r="DL50" s="12">
        <v>72204009</v>
      </c>
      <c r="DM50" s="12">
        <v>115970148</v>
      </c>
      <c r="DN50" s="12">
        <v>63791558</v>
      </c>
      <c r="DO50" s="12">
        <v>57578502</v>
      </c>
    </row>
    <row r="51" spans="2:119" x14ac:dyDescent="0.25">
      <c r="B51" t="str">
        <f>Bilan!B51</f>
        <v>TOYS "R" US GMBH</v>
      </c>
      <c r="C51" s="12">
        <v>316853000</v>
      </c>
      <c r="D51" s="12">
        <v>316853000</v>
      </c>
      <c r="E51" s="12">
        <v>321026757</v>
      </c>
      <c r="F51" s="12">
        <v>333033476</v>
      </c>
      <c r="G51" s="12">
        <v>327708682</v>
      </c>
      <c r="H51" s="12">
        <v>312101386</v>
      </c>
      <c r="I51" s="12">
        <v>331197742</v>
      </c>
      <c r="J51" s="12">
        <v>341850860</v>
      </c>
      <c r="K51" s="12">
        <v>347064762</v>
      </c>
      <c r="L51" s="12">
        <v>-6156000</v>
      </c>
      <c r="M51" s="12">
        <v>-6156000</v>
      </c>
      <c r="N51" s="12">
        <v>319190</v>
      </c>
      <c r="O51" s="12">
        <v>3021508</v>
      </c>
      <c r="P51" s="12">
        <v>-300333</v>
      </c>
      <c r="Q51" s="12">
        <v>4214715</v>
      </c>
      <c r="R51" s="12">
        <v>13154975</v>
      </c>
      <c r="S51" s="12">
        <v>9776822</v>
      </c>
      <c r="T51" s="12">
        <v>16270472</v>
      </c>
      <c r="U51" s="12">
        <v>4343000</v>
      </c>
      <c r="V51" s="12">
        <v>4343000</v>
      </c>
      <c r="W51" s="12">
        <v>4255761</v>
      </c>
      <c r="X51" s="12">
        <v>3925086</v>
      </c>
      <c r="Y51" s="12">
        <v>3832397</v>
      </c>
      <c r="Z51" s="12">
        <v>3780534</v>
      </c>
      <c r="AA51" s="12">
        <v>5969159</v>
      </c>
      <c r="AB51" s="12">
        <v>6719127</v>
      </c>
      <c r="AC51" s="12">
        <v>6601985</v>
      </c>
      <c r="AD51" s="12">
        <v>6269000</v>
      </c>
      <c r="AE51" s="12">
        <v>6269000</v>
      </c>
      <c r="AF51" s="12">
        <v>4742175</v>
      </c>
      <c r="AG51" s="12">
        <v>4947985</v>
      </c>
      <c r="AH51" s="12">
        <v>5066894</v>
      </c>
      <c r="AI51" s="12">
        <v>4779576</v>
      </c>
      <c r="AJ51" s="12">
        <v>642923</v>
      </c>
      <c r="AK51" s="12">
        <v>480962</v>
      </c>
      <c r="AL51" s="12">
        <v>708224</v>
      </c>
      <c r="AM51" s="12">
        <v>5509000</v>
      </c>
      <c r="AN51" s="12">
        <v>5509000</v>
      </c>
      <c r="AO51" s="12">
        <v>5040679</v>
      </c>
      <c r="AP51" s="12">
        <v>5066400</v>
      </c>
      <c r="AQ51" s="12">
        <v>4842151</v>
      </c>
      <c r="AR51" s="12">
        <v>4429817</v>
      </c>
      <c r="AS51" s="12">
        <v>584116</v>
      </c>
      <c r="AT51" s="12">
        <v>989751</v>
      </c>
      <c r="AU51" s="12">
        <v>911272</v>
      </c>
      <c r="AV51" s="12">
        <v>5398000</v>
      </c>
      <c r="AW51" s="12">
        <v>5398000</v>
      </c>
      <c r="AX51" s="12">
        <v>4966868</v>
      </c>
      <c r="AY51" s="12">
        <v>5029608</v>
      </c>
      <c r="AZ51" s="12">
        <v>4842151</v>
      </c>
      <c r="BA51" s="12">
        <v>4429817</v>
      </c>
      <c r="BB51" s="12">
        <v>584116</v>
      </c>
      <c r="BC51" s="12">
        <v>989751</v>
      </c>
      <c r="BD51" s="12">
        <v>911272</v>
      </c>
      <c r="BE51" s="12">
        <v>-5396000</v>
      </c>
      <c r="BF51" s="12">
        <v>-5396000</v>
      </c>
      <c r="BG51" s="12">
        <v>20686</v>
      </c>
      <c r="BH51" s="12">
        <v>2903092</v>
      </c>
      <c r="BI51" s="12">
        <v>-75590</v>
      </c>
      <c r="BJ51" s="12">
        <v>4564474</v>
      </c>
      <c r="BK51" s="12">
        <v>13213782</v>
      </c>
      <c r="BL51" s="12">
        <v>9268033</v>
      </c>
      <c r="BM51" s="12">
        <v>16067424</v>
      </c>
      <c r="BN51" s="12">
        <v>102000</v>
      </c>
      <c r="BO51" s="12">
        <v>102000</v>
      </c>
      <c r="BP51" s="12">
        <v>99618</v>
      </c>
      <c r="BQ51" s="12">
        <v>348818</v>
      </c>
      <c r="BR51" s="12">
        <v>280590</v>
      </c>
      <c r="BS51" s="12">
        <v>768697</v>
      </c>
      <c r="BT51" s="12">
        <v>1783564</v>
      </c>
      <c r="BU51" s="12">
        <v>1424988</v>
      </c>
      <c r="BV51" s="12">
        <v>1884950</v>
      </c>
      <c r="BW51" s="12">
        <v>-5498000</v>
      </c>
      <c r="BX51" s="12">
        <v>-5498000</v>
      </c>
      <c r="BY51" s="12">
        <v>-78932</v>
      </c>
      <c r="BZ51" s="12">
        <v>2554274</v>
      </c>
      <c r="CA51" s="12">
        <v>-356180</v>
      </c>
      <c r="CB51" s="12">
        <v>3795777</v>
      </c>
      <c r="CC51" s="12">
        <v>11430218</v>
      </c>
      <c r="CD51" s="12">
        <v>7843044</v>
      </c>
      <c r="CE51" s="12">
        <v>14182474</v>
      </c>
      <c r="CF51" s="12">
        <v>0</v>
      </c>
      <c r="CG51" s="12">
        <v>0</v>
      </c>
      <c r="CH51" s="12">
        <v>0</v>
      </c>
      <c r="CI51" s="12">
        <v>0</v>
      </c>
      <c r="CJ51" s="12">
        <v>0</v>
      </c>
      <c r="CK51" s="12">
        <v>0</v>
      </c>
      <c r="CL51" s="12">
        <v>0</v>
      </c>
      <c r="CM51" s="12">
        <v>0</v>
      </c>
      <c r="CN51" s="12">
        <v>12082528</v>
      </c>
      <c r="CO51" s="12">
        <v>0</v>
      </c>
      <c r="CP51" s="12">
        <v>0</v>
      </c>
      <c r="CQ51" s="12">
        <v>0</v>
      </c>
      <c r="CR51" s="12">
        <v>0</v>
      </c>
      <c r="CS51" s="12">
        <v>0</v>
      </c>
      <c r="CT51" s="12">
        <v>0</v>
      </c>
      <c r="CU51" s="12">
        <v>208317</v>
      </c>
      <c r="CV51" s="12">
        <v>208317</v>
      </c>
      <c r="CW51" s="12">
        <v>208317</v>
      </c>
      <c r="CX51" s="12">
        <v>-5498000</v>
      </c>
      <c r="CY51" s="12">
        <v>-5498000</v>
      </c>
      <c r="CZ51" s="12">
        <v>-78932</v>
      </c>
      <c r="DA51" s="12">
        <v>2554274</v>
      </c>
      <c r="DB51" s="12">
        <v>-356180</v>
      </c>
      <c r="DC51" s="12">
        <v>3795777</v>
      </c>
      <c r="DD51" s="12">
        <v>11221901</v>
      </c>
      <c r="DE51" s="12">
        <v>7634727</v>
      </c>
      <c r="DF51" s="12">
        <v>26056685</v>
      </c>
      <c r="DG51" s="12">
        <v>-1813000</v>
      </c>
      <c r="DH51" s="12">
        <v>-1813000</v>
      </c>
      <c r="DI51" s="12">
        <v>4574951</v>
      </c>
      <c r="DJ51" s="12">
        <v>6946594</v>
      </c>
      <c r="DK51" s="12">
        <v>3532064</v>
      </c>
      <c r="DL51" s="12">
        <v>7995249</v>
      </c>
      <c r="DM51" s="12">
        <v>18915817</v>
      </c>
      <c r="DN51" s="12">
        <v>16287632</v>
      </c>
      <c r="DO51" s="12">
        <v>34746668</v>
      </c>
    </row>
    <row r="52" spans="2:119" x14ac:dyDescent="0.25">
      <c r="B52" t="str">
        <f>Bilan!B52</f>
        <v>TRANS EUROPA NATURGAS PIPELINE GMBH &amp; CO. KG</v>
      </c>
      <c r="C52" s="12">
        <v>81275117</v>
      </c>
      <c r="D52" s="12">
        <v>59260917</v>
      </c>
      <c r="E52" s="12">
        <v>90197010</v>
      </c>
      <c r="F52" s="12">
        <v>63377854</v>
      </c>
      <c r="G52" s="12">
        <v>65420524</v>
      </c>
      <c r="H52" s="12">
        <v>99644547</v>
      </c>
      <c r="I52" s="12">
        <v>66151187</v>
      </c>
      <c r="J52" s="12">
        <v>65808261</v>
      </c>
      <c r="K52" s="12">
        <v>70707392</v>
      </c>
      <c r="L52" s="12">
        <v>40166750</v>
      </c>
      <c r="M52" s="12">
        <v>16893399</v>
      </c>
      <c r="N52" s="12">
        <v>45750711</v>
      </c>
      <c r="O52" s="12">
        <v>18147356</v>
      </c>
      <c r="P52" s="12">
        <v>16496011</v>
      </c>
      <c r="Q52" s="12">
        <v>52525524</v>
      </c>
      <c r="R52" s="12">
        <v>4241625</v>
      </c>
      <c r="S52" s="12">
        <v>21005418</v>
      </c>
      <c r="T52" s="12">
        <v>16461748</v>
      </c>
      <c r="U52" s="12">
        <v>17254203</v>
      </c>
      <c r="V52" s="12">
        <v>20880812</v>
      </c>
      <c r="W52" s="12">
        <v>21848199</v>
      </c>
      <c r="X52" s="12">
        <v>21540092</v>
      </c>
      <c r="Y52" s="12">
        <v>21554027</v>
      </c>
      <c r="Z52" s="12">
        <v>22496729</v>
      </c>
      <c r="AA52" s="12">
        <v>26407550</v>
      </c>
      <c r="AB52" s="12">
        <v>25515523</v>
      </c>
      <c r="AC52" s="12">
        <v>26146561</v>
      </c>
      <c r="AD52" s="12">
        <v>71569</v>
      </c>
      <c r="AE52" s="12">
        <v>102578</v>
      </c>
      <c r="AF52" s="12">
        <v>85741</v>
      </c>
      <c r="AG52" s="12">
        <v>343584</v>
      </c>
      <c r="AH52" s="12">
        <v>1131716</v>
      </c>
      <c r="AI52" s="12">
        <v>131205</v>
      </c>
      <c r="AJ52" s="12">
        <v>64319</v>
      </c>
      <c r="AK52" s="12">
        <v>377033</v>
      </c>
      <c r="AL52" s="12">
        <v>266544</v>
      </c>
      <c r="AM52" s="12">
        <v>10083661</v>
      </c>
      <c r="AN52" s="12">
        <v>11432626</v>
      </c>
      <c r="AO52" s="12">
        <v>15835117</v>
      </c>
      <c r="AP52" s="12">
        <v>13849585</v>
      </c>
      <c r="AQ52" s="12">
        <v>9446469</v>
      </c>
      <c r="AR52" s="12">
        <v>7386485</v>
      </c>
      <c r="AS52" s="12">
        <v>7303617</v>
      </c>
      <c r="AT52" s="12">
        <v>5765800</v>
      </c>
      <c r="AU52" s="12">
        <v>4907799</v>
      </c>
      <c r="AV52" s="12">
        <v>10083661</v>
      </c>
      <c r="AW52" s="12">
        <v>11432626</v>
      </c>
      <c r="AX52" s="12">
        <v>15835117</v>
      </c>
      <c r="AY52" s="12">
        <v>13849585</v>
      </c>
      <c r="AZ52" s="12">
        <v>9446469</v>
      </c>
      <c r="BA52" s="12">
        <v>7386485</v>
      </c>
      <c r="BB52" s="12">
        <v>7303617</v>
      </c>
      <c r="BC52" s="12">
        <v>5765800</v>
      </c>
      <c r="BD52" s="12">
        <v>4907799</v>
      </c>
      <c r="BE52" s="12">
        <v>30154658</v>
      </c>
      <c r="BF52" s="12">
        <v>5563351</v>
      </c>
      <c r="BG52" s="12">
        <v>30001335</v>
      </c>
      <c r="BH52" s="12">
        <v>4641355</v>
      </c>
      <c r="BI52" s="12">
        <v>8181258</v>
      </c>
      <c r="BJ52" s="12">
        <v>45270244</v>
      </c>
      <c r="BK52" s="12">
        <v>-2997673</v>
      </c>
      <c r="BL52" s="12">
        <v>15616651</v>
      </c>
      <c r="BM52" s="12">
        <v>11820493</v>
      </c>
      <c r="BN52" s="12">
        <v>5732839</v>
      </c>
      <c r="BO52" s="12">
        <v>1990894</v>
      </c>
      <c r="BP52" s="12">
        <v>12317149</v>
      </c>
      <c r="BQ52" s="12">
        <v>807886</v>
      </c>
      <c r="BR52" s="12">
        <v>1674079</v>
      </c>
      <c r="BS52" s="12">
        <v>6949471</v>
      </c>
      <c r="BT52" s="12">
        <v>-310028</v>
      </c>
      <c r="BU52" s="12">
        <v>5344318</v>
      </c>
      <c r="BV52" s="12">
        <v>-782083</v>
      </c>
      <c r="BW52" s="12">
        <v>24421819</v>
      </c>
      <c r="BX52" s="12">
        <v>3572457</v>
      </c>
      <c r="BY52" s="12">
        <v>17684186</v>
      </c>
      <c r="BZ52" s="12">
        <v>3833469</v>
      </c>
      <c r="CA52" s="12">
        <v>6507179</v>
      </c>
      <c r="CB52" s="12">
        <v>38320773</v>
      </c>
      <c r="CC52" s="12">
        <v>-2687645</v>
      </c>
      <c r="CD52" s="12">
        <v>10272333</v>
      </c>
      <c r="CE52" s="12">
        <v>12602576</v>
      </c>
      <c r="CF52" s="12">
        <v>0</v>
      </c>
      <c r="CG52" s="12">
        <v>0</v>
      </c>
      <c r="CH52" s="12">
        <v>0</v>
      </c>
      <c r="CI52" s="12">
        <v>0</v>
      </c>
      <c r="CJ52" s="12">
        <v>0</v>
      </c>
      <c r="CK52" s="12">
        <v>0</v>
      </c>
      <c r="CL52" s="12">
        <v>0</v>
      </c>
      <c r="CM52" s="12">
        <v>0</v>
      </c>
      <c r="CN52" s="12">
        <v>0</v>
      </c>
      <c r="CO52" s="12">
        <v>0</v>
      </c>
      <c r="CP52" s="12">
        <v>0</v>
      </c>
      <c r="CQ52" s="12">
        <v>0</v>
      </c>
      <c r="CR52" s="12">
        <v>0</v>
      </c>
      <c r="CS52" s="12">
        <v>54750</v>
      </c>
      <c r="CT52" s="12">
        <v>0</v>
      </c>
      <c r="CU52" s="12">
        <v>0</v>
      </c>
      <c r="CV52" s="12">
        <v>0</v>
      </c>
      <c r="CW52" s="12">
        <v>0</v>
      </c>
      <c r="CX52" s="12">
        <v>24421819</v>
      </c>
      <c r="CY52" s="12">
        <v>3572457</v>
      </c>
      <c r="CZ52" s="12">
        <v>17684186</v>
      </c>
      <c r="DA52" s="12">
        <v>3833469</v>
      </c>
      <c r="DB52" s="12">
        <v>6452429</v>
      </c>
      <c r="DC52" s="12">
        <v>38320773</v>
      </c>
      <c r="DD52" s="12">
        <v>-2687645</v>
      </c>
      <c r="DE52" s="12">
        <v>10272333</v>
      </c>
      <c r="DF52" s="12">
        <v>12602576</v>
      </c>
      <c r="DG52" s="12">
        <v>57420953</v>
      </c>
      <c r="DH52" s="12">
        <v>37774211</v>
      </c>
      <c r="DI52" s="12">
        <v>67598910</v>
      </c>
      <c r="DJ52" s="12">
        <v>39687448</v>
      </c>
      <c r="DK52" s="12">
        <v>37995288</v>
      </c>
      <c r="DL52" s="12">
        <v>75022253</v>
      </c>
      <c r="DM52" s="12">
        <v>30649175</v>
      </c>
      <c r="DN52" s="12">
        <v>46520941</v>
      </c>
      <c r="DO52" s="12">
        <v>42608309</v>
      </c>
    </row>
    <row r="53" spans="2:119" x14ac:dyDescent="0.25">
      <c r="B53" t="str">
        <f>Bilan!B53</f>
        <v>TRIMET ALUMINIUM SE</v>
      </c>
      <c r="C53" s="12">
        <v>490108000</v>
      </c>
      <c r="D53" s="12">
        <v>537267000</v>
      </c>
      <c r="E53" s="12">
        <v>1080685000</v>
      </c>
      <c r="F53" s="12">
        <v>1132955000</v>
      </c>
      <c r="G53" s="12">
        <v>827254000</v>
      </c>
      <c r="H53" s="12">
        <v>884845000</v>
      </c>
      <c r="I53" s="12">
        <v>1438131000</v>
      </c>
      <c r="J53" s="12">
        <v>1337246000</v>
      </c>
      <c r="K53" s="12">
        <v>1211674000</v>
      </c>
      <c r="L53" s="12">
        <v>12756000</v>
      </c>
      <c r="M53" s="12">
        <v>7479000</v>
      </c>
      <c r="N53" s="12">
        <v>73080000</v>
      </c>
      <c r="O53" s="12">
        <v>62979000</v>
      </c>
      <c r="P53" s="12">
        <v>12514000</v>
      </c>
      <c r="Q53" s="12">
        <v>30165000</v>
      </c>
      <c r="R53" s="12">
        <v>42570000</v>
      </c>
      <c r="S53" s="12">
        <v>-40890000</v>
      </c>
      <c r="T53" s="12">
        <v>3800000</v>
      </c>
      <c r="U53" s="12">
        <v>18239000</v>
      </c>
      <c r="V53" s="12">
        <v>16815000</v>
      </c>
      <c r="W53" s="12">
        <v>23714000</v>
      </c>
      <c r="X53" s="12">
        <v>22781000</v>
      </c>
      <c r="Y53" s="12">
        <v>21739000</v>
      </c>
      <c r="Z53" s="12">
        <v>19293000</v>
      </c>
      <c r="AA53" s="12">
        <v>19376000</v>
      </c>
      <c r="AB53" s="12">
        <v>20553000</v>
      </c>
      <c r="AC53" s="12">
        <v>26921000</v>
      </c>
      <c r="AD53" s="12">
        <v>6021000</v>
      </c>
      <c r="AE53" s="12">
        <v>11965000</v>
      </c>
      <c r="AF53" s="12">
        <v>8048000</v>
      </c>
      <c r="AG53" s="12">
        <v>9023000</v>
      </c>
      <c r="AH53" s="12">
        <v>8669000</v>
      </c>
      <c r="AI53" s="12">
        <v>5164000</v>
      </c>
      <c r="AJ53" s="12">
        <v>5874000</v>
      </c>
      <c r="AK53" s="12">
        <v>4449000</v>
      </c>
      <c r="AL53" s="12">
        <v>7368000</v>
      </c>
      <c r="AM53" s="12">
        <v>4587000</v>
      </c>
      <c r="AN53" s="12">
        <v>9632000</v>
      </c>
      <c r="AO53" s="12">
        <v>10736000</v>
      </c>
      <c r="AP53" s="12">
        <v>7535000</v>
      </c>
      <c r="AQ53" s="12">
        <v>8337000</v>
      </c>
      <c r="AR53" s="12">
        <v>2779000</v>
      </c>
      <c r="AS53" s="12">
        <v>5923000</v>
      </c>
      <c r="AT53" s="12">
        <v>8011000</v>
      </c>
      <c r="AU53" s="12">
        <v>9655000</v>
      </c>
      <c r="AV53" s="12">
        <v>4587000</v>
      </c>
      <c r="AW53" s="12">
        <v>9632000</v>
      </c>
      <c r="AX53" s="12">
        <v>8911000</v>
      </c>
      <c r="AY53" s="12">
        <v>7535000</v>
      </c>
      <c r="AZ53" s="12">
        <v>8337000</v>
      </c>
      <c r="BA53" s="12">
        <v>2779000</v>
      </c>
      <c r="BB53" s="12">
        <v>5923000</v>
      </c>
      <c r="BC53" s="12">
        <v>8011000</v>
      </c>
      <c r="BD53" s="12">
        <v>9655000</v>
      </c>
      <c r="BE53" s="12">
        <v>14190000</v>
      </c>
      <c r="BF53" s="12">
        <v>9812000</v>
      </c>
      <c r="BG53" s="12">
        <v>70392000</v>
      </c>
      <c r="BH53" s="12">
        <v>64467000</v>
      </c>
      <c r="BI53" s="12">
        <v>12846000</v>
      </c>
      <c r="BJ53" s="12">
        <v>32550000</v>
      </c>
      <c r="BK53" s="12">
        <v>42521000</v>
      </c>
      <c r="BL53" s="12">
        <v>-44452000</v>
      </c>
      <c r="BM53" s="12">
        <v>1513000</v>
      </c>
      <c r="BN53" s="12">
        <v>-1558000</v>
      </c>
      <c r="BO53" s="12">
        <v>8079000</v>
      </c>
      <c r="BP53" s="12">
        <v>30300000</v>
      </c>
      <c r="BQ53" s="12">
        <v>24679000</v>
      </c>
      <c r="BR53" s="12">
        <v>1318000</v>
      </c>
      <c r="BS53" s="12">
        <v>13933000</v>
      </c>
      <c r="BT53" s="12">
        <v>13651000</v>
      </c>
      <c r="BU53" s="12">
        <v>-21000</v>
      </c>
      <c r="BV53" s="12">
        <v>-177000</v>
      </c>
      <c r="BW53" s="12">
        <v>15748000</v>
      </c>
      <c r="BX53" s="12">
        <v>1733000</v>
      </c>
      <c r="BY53" s="12">
        <v>40092000</v>
      </c>
      <c r="BZ53" s="12">
        <v>39788000</v>
      </c>
      <c r="CA53" s="12">
        <v>11528000</v>
      </c>
      <c r="CB53" s="12">
        <v>18617000</v>
      </c>
      <c r="CC53" s="12">
        <v>28870000</v>
      </c>
      <c r="CD53" s="12">
        <v>-44431000</v>
      </c>
      <c r="CE53" s="12">
        <v>1690000</v>
      </c>
      <c r="CF53" s="12">
        <v>0</v>
      </c>
      <c r="CG53" s="12">
        <v>0</v>
      </c>
      <c r="CH53" s="12">
        <v>0</v>
      </c>
      <c r="CI53" s="12">
        <v>0</v>
      </c>
      <c r="CJ53" s="12">
        <v>0</v>
      </c>
      <c r="CK53" s="12">
        <v>0</v>
      </c>
      <c r="CL53" s="12">
        <v>0</v>
      </c>
      <c r="CM53" s="12">
        <v>0</v>
      </c>
      <c r="CN53" s="12">
        <v>0</v>
      </c>
      <c r="CO53" s="12">
        <v>0</v>
      </c>
      <c r="CP53" s="12">
        <v>0</v>
      </c>
      <c r="CQ53" s="12">
        <v>0</v>
      </c>
      <c r="CR53" s="12">
        <v>0</v>
      </c>
      <c r="CS53" s="12">
        <v>10304000</v>
      </c>
      <c r="CT53" s="12">
        <v>0</v>
      </c>
      <c r="CU53" s="12">
        <v>0</v>
      </c>
      <c r="CV53" s="12">
        <v>0</v>
      </c>
      <c r="CW53" s="12">
        <v>0</v>
      </c>
      <c r="CX53" s="12">
        <v>15748000</v>
      </c>
      <c r="CY53" s="12">
        <v>1733000</v>
      </c>
      <c r="CZ53" s="12">
        <v>40092000</v>
      </c>
      <c r="DA53" s="12">
        <v>39788000</v>
      </c>
      <c r="DB53" s="12">
        <v>1224000</v>
      </c>
      <c r="DC53" s="12">
        <v>18617000</v>
      </c>
      <c r="DD53" s="12">
        <v>28870000</v>
      </c>
      <c r="DE53" s="12">
        <v>-44431000</v>
      </c>
      <c r="DF53" s="12">
        <v>1690000</v>
      </c>
      <c r="DG53" s="12">
        <v>30995000</v>
      </c>
      <c r="DH53" s="12">
        <v>24294000</v>
      </c>
      <c r="DI53" s="12">
        <v>96794000</v>
      </c>
      <c r="DJ53" s="12">
        <v>85760000</v>
      </c>
      <c r="DK53" s="12">
        <v>23949000</v>
      </c>
      <c r="DL53" s="12">
        <v>49458000</v>
      </c>
      <c r="DM53" s="12">
        <v>61946000</v>
      </c>
      <c r="DN53" s="12">
        <v>-20337000</v>
      </c>
      <c r="DO53" s="12">
        <v>30721000</v>
      </c>
    </row>
    <row r="54" spans="2:119" x14ac:dyDescent="0.25">
      <c r="B54" t="str">
        <f>Bilan!B54</f>
        <v>URENCO DEUTSCHLAND GMBH</v>
      </c>
      <c r="C54" s="12">
        <v>160204457</v>
      </c>
      <c r="D54" s="12">
        <v>213653373</v>
      </c>
      <c r="E54" s="12">
        <v>223270750</v>
      </c>
      <c r="F54" s="12">
        <v>255310733</v>
      </c>
      <c r="G54" s="12">
        <v>280573642</v>
      </c>
      <c r="H54" s="12">
        <v>326298592</v>
      </c>
      <c r="I54" s="12">
        <v>383895365</v>
      </c>
      <c r="J54" s="12">
        <v>453272918</v>
      </c>
      <c r="K54" s="12">
        <v>382295025</v>
      </c>
      <c r="L54" s="12">
        <v>55084970</v>
      </c>
      <c r="M54" s="12">
        <v>72387942</v>
      </c>
      <c r="N54" s="12">
        <v>85612200</v>
      </c>
      <c r="O54" s="12">
        <v>99335341</v>
      </c>
      <c r="P54" s="12">
        <v>115319601</v>
      </c>
      <c r="Q54" s="12">
        <v>155619300</v>
      </c>
      <c r="R54" s="12">
        <v>152509053</v>
      </c>
      <c r="S54" s="12">
        <v>194487679</v>
      </c>
      <c r="T54" s="12">
        <v>144472749</v>
      </c>
      <c r="U54" s="12">
        <v>30373900</v>
      </c>
      <c r="V54" s="12">
        <v>30051843</v>
      </c>
      <c r="W54" s="12">
        <v>25253790</v>
      </c>
      <c r="X54" s="12">
        <v>28676711</v>
      </c>
      <c r="Y54" s="12">
        <v>36046411</v>
      </c>
      <c r="Z54" s="12">
        <v>54109508</v>
      </c>
      <c r="AA54" s="12">
        <v>78445981</v>
      </c>
      <c r="AB54" s="12">
        <v>85280488</v>
      </c>
      <c r="AC54" s="12">
        <v>84309245</v>
      </c>
      <c r="AD54" s="12">
        <v>186478</v>
      </c>
      <c r="AE54" s="12">
        <v>518392</v>
      </c>
      <c r="AF54" s="12">
        <v>82636</v>
      </c>
      <c r="AG54" s="12">
        <v>25247</v>
      </c>
      <c r="AH54" s="12">
        <v>4777017</v>
      </c>
      <c r="AI54" s="12">
        <v>71847</v>
      </c>
      <c r="AJ54" s="12">
        <v>813826</v>
      </c>
      <c r="AK54" s="12">
        <v>194669</v>
      </c>
      <c r="AL54" s="12">
        <v>274399</v>
      </c>
      <c r="AM54" s="12">
        <v>3102933</v>
      </c>
      <c r="AN54" s="12">
        <v>3903928</v>
      </c>
      <c r="AO54" s="12">
        <v>6899550</v>
      </c>
      <c r="AP54" s="12">
        <v>11196531</v>
      </c>
      <c r="AQ54" s="12">
        <v>17770733</v>
      </c>
      <c r="AR54" s="12">
        <v>27894357</v>
      </c>
      <c r="AS54" s="12">
        <v>30661181</v>
      </c>
      <c r="AT54" s="12">
        <v>50505740</v>
      </c>
      <c r="AU54" s="12">
        <v>31301679</v>
      </c>
      <c r="AV54" s="12">
        <v>3102933</v>
      </c>
      <c r="AW54" s="12">
        <v>3903928</v>
      </c>
      <c r="AX54" s="12">
        <v>6899550</v>
      </c>
      <c r="AY54" s="12">
        <v>11196531</v>
      </c>
      <c r="AZ54" s="12">
        <v>17770733</v>
      </c>
      <c r="BA54" s="12">
        <v>27894357</v>
      </c>
      <c r="BB54" s="12">
        <v>30661181</v>
      </c>
      <c r="BC54" s="12">
        <v>30833466</v>
      </c>
      <c r="BD54" s="12">
        <v>31301679</v>
      </c>
      <c r="BE54" s="12">
        <v>52168514</v>
      </c>
      <c r="BF54" s="12">
        <v>69002405</v>
      </c>
      <c r="BG54" s="12">
        <v>78795286</v>
      </c>
      <c r="BH54" s="12">
        <v>88164056</v>
      </c>
      <c r="BI54" s="12">
        <v>102325885</v>
      </c>
      <c r="BJ54" s="12">
        <v>127796790</v>
      </c>
      <c r="BK54" s="12">
        <v>122661698</v>
      </c>
      <c r="BL54" s="12">
        <v>144176608</v>
      </c>
      <c r="BM54" s="12">
        <v>113445470</v>
      </c>
      <c r="BN54" s="12">
        <v>19635758</v>
      </c>
      <c r="BO54" s="12">
        <v>25403196</v>
      </c>
      <c r="BP54" s="12">
        <v>30267464</v>
      </c>
      <c r="BQ54" s="12">
        <v>26862088</v>
      </c>
      <c r="BR54" s="12">
        <v>31849561</v>
      </c>
      <c r="BS54" s="12">
        <v>48990742</v>
      </c>
      <c r="BT54" s="12">
        <v>36362186</v>
      </c>
      <c r="BU54" s="12">
        <v>50386816</v>
      </c>
      <c r="BV54" s="12">
        <v>40055530</v>
      </c>
      <c r="BW54" s="12">
        <v>32532756</v>
      </c>
      <c r="BX54" s="12">
        <v>43599209</v>
      </c>
      <c r="BY54" s="12">
        <v>48527822</v>
      </c>
      <c r="BZ54" s="12">
        <v>61301968</v>
      </c>
      <c r="CA54" s="12">
        <v>70476324</v>
      </c>
      <c r="CB54" s="12">
        <v>78806048</v>
      </c>
      <c r="CC54" s="12">
        <v>86299512</v>
      </c>
      <c r="CD54" s="12">
        <v>93789791</v>
      </c>
      <c r="CE54" s="12">
        <v>73389940</v>
      </c>
      <c r="CF54" s="12">
        <v>0</v>
      </c>
      <c r="CG54" s="12">
        <v>0</v>
      </c>
      <c r="CH54" s="12">
        <v>0</v>
      </c>
      <c r="CI54" s="12">
        <v>0</v>
      </c>
      <c r="CJ54" s="12">
        <v>0</v>
      </c>
      <c r="CK54" s="12">
        <v>0</v>
      </c>
      <c r="CL54" s="12">
        <v>0</v>
      </c>
      <c r="CM54" s="12">
        <v>0</v>
      </c>
      <c r="CN54" s="12">
        <v>0</v>
      </c>
      <c r="CO54" s="12">
        <v>0</v>
      </c>
      <c r="CP54" s="12">
        <v>0</v>
      </c>
      <c r="CQ54" s="12">
        <v>0</v>
      </c>
      <c r="CR54" s="12">
        <v>0</v>
      </c>
      <c r="CS54" s="12">
        <v>0</v>
      </c>
      <c r="CT54" s="12">
        <v>3144252</v>
      </c>
      <c r="CU54" s="12">
        <v>0</v>
      </c>
      <c r="CV54" s="12">
        <v>0</v>
      </c>
      <c r="CW54" s="12">
        <v>0</v>
      </c>
      <c r="CX54" s="12">
        <v>32532756</v>
      </c>
      <c r="CY54" s="12">
        <v>43599209</v>
      </c>
      <c r="CZ54" s="12">
        <v>48527822</v>
      </c>
      <c r="DA54" s="12">
        <v>61301968</v>
      </c>
      <c r="DB54" s="12">
        <v>70476324</v>
      </c>
      <c r="DC54" s="12">
        <v>75661796</v>
      </c>
      <c r="DD54" s="12">
        <v>86299512</v>
      </c>
      <c r="DE54" s="12">
        <v>93789791</v>
      </c>
      <c r="DF54" s="12">
        <v>73389940</v>
      </c>
      <c r="DG54" s="12">
        <v>85458870</v>
      </c>
      <c r="DH54" s="12">
        <v>102439785</v>
      </c>
      <c r="DI54" s="12">
        <v>110865990</v>
      </c>
      <c r="DJ54" s="12">
        <v>128012052</v>
      </c>
      <c r="DK54" s="12">
        <v>151366012</v>
      </c>
      <c r="DL54" s="12">
        <v>206584556</v>
      </c>
      <c r="DM54" s="12">
        <v>230955034</v>
      </c>
      <c r="DN54" s="12">
        <v>279768167</v>
      </c>
      <c r="DO54" s="12">
        <v>228781994</v>
      </c>
    </row>
    <row r="55" spans="2:119" x14ac:dyDescent="0.25">
      <c r="B55" t="str">
        <f>Bilan!B55</f>
        <v>ZAPF GMBH</v>
      </c>
      <c r="C55" s="12">
        <v>163454000</v>
      </c>
      <c r="D55" s="12">
        <v>239775248</v>
      </c>
      <c r="E55" s="12">
        <v>274944846</v>
      </c>
      <c r="F55" s="12">
        <v>142930183</v>
      </c>
      <c r="G55" s="12">
        <v>93148163</v>
      </c>
      <c r="H55" s="12">
        <v>104706328</v>
      </c>
      <c r="I55" s="12">
        <v>137334850</v>
      </c>
      <c r="J55" s="12">
        <v>129331363</v>
      </c>
      <c r="K55" s="12">
        <v>132954674</v>
      </c>
      <c r="L55" s="12">
        <v>-5484000</v>
      </c>
      <c r="M55" s="12">
        <v>9487859</v>
      </c>
      <c r="N55" s="12">
        <v>11759169</v>
      </c>
      <c r="O55" s="12">
        <v>3727553</v>
      </c>
      <c r="P55" s="12">
        <v>698473</v>
      </c>
      <c r="Q55" s="12">
        <v>3670172</v>
      </c>
      <c r="R55" s="12">
        <v>4126838</v>
      </c>
      <c r="S55" s="12">
        <v>-19925239</v>
      </c>
      <c r="T55" s="12">
        <v>-2905917</v>
      </c>
      <c r="U55" s="12">
        <v>1550000</v>
      </c>
      <c r="V55" s="12">
        <v>2251642</v>
      </c>
      <c r="W55" s="12">
        <v>2389843</v>
      </c>
      <c r="X55" s="12">
        <v>2028033</v>
      </c>
      <c r="Y55" s="12">
        <v>1573219</v>
      </c>
      <c r="Z55" s="12">
        <v>1532050</v>
      </c>
      <c r="AA55" s="12">
        <v>1626947</v>
      </c>
      <c r="AB55" s="12">
        <v>2254557</v>
      </c>
      <c r="AC55" s="12">
        <v>2832128</v>
      </c>
      <c r="AD55" s="12">
        <v>1756000</v>
      </c>
      <c r="AE55" s="12">
        <v>757820</v>
      </c>
      <c r="AF55" s="12">
        <v>489542</v>
      </c>
      <c r="AG55" s="12">
        <v>793301</v>
      </c>
      <c r="AH55" s="12">
        <v>303829</v>
      </c>
      <c r="AI55" s="12">
        <v>253761</v>
      </c>
      <c r="AJ55" s="12">
        <v>74219</v>
      </c>
      <c r="AK55" s="12">
        <v>100760</v>
      </c>
      <c r="AL55" s="12">
        <v>23034</v>
      </c>
      <c r="AM55" s="12">
        <v>9137000</v>
      </c>
      <c r="AN55" s="12">
        <v>6594772</v>
      </c>
      <c r="AO55" s="12">
        <v>10166767</v>
      </c>
      <c r="AP55" s="12">
        <v>5914471</v>
      </c>
      <c r="AQ55" s="12">
        <v>3990859</v>
      </c>
      <c r="AR55" s="12">
        <v>3014847</v>
      </c>
      <c r="AS55" s="12">
        <v>2015605</v>
      </c>
      <c r="AT55" s="12">
        <v>1338347</v>
      </c>
      <c r="AU55" s="12">
        <v>1681934</v>
      </c>
      <c r="AV55" s="12">
        <v>8549000</v>
      </c>
      <c r="AW55" s="12">
        <v>6594772</v>
      </c>
      <c r="AX55" s="12">
        <v>9925540</v>
      </c>
      <c r="AY55" s="12">
        <v>5914471</v>
      </c>
      <c r="AZ55" s="12">
        <v>3990859</v>
      </c>
      <c r="BA55" s="12">
        <v>3014847</v>
      </c>
      <c r="BB55" s="12">
        <v>2015605</v>
      </c>
      <c r="BC55" s="12">
        <v>1338347</v>
      </c>
      <c r="BD55" s="12">
        <v>1681934</v>
      </c>
      <c r="BE55" s="12">
        <v>-12865000</v>
      </c>
      <c r="BF55" s="12">
        <v>3650907</v>
      </c>
      <c r="BG55" s="12">
        <v>2081944</v>
      </c>
      <c r="BH55" s="12">
        <v>-1393617</v>
      </c>
      <c r="BI55" s="12">
        <v>-2988556</v>
      </c>
      <c r="BJ55" s="12">
        <v>909086</v>
      </c>
      <c r="BK55" s="12">
        <v>2185451</v>
      </c>
      <c r="BL55" s="12">
        <v>-21162827</v>
      </c>
      <c r="BM55" s="12">
        <v>-4564817</v>
      </c>
      <c r="BN55" s="12">
        <v>295000</v>
      </c>
      <c r="BO55" s="12">
        <v>455192</v>
      </c>
      <c r="BP55" s="12">
        <v>321464</v>
      </c>
      <c r="BQ55" s="12">
        <v>310954</v>
      </c>
      <c r="BR55" s="12">
        <v>129941</v>
      </c>
      <c r="BS55" s="12">
        <v>194365</v>
      </c>
      <c r="BT55" s="12">
        <v>69274</v>
      </c>
      <c r="BU55" s="12">
        <v>173868</v>
      </c>
      <c r="BV55" s="12">
        <v>99216</v>
      </c>
      <c r="BW55" s="12">
        <v>-13160000</v>
      </c>
      <c r="BX55" s="12">
        <v>3195715</v>
      </c>
      <c r="BY55" s="12">
        <v>1760480</v>
      </c>
      <c r="BZ55" s="12">
        <v>-1704571</v>
      </c>
      <c r="CA55" s="12">
        <v>-3118497</v>
      </c>
      <c r="CB55" s="12">
        <v>714721</v>
      </c>
      <c r="CC55" s="12">
        <v>2116177</v>
      </c>
      <c r="CD55" s="12">
        <v>-21336695</v>
      </c>
      <c r="CE55" s="12">
        <v>-4664033</v>
      </c>
      <c r="CF55" s="12">
        <v>23194000</v>
      </c>
      <c r="CG55" s="12">
        <v>886476</v>
      </c>
      <c r="CH55" s="12">
        <v>0</v>
      </c>
      <c r="CI55" s="12">
        <v>0</v>
      </c>
      <c r="CJ55" s="12">
        <v>952834</v>
      </c>
      <c r="CK55" s="12">
        <v>1562602</v>
      </c>
      <c r="CL55" s="12">
        <v>327218</v>
      </c>
      <c r="CM55" s="12">
        <v>7699782</v>
      </c>
      <c r="CN55" s="12">
        <v>0</v>
      </c>
      <c r="CO55" s="12">
        <v>9587000</v>
      </c>
      <c r="CP55" s="12">
        <v>10748213</v>
      </c>
      <c r="CQ55" s="12">
        <v>0</v>
      </c>
      <c r="CR55" s="12">
        <v>16295114</v>
      </c>
      <c r="CS55" s="12">
        <v>1871511</v>
      </c>
      <c r="CT55" s="12">
        <v>672149</v>
      </c>
      <c r="CU55" s="12">
        <v>45573</v>
      </c>
      <c r="CV55" s="12">
        <v>1000000</v>
      </c>
      <c r="CW55" s="12">
        <v>0</v>
      </c>
      <c r="CX55" s="12">
        <v>447000</v>
      </c>
      <c r="CY55" s="12">
        <v>-6666022</v>
      </c>
      <c r="CZ55" s="12">
        <v>1760480</v>
      </c>
      <c r="DA55" s="12">
        <v>-17999685</v>
      </c>
      <c r="DB55" s="12">
        <v>-4037174</v>
      </c>
      <c r="DC55" s="12">
        <v>1605174</v>
      </c>
      <c r="DD55" s="12">
        <v>2397822</v>
      </c>
      <c r="DE55" s="12">
        <v>-14636913</v>
      </c>
      <c r="DF55" s="12">
        <v>-4664033</v>
      </c>
      <c r="DG55" s="12">
        <v>9673000</v>
      </c>
      <c r="DH55" s="12">
        <v>1877764</v>
      </c>
      <c r="DI55" s="12">
        <v>14149012</v>
      </c>
      <c r="DJ55" s="12">
        <v>-10539528</v>
      </c>
      <c r="DK55" s="12">
        <v>1353015</v>
      </c>
      <c r="DL55" s="12">
        <v>6092675</v>
      </c>
      <c r="DM55" s="12">
        <v>6035430</v>
      </c>
      <c r="DN55" s="12">
        <v>-10970900</v>
      </c>
      <c r="DO55" s="12">
        <v>-73789</v>
      </c>
    </row>
    <row r="56" spans="2:119" x14ac:dyDescent="0.25">
      <c r="B56" t="str">
        <f>Bilan!B56</f>
        <v>ZELLSTOFF STENDAL GMBH</v>
      </c>
      <c r="C56" s="12">
        <v>251827000</v>
      </c>
      <c r="D56" s="12">
        <v>372432887</v>
      </c>
      <c r="E56" s="12">
        <v>367735742</v>
      </c>
      <c r="F56" s="12">
        <v>330423742</v>
      </c>
      <c r="G56" s="12">
        <v>308334329</v>
      </c>
      <c r="H56" s="12">
        <v>409103945</v>
      </c>
      <c r="I56" s="12">
        <v>418094307</v>
      </c>
      <c r="J56" s="12">
        <v>395162147</v>
      </c>
      <c r="K56" s="12">
        <v>383190049</v>
      </c>
      <c r="L56" s="12">
        <v>-61734000</v>
      </c>
      <c r="M56" s="12">
        <v>86823271</v>
      </c>
      <c r="N56" s="12">
        <v>26837193</v>
      </c>
      <c r="O56" s="12">
        <v>-15512974</v>
      </c>
      <c r="P56" s="12">
        <v>20237270</v>
      </c>
      <c r="Q56" s="12">
        <v>70123008</v>
      </c>
      <c r="R56" s="12">
        <v>42010881</v>
      </c>
      <c r="S56" s="12">
        <v>37786366</v>
      </c>
      <c r="T56" s="12">
        <v>7901437</v>
      </c>
      <c r="U56" s="12">
        <v>53777000</v>
      </c>
      <c r="V56" s="12">
        <v>54274804</v>
      </c>
      <c r="W56" s="12">
        <v>53904031</v>
      </c>
      <c r="X56" s="12">
        <v>53701672</v>
      </c>
      <c r="Y56" s="12">
        <v>32306242</v>
      </c>
      <c r="Z56" s="12">
        <v>30746110</v>
      </c>
      <c r="AA56" s="12">
        <v>30776450</v>
      </c>
      <c r="AB56" s="12">
        <v>31837420</v>
      </c>
      <c r="AC56" s="12">
        <v>32265640</v>
      </c>
      <c r="AD56" s="12">
        <v>1085000</v>
      </c>
      <c r="AE56" s="12">
        <v>2571362</v>
      </c>
      <c r="AF56" s="12">
        <v>2584379</v>
      </c>
      <c r="AG56" s="12">
        <v>1138300</v>
      </c>
      <c r="AH56" s="12">
        <v>383230</v>
      </c>
      <c r="AI56" s="12">
        <v>433530</v>
      </c>
      <c r="AJ56" s="12">
        <v>1848747</v>
      </c>
      <c r="AK56" s="12">
        <v>963791</v>
      </c>
      <c r="AL56" s="12">
        <v>732310</v>
      </c>
      <c r="AM56" s="12">
        <v>56935000</v>
      </c>
      <c r="AN56" s="12">
        <v>60966132</v>
      </c>
      <c r="AO56" s="12">
        <v>47436963</v>
      </c>
      <c r="AP56" s="12">
        <v>45662652</v>
      </c>
      <c r="AQ56" s="12">
        <v>44444208</v>
      </c>
      <c r="AR56" s="12">
        <v>40952415</v>
      </c>
      <c r="AS56" s="12">
        <v>38830909</v>
      </c>
      <c r="AT56" s="12">
        <v>38435492</v>
      </c>
      <c r="AU56" s="12">
        <v>32460377</v>
      </c>
      <c r="AV56" s="12">
        <v>56935000</v>
      </c>
      <c r="AW56" s="12">
        <v>60910715</v>
      </c>
      <c r="AX56" s="12">
        <v>47436963</v>
      </c>
      <c r="AY56" s="12">
        <v>43312691</v>
      </c>
      <c r="AZ56" s="12">
        <v>44231658</v>
      </c>
      <c r="BA56" s="12">
        <v>40952415</v>
      </c>
      <c r="BB56" s="12">
        <v>38830909</v>
      </c>
      <c r="BC56" s="12">
        <v>38435492</v>
      </c>
      <c r="BD56" s="12">
        <v>32460377</v>
      </c>
      <c r="BE56" s="12">
        <v>-117584000</v>
      </c>
      <c r="BF56" s="12">
        <v>28428501</v>
      </c>
      <c r="BG56" s="12">
        <v>-18015391</v>
      </c>
      <c r="BH56" s="12">
        <v>-60037326</v>
      </c>
      <c r="BI56" s="12">
        <v>-23823708</v>
      </c>
      <c r="BJ56" s="12">
        <v>29604124</v>
      </c>
      <c r="BK56" s="12">
        <v>5028719</v>
      </c>
      <c r="BL56" s="12">
        <v>314664</v>
      </c>
      <c r="BM56" s="12">
        <v>-23826631</v>
      </c>
      <c r="BN56" s="12">
        <v>1972000</v>
      </c>
      <c r="BO56" s="12">
        <v>191920</v>
      </c>
      <c r="BP56" s="12">
        <v>485420</v>
      </c>
      <c r="BQ56" s="12">
        <v>494882</v>
      </c>
      <c r="BR56" s="12">
        <v>191909</v>
      </c>
      <c r="BS56" s="12">
        <v>3498776</v>
      </c>
      <c r="BT56" s="12">
        <v>126616</v>
      </c>
      <c r="BU56" s="12">
        <v>3439272</v>
      </c>
      <c r="BV56" s="12">
        <v>223447</v>
      </c>
      <c r="BW56" s="12">
        <v>-119556000</v>
      </c>
      <c r="BX56" s="12">
        <v>28236581</v>
      </c>
      <c r="BY56" s="12">
        <v>-18500811</v>
      </c>
      <c r="BZ56" s="12">
        <v>-60532207</v>
      </c>
      <c r="CA56" s="12">
        <v>-24015617</v>
      </c>
      <c r="CB56" s="12">
        <v>26105348</v>
      </c>
      <c r="CC56" s="12">
        <v>4902103</v>
      </c>
      <c r="CD56" s="12">
        <v>-3124608</v>
      </c>
      <c r="CE56" s="12">
        <v>-24050077</v>
      </c>
      <c r="CF56" s="12">
        <v>0</v>
      </c>
      <c r="CG56" s="12">
        <v>0</v>
      </c>
      <c r="CH56" s="12">
        <v>0</v>
      </c>
      <c r="CI56" s="12">
        <v>0</v>
      </c>
      <c r="CJ56" s="12">
        <v>0</v>
      </c>
      <c r="CK56" s="12">
        <v>0</v>
      </c>
      <c r="CL56" s="12">
        <v>0</v>
      </c>
      <c r="CM56" s="12">
        <v>0</v>
      </c>
      <c r="CN56" s="12">
        <v>0</v>
      </c>
      <c r="CO56" s="12">
        <v>0</v>
      </c>
      <c r="CP56" s="12">
        <v>0</v>
      </c>
      <c r="CQ56" s="12">
        <v>0</v>
      </c>
      <c r="CR56" s="12">
        <v>0</v>
      </c>
      <c r="CS56" s="12">
        <v>0</v>
      </c>
      <c r="CT56" s="12">
        <v>0</v>
      </c>
      <c r="CU56" s="12">
        <v>0</v>
      </c>
      <c r="CV56" s="12">
        <v>0</v>
      </c>
      <c r="CW56" s="12">
        <v>0</v>
      </c>
      <c r="CX56" s="12">
        <v>-119556000</v>
      </c>
      <c r="CY56" s="12">
        <v>28236581</v>
      </c>
      <c r="CZ56" s="12">
        <v>-18500811</v>
      </c>
      <c r="DA56" s="12">
        <v>-60532207</v>
      </c>
      <c r="DB56" s="12">
        <v>-24015617</v>
      </c>
      <c r="DC56" s="12">
        <v>26105348</v>
      </c>
      <c r="DD56" s="12">
        <v>4902103</v>
      </c>
      <c r="DE56" s="12">
        <v>-3124608</v>
      </c>
      <c r="DF56" s="12">
        <v>-24050077</v>
      </c>
      <c r="DG56" s="12">
        <v>-7957000</v>
      </c>
      <c r="DH56" s="12">
        <v>141098075</v>
      </c>
      <c r="DI56" s="12">
        <v>80741224</v>
      </c>
      <c r="DJ56" s="12">
        <v>38188698</v>
      </c>
      <c r="DK56" s="12">
        <v>52543512</v>
      </c>
      <c r="DL56" s="12">
        <v>100869118</v>
      </c>
      <c r="DM56" s="12">
        <v>72787331</v>
      </c>
      <c r="DN56" s="12">
        <v>69623786</v>
      </c>
      <c r="DO56" s="12">
        <v>40167077</v>
      </c>
    </row>
    <row r="57" spans="2:119" x14ac:dyDescent="0.25">
      <c r="B57" t="str">
        <f>Bilan!B57</f>
        <v>ZKS ZENTRALKOKEREI SAAR GMBH</v>
      </c>
      <c r="C57" s="12">
        <v>239550000</v>
      </c>
      <c r="D57" s="12">
        <v>295035000</v>
      </c>
      <c r="E57" s="12">
        <v>365724000</v>
      </c>
      <c r="F57" s="12">
        <v>557428000</v>
      </c>
      <c r="G57" s="12">
        <v>354365000</v>
      </c>
      <c r="H57" s="12">
        <v>278032000</v>
      </c>
      <c r="I57" s="12">
        <v>365455000</v>
      </c>
      <c r="J57" s="12">
        <v>346111000</v>
      </c>
      <c r="K57" s="12">
        <v>343061000</v>
      </c>
      <c r="L57" s="12">
        <v>757000</v>
      </c>
      <c r="M57" s="12">
        <v>452000</v>
      </c>
      <c r="N57" s="12">
        <v>934000</v>
      </c>
      <c r="O57" s="12">
        <v>2444000</v>
      </c>
      <c r="P57" s="12">
        <v>6366000</v>
      </c>
      <c r="Q57" s="12">
        <v>6437000</v>
      </c>
      <c r="R57" s="12">
        <v>6554000</v>
      </c>
      <c r="S57" s="12">
        <v>6814000</v>
      </c>
      <c r="T57" s="12">
        <v>5805000</v>
      </c>
      <c r="U57" s="12">
        <v>503000</v>
      </c>
      <c r="V57" s="12">
        <v>498000</v>
      </c>
      <c r="W57" s="12">
        <v>518000</v>
      </c>
      <c r="X57" s="12">
        <v>537000</v>
      </c>
      <c r="Y57" s="12">
        <v>603000</v>
      </c>
      <c r="Z57" s="12">
        <v>10240000</v>
      </c>
      <c r="AA57" s="12">
        <v>13054000</v>
      </c>
      <c r="AB57" s="12">
        <v>14298000</v>
      </c>
      <c r="AC57" s="12">
        <v>18025000</v>
      </c>
      <c r="AD57" s="12">
        <v>1038000</v>
      </c>
      <c r="AE57" s="12">
        <v>1084000</v>
      </c>
      <c r="AF57" s="12">
        <v>1184000</v>
      </c>
      <c r="AG57" s="12">
        <v>3707000</v>
      </c>
      <c r="AH57" s="12">
        <v>2331000</v>
      </c>
      <c r="AI57" s="12">
        <v>1145000</v>
      </c>
      <c r="AJ57" s="12">
        <v>1476000</v>
      </c>
      <c r="AK57" s="12">
        <v>1336000</v>
      </c>
      <c r="AL57" s="12">
        <v>1190000</v>
      </c>
      <c r="AM57" s="12">
        <v>838000</v>
      </c>
      <c r="AN57" s="12">
        <v>438000</v>
      </c>
      <c r="AO57" s="12">
        <v>828000</v>
      </c>
      <c r="AP57" s="12">
        <v>4922000</v>
      </c>
      <c r="AQ57" s="12">
        <v>7558000</v>
      </c>
      <c r="AR57" s="12">
        <v>6517000</v>
      </c>
      <c r="AS57" s="12">
        <v>6964000</v>
      </c>
      <c r="AT57" s="12">
        <v>7130000</v>
      </c>
      <c r="AU57" s="12">
        <v>5953000</v>
      </c>
      <c r="AV57" s="12">
        <v>838000</v>
      </c>
      <c r="AW57" s="12">
        <v>438000</v>
      </c>
      <c r="AX57" s="12">
        <v>828000</v>
      </c>
      <c r="AY57" s="12">
        <v>4922000</v>
      </c>
      <c r="AZ57" s="12">
        <v>7558000</v>
      </c>
      <c r="BA57" s="12">
        <v>6517000</v>
      </c>
      <c r="BB57" s="12">
        <v>6964000</v>
      </c>
      <c r="BC57" s="12">
        <v>7130000</v>
      </c>
      <c r="BD57" s="12">
        <v>5953000</v>
      </c>
      <c r="BE57" s="12">
        <v>957000</v>
      </c>
      <c r="BF57" s="12">
        <v>1098000</v>
      </c>
      <c r="BG57" s="12">
        <v>1290000</v>
      </c>
      <c r="BH57" s="12">
        <v>1229000</v>
      </c>
      <c r="BI57" s="12">
        <v>1139000</v>
      </c>
      <c r="BJ57" s="12">
        <v>1065000</v>
      </c>
      <c r="BK57" s="12">
        <v>1066000</v>
      </c>
      <c r="BL57" s="12">
        <v>1020000</v>
      </c>
      <c r="BM57" s="12">
        <v>1042000</v>
      </c>
      <c r="BN57" s="12">
        <v>0</v>
      </c>
      <c r="BO57" s="12">
        <v>0</v>
      </c>
      <c r="BP57" s="12">
        <v>0</v>
      </c>
      <c r="BQ57" s="12">
        <v>7000</v>
      </c>
      <c r="BR57" s="12">
        <v>102000</v>
      </c>
      <c r="BS57" s="12">
        <v>0</v>
      </c>
      <c r="BT57" s="12">
        <v>0</v>
      </c>
      <c r="BU57" s="12">
        <v>0</v>
      </c>
      <c r="BV57" s="12">
        <v>22000</v>
      </c>
      <c r="BW57" s="12">
        <v>957000</v>
      </c>
      <c r="BX57" s="12">
        <v>1098000</v>
      </c>
      <c r="BY57" s="12">
        <v>1290000</v>
      </c>
      <c r="BZ57" s="12">
        <v>1222000</v>
      </c>
      <c r="CA57" s="12">
        <v>1037000</v>
      </c>
      <c r="CB57" s="12">
        <v>1065000</v>
      </c>
      <c r="CC57" s="12">
        <v>1066000</v>
      </c>
      <c r="CD57" s="12">
        <v>1020000</v>
      </c>
      <c r="CE57" s="12">
        <v>1020000</v>
      </c>
      <c r="CF57" s="12">
        <v>0</v>
      </c>
      <c r="CG57" s="12">
        <v>0</v>
      </c>
      <c r="CH57" s="12">
        <v>0</v>
      </c>
      <c r="CI57" s="12">
        <v>0</v>
      </c>
      <c r="CJ57" s="12">
        <v>0</v>
      </c>
      <c r="CK57" s="12">
        <v>0</v>
      </c>
      <c r="CL57" s="12">
        <v>0</v>
      </c>
      <c r="CM57" s="12">
        <v>0</v>
      </c>
      <c r="CN57" s="12">
        <v>0</v>
      </c>
      <c r="CO57" s="12">
        <v>957000</v>
      </c>
      <c r="CP57" s="12">
        <v>1098000</v>
      </c>
      <c r="CQ57" s="12">
        <v>1290000</v>
      </c>
      <c r="CR57" s="12">
        <v>1222000</v>
      </c>
      <c r="CS57" s="12">
        <v>1037000</v>
      </c>
      <c r="CT57" s="12">
        <v>1065000</v>
      </c>
      <c r="CU57" s="12">
        <v>1066000</v>
      </c>
      <c r="CV57" s="12">
        <v>1020000</v>
      </c>
      <c r="CW57" s="12">
        <v>1020000</v>
      </c>
      <c r="CX57" s="12">
        <v>0</v>
      </c>
      <c r="CY57" s="12">
        <v>0</v>
      </c>
      <c r="CZ57" s="12">
        <v>0</v>
      </c>
      <c r="DA57" s="12">
        <v>0</v>
      </c>
      <c r="DB57" s="12">
        <v>0</v>
      </c>
      <c r="DC57" s="12">
        <v>0</v>
      </c>
      <c r="DD57" s="12">
        <v>0</v>
      </c>
      <c r="DE57" s="12">
        <v>0</v>
      </c>
      <c r="DF57" s="12">
        <v>0</v>
      </c>
      <c r="DG57" s="12">
        <v>303000</v>
      </c>
      <c r="DH57" s="12">
        <v>-148000</v>
      </c>
      <c r="DI57" s="12">
        <v>162000</v>
      </c>
      <c r="DJ57" s="12">
        <v>1759000</v>
      </c>
      <c r="DK57" s="12">
        <v>5932000</v>
      </c>
      <c r="DL57" s="12">
        <v>15612000</v>
      </c>
      <c r="DM57" s="12">
        <v>18542000</v>
      </c>
      <c r="DN57" s="12">
        <v>20092000</v>
      </c>
      <c r="DO57" s="12">
        <v>22810000</v>
      </c>
    </row>
    <row r="58" spans="2:119" x14ac:dyDescent="0.25">
      <c r="B58" t="str">
        <f>Bilan!B58</f>
        <v>ALDI GMBH &amp; CO KOMMANDITGESELLSCHAFT DONAUESCHINGEN</v>
      </c>
      <c r="C58" s="12">
        <v>422237454</v>
      </c>
      <c r="D58" s="12">
        <v>413358584</v>
      </c>
      <c r="E58" s="12">
        <v>387439783</v>
      </c>
      <c r="F58" s="12">
        <v>400137993</v>
      </c>
      <c r="G58" s="12">
        <v>425210774</v>
      </c>
      <c r="H58" s="12">
        <v>424863499</v>
      </c>
      <c r="I58" s="12">
        <v>453663931</v>
      </c>
      <c r="J58" s="12">
        <v>486459871</v>
      </c>
      <c r="K58" s="12">
        <v>495133520</v>
      </c>
      <c r="L58" s="12">
        <v>26448910</v>
      </c>
      <c r="M58" s="12">
        <v>25522366</v>
      </c>
      <c r="N58" s="12">
        <v>20253392</v>
      </c>
      <c r="O58" s="12">
        <v>15539792</v>
      </c>
      <c r="P58" s="12">
        <v>20720968</v>
      </c>
      <c r="Q58" s="12">
        <v>23950251</v>
      </c>
      <c r="R58" s="12">
        <v>21784328</v>
      </c>
      <c r="S58" s="12">
        <v>23397544</v>
      </c>
      <c r="T58" s="12">
        <v>22146350</v>
      </c>
      <c r="U58" s="12">
        <v>3007886</v>
      </c>
      <c r="V58" s="12">
        <v>2705239</v>
      </c>
      <c r="W58" s="12">
        <v>2772068</v>
      </c>
      <c r="X58" s="12">
        <v>2513953</v>
      </c>
      <c r="Y58" s="12">
        <v>21357656</v>
      </c>
      <c r="Z58" s="12">
        <v>4677551</v>
      </c>
      <c r="AA58" s="12">
        <v>4869890</v>
      </c>
      <c r="AB58" s="12">
        <v>4909514</v>
      </c>
      <c r="AC58" s="12">
        <v>4520315</v>
      </c>
      <c r="AD58" s="12">
        <v>3043044</v>
      </c>
      <c r="AE58" s="12">
        <v>3096725</v>
      </c>
      <c r="AF58" s="12">
        <v>3125164</v>
      </c>
      <c r="AG58" s="12">
        <v>1513455</v>
      </c>
      <c r="AH58" s="12">
        <v>1429694</v>
      </c>
      <c r="AI58" s="12">
        <v>981131</v>
      </c>
      <c r="AJ58" s="12">
        <v>1333258</v>
      </c>
      <c r="AK58" s="12">
        <v>1280234</v>
      </c>
      <c r="AL58" s="12">
        <v>779743</v>
      </c>
      <c r="AM58" s="12">
        <v>1061884</v>
      </c>
      <c r="AN58" s="12">
        <v>1222766</v>
      </c>
      <c r="AO58" s="12">
        <v>1500333</v>
      </c>
      <c r="AP58" s="12">
        <v>1654869</v>
      </c>
      <c r="AQ58" s="12">
        <v>4650138</v>
      </c>
      <c r="AR58" s="12">
        <v>5284882</v>
      </c>
      <c r="AS58" s="12">
        <v>4968749</v>
      </c>
      <c r="AT58" s="12">
        <v>4889030</v>
      </c>
      <c r="AU58" s="12">
        <v>3559626</v>
      </c>
      <c r="AV58" s="12">
        <v>1061884</v>
      </c>
      <c r="AW58" s="12">
        <v>1222766</v>
      </c>
      <c r="AX58" s="12">
        <v>1500333</v>
      </c>
      <c r="AY58" s="12">
        <v>1654869</v>
      </c>
      <c r="AZ58" s="12">
        <v>4650138</v>
      </c>
      <c r="BA58" s="12">
        <v>5273417</v>
      </c>
      <c r="BB58" s="12">
        <v>4968749</v>
      </c>
      <c r="BC58" s="12">
        <v>4591873</v>
      </c>
      <c r="BD58" s="12">
        <v>3486387</v>
      </c>
      <c r="BE58" s="12">
        <v>28430070</v>
      </c>
      <c r="BF58" s="12">
        <v>27396324</v>
      </c>
      <c r="BG58" s="12">
        <v>21878224</v>
      </c>
      <c r="BH58" s="12">
        <v>15398377</v>
      </c>
      <c r="BI58" s="12">
        <v>17500524</v>
      </c>
      <c r="BJ58" s="12">
        <v>19646500</v>
      </c>
      <c r="BK58" s="12">
        <v>18148837</v>
      </c>
      <c r="BL58" s="12">
        <v>19788748</v>
      </c>
      <c r="BM58" s="12">
        <v>19366467</v>
      </c>
      <c r="BN58" s="12">
        <v>4272056</v>
      </c>
      <c r="BO58" s="12">
        <v>4099309</v>
      </c>
      <c r="BP58" s="12">
        <v>3482994</v>
      </c>
      <c r="BQ58" s="12">
        <v>2465148</v>
      </c>
      <c r="BR58" s="12">
        <v>2340619</v>
      </c>
      <c r="BS58" s="12">
        <v>2783417</v>
      </c>
      <c r="BT58" s="12">
        <v>2878003</v>
      </c>
      <c r="BU58" s="12">
        <v>2887514</v>
      </c>
      <c r="BV58" s="12">
        <v>3073994</v>
      </c>
      <c r="BW58" s="12">
        <v>24158014</v>
      </c>
      <c r="BX58" s="12">
        <v>23297016</v>
      </c>
      <c r="BY58" s="12">
        <v>18395230</v>
      </c>
      <c r="BZ58" s="12">
        <v>12933229</v>
      </c>
      <c r="CA58" s="12">
        <v>15159905</v>
      </c>
      <c r="CB58" s="12">
        <v>16863083</v>
      </c>
      <c r="CC58" s="12">
        <v>15270834</v>
      </c>
      <c r="CD58" s="12">
        <v>16901234</v>
      </c>
      <c r="CE58" s="12">
        <v>16292472</v>
      </c>
      <c r="CF58" s="12">
        <v>0</v>
      </c>
      <c r="CG58" s="12">
        <v>0</v>
      </c>
      <c r="CH58" s="12">
        <v>0</v>
      </c>
      <c r="CI58" s="12">
        <v>0</v>
      </c>
      <c r="CJ58" s="12">
        <v>0</v>
      </c>
      <c r="CK58" s="12">
        <v>0</v>
      </c>
      <c r="CL58" s="12">
        <v>0</v>
      </c>
      <c r="CM58" s="12">
        <v>0</v>
      </c>
      <c r="CN58" s="12">
        <v>0</v>
      </c>
      <c r="CO58" s="12">
        <v>0</v>
      </c>
      <c r="CP58" s="12">
        <v>0</v>
      </c>
      <c r="CQ58" s="12">
        <v>0</v>
      </c>
      <c r="CR58" s="12">
        <v>0</v>
      </c>
      <c r="CS58" s="12">
        <v>0</v>
      </c>
      <c r="CT58" s="12">
        <v>24000</v>
      </c>
      <c r="CU58" s="12">
        <v>0</v>
      </c>
      <c r="CV58" s="12">
        <v>0</v>
      </c>
      <c r="CW58" s="12">
        <v>0</v>
      </c>
      <c r="CX58" s="12">
        <v>24158014</v>
      </c>
      <c r="CY58" s="12">
        <v>23297016</v>
      </c>
      <c r="CZ58" s="12">
        <v>18395230</v>
      </c>
      <c r="DA58" s="12">
        <v>12933229</v>
      </c>
      <c r="DB58" s="12">
        <v>15159905</v>
      </c>
      <c r="DC58" s="12">
        <v>16839083</v>
      </c>
      <c r="DD58" s="12">
        <v>15270834</v>
      </c>
      <c r="DE58" s="12">
        <v>16901234</v>
      </c>
      <c r="DF58" s="12">
        <v>16292472</v>
      </c>
      <c r="DG58" s="12"/>
      <c r="DH58" s="12"/>
      <c r="DI58" s="12"/>
      <c r="DJ58" s="12"/>
      <c r="DK58" s="12"/>
      <c r="DL58" s="12"/>
      <c r="DM58" s="12"/>
      <c r="DN58" s="12"/>
    </row>
    <row r="59" spans="2:119" x14ac:dyDescent="0.25">
      <c r="B59" t="str">
        <f>Bilan!B59</f>
        <v>ALDI GMBH &amp; CO. KOMMANDITGESELLSCHAFT BINGEN</v>
      </c>
      <c r="C59" s="12">
        <v>372901602</v>
      </c>
      <c r="D59" s="12">
        <v>385347446</v>
      </c>
      <c r="E59" s="12">
        <v>400063452</v>
      </c>
      <c r="F59" s="12">
        <v>435231309</v>
      </c>
      <c r="G59" s="12">
        <v>434341495</v>
      </c>
      <c r="H59" s="12">
        <v>420587470</v>
      </c>
      <c r="I59" s="12">
        <v>437045962</v>
      </c>
      <c r="J59" s="12">
        <v>463124111</v>
      </c>
      <c r="K59" s="12">
        <v>465625071</v>
      </c>
      <c r="L59" s="12">
        <v>20695319</v>
      </c>
      <c r="M59" s="12">
        <v>20964135</v>
      </c>
      <c r="N59" s="12">
        <v>19021115</v>
      </c>
      <c r="O59" s="12">
        <v>18860324</v>
      </c>
      <c r="P59" s="12">
        <v>22968499</v>
      </c>
      <c r="Q59" s="12">
        <v>23694838</v>
      </c>
      <c r="R59" s="12">
        <v>20625074</v>
      </c>
      <c r="S59" s="12">
        <v>24978079</v>
      </c>
      <c r="T59" s="12">
        <v>21100044</v>
      </c>
      <c r="U59" s="12">
        <v>2477808</v>
      </c>
      <c r="V59" s="12">
        <v>2811506</v>
      </c>
      <c r="W59" s="12">
        <v>2529928</v>
      </c>
      <c r="X59" s="12">
        <v>2386503</v>
      </c>
      <c r="Y59" s="12">
        <v>25719776</v>
      </c>
      <c r="Z59" s="12">
        <v>4885501</v>
      </c>
      <c r="AA59" s="12">
        <v>4871221</v>
      </c>
      <c r="AB59" s="12">
        <v>4696588</v>
      </c>
      <c r="AC59" s="12">
        <v>5079285</v>
      </c>
      <c r="AD59" s="12">
        <v>1295381</v>
      </c>
      <c r="AE59" s="12">
        <v>1292738</v>
      </c>
      <c r="AF59" s="12">
        <v>1553705</v>
      </c>
      <c r="AG59" s="12">
        <v>682350</v>
      </c>
      <c r="AH59" s="12">
        <v>1429267</v>
      </c>
      <c r="AI59" s="12">
        <v>1055554</v>
      </c>
      <c r="AJ59" s="12">
        <v>1359210</v>
      </c>
      <c r="AK59" s="12">
        <v>1321393</v>
      </c>
      <c r="AL59" s="12">
        <v>802867</v>
      </c>
      <c r="AM59" s="12">
        <v>84909</v>
      </c>
      <c r="AN59" s="12">
        <v>91010</v>
      </c>
      <c r="AO59" s="12">
        <v>285279</v>
      </c>
      <c r="AP59" s="12">
        <v>511117</v>
      </c>
      <c r="AQ59" s="12">
        <v>4676330</v>
      </c>
      <c r="AR59" s="12">
        <v>5362939</v>
      </c>
      <c r="AS59" s="12">
        <v>4991107</v>
      </c>
      <c r="AT59" s="12">
        <v>4953379</v>
      </c>
      <c r="AU59" s="12">
        <v>3572784</v>
      </c>
      <c r="AV59" s="12">
        <v>84909</v>
      </c>
      <c r="AW59" s="12">
        <v>91010</v>
      </c>
      <c r="AX59" s="12">
        <v>285279</v>
      </c>
      <c r="AY59" s="12">
        <v>511117</v>
      </c>
      <c r="AZ59" s="12">
        <v>4676330</v>
      </c>
      <c r="BA59" s="12">
        <v>5352204</v>
      </c>
      <c r="BB59" s="12">
        <v>4991107</v>
      </c>
      <c r="BC59" s="12">
        <v>4675139</v>
      </c>
      <c r="BD59" s="12">
        <v>3504208</v>
      </c>
      <c r="BE59" s="12">
        <v>21905791</v>
      </c>
      <c r="BF59" s="12">
        <v>22165862</v>
      </c>
      <c r="BG59" s="12">
        <v>20289541</v>
      </c>
      <c r="BH59" s="12">
        <v>19031556</v>
      </c>
      <c r="BI59" s="12">
        <v>19721436</v>
      </c>
      <c r="BJ59" s="12">
        <v>19387453</v>
      </c>
      <c r="BK59" s="12">
        <v>16993176</v>
      </c>
      <c r="BL59" s="12">
        <v>21346093</v>
      </c>
      <c r="BM59" s="12">
        <v>18330127</v>
      </c>
      <c r="BN59" s="12">
        <v>3665432</v>
      </c>
      <c r="BO59" s="12">
        <v>3474085</v>
      </c>
      <c r="BP59" s="12">
        <v>3465138</v>
      </c>
      <c r="BQ59" s="12">
        <v>3114916</v>
      </c>
      <c r="BR59" s="12">
        <v>2828944</v>
      </c>
      <c r="BS59" s="12">
        <v>3072024</v>
      </c>
      <c r="BT59" s="12">
        <v>2748890</v>
      </c>
      <c r="BU59" s="12">
        <v>3210433</v>
      </c>
      <c r="BV59" s="12">
        <v>3115136</v>
      </c>
      <c r="BW59" s="12">
        <v>18240359</v>
      </c>
      <c r="BX59" s="12">
        <v>18691777</v>
      </c>
      <c r="BY59" s="12">
        <v>16824403</v>
      </c>
      <c r="BZ59" s="12">
        <v>15916640</v>
      </c>
      <c r="CA59" s="12">
        <v>16892492</v>
      </c>
      <c r="CB59" s="12">
        <v>16315429</v>
      </c>
      <c r="CC59" s="12">
        <v>14244286</v>
      </c>
      <c r="CD59" s="12">
        <v>18135660</v>
      </c>
      <c r="CE59" s="12">
        <v>15214990</v>
      </c>
      <c r="CF59" s="12">
        <v>0</v>
      </c>
      <c r="CG59" s="12">
        <v>0</v>
      </c>
      <c r="CH59" s="12">
        <v>0</v>
      </c>
      <c r="CI59" s="12">
        <v>0</v>
      </c>
      <c r="CJ59" s="12">
        <v>0</v>
      </c>
      <c r="CK59" s="12">
        <v>0</v>
      </c>
      <c r="CL59" s="12">
        <v>0</v>
      </c>
      <c r="CM59" s="12">
        <v>0</v>
      </c>
      <c r="CN59" s="12">
        <v>0</v>
      </c>
      <c r="CO59" s="12">
        <v>0</v>
      </c>
      <c r="CP59" s="12">
        <v>0</v>
      </c>
      <c r="CQ59" s="12">
        <v>0</v>
      </c>
      <c r="CR59" s="12">
        <v>0</v>
      </c>
      <c r="CS59" s="12">
        <v>0</v>
      </c>
      <c r="CT59" s="12">
        <v>0</v>
      </c>
      <c r="CU59" s="12">
        <v>0</v>
      </c>
      <c r="CV59" s="12">
        <v>0</v>
      </c>
      <c r="CW59" s="12">
        <v>0</v>
      </c>
      <c r="CX59" s="12">
        <v>18240359</v>
      </c>
      <c r="CY59" s="12">
        <v>18691777</v>
      </c>
      <c r="CZ59" s="12">
        <v>16824403</v>
      </c>
      <c r="DA59" s="12">
        <v>15916640</v>
      </c>
      <c r="DB59" s="12">
        <v>16892492</v>
      </c>
      <c r="DC59" s="12">
        <v>16315429</v>
      </c>
      <c r="DD59" s="12">
        <v>14244286</v>
      </c>
      <c r="DE59" s="12">
        <v>18135660</v>
      </c>
      <c r="DF59" s="12">
        <v>15214990</v>
      </c>
      <c r="DG59" s="12"/>
      <c r="DH59" s="12"/>
      <c r="DI59" s="12"/>
      <c r="DJ59" s="12"/>
      <c r="DK59" s="12"/>
      <c r="DL59" s="12"/>
      <c r="DM59" s="12"/>
      <c r="DN59" s="12"/>
    </row>
    <row r="60" spans="2:119" x14ac:dyDescent="0.25">
      <c r="B60" t="str">
        <f>Bilan!B60</f>
        <v>ALDI GMBH &amp; CO. KOMMANDITGESELLSCHAFT EBERSBERG</v>
      </c>
      <c r="C60" s="12">
        <v>388032149</v>
      </c>
      <c r="D60" s="12">
        <v>386208203</v>
      </c>
      <c r="E60" s="12">
        <v>415042163</v>
      </c>
      <c r="F60" s="12">
        <v>435284743</v>
      </c>
      <c r="G60" s="12">
        <v>438794455</v>
      </c>
      <c r="H60" s="12">
        <v>439392177</v>
      </c>
      <c r="I60" s="12">
        <v>477122368</v>
      </c>
      <c r="J60" s="12">
        <v>510970008</v>
      </c>
      <c r="K60" s="12">
        <v>531092484</v>
      </c>
      <c r="L60" s="12">
        <v>23473210</v>
      </c>
      <c r="M60" s="12">
        <v>22811992</v>
      </c>
      <c r="N60" s="12">
        <v>23305407</v>
      </c>
      <c r="O60" s="12">
        <v>22987221</v>
      </c>
      <c r="P60" s="12">
        <v>26849342</v>
      </c>
      <c r="Q60" s="12">
        <v>28062707</v>
      </c>
      <c r="R60" s="12">
        <v>25308622</v>
      </c>
      <c r="S60" s="12">
        <v>25904115</v>
      </c>
      <c r="T60" s="12">
        <v>25404360</v>
      </c>
      <c r="U60" s="12">
        <v>2708793</v>
      </c>
      <c r="V60" s="12">
        <v>2565218</v>
      </c>
      <c r="W60" s="12">
        <v>2567208</v>
      </c>
      <c r="X60" s="12">
        <v>2227620</v>
      </c>
      <c r="Y60" s="12">
        <v>25770069</v>
      </c>
      <c r="Z60" s="12">
        <v>3781264</v>
      </c>
      <c r="AA60" s="12">
        <v>3945497</v>
      </c>
      <c r="AB60" s="12">
        <v>4219042</v>
      </c>
      <c r="AC60" s="12">
        <v>3999219</v>
      </c>
      <c r="AD60" s="12">
        <v>1451235</v>
      </c>
      <c r="AE60" s="12">
        <v>1375007</v>
      </c>
      <c r="AF60" s="12">
        <v>1612277</v>
      </c>
      <c r="AG60" s="12">
        <v>901355</v>
      </c>
      <c r="AH60" s="12">
        <v>1441375</v>
      </c>
      <c r="AI60" s="12">
        <v>1043098</v>
      </c>
      <c r="AJ60" s="12">
        <v>1468718</v>
      </c>
      <c r="AK60" s="12">
        <v>1414202</v>
      </c>
      <c r="AL60" s="12">
        <v>864180</v>
      </c>
      <c r="AM60" s="12">
        <v>195006</v>
      </c>
      <c r="AN60" s="12">
        <v>130167</v>
      </c>
      <c r="AO60" s="12">
        <v>385232</v>
      </c>
      <c r="AP60" s="12">
        <v>570663</v>
      </c>
      <c r="AQ60" s="12">
        <v>4547281</v>
      </c>
      <c r="AR60" s="12">
        <v>5428898</v>
      </c>
      <c r="AS60" s="12">
        <v>5104894</v>
      </c>
      <c r="AT60" s="12">
        <v>5088961</v>
      </c>
      <c r="AU60" s="12">
        <v>3757051</v>
      </c>
      <c r="AV60" s="12">
        <v>195006</v>
      </c>
      <c r="AW60" s="12">
        <v>130167</v>
      </c>
      <c r="AX60" s="12">
        <v>385232</v>
      </c>
      <c r="AY60" s="12">
        <v>570663</v>
      </c>
      <c r="AZ60" s="12">
        <v>4547281</v>
      </c>
      <c r="BA60" s="12">
        <v>5416034</v>
      </c>
      <c r="BB60" s="12">
        <v>5104894</v>
      </c>
      <c r="BC60" s="12">
        <v>4755545</v>
      </c>
      <c r="BD60" s="12">
        <v>3674876</v>
      </c>
      <c r="BE60" s="12">
        <v>24729438</v>
      </c>
      <c r="BF60" s="12">
        <v>24056831</v>
      </c>
      <c r="BG60" s="12">
        <v>24532452</v>
      </c>
      <c r="BH60" s="12">
        <v>23317912</v>
      </c>
      <c r="BI60" s="12">
        <v>23743437</v>
      </c>
      <c r="BJ60" s="12">
        <v>23676907</v>
      </c>
      <c r="BK60" s="12">
        <v>21672446</v>
      </c>
      <c r="BL60" s="12">
        <v>22229357</v>
      </c>
      <c r="BM60" s="12">
        <v>22511489</v>
      </c>
      <c r="BN60" s="12">
        <v>3705992</v>
      </c>
      <c r="BO60" s="12">
        <v>3521843</v>
      </c>
      <c r="BP60" s="12">
        <v>3794355</v>
      </c>
      <c r="BQ60" s="12">
        <v>3260112</v>
      </c>
      <c r="BR60" s="12">
        <v>3074287</v>
      </c>
      <c r="BS60" s="12">
        <v>3298716</v>
      </c>
      <c r="BT60" s="12">
        <v>3102430</v>
      </c>
      <c r="BU60" s="12">
        <v>3061398</v>
      </c>
      <c r="BV60" s="12">
        <v>3520330</v>
      </c>
      <c r="BW60" s="12">
        <v>21023446</v>
      </c>
      <c r="BX60" s="12">
        <v>20534989</v>
      </c>
      <c r="BY60" s="12">
        <v>20738097</v>
      </c>
      <c r="BZ60" s="12">
        <v>20057800</v>
      </c>
      <c r="CA60" s="12">
        <v>20669150</v>
      </c>
      <c r="CB60" s="12">
        <v>20378191</v>
      </c>
      <c r="CC60" s="12">
        <v>18570016</v>
      </c>
      <c r="CD60" s="12">
        <v>19167959</v>
      </c>
      <c r="CE60" s="12">
        <v>18991158</v>
      </c>
      <c r="CF60" s="12">
        <v>0</v>
      </c>
      <c r="CG60" s="12">
        <v>0</v>
      </c>
      <c r="CH60" s="12">
        <v>0</v>
      </c>
      <c r="CI60" s="12">
        <v>0</v>
      </c>
      <c r="CJ60" s="12">
        <v>0</v>
      </c>
      <c r="CK60" s="12">
        <v>0</v>
      </c>
      <c r="CL60" s="12">
        <v>0</v>
      </c>
      <c r="CM60" s="12">
        <v>0</v>
      </c>
      <c r="CN60" s="12">
        <v>0</v>
      </c>
      <c r="CO60" s="12">
        <v>0</v>
      </c>
      <c r="CP60" s="12">
        <v>0</v>
      </c>
      <c r="CQ60" s="12">
        <v>0</v>
      </c>
      <c r="CR60" s="12">
        <v>0</v>
      </c>
      <c r="CS60" s="12">
        <v>0</v>
      </c>
      <c r="CT60" s="12">
        <v>0</v>
      </c>
      <c r="CU60" s="12">
        <v>0</v>
      </c>
      <c r="CV60" s="12">
        <v>0</v>
      </c>
      <c r="CW60" s="12">
        <v>0</v>
      </c>
      <c r="CX60" s="12">
        <v>21023446</v>
      </c>
      <c r="CY60" s="12">
        <v>20534989</v>
      </c>
      <c r="CZ60" s="12">
        <v>20738097</v>
      </c>
      <c r="DA60" s="12">
        <v>20057800</v>
      </c>
      <c r="DB60" s="12">
        <v>20669150</v>
      </c>
      <c r="DC60" s="12">
        <v>20378191</v>
      </c>
      <c r="DD60" s="12">
        <v>18570016</v>
      </c>
      <c r="DE60" s="12">
        <v>19167959</v>
      </c>
      <c r="DF60" s="12">
        <v>18991158</v>
      </c>
      <c r="DG60" s="12"/>
      <c r="DH60" s="12"/>
      <c r="DI60" s="12"/>
      <c r="DJ60" s="12"/>
      <c r="DK60" s="12"/>
      <c r="DL60" s="12"/>
      <c r="DM60" s="12"/>
      <c r="DN60" s="12"/>
    </row>
    <row r="61" spans="2:119" x14ac:dyDescent="0.25">
      <c r="B61" t="str">
        <f>Bilan!B61</f>
        <v>ALDI GMBH &amp; CO. KOMMANDITGESELLSCHAFT HELMSTADT</v>
      </c>
      <c r="C61" s="12">
        <v>294922711</v>
      </c>
      <c r="D61" s="12">
        <v>309518829</v>
      </c>
      <c r="E61" s="12">
        <v>323540638</v>
      </c>
      <c r="F61" s="12">
        <v>342869669</v>
      </c>
      <c r="G61" s="12">
        <v>343628420</v>
      </c>
      <c r="H61" s="12">
        <v>338384599</v>
      </c>
      <c r="I61" s="12">
        <v>348100650</v>
      </c>
      <c r="J61" s="12">
        <v>359507828</v>
      </c>
      <c r="K61" s="12">
        <v>365566965</v>
      </c>
      <c r="L61" s="12">
        <v>13869407</v>
      </c>
      <c r="M61" s="12">
        <v>14193155</v>
      </c>
      <c r="N61" s="12">
        <v>14566450</v>
      </c>
      <c r="O61" s="12">
        <v>14308663</v>
      </c>
      <c r="P61" s="12">
        <v>17932216</v>
      </c>
      <c r="Q61" s="12">
        <v>17048501</v>
      </c>
      <c r="R61" s="12">
        <v>14500783</v>
      </c>
      <c r="S61" s="12">
        <v>16612607</v>
      </c>
      <c r="T61" s="12">
        <v>15091310</v>
      </c>
      <c r="U61" s="12">
        <v>1922166</v>
      </c>
      <c r="V61" s="12">
        <v>2050551</v>
      </c>
      <c r="W61" s="12">
        <v>1941668</v>
      </c>
      <c r="X61" s="12">
        <v>1926655</v>
      </c>
      <c r="Y61" s="12">
        <v>17799567</v>
      </c>
      <c r="Z61" s="12">
        <v>3990051</v>
      </c>
      <c r="AA61" s="12">
        <v>3845062</v>
      </c>
      <c r="AB61" s="12">
        <v>3839550</v>
      </c>
      <c r="AC61" s="12">
        <v>3599845</v>
      </c>
      <c r="AD61" s="12">
        <v>902608</v>
      </c>
      <c r="AE61" s="12">
        <v>923188</v>
      </c>
      <c r="AF61" s="12">
        <v>1127393</v>
      </c>
      <c r="AG61" s="12">
        <v>658681</v>
      </c>
      <c r="AH61" s="12">
        <v>1250770</v>
      </c>
      <c r="AI61" s="12">
        <v>931179</v>
      </c>
      <c r="AJ61" s="12">
        <v>1205231</v>
      </c>
      <c r="AK61" s="12">
        <v>1088148</v>
      </c>
      <c r="AL61" s="12">
        <v>668785</v>
      </c>
      <c r="AM61" s="12">
        <v>102020</v>
      </c>
      <c r="AN61" s="12">
        <v>79512</v>
      </c>
      <c r="AO61" s="12">
        <v>217237</v>
      </c>
      <c r="AP61" s="12">
        <v>453273</v>
      </c>
      <c r="AQ61" s="12">
        <v>4188270</v>
      </c>
      <c r="AR61" s="12">
        <v>4633170</v>
      </c>
      <c r="AS61" s="12">
        <v>4272830</v>
      </c>
      <c r="AT61" s="12">
        <v>4213261</v>
      </c>
      <c r="AU61" s="12">
        <v>3052392</v>
      </c>
      <c r="AV61" s="12">
        <v>102020</v>
      </c>
      <c r="AW61" s="12">
        <v>79512</v>
      </c>
      <c r="AX61" s="12">
        <v>217237</v>
      </c>
      <c r="AY61" s="12">
        <v>453273</v>
      </c>
      <c r="AZ61" s="12">
        <v>4188270</v>
      </c>
      <c r="BA61" s="12">
        <v>4624959</v>
      </c>
      <c r="BB61" s="12">
        <v>4272830</v>
      </c>
      <c r="BC61" s="12">
        <v>4000442</v>
      </c>
      <c r="BD61" s="12">
        <v>2999940</v>
      </c>
      <c r="BE61" s="12">
        <v>14669995</v>
      </c>
      <c r="BF61" s="12">
        <v>15036831</v>
      </c>
      <c r="BG61" s="12">
        <v>15476605</v>
      </c>
      <c r="BH61" s="12">
        <v>14514072</v>
      </c>
      <c r="BI61" s="12">
        <v>14994715</v>
      </c>
      <c r="BJ61" s="12">
        <v>13346510</v>
      </c>
      <c r="BK61" s="12">
        <v>11433184</v>
      </c>
      <c r="BL61" s="12">
        <v>13487494</v>
      </c>
      <c r="BM61" s="12">
        <v>12707704</v>
      </c>
      <c r="BN61" s="12">
        <v>2240233</v>
      </c>
      <c r="BO61" s="12">
        <v>2053111</v>
      </c>
      <c r="BP61" s="12">
        <v>2401863</v>
      </c>
      <c r="BQ61" s="12">
        <v>2189353</v>
      </c>
      <c r="BR61" s="12">
        <v>1928556</v>
      </c>
      <c r="BS61" s="12">
        <v>1918218</v>
      </c>
      <c r="BT61" s="12">
        <v>1647967</v>
      </c>
      <c r="BU61" s="12">
        <v>1896604</v>
      </c>
      <c r="BV61" s="12">
        <v>2017085</v>
      </c>
      <c r="BW61" s="12">
        <v>12429762</v>
      </c>
      <c r="BX61" s="12">
        <v>12983719</v>
      </c>
      <c r="BY61" s="12">
        <v>13074743</v>
      </c>
      <c r="BZ61" s="12">
        <v>12324718</v>
      </c>
      <c r="CA61" s="12">
        <v>13066159</v>
      </c>
      <c r="CB61" s="12">
        <v>11428293</v>
      </c>
      <c r="CC61" s="12">
        <v>9785217</v>
      </c>
      <c r="CD61" s="12">
        <v>11590891</v>
      </c>
      <c r="CE61" s="12">
        <v>10690618</v>
      </c>
      <c r="CF61" s="12">
        <v>0</v>
      </c>
      <c r="CG61" s="12">
        <v>0</v>
      </c>
      <c r="CH61" s="12">
        <v>0</v>
      </c>
      <c r="CI61" s="12">
        <v>0</v>
      </c>
      <c r="CJ61" s="12">
        <v>0</v>
      </c>
      <c r="CK61" s="12">
        <v>0</v>
      </c>
      <c r="CL61" s="12">
        <v>0</v>
      </c>
      <c r="CM61" s="12">
        <v>0</v>
      </c>
      <c r="CN61" s="12">
        <v>0</v>
      </c>
      <c r="CO61" s="12">
        <v>0</v>
      </c>
      <c r="CP61" s="12">
        <v>0</v>
      </c>
      <c r="CQ61" s="12">
        <v>0</v>
      </c>
      <c r="CR61" s="12">
        <v>0</v>
      </c>
      <c r="CS61" s="12">
        <v>0</v>
      </c>
      <c r="CT61" s="12">
        <v>106000</v>
      </c>
      <c r="CU61" s="12">
        <v>0</v>
      </c>
      <c r="CV61" s="12">
        <v>0</v>
      </c>
      <c r="CW61" s="12">
        <v>0</v>
      </c>
      <c r="CX61" s="12">
        <v>12429762</v>
      </c>
      <c r="CY61" s="12">
        <v>12983719</v>
      </c>
      <c r="CZ61" s="12">
        <v>13074743</v>
      </c>
      <c r="DA61" s="12">
        <v>12324718</v>
      </c>
      <c r="DB61" s="12">
        <v>13066159</v>
      </c>
      <c r="DC61" s="12">
        <v>11322293</v>
      </c>
      <c r="DD61" s="12">
        <v>9785217</v>
      </c>
      <c r="DE61" s="12">
        <v>11590891</v>
      </c>
      <c r="DF61" s="12">
        <v>10690618</v>
      </c>
      <c r="DG61" s="12"/>
      <c r="DH61" s="12"/>
      <c r="DI61" s="12"/>
      <c r="DJ61" s="12"/>
      <c r="DK61" s="12"/>
      <c r="DL61" s="12"/>
      <c r="DM61" s="12"/>
      <c r="DN61" s="12"/>
    </row>
    <row r="62" spans="2:119" x14ac:dyDescent="0.25">
      <c r="B62" t="str">
        <f>Bilan!B62</f>
        <v>ALDI GMBH &amp; CO. KOMMANDITGESELLSCHAFT KERPEN</v>
      </c>
      <c r="C62" s="12">
        <v>325529877</v>
      </c>
      <c r="D62" s="12">
        <v>336273309</v>
      </c>
      <c r="E62" s="12">
        <v>363121404</v>
      </c>
      <c r="F62" s="12">
        <v>385452411</v>
      </c>
      <c r="G62" s="12">
        <v>401063696</v>
      </c>
      <c r="H62" s="12">
        <v>387137745</v>
      </c>
      <c r="I62" s="12">
        <v>393652435</v>
      </c>
      <c r="J62" s="12">
        <v>407512600</v>
      </c>
      <c r="K62" s="12">
        <v>423322949</v>
      </c>
      <c r="L62" s="12">
        <v>19762126</v>
      </c>
      <c r="M62" s="12">
        <v>20261164</v>
      </c>
      <c r="N62" s="12">
        <v>18944807</v>
      </c>
      <c r="O62" s="12">
        <v>18664334</v>
      </c>
      <c r="P62" s="12">
        <v>23472452</v>
      </c>
      <c r="Q62" s="12">
        <v>23147954</v>
      </c>
      <c r="R62" s="12">
        <v>20128316</v>
      </c>
      <c r="S62" s="12">
        <v>22037681</v>
      </c>
      <c r="T62" s="12">
        <v>20130027</v>
      </c>
      <c r="U62" s="12">
        <v>2146639</v>
      </c>
      <c r="V62" s="12">
        <v>2251363</v>
      </c>
      <c r="W62" s="12">
        <v>2139088</v>
      </c>
      <c r="X62" s="12">
        <v>2394762</v>
      </c>
      <c r="Y62" s="12">
        <v>26483896</v>
      </c>
      <c r="Z62" s="12">
        <v>4759521</v>
      </c>
      <c r="AA62" s="12">
        <v>4220295</v>
      </c>
      <c r="AB62" s="12">
        <v>4042482</v>
      </c>
      <c r="AC62" s="12">
        <v>4150937</v>
      </c>
      <c r="AD62" s="12">
        <v>1261083</v>
      </c>
      <c r="AE62" s="12">
        <v>1133559</v>
      </c>
      <c r="AF62" s="12">
        <v>1366597</v>
      </c>
      <c r="AG62" s="12">
        <v>690209</v>
      </c>
      <c r="AH62" s="12">
        <v>1368319</v>
      </c>
      <c r="AI62" s="12">
        <v>1004503</v>
      </c>
      <c r="AJ62" s="12">
        <v>1301115</v>
      </c>
      <c r="AK62" s="12">
        <v>1251593</v>
      </c>
      <c r="AL62" s="12">
        <v>777963</v>
      </c>
      <c r="AM62" s="12">
        <v>87591</v>
      </c>
      <c r="AN62" s="12">
        <v>31826</v>
      </c>
      <c r="AO62" s="12">
        <v>267453</v>
      </c>
      <c r="AP62" s="12">
        <v>485346</v>
      </c>
      <c r="AQ62" s="12">
        <v>4426237</v>
      </c>
      <c r="AR62" s="12">
        <v>5020320</v>
      </c>
      <c r="AS62" s="12">
        <v>4676245</v>
      </c>
      <c r="AT62" s="12">
        <v>4658958</v>
      </c>
      <c r="AU62" s="12">
        <v>3397087</v>
      </c>
      <c r="AV62" s="12">
        <v>87591</v>
      </c>
      <c r="AW62" s="12">
        <v>31826</v>
      </c>
      <c r="AX62" s="12">
        <v>267453</v>
      </c>
      <c r="AY62" s="12">
        <v>485346</v>
      </c>
      <c r="AZ62" s="12">
        <v>4426237</v>
      </c>
      <c r="BA62" s="12">
        <v>5009828</v>
      </c>
      <c r="BB62" s="12">
        <v>4676245</v>
      </c>
      <c r="BC62" s="12">
        <v>4387023</v>
      </c>
      <c r="BD62" s="12">
        <v>3330065</v>
      </c>
      <c r="BE62" s="12">
        <v>20935618</v>
      </c>
      <c r="BF62" s="12">
        <v>21362896</v>
      </c>
      <c r="BG62" s="12">
        <v>20043951</v>
      </c>
      <c r="BH62" s="12">
        <v>18869196</v>
      </c>
      <c r="BI62" s="12">
        <v>20414534</v>
      </c>
      <c r="BJ62" s="12">
        <v>19132138</v>
      </c>
      <c r="BK62" s="12">
        <v>16753186</v>
      </c>
      <c r="BL62" s="12">
        <v>18630316</v>
      </c>
      <c r="BM62" s="12">
        <v>17510903</v>
      </c>
      <c r="BN62" s="12">
        <v>3847006</v>
      </c>
      <c r="BO62" s="12">
        <v>3742341</v>
      </c>
      <c r="BP62" s="12">
        <v>3814974</v>
      </c>
      <c r="BQ62" s="12">
        <v>3472875</v>
      </c>
      <c r="BR62" s="12">
        <v>3295171</v>
      </c>
      <c r="BS62" s="12">
        <v>3404472</v>
      </c>
      <c r="BT62" s="12">
        <v>2956762</v>
      </c>
      <c r="BU62" s="12">
        <v>3306221</v>
      </c>
      <c r="BV62" s="12">
        <v>3529036</v>
      </c>
      <c r="BW62" s="12">
        <v>17088612</v>
      </c>
      <c r="BX62" s="12">
        <v>17620555</v>
      </c>
      <c r="BY62" s="12">
        <v>16228977</v>
      </c>
      <c r="BZ62" s="12">
        <v>15396321</v>
      </c>
      <c r="CA62" s="12">
        <v>17119363</v>
      </c>
      <c r="CB62" s="12">
        <v>15727666</v>
      </c>
      <c r="CC62" s="12">
        <v>13796424</v>
      </c>
      <c r="CD62" s="12">
        <v>15324096</v>
      </c>
      <c r="CE62" s="12">
        <v>13981867</v>
      </c>
      <c r="CF62" s="12">
        <v>0</v>
      </c>
      <c r="CG62" s="12">
        <v>0</v>
      </c>
      <c r="CH62" s="12">
        <v>0</v>
      </c>
      <c r="CI62" s="12">
        <v>0</v>
      </c>
      <c r="CJ62" s="12">
        <v>0</v>
      </c>
      <c r="CK62" s="12">
        <v>0</v>
      </c>
      <c r="CL62" s="12">
        <v>0</v>
      </c>
      <c r="CM62" s="12">
        <v>0</v>
      </c>
      <c r="CN62" s="12">
        <v>0</v>
      </c>
      <c r="CO62" s="12">
        <v>0</v>
      </c>
      <c r="CP62" s="12">
        <v>0</v>
      </c>
      <c r="CQ62" s="12">
        <v>0</v>
      </c>
      <c r="CR62" s="12">
        <v>0</v>
      </c>
      <c r="CS62" s="12">
        <v>0</v>
      </c>
      <c r="CT62" s="12">
        <v>0</v>
      </c>
      <c r="CU62" s="12">
        <v>0</v>
      </c>
      <c r="CV62" s="12">
        <v>0</v>
      </c>
      <c r="CW62" s="12">
        <v>0</v>
      </c>
      <c r="CX62" s="12">
        <v>17088612</v>
      </c>
      <c r="CY62" s="12">
        <v>17620555</v>
      </c>
      <c r="CZ62" s="12">
        <v>16228977</v>
      </c>
      <c r="DA62" s="12">
        <v>15396321</v>
      </c>
      <c r="DB62" s="12">
        <v>17119363</v>
      </c>
      <c r="DC62" s="12">
        <v>15727666</v>
      </c>
      <c r="DD62" s="12">
        <v>13796424</v>
      </c>
      <c r="DE62" s="12">
        <v>15324096</v>
      </c>
      <c r="DF62" s="12">
        <v>13981867</v>
      </c>
      <c r="DG62" s="12"/>
      <c r="DH62" s="12"/>
      <c r="DI62" s="12"/>
      <c r="DJ62" s="12"/>
      <c r="DK62" s="12"/>
      <c r="DL62" s="12"/>
      <c r="DM62" s="12"/>
      <c r="DN62" s="12"/>
    </row>
    <row r="63" spans="2:119" x14ac:dyDescent="0.25">
      <c r="B63" t="str">
        <f>Bilan!B63</f>
        <v>ALDI GMBH &amp; CO. KOMMANDITGESELLSCHAFT LANGENFELD</v>
      </c>
      <c r="C63" s="12">
        <v>410886252</v>
      </c>
      <c r="D63" s="12">
        <v>443548713</v>
      </c>
      <c r="E63" s="12">
        <v>464393760</v>
      </c>
      <c r="F63" s="12">
        <v>498361046</v>
      </c>
      <c r="G63" s="12">
        <v>549422562</v>
      </c>
      <c r="H63" s="12">
        <v>510977574</v>
      </c>
      <c r="I63" s="12">
        <v>531146639</v>
      </c>
      <c r="J63" s="12">
        <v>566935958</v>
      </c>
      <c r="K63" s="12">
        <v>589784324</v>
      </c>
      <c r="L63" s="12">
        <v>19295180</v>
      </c>
      <c r="M63" s="12">
        <v>21320809</v>
      </c>
      <c r="N63" s="12">
        <v>18722599</v>
      </c>
      <c r="O63" s="12">
        <v>19974929</v>
      </c>
      <c r="P63" s="12">
        <v>25799567</v>
      </c>
      <c r="Q63" s="12">
        <v>26854522</v>
      </c>
      <c r="R63" s="12">
        <v>21958884</v>
      </c>
      <c r="S63" s="12">
        <v>24065239</v>
      </c>
      <c r="T63" s="12">
        <v>21582107</v>
      </c>
      <c r="U63" s="12">
        <v>2782224</v>
      </c>
      <c r="V63" s="12">
        <v>2924420</v>
      </c>
      <c r="W63" s="12">
        <v>2947397</v>
      </c>
      <c r="X63" s="12">
        <v>2725853</v>
      </c>
      <c r="Y63" s="12">
        <v>52813421</v>
      </c>
      <c r="Z63" s="12">
        <v>5565725</v>
      </c>
      <c r="AA63" s="12">
        <v>5671661</v>
      </c>
      <c r="AB63" s="12">
        <v>6019434</v>
      </c>
      <c r="AC63" s="12">
        <v>6696039</v>
      </c>
      <c r="AD63" s="12">
        <v>1395444</v>
      </c>
      <c r="AE63" s="12">
        <v>1363766</v>
      </c>
      <c r="AF63" s="12">
        <v>1637620</v>
      </c>
      <c r="AG63" s="12">
        <v>848896</v>
      </c>
      <c r="AH63" s="12">
        <v>2079592</v>
      </c>
      <c r="AI63" s="12">
        <v>1473867</v>
      </c>
      <c r="AJ63" s="12">
        <v>1714235</v>
      </c>
      <c r="AK63" s="12">
        <v>1582368</v>
      </c>
      <c r="AL63" s="12">
        <v>997365</v>
      </c>
      <c r="AM63" s="12">
        <v>33817</v>
      </c>
      <c r="AN63" s="12">
        <v>30274</v>
      </c>
      <c r="AO63" s="12">
        <v>210648</v>
      </c>
      <c r="AP63" s="12">
        <v>520727</v>
      </c>
      <c r="AQ63" s="12">
        <v>6534668</v>
      </c>
      <c r="AR63" s="12">
        <v>6927269</v>
      </c>
      <c r="AS63" s="12">
        <v>6402855</v>
      </c>
      <c r="AT63" s="12">
        <v>6137252</v>
      </c>
      <c r="AU63" s="12">
        <v>4410800</v>
      </c>
      <c r="AV63" s="12">
        <v>33817</v>
      </c>
      <c r="AW63" s="12">
        <v>30274</v>
      </c>
      <c r="AX63" s="12">
        <v>210648</v>
      </c>
      <c r="AY63" s="12">
        <v>520727</v>
      </c>
      <c r="AZ63" s="12">
        <v>6534668</v>
      </c>
      <c r="BA63" s="12">
        <v>6916473</v>
      </c>
      <c r="BB63" s="12">
        <v>6402855</v>
      </c>
      <c r="BC63" s="12">
        <v>5857435</v>
      </c>
      <c r="BD63" s="12">
        <v>4341835</v>
      </c>
      <c r="BE63" s="12">
        <v>20656807</v>
      </c>
      <c r="BF63" s="12">
        <v>22654301</v>
      </c>
      <c r="BG63" s="12">
        <v>20149571</v>
      </c>
      <c r="BH63" s="12">
        <v>20303097</v>
      </c>
      <c r="BI63" s="12">
        <v>21344491</v>
      </c>
      <c r="BJ63" s="12">
        <v>21401120</v>
      </c>
      <c r="BK63" s="12">
        <v>17270263</v>
      </c>
      <c r="BL63" s="12">
        <v>19510355</v>
      </c>
      <c r="BM63" s="12">
        <v>18168673</v>
      </c>
      <c r="BN63" s="12">
        <v>3649522</v>
      </c>
      <c r="BO63" s="12">
        <v>3846985</v>
      </c>
      <c r="BP63" s="12">
        <v>3774542</v>
      </c>
      <c r="BQ63" s="12">
        <v>3651240</v>
      </c>
      <c r="BR63" s="12">
        <v>3324272</v>
      </c>
      <c r="BS63" s="12">
        <v>3646362</v>
      </c>
      <c r="BT63" s="12">
        <v>2962896</v>
      </c>
      <c r="BU63" s="12">
        <v>3334150</v>
      </c>
      <c r="BV63" s="12">
        <v>3743527</v>
      </c>
      <c r="BW63" s="12">
        <v>17007284</v>
      </c>
      <c r="BX63" s="12">
        <v>18807316</v>
      </c>
      <c r="BY63" s="12">
        <v>16375029</v>
      </c>
      <c r="BZ63" s="12">
        <v>16651857</v>
      </c>
      <c r="CA63" s="12">
        <v>18020220</v>
      </c>
      <c r="CB63" s="12">
        <v>17754758</v>
      </c>
      <c r="CC63" s="12">
        <v>14307368</v>
      </c>
      <c r="CD63" s="12">
        <v>16176205</v>
      </c>
      <c r="CE63" s="12">
        <v>14425146</v>
      </c>
      <c r="CF63" s="12">
        <v>0</v>
      </c>
      <c r="CG63" s="12">
        <v>0</v>
      </c>
      <c r="CH63" s="12">
        <v>0</v>
      </c>
      <c r="CI63" s="12">
        <v>0</v>
      </c>
      <c r="CJ63" s="12">
        <v>0</v>
      </c>
      <c r="CK63" s="12">
        <v>0</v>
      </c>
      <c r="CL63" s="12">
        <v>0</v>
      </c>
      <c r="CM63" s="12">
        <v>0</v>
      </c>
      <c r="CN63" s="12">
        <v>0</v>
      </c>
      <c r="CO63" s="12">
        <v>0</v>
      </c>
      <c r="CP63" s="12">
        <v>0</v>
      </c>
      <c r="CQ63" s="12">
        <v>0</v>
      </c>
      <c r="CR63" s="12">
        <v>0</v>
      </c>
      <c r="CS63" s="12">
        <v>0</v>
      </c>
      <c r="CT63" s="12">
        <v>0</v>
      </c>
      <c r="CU63" s="12">
        <v>0</v>
      </c>
      <c r="CV63" s="12">
        <v>0</v>
      </c>
      <c r="CW63" s="12">
        <v>0</v>
      </c>
      <c r="CX63" s="12">
        <v>17007284</v>
      </c>
      <c r="CY63" s="12">
        <v>18807316</v>
      </c>
      <c r="CZ63" s="12">
        <v>16375029</v>
      </c>
      <c r="DA63" s="12">
        <v>16651857</v>
      </c>
      <c r="DB63" s="12">
        <v>18020220</v>
      </c>
      <c r="DC63" s="12">
        <v>17754758</v>
      </c>
      <c r="DD63" s="12">
        <v>14307368</v>
      </c>
      <c r="DE63" s="12">
        <v>16176205</v>
      </c>
      <c r="DF63" s="12">
        <v>14425146</v>
      </c>
      <c r="DG63" s="12"/>
      <c r="DH63" s="12"/>
      <c r="DI63" s="12"/>
      <c r="DJ63" s="12"/>
      <c r="DK63" s="12"/>
      <c r="DL63" s="12"/>
      <c r="DM63" s="12"/>
      <c r="DN63" s="12"/>
    </row>
    <row r="64" spans="2:119" x14ac:dyDescent="0.25">
      <c r="B64" t="str">
        <f>Bilan!B64</f>
        <v>ALDI GMBH &amp; CO. KOMMANDITGESELLSCHAFT MAHLBERG</v>
      </c>
      <c r="C64" s="12">
        <v>378507098</v>
      </c>
      <c r="D64" s="12">
        <v>406399011</v>
      </c>
      <c r="E64" s="12">
        <v>405293670</v>
      </c>
      <c r="F64" s="12">
        <v>411988497</v>
      </c>
      <c r="G64" s="12">
        <v>418305268</v>
      </c>
      <c r="H64" s="12">
        <v>400494034</v>
      </c>
      <c r="I64" s="12">
        <v>423938307</v>
      </c>
      <c r="J64" s="12">
        <v>450683040</v>
      </c>
      <c r="K64" s="12">
        <v>464220477</v>
      </c>
      <c r="L64" s="12">
        <v>18731938</v>
      </c>
      <c r="M64" s="12">
        <v>18251205</v>
      </c>
      <c r="N64" s="12">
        <v>16351336</v>
      </c>
      <c r="O64" s="12">
        <v>17041589</v>
      </c>
      <c r="P64" s="12">
        <v>22704513</v>
      </c>
      <c r="Q64" s="12">
        <v>21750064</v>
      </c>
      <c r="R64" s="12">
        <v>20125868</v>
      </c>
      <c r="S64" s="12">
        <v>22884090</v>
      </c>
      <c r="T64" s="12">
        <v>19300701</v>
      </c>
      <c r="U64" s="12">
        <v>2859751</v>
      </c>
      <c r="V64" s="12">
        <v>3433813</v>
      </c>
      <c r="W64" s="12">
        <v>3411122</v>
      </c>
      <c r="X64" s="12">
        <v>2305652</v>
      </c>
      <c r="Y64" s="12">
        <v>22701337</v>
      </c>
      <c r="Z64" s="12">
        <v>4103671</v>
      </c>
      <c r="AA64" s="12">
        <v>4012212</v>
      </c>
      <c r="AB64" s="12">
        <v>4252415</v>
      </c>
      <c r="AC64" s="12">
        <v>4490110</v>
      </c>
      <c r="AD64" s="12">
        <v>1123725</v>
      </c>
      <c r="AE64" s="12">
        <v>1131772</v>
      </c>
      <c r="AF64" s="12">
        <v>1338008</v>
      </c>
      <c r="AG64" s="12">
        <v>711805</v>
      </c>
      <c r="AH64" s="12">
        <v>1433828</v>
      </c>
      <c r="AI64" s="12">
        <v>1067974</v>
      </c>
      <c r="AJ64" s="12">
        <v>1336021</v>
      </c>
      <c r="AK64" s="12">
        <v>1292458</v>
      </c>
      <c r="AL64" s="12">
        <v>784461</v>
      </c>
      <c r="AM64" s="12">
        <v>38300</v>
      </c>
      <c r="AN64" s="12">
        <v>17190</v>
      </c>
      <c r="AO64" s="12">
        <v>199138</v>
      </c>
      <c r="AP64" s="12">
        <v>303123</v>
      </c>
      <c r="AQ64" s="12">
        <v>4719736</v>
      </c>
      <c r="AR64" s="12">
        <v>5264219</v>
      </c>
      <c r="AS64" s="12">
        <v>4833428</v>
      </c>
      <c r="AT64" s="12">
        <v>4728433</v>
      </c>
      <c r="AU64" s="12">
        <v>3358174</v>
      </c>
      <c r="AV64" s="12">
        <v>38300</v>
      </c>
      <c r="AW64" s="12">
        <v>17190</v>
      </c>
      <c r="AX64" s="12">
        <v>199138</v>
      </c>
      <c r="AY64" s="12">
        <v>303123</v>
      </c>
      <c r="AZ64" s="12">
        <v>4719736</v>
      </c>
      <c r="BA64" s="12">
        <v>5254396</v>
      </c>
      <c r="BB64" s="12">
        <v>4833428</v>
      </c>
      <c r="BC64" s="12">
        <v>4473839</v>
      </c>
      <c r="BD64" s="12">
        <v>3295425</v>
      </c>
      <c r="BE64" s="12">
        <v>19817363</v>
      </c>
      <c r="BF64" s="12">
        <v>19365787</v>
      </c>
      <c r="BG64" s="12">
        <v>17490207</v>
      </c>
      <c r="BH64" s="12">
        <v>17450271</v>
      </c>
      <c r="BI64" s="12">
        <v>19418605</v>
      </c>
      <c r="BJ64" s="12">
        <v>17553819</v>
      </c>
      <c r="BK64" s="12">
        <v>16628461</v>
      </c>
      <c r="BL64" s="12">
        <v>19448114</v>
      </c>
      <c r="BM64" s="12">
        <v>16726988</v>
      </c>
      <c r="BN64" s="12">
        <v>3133073</v>
      </c>
      <c r="BO64" s="12">
        <v>2881879</v>
      </c>
      <c r="BP64" s="12">
        <v>2730609</v>
      </c>
      <c r="BQ64" s="12">
        <v>2497522</v>
      </c>
      <c r="BR64" s="12">
        <v>2426651</v>
      </c>
      <c r="BS64" s="12">
        <v>2745555</v>
      </c>
      <c r="BT64" s="12">
        <v>2540058</v>
      </c>
      <c r="BU64" s="12">
        <v>2790244</v>
      </c>
      <c r="BV64" s="12">
        <v>2605895</v>
      </c>
      <c r="BW64" s="12">
        <v>16684290</v>
      </c>
      <c r="BX64" s="12">
        <v>16483908</v>
      </c>
      <c r="BY64" s="12">
        <v>14759598</v>
      </c>
      <c r="BZ64" s="12">
        <v>14952749</v>
      </c>
      <c r="CA64" s="12">
        <v>16991954</v>
      </c>
      <c r="CB64" s="12">
        <v>14808264</v>
      </c>
      <c r="CC64" s="12">
        <v>14088403</v>
      </c>
      <c r="CD64" s="12">
        <v>16657870</v>
      </c>
      <c r="CE64" s="12">
        <v>14121093</v>
      </c>
      <c r="CF64" s="12">
        <v>0</v>
      </c>
      <c r="CG64" s="12">
        <v>0</v>
      </c>
      <c r="CH64" s="12">
        <v>0</v>
      </c>
      <c r="CI64" s="12">
        <v>0</v>
      </c>
      <c r="CJ64" s="12">
        <v>0</v>
      </c>
      <c r="CK64" s="12">
        <v>0</v>
      </c>
      <c r="CL64" s="12">
        <v>0</v>
      </c>
      <c r="CM64" s="12">
        <v>0</v>
      </c>
      <c r="CN64" s="12">
        <v>0</v>
      </c>
      <c r="CO64" s="12">
        <v>0</v>
      </c>
      <c r="CP64" s="12">
        <v>0</v>
      </c>
      <c r="CQ64" s="12">
        <v>0</v>
      </c>
      <c r="CR64" s="12">
        <v>0</v>
      </c>
      <c r="CS64" s="12">
        <v>0</v>
      </c>
      <c r="CT64" s="12">
        <v>0</v>
      </c>
      <c r="CU64" s="12">
        <v>0</v>
      </c>
      <c r="CV64" s="12">
        <v>0</v>
      </c>
      <c r="CW64" s="12">
        <v>0</v>
      </c>
      <c r="CX64" s="12">
        <v>16684290</v>
      </c>
      <c r="CY64" s="12">
        <v>16483908</v>
      </c>
      <c r="CZ64" s="12">
        <v>14759598</v>
      </c>
      <c r="DA64" s="12">
        <v>14952749</v>
      </c>
      <c r="DB64" s="12">
        <v>16991954</v>
      </c>
      <c r="DC64" s="12">
        <v>14808264</v>
      </c>
      <c r="DD64" s="12">
        <v>14088403</v>
      </c>
      <c r="DE64" s="12">
        <v>16657870</v>
      </c>
      <c r="DF64" s="12">
        <v>14121093</v>
      </c>
      <c r="DG64" s="12"/>
      <c r="DH64" s="12"/>
      <c r="DI64" s="12"/>
      <c r="DJ64" s="12"/>
      <c r="DK64" s="12"/>
      <c r="DL64" s="12"/>
      <c r="DM64" s="12"/>
      <c r="DN64" s="12"/>
    </row>
    <row r="65" spans="2:118" x14ac:dyDescent="0.25">
      <c r="B65" t="str">
        <f>Bilan!B65</f>
        <v>ALDI GMBH &amp; CO. KOMMANDITGESELLSCHAFT MÖNCHENGLADBACH</v>
      </c>
      <c r="C65" s="12">
        <v>344966789</v>
      </c>
      <c r="D65" s="12">
        <v>379334955</v>
      </c>
      <c r="E65" s="12">
        <v>385175683</v>
      </c>
      <c r="F65" s="12">
        <v>413288641</v>
      </c>
      <c r="G65" s="12">
        <v>427912531</v>
      </c>
      <c r="H65" s="12">
        <v>411156978</v>
      </c>
      <c r="I65" s="12">
        <v>425345313</v>
      </c>
      <c r="J65" s="12">
        <v>453659309</v>
      </c>
      <c r="K65" s="12">
        <v>473930833</v>
      </c>
      <c r="L65" s="12">
        <v>16862966</v>
      </c>
      <c r="M65" s="12">
        <v>17163996</v>
      </c>
      <c r="N65" s="12">
        <v>15078528</v>
      </c>
      <c r="O65" s="12">
        <v>14366916</v>
      </c>
      <c r="P65" s="12">
        <v>18506045</v>
      </c>
      <c r="Q65" s="12">
        <v>18386441</v>
      </c>
      <c r="R65" s="12">
        <v>16468290</v>
      </c>
      <c r="S65" s="12">
        <v>18310627</v>
      </c>
      <c r="T65" s="12">
        <v>17177171</v>
      </c>
      <c r="U65" s="12">
        <v>2666179</v>
      </c>
      <c r="V65" s="12">
        <v>2904035</v>
      </c>
      <c r="W65" s="12">
        <v>3181539</v>
      </c>
      <c r="X65" s="12">
        <v>3621263</v>
      </c>
      <c r="Y65" s="12">
        <v>26902478</v>
      </c>
      <c r="Z65" s="12">
        <v>6512878</v>
      </c>
      <c r="AA65" s="12">
        <v>6029439</v>
      </c>
      <c r="AB65" s="12">
        <v>5665796</v>
      </c>
      <c r="AC65" s="12">
        <v>5327741</v>
      </c>
      <c r="AD65" s="12">
        <v>1247693</v>
      </c>
      <c r="AE65" s="12">
        <v>1154721</v>
      </c>
      <c r="AF65" s="12">
        <v>1357282</v>
      </c>
      <c r="AG65" s="12">
        <v>587825</v>
      </c>
      <c r="AH65" s="12">
        <v>1354676</v>
      </c>
      <c r="AI65" s="12">
        <v>998853</v>
      </c>
      <c r="AJ65" s="12">
        <v>1250795</v>
      </c>
      <c r="AK65" s="12">
        <v>1175330</v>
      </c>
      <c r="AL65" s="12">
        <v>735419</v>
      </c>
      <c r="AM65" s="12">
        <v>252856</v>
      </c>
      <c r="AN65" s="12">
        <v>120425</v>
      </c>
      <c r="AO65" s="12">
        <v>311793</v>
      </c>
      <c r="AP65" s="12">
        <v>509640</v>
      </c>
      <c r="AQ65" s="12">
        <v>4495741</v>
      </c>
      <c r="AR65" s="12">
        <v>4988371</v>
      </c>
      <c r="AS65" s="12">
        <v>4633438</v>
      </c>
      <c r="AT65" s="12">
        <v>4543283</v>
      </c>
      <c r="AU65" s="12">
        <v>3261109</v>
      </c>
      <c r="AV65" s="12">
        <v>252856</v>
      </c>
      <c r="AW65" s="12">
        <v>120425</v>
      </c>
      <c r="AX65" s="12">
        <v>311793</v>
      </c>
      <c r="AY65" s="12">
        <v>509640</v>
      </c>
      <c r="AZ65" s="12">
        <v>4495741</v>
      </c>
      <c r="BA65" s="12">
        <v>4979278</v>
      </c>
      <c r="BB65" s="12">
        <v>4633438</v>
      </c>
      <c r="BC65" s="12">
        <v>4307606</v>
      </c>
      <c r="BD65" s="12">
        <v>3203023</v>
      </c>
      <c r="BE65" s="12">
        <v>17857802</v>
      </c>
      <c r="BF65" s="12">
        <v>18198292</v>
      </c>
      <c r="BG65" s="12">
        <v>16124017</v>
      </c>
      <c r="BH65" s="12">
        <v>14445101</v>
      </c>
      <c r="BI65" s="12">
        <v>15364981</v>
      </c>
      <c r="BJ65" s="12">
        <v>14396923</v>
      </c>
      <c r="BK65" s="12">
        <v>13085646</v>
      </c>
      <c r="BL65" s="12">
        <v>14942674</v>
      </c>
      <c r="BM65" s="12">
        <v>14651482</v>
      </c>
      <c r="BN65" s="12">
        <v>3398954</v>
      </c>
      <c r="BO65" s="12">
        <v>3135673</v>
      </c>
      <c r="BP65" s="12">
        <v>3125015</v>
      </c>
      <c r="BQ65" s="12">
        <v>2784051</v>
      </c>
      <c r="BR65" s="12">
        <v>2637298</v>
      </c>
      <c r="BS65" s="12">
        <v>2626090</v>
      </c>
      <c r="BT65" s="12">
        <v>2658738</v>
      </c>
      <c r="BU65" s="12">
        <v>2696637</v>
      </c>
      <c r="BV65" s="12">
        <v>3055497</v>
      </c>
      <c r="BW65" s="12">
        <v>14458848</v>
      </c>
      <c r="BX65" s="12">
        <v>15062619</v>
      </c>
      <c r="BY65" s="12">
        <v>12999003</v>
      </c>
      <c r="BZ65" s="12">
        <v>11661050</v>
      </c>
      <c r="CA65" s="12">
        <v>12727683</v>
      </c>
      <c r="CB65" s="12">
        <v>11770833</v>
      </c>
      <c r="CC65" s="12">
        <v>10426909</v>
      </c>
      <c r="CD65" s="12">
        <v>12246037</v>
      </c>
      <c r="CE65" s="12">
        <v>11595985</v>
      </c>
      <c r="CF65" s="12">
        <v>0</v>
      </c>
      <c r="CG65" s="12">
        <v>0</v>
      </c>
      <c r="CH65" s="12">
        <v>0</v>
      </c>
      <c r="CI65" s="12">
        <v>0</v>
      </c>
      <c r="CJ65" s="12">
        <v>0</v>
      </c>
      <c r="CK65" s="12">
        <v>0</v>
      </c>
      <c r="CL65" s="12">
        <v>0</v>
      </c>
      <c r="CM65" s="12">
        <v>0</v>
      </c>
      <c r="CN65" s="12">
        <v>0</v>
      </c>
      <c r="CO65" s="12">
        <v>0</v>
      </c>
      <c r="CP65" s="12">
        <v>0</v>
      </c>
      <c r="CQ65" s="12">
        <v>0</v>
      </c>
      <c r="CR65" s="12">
        <v>0</v>
      </c>
      <c r="CS65" s="12">
        <v>0</v>
      </c>
      <c r="CT65" s="12">
        <v>8000</v>
      </c>
      <c r="CU65" s="12">
        <v>0</v>
      </c>
      <c r="CV65" s="12">
        <v>0</v>
      </c>
      <c r="CW65" s="12">
        <v>0</v>
      </c>
      <c r="CX65" s="12">
        <v>14458848</v>
      </c>
      <c r="CY65" s="12">
        <v>15062619</v>
      </c>
      <c r="CZ65" s="12">
        <v>12999003</v>
      </c>
      <c r="DA65" s="12">
        <v>11661050</v>
      </c>
      <c r="DB65" s="12">
        <v>12727683</v>
      </c>
      <c r="DC65" s="12">
        <v>11762833</v>
      </c>
      <c r="DD65" s="12">
        <v>10426909</v>
      </c>
      <c r="DE65" s="12">
        <v>12246037</v>
      </c>
      <c r="DF65" s="12">
        <v>11595985</v>
      </c>
      <c r="DG65" s="12"/>
      <c r="DH65" s="12"/>
      <c r="DI65" s="12"/>
      <c r="DJ65" s="12"/>
      <c r="DK65" s="12"/>
      <c r="DL65" s="12"/>
      <c r="DM65" s="12"/>
      <c r="DN65" s="12"/>
    </row>
    <row r="66" spans="2:118" x14ac:dyDescent="0.25">
      <c r="B66" t="str">
        <f>Bilan!B66</f>
        <v>ALDI GMBH &amp; CO. KOMMANDITGESELLSCHAFT MÖRFELDEN-WALLDORF</v>
      </c>
      <c r="C66" s="12">
        <v>366543599</v>
      </c>
      <c r="D66" s="12">
        <v>391078581</v>
      </c>
      <c r="E66" s="12">
        <v>399412524</v>
      </c>
      <c r="F66" s="12">
        <v>415991923</v>
      </c>
      <c r="G66" s="12">
        <v>450608943</v>
      </c>
      <c r="H66" s="12">
        <v>419593005</v>
      </c>
      <c r="I66" s="12">
        <v>434358536</v>
      </c>
      <c r="J66" s="12">
        <v>454017247</v>
      </c>
      <c r="K66" s="12">
        <v>468708555</v>
      </c>
      <c r="L66" s="12">
        <v>18443128</v>
      </c>
      <c r="M66" s="12">
        <v>19385801</v>
      </c>
      <c r="N66" s="12">
        <v>19040197</v>
      </c>
      <c r="O66" s="12">
        <v>19185536</v>
      </c>
      <c r="P66" s="12">
        <v>24317864</v>
      </c>
      <c r="Q66" s="12">
        <v>24149497</v>
      </c>
      <c r="R66" s="12">
        <v>22777042</v>
      </c>
      <c r="S66" s="12">
        <v>23493572</v>
      </c>
      <c r="T66" s="12">
        <v>20315515</v>
      </c>
      <c r="U66" s="12">
        <v>2995837</v>
      </c>
      <c r="V66" s="12">
        <v>3427696</v>
      </c>
      <c r="W66" s="12">
        <v>3121384</v>
      </c>
      <c r="X66" s="12">
        <v>2868545</v>
      </c>
      <c r="Y66" s="12">
        <v>44313230</v>
      </c>
      <c r="Z66" s="12">
        <v>4772447</v>
      </c>
      <c r="AA66" s="12">
        <v>4143876</v>
      </c>
      <c r="AB66" s="12">
        <v>4123374</v>
      </c>
      <c r="AC66" s="12">
        <v>4959932</v>
      </c>
      <c r="AD66" s="12">
        <v>1292306</v>
      </c>
      <c r="AE66" s="12">
        <v>1249463</v>
      </c>
      <c r="AF66" s="12">
        <v>1470754</v>
      </c>
      <c r="AG66" s="12">
        <v>858894</v>
      </c>
      <c r="AH66" s="12">
        <v>1735451</v>
      </c>
      <c r="AI66" s="12">
        <v>1222818</v>
      </c>
      <c r="AJ66" s="12">
        <v>1523398</v>
      </c>
      <c r="AK66" s="12">
        <v>1505153</v>
      </c>
      <c r="AL66" s="12">
        <v>899253</v>
      </c>
      <c r="AM66" s="12">
        <v>302085</v>
      </c>
      <c r="AN66" s="12">
        <v>242748</v>
      </c>
      <c r="AO66" s="12">
        <v>423371</v>
      </c>
      <c r="AP66" s="12">
        <v>777370</v>
      </c>
      <c r="AQ66" s="12">
        <v>5563148</v>
      </c>
      <c r="AR66" s="12">
        <v>6023640</v>
      </c>
      <c r="AS66" s="12">
        <v>5562601</v>
      </c>
      <c r="AT66" s="12">
        <v>5434832</v>
      </c>
      <c r="AU66" s="12">
        <v>3877551</v>
      </c>
      <c r="AV66" s="12">
        <v>302085</v>
      </c>
      <c r="AW66" s="12">
        <v>242748</v>
      </c>
      <c r="AX66" s="12">
        <v>423371</v>
      </c>
      <c r="AY66" s="12">
        <v>777370</v>
      </c>
      <c r="AZ66" s="12">
        <v>5563148</v>
      </c>
      <c r="BA66" s="12">
        <v>6012601</v>
      </c>
      <c r="BB66" s="12">
        <v>5562601</v>
      </c>
      <c r="BC66" s="12">
        <v>5148710</v>
      </c>
      <c r="BD66" s="12">
        <v>3807032</v>
      </c>
      <c r="BE66" s="12">
        <v>19433349</v>
      </c>
      <c r="BF66" s="12">
        <v>20392516</v>
      </c>
      <c r="BG66" s="12">
        <v>20087581</v>
      </c>
      <c r="BH66" s="12">
        <v>19267059</v>
      </c>
      <c r="BI66" s="12">
        <v>20490167</v>
      </c>
      <c r="BJ66" s="12">
        <v>19348675</v>
      </c>
      <c r="BK66" s="12">
        <v>18737838</v>
      </c>
      <c r="BL66" s="12">
        <v>19563894</v>
      </c>
      <c r="BM66" s="12">
        <v>17337217</v>
      </c>
      <c r="BN66" s="12">
        <v>3220792</v>
      </c>
      <c r="BO66" s="12">
        <v>3164405</v>
      </c>
      <c r="BP66" s="12">
        <v>3394792</v>
      </c>
      <c r="BQ66" s="12">
        <v>3075793</v>
      </c>
      <c r="BR66" s="12">
        <v>2910105</v>
      </c>
      <c r="BS66" s="12">
        <v>3028743</v>
      </c>
      <c r="BT66" s="12">
        <v>2850567</v>
      </c>
      <c r="BU66" s="12">
        <v>2931525</v>
      </c>
      <c r="BV66" s="12">
        <v>2917771</v>
      </c>
      <c r="BW66" s="12">
        <v>16212557</v>
      </c>
      <c r="BX66" s="12">
        <v>17228112</v>
      </c>
      <c r="BY66" s="12">
        <v>16692789</v>
      </c>
      <c r="BZ66" s="12">
        <v>16191266</v>
      </c>
      <c r="CA66" s="12">
        <v>17580062</v>
      </c>
      <c r="CB66" s="12">
        <v>16319933</v>
      </c>
      <c r="CC66" s="12">
        <v>15887272</v>
      </c>
      <c r="CD66" s="12">
        <v>16632369</v>
      </c>
      <c r="CE66" s="12">
        <v>14419446</v>
      </c>
      <c r="CF66" s="12">
        <v>0</v>
      </c>
      <c r="CG66" s="12">
        <v>0</v>
      </c>
      <c r="CH66" s="12">
        <v>0</v>
      </c>
      <c r="CI66" s="12">
        <v>0</v>
      </c>
      <c r="CJ66" s="12">
        <v>0</v>
      </c>
      <c r="CK66" s="12">
        <v>0</v>
      </c>
      <c r="CL66" s="12">
        <v>0</v>
      </c>
      <c r="CM66" s="12">
        <v>0</v>
      </c>
      <c r="CN66" s="12">
        <v>0</v>
      </c>
      <c r="CO66" s="12">
        <v>0</v>
      </c>
      <c r="CP66" s="12">
        <v>0</v>
      </c>
      <c r="CQ66" s="12">
        <v>0</v>
      </c>
      <c r="CR66" s="12">
        <v>0</v>
      </c>
      <c r="CS66" s="12">
        <v>0</v>
      </c>
      <c r="CT66" s="12">
        <v>72000</v>
      </c>
      <c r="CU66" s="12">
        <v>0</v>
      </c>
      <c r="CV66" s="12">
        <v>0</v>
      </c>
      <c r="CW66" s="12">
        <v>0</v>
      </c>
      <c r="CX66" s="12">
        <v>16212557</v>
      </c>
      <c r="CY66" s="12">
        <v>17228112</v>
      </c>
      <c r="CZ66" s="12">
        <v>16692789</v>
      </c>
      <c r="DA66" s="12">
        <v>16191266</v>
      </c>
      <c r="DB66" s="12">
        <v>17580062</v>
      </c>
      <c r="DC66" s="12">
        <v>16247933</v>
      </c>
      <c r="DD66" s="12">
        <v>15887272</v>
      </c>
      <c r="DE66" s="12">
        <v>16632369</v>
      </c>
      <c r="DF66" s="12">
        <v>14419446</v>
      </c>
      <c r="DG66" s="12"/>
      <c r="DH66" s="12"/>
      <c r="DI66" s="12"/>
      <c r="DJ66" s="12"/>
      <c r="DK66" s="12"/>
      <c r="DL66" s="12"/>
      <c r="DM66" s="12"/>
      <c r="DN66" s="12"/>
    </row>
    <row r="67" spans="2:118" x14ac:dyDescent="0.25">
      <c r="B67" t="str">
        <f>Bilan!B67</f>
        <v>ALDI GMBH &amp; CO. KOMMANDITGESELLSCHAFT MURR</v>
      </c>
      <c r="C67" s="12">
        <v>341408874</v>
      </c>
      <c r="D67" s="12">
        <v>358379615</v>
      </c>
      <c r="E67" s="12">
        <v>366534531</v>
      </c>
      <c r="F67" s="12">
        <v>386281021</v>
      </c>
      <c r="G67" s="12">
        <v>416174351</v>
      </c>
      <c r="H67" s="12">
        <v>401267474</v>
      </c>
      <c r="I67" s="12">
        <v>423030492</v>
      </c>
      <c r="J67" s="12">
        <v>444939043</v>
      </c>
      <c r="K67" s="12">
        <v>447658407</v>
      </c>
      <c r="L67" s="12">
        <v>12781856</v>
      </c>
      <c r="M67" s="12">
        <v>13963518</v>
      </c>
      <c r="N67" s="12">
        <v>12362685</v>
      </c>
      <c r="O67" s="12">
        <v>12373781</v>
      </c>
      <c r="P67" s="12">
        <v>14176341</v>
      </c>
      <c r="Q67" s="12">
        <v>20330390</v>
      </c>
      <c r="R67" s="12">
        <v>17333293</v>
      </c>
      <c r="S67" s="12">
        <v>20552159</v>
      </c>
      <c r="T67" s="12">
        <v>15968012</v>
      </c>
      <c r="U67" s="12">
        <v>2425298</v>
      </c>
      <c r="V67" s="12">
        <v>2728640</v>
      </c>
      <c r="W67" s="12">
        <v>2525741</v>
      </c>
      <c r="X67" s="12">
        <v>2193936</v>
      </c>
      <c r="Y67" s="12">
        <v>32304565</v>
      </c>
      <c r="Z67" s="12">
        <v>4879249</v>
      </c>
      <c r="AA67" s="12">
        <v>4904723</v>
      </c>
      <c r="AB67" s="12">
        <v>4905558</v>
      </c>
      <c r="AC67" s="12">
        <v>4734180</v>
      </c>
      <c r="AD67" s="12">
        <v>951106</v>
      </c>
      <c r="AE67" s="12">
        <v>1001237</v>
      </c>
      <c r="AF67" s="12">
        <v>1253762</v>
      </c>
      <c r="AG67" s="12">
        <v>731376</v>
      </c>
      <c r="AH67" s="12">
        <v>1825475</v>
      </c>
      <c r="AI67" s="12">
        <v>1374180</v>
      </c>
      <c r="AJ67" s="12">
        <v>1496388</v>
      </c>
      <c r="AK67" s="12">
        <v>1376963</v>
      </c>
      <c r="AL67" s="12">
        <v>875633</v>
      </c>
      <c r="AM67" s="12">
        <v>175224</v>
      </c>
      <c r="AN67" s="12">
        <v>174158</v>
      </c>
      <c r="AO67" s="12">
        <v>353029</v>
      </c>
      <c r="AP67" s="12">
        <v>541755</v>
      </c>
      <c r="AQ67" s="12">
        <v>6340036</v>
      </c>
      <c r="AR67" s="12">
        <v>6398128</v>
      </c>
      <c r="AS67" s="12">
        <v>5796848</v>
      </c>
      <c r="AT67" s="12">
        <v>5458583</v>
      </c>
      <c r="AU67" s="12">
        <v>3771754</v>
      </c>
      <c r="AV67" s="12">
        <v>175224</v>
      </c>
      <c r="AW67" s="12">
        <v>174158</v>
      </c>
      <c r="AX67" s="12">
        <v>353029</v>
      </c>
      <c r="AY67" s="12">
        <v>541755</v>
      </c>
      <c r="AZ67" s="12">
        <v>6340036</v>
      </c>
      <c r="BA67" s="12">
        <v>6390708</v>
      </c>
      <c r="BB67" s="12">
        <v>5796848</v>
      </c>
      <c r="BC67" s="12">
        <v>5266258</v>
      </c>
      <c r="BD67" s="12">
        <v>3724353</v>
      </c>
      <c r="BE67" s="12">
        <v>13557738</v>
      </c>
      <c r="BF67" s="12">
        <v>14790597</v>
      </c>
      <c r="BG67" s="12">
        <v>13263417</v>
      </c>
      <c r="BH67" s="12">
        <v>12563402</v>
      </c>
      <c r="BI67" s="12">
        <v>9661779</v>
      </c>
      <c r="BJ67" s="12">
        <v>15306441</v>
      </c>
      <c r="BK67" s="12">
        <v>13032832</v>
      </c>
      <c r="BL67" s="12">
        <v>16470540</v>
      </c>
      <c r="BM67" s="12">
        <v>13071891</v>
      </c>
      <c r="BN67" s="12">
        <v>2076059</v>
      </c>
      <c r="BO67" s="12">
        <v>2230427</v>
      </c>
      <c r="BP67" s="12">
        <v>2167872</v>
      </c>
      <c r="BQ67" s="12">
        <v>1822751</v>
      </c>
      <c r="BR67" s="12">
        <v>1467150</v>
      </c>
      <c r="BS67" s="12">
        <v>2367125</v>
      </c>
      <c r="BT67" s="12">
        <v>1922360</v>
      </c>
      <c r="BU67" s="12">
        <v>2404369</v>
      </c>
      <c r="BV67" s="12">
        <v>2150144</v>
      </c>
      <c r="BW67" s="12">
        <v>11481679</v>
      </c>
      <c r="BX67" s="12">
        <v>12560170</v>
      </c>
      <c r="BY67" s="12">
        <v>11095545</v>
      </c>
      <c r="BZ67" s="12">
        <v>10740651</v>
      </c>
      <c r="CA67" s="12">
        <v>8194629</v>
      </c>
      <c r="CB67" s="12">
        <v>12939316</v>
      </c>
      <c r="CC67" s="12">
        <v>11110472</v>
      </c>
      <c r="CD67" s="12">
        <v>14066171</v>
      </c>
      <c r="CE67" s="12">
        <v>10921747</v>
      </c>
      <c r="CF67" s="12">
        <v>0</v>
      </c>
      <c r="CG67" s="12">
        <v>0</v>
      </c>
      <c r="CH67" s="12">
        <v>0</v>
      </c>
      <c r="CI67" s="12">
        <v>0</v>
      </c>
      <c r="CJ67" s="12">
        <v>0</v>
      </c>
      <c r="CK67" s="12">
        <v>0</v>
      </c>
      <c r="CL67" s="12">
        <v>0</v>
      </c>
      <c r="CM67" s="12">
        <v>0</v>
      </c>
      <c r="CN67" s="12">
        <v>0</v>
      </c>
      <c r="CO67" s="12">
        <v>0</v>
      </c>
      <c r="CP67" s="12">
        <v>0</v>
      </c>
      <c r="CQ67" s="12">
        <v>0</v>
      </c>
      <c r="CR67" s="12">
        <v>0</v>
      </c>
      <c r="CS67" s="12">
        <v>0</v>
      </c>
      <c r="CT67" s="12">
        <v>0</v>
      </c>
      <c r="CU67" s="12">
        <v>0</v>
      </c>
      <c r="CV67" s="12">
        <v>0</v>
      </c>
      <c r="CW67" s="12">
        <v>0</v>
      </c>
      <c r="CX67" s="12">
        <v>11481679</v>
      </c>
      <c r="CY67" s="12">
        <v>12560170</v>
      </c>
      <c r="CZ67" s="12">
        <v>11095545</v>
      </c>
      <c r="DA67" s="12">
        <v>10740651</v>
      </c>
      <c r="DB67" s="12">
        <v>8194629</v>
      </c>
      <c r="DC67" s="12">
        <v>12939316</v>
      </c>
      <c r="DD67" s="12">
        <v>11110472</v>
      </c>
      <c r="DE67" s="12">
        <v>14066171</v>
      </c>
      <c r="DF67" s="12">
        <v>10921747</v>
      </c>
      <c r="DG67" s="12"/>
      <c r="DH67" s="12"/>
      <c r="DI67" s="12"/>
      <c r="DJ67" s="12"/>
      <c r="DK67" s="12"/>
      <c r="DL67" s="12"/>
      <c r="DM67" s="12"/>
      <c r="DN67" s="12"/>
    </row>
    <row r="68" spans="2:118" x14ac:dyDescent="0.25">
      <c r="B68" t="str">
        <f>Bilan!B68</f>
        <v>ALDI GMBH &amp; CO. KOMMANDITGESELLSCHAFT ROTH</v>
      </c>
      <c r="C68" s="12">
        <v>345942399</v>
      </c>
      <c r="D68" s="12">
        <v>353304718</v>
      </c>
      <c r="E68" s="12">
        <v>374164053</v>
      </c>
      <c r="F68" s="12">
        <v>404107422</v>
      </c>
      <c r="G68" s="12">
        <v>424257017</v>
      </c>
      <c r="H68" s="12">
        <v>412552805</v>
      </c>
      <c r="I68" s="12">
        <v>425672128</v>
      </c>
      <c r="J68" s="12">
        <v>438895783</v>
      </c>
      <c r="K68" s="12">
        <v>449036182</v>
      </c>
      <c r="L68" s="12">
        <v>13622368</v>
      </c>
      <c r="M68" s="12">
        <v>12945291</v>
      </c>
      <c r="N68" s="12">
        <v>11137745</v>
      </c>
      <c r="O68" s="12">
        <v>10945305</v>
      </c>
      <c r="P68" s="12">
        <v>14064816</v>
      </c>
      <c r="Q68" s="12">
        <v>14613431</v>
      </c>
      <c r="R68" s="12">
        <v>11053677</v>
      </c>
      <c r="S68" s="12">
        <v>14166625</v>
      </c>
      <c r="T68" s="12">
        <v>12040336</v>
      </c>
      <c r="U68" s="12">
        <v>3108726</v>
      </c>
      <c r="V68" s="12">
        <v>3524289</v>
      </c>
      <c r="W68" s="12">
        <v>3378136</v>
      </c>
      <c r="X68" s="12">
        <v>3159049</v>
      </c>
      <c r="Y68" s="12">
        <v>25447709</v>
      </c>
      <c r="Z68" s="12">
        <v>7076182</v>
      </c>
      <c r="AA68" s="12">
        <v>5540751</v>
      </c>
      <c r="AB68" s="12">
        <v>5151684</v>
      </c>
      <c r="AC68" s="12">
        <v>5130072</v>
      </c>
      <c r="AD68" s="12">
        <v>724698</v>
      </c>
      <c r="AE68" s="12">
        <v>675605</v>
      </c>
      <c r="AF68" s="12">
        <v>748151</v>
      </c>
      <c r="AG68" s="12">
        <v>502064</v>
      </c>
      <c r="AH68" s="12">
        <v>1384602</v>
      </c>
      <c r="AI68" s="12">
        <v>1051950</v>
      </c>
      <c r="AJ68" s="12">
        <v>1226350</v>
      </c>
      <c r="AK68" s="12">
        <v>1104099</v>
      </c>
      <c r="AL68" s="12">
        <v>698694</v>
      </c>
      <c r="AM68" s="12">
        <v>27510</v>
      </c>
      <c r="AN68" s="12">
        <v>28767</v>
      </c>
      <c r="AO68" s="12">
        <v>125384</v>
      </c>
      <c r="AP68" s="12">
        <v>435816</v>
      </c>
      <c r="AQ68" s="12">
        <v>4649765</v>
      </c>
      <c r="AR68" s="12">
        <v>4967756</v>
      </c>
      <c r="AS68" s="12">
        <v>4568041</v>
      </c>
      <c r="AT68" s="12">
        <v>4332510</v>
      </c>
      <c r="AU68" s="12">
        <v>3099236</v>
      </c>
      <c r="AV68" s="12">
        <v>27510</v>
      </c>
      <c r="AW68" s="12">
        <v>28767</v>
      </c>
      <c r="AX68" s="12">
        <v>125384</v>
      </c>
      <c r="AY68" s="12">
        <v>435816</v>
      </c>
      <c r="AZ68" s="12">
        <v>4649765</v>
      </c>
      <c r="BA68" s="12">
        <v>4960518</v>
      </c>
      <c r="BB68" s="12">
        <v>4568041</v>
      </c>
      <c r="BC68" s="12">
        <v>4144914</v>
      </c>
      <c r="BD68" s="12">
        <v>3053000</v>
      </c>
      <c r="BE68" s="12">
        <v>14319557</v>
      </c>
      <c r="BF68" s="12">
        <v>13592129</v>
      </c>
      <c r="BG68" s="12">
        <v>11760512</v>
      </c>
      <c r="BH68" s="12">
        <v>11011553</v>
      </c>
      <c r="BI68" s="12">
        <v>10799652</v>
      </c>
      <c r="BJ68" s="12">
        <v>10697625</v>
      </c>
      <c r="BK68" s="12">
        <v>7711987</v>
      </c>
      <c r="BL68" s="12">
        <v>10938214</v>
      </c>
      <c r="BM68" s="12">
        <v>9639794</v>
      </c>
      <c r="BN68" s="12">
        <v>2311828</v>
      </c>
      <c r="BO68" s="12">
        <v>1932485</v>
      </c>
      <c r="BP68" s="12">
        <v>1973672</v>
      </c>
      <c r="BQ68" s="12">
        <v>1943553</v>
      </c>
      <c r="BR68" s="12">
        <v>1627927</v>
      </c>
      <c r="BS68" s="12">
        <v>1826555</v>
      </c>
      <c r="BT68" s="12">
        <v>1460941</v>
      </c>
      <c r="BU68" s="12">
        <v>1792037</v>
      </c>
      <c r="BV68" s="12">
        <v>1968348</v>
      </c>
      <c r="BW68" s="12">
        <v>12007729</v>
      </c>
      <c r="BX68" s="12">
        <v>11659644</v>
      </c>
      <c r="BY68" s="12">
        <v>9786840</v>
      </c>
      <c r="BZ68" s="12">
        <v>9068000</v>
      </c>
      <c r="CA68" s="12">
        <v>9171725</v>
      </c>
      <c r="CB68" s="12">
        <v>8871070</v>
      </c>
      <c r="CC68" s="12">
        <v>6251046</v>
      </c>
      <c r="CD68" s="12">
        <v>9146177</v>
      </c>
      <c r="CE68" s="12">
        <v>7671446</v>
      </c>
      <c r="CF68" s="12">
        <v>0</v>
      </c>
      <c r="CG68" s="12">
        <v>0</v>
      </c>
      <c r="CH68" s="12">
        <v>0</v>
      </c>
      <c r="CI68" s="12">
        <v>0</v>
      </c>
      <c r="CJ68" s="12">
        <v>0</v>
      </c>
      <c r="CK68" s="12">
        <v>0</v>
      </c>
      <c r="CL68" s="12">
        <v>0</v>
      </c>
      <c r="CM68" s="12">
        <v>0</v>
      </c>
      <c r="CN68" s="12">
        <v>0</v>
      </c>
      <c r="CO68" s="12">
        <v>0</v>
      </c>
      <c r="CP68" s="12">
        <v>0</v>
      </c>
      <c r="CQ68" s="12">
        <v>0</v>
      </c>
      <c r="CR68" s="12">
        <v>0</v>
      </c>
      <c r="CS68" s="12">
        <v>0</v>
      </c>
      <c r="CT68" s="12">
        <v>0</v>
      </c>
      <c r="CU68" s="12">
        <v>0</v>
      </c>
      <c r="CV68" s="12">
        <v>0</v>
      </c>
      <c r="CW68" s="12">
        <v>0</v>
      </c>
      <c r="CX68" s="12">
        <v>12007729</v>
      </c>
      <c r="CY68" s="12">
        <v>11659644</v>
      </c>
      <c r="CZ68" s="12">
        <v>9786840</v>
      </c>
      <c r="DA68" s="12">
        <v>9068000</v>
      </c>
      <c r="DB68" s="12">
        <v>9171725</v>
      </c>
      <c r="DC68" s="12">
        <v>8871070</v>
      </c>
      <c r="DD68" s="12">
        <v>6251046</v>
      </c>
      <c r="DE68" s="12">
        <v>9146177</v>
      </c>
      <c r="DF68" s="12">
        <v>7671446</v>
      </c>
      <c r="DG68" s="12"/>
      <c r="DH68" s="12"/>
      <c r="DI68" s="12"/>
      <c r="DJ68" s="12"/>
      <c r="DK68" s="12"/>
      <c r="DL68" s="12"/>
      <c r="DM68" s="12"/>
      <c r="DN68" s="12"/>
    </row>
    <row r="69" spans="2:118" x14ac:dyDescent="0.25">
      <c r="B69" t="str">
        <f>Bilan!B69</f>
        <v>ALDI GMBH &amp; CO. KOMMANDITGESELLSCHAFT SANKT AUGUSTIN</v>
      </c>
      <c r="C69" s="12">
        <v>449900376</v>
      </c>
      <c r="D69" s="12">
        <v>482685134</v>
      </c>
      <c r="E69" s="12">
        <v>472471055</v>
      </c>
      <c r="F69" s="12">
        <v>495829496</v>
      </c>
      <c r="G69" s="12">
        <v>519018213</v>
      </c>
      <c r="H69" s="12">
        <v>493605909</v>
      </c>
      <c r="I69" s="12">
        <v>506722478</v>
      </c>
      <c r="J69" s="12">
        <v>532723627</v>
      </c>
      <c r="K69" s="12">
        <v>549484731</v>
      </c>
      <c r="L69" s="12">
        <v>27793025</v>
      </c>
      <c r="M69" s="12">
        <v>26874794</v>
      </c>
      <c r="N69" s="12">
        <v>23654639</v>
      </c>
      <c r="O69" s="12">
        <v>24865273</v>
      </c>
      <c r="P69" s="12">
        <v>30136656</v>
      </c>
      <c r="Q69" s="12">
        <v>28749221</v>
      </c>
      <c r="R69" s="12">
        <v>26003008</v>
      </c>
      <c r="S69" s="12">
        <v>29232570</v>
      </c>
      <c r="T69" s="12">
        <v>26376332</v>
      </c>
      <c r="U69" s="12">
        <v>2755975</v>
      </c>
      <c r="V69" s="12">
        <v>2977174</v>
      </c>
      <c r="W69" s="12">
        <v>3278828</v>
      </c>
      <c r="X69" s="12">
        <v>2935952</v>
      </c>
      <c r="Y69" s="12">
        <v>41585065</v>
      </c>
      <c r="Z69" s="12">
        <v>5097537</v>
      </c>
      <c r="AA69" s="12">
        <v>4818356</v>
      </c>
      <c r="AB69" s="12">
        <v>4748275</v>
      </c>
      <c r="AC69" s="12">
        <v>5124595</v>
      </c>
      <c r="AD69" s="12">
        <v>2002942</v>
      </c>
      <c r="AE69" s="12">
        <v>1950680</v>
      </c>
      <c r="AF69" s="12">
        <v>1853706</v>
      </c>
      <c r="AG69" s="12">
        <v>983504</v>
      </c>
      <c r="AH69" s="12">
        <v>1718251</v>
      </c>
      <c r="AI69" s="12">
        <v>1406602</v>
      </c>
      <c r="AJ69" s="12">
        <v>1641006</v>
      </c>
      <c r="AK69" s="12">
        <v>1549322</v>
      </c>
      <c r="AL69" s="12">
        <v>951052</v>
      </c>
      <c r="AM69" s="12">
        <v>366279</v>
      </c>
      <c r="AN69" s="12">
        <v>349897</v>
      </c>
      <c r="AO69" s="12">
        <v>542913</v>
      </c>
      <c r="AP69" s="12">
        <v>585335</v>
      </c>
      <c r="AQ69" s="12">
        <v>5388229</v>
      </c>
      <c r="AR69" s="12">
        <v>6232092</v>
      </c>
      <c r="AS69" s="12">
        <v>5801042</v>
      </c>
      <c r="AT69" s="12">
        <v>5755672</v>
      </c>
      <c r="AU69" s="12">
        <v>4203364</v>
      </c>
      <c r="AV69" s="12">
        <v>366279</v>
      </c>
      <c r="AW69" s="12">
        <v>349897</v>
      </c>
      <c r="AX69" s="12">
        <v>542913</v>
      </c>
      <c r="AY69" s="12">
        <v>585335</v>
      </c>
      <c r="AZ69" s="12">
        <v>5388229</v>
      </c>
      <c r="BA69" s="12">
        <v>6218711</v>
      </c>
      <c r="BB69" s="12">
        <v>5801042</v>
      </c>
      <c r="BC69" s="12">
        <v>5408857</v>
      </c>
      <c r="BD69" s="12">
        <v>4117887</v>
      </c>
      <c r="BE69" s="12">
        <v>29429687</v>
      </c>
      <c r="BF69" s="12">
        <v>28475577</v>
      </c>
      <c r="BG69" s="12">
        <v>24965432</v>
      </c>
      <c r="BH69" s="12">
        <v>25263442</v>
      </c>
      <c r="BI69" s="12">
        <v>26466678</v>
      </c>
      <c r="BJ69" s="12">
        <v>23923731</v>
      </c>
      <c r="BK69" s="12">
        <v>21842972</v>
      </c>
      <c r="BL69" s="12">
        <v>25026220</v>
      </c>
      <c r="BM69" s="12">
        <v>23124020</v>
      </c>
      <c r="BN69" s="12">
        <v>5464964</v>
      </c>
      <c r="BO69" s="12">
        <v>5163523</v>
      </c>
      <c r="BP69" s="12">
        <v>4825655</v>
      </c>
      <c r="BQ69" s="12">
        <v>4243755</v>
      </c>
      <c r="BR69" s="12">
        <v>3895259</v>
      </c>
      <c r="BS69" s="12">
        <v>4430461</v>
      </c>
      <c r="BT69" s="12">
        <v>3802775</v>
      </c>
      <c r="BU69" s="12">
        <v>4334543</v>
      </c>
      <c r="BV69" s="12">
        <v>4454852</v>
      </c>
      <c r="BW69" s="12">
        <v>23964723</v>
      </c>
      <c r="BX69" s="12">
        <v>23312054</v>
      </c>
      <c r="BY69" s="12">
        <v>20139777</v>
      </c>
      <c r="BZ69" s="12">
        <v>21019687</v>
      </c>
      <c r="CA69" s="12">
        <v>22571419</v>
      </c>
      <c r="CB69" s="12">
        <v>19493269</v>
      </c>
      <c r="CC69" s="12">
        <v>18040197</v>
      </c>
      <c r="CD69" s="12">
        <v>20691677</v>
      </c>
      <c r="CE69" s="12">
        <v>18669168</v>
      </c>
      <c r="CF69" s="12">
        <v>0</v>
      </c>
      <c r="CG69" s="12">
        <v>0</v>
      </c>
      <c r="CH69" s="12">
        <v>0</v>
      </c>
      <c r="CI69" s="12">
        <v>0</v>
      </c>
      <c r="CJ69" s="12">
        <v>0</v>
      </c>
      <c r="CK69" s="12">
        <v>0</v>
      </c>
      <c r="CL69" s="12">
        <v>0</v>
      </c>
      <c r="CM69" s="12">
        <v>0</v>
      </c>
      <c r="CN69" s="12">
        <v>0</v>
      </c>
      <c r="CO69" s="12">
        <v>0</v>
      </c>
      <c r="CP69" s="12">
        <v>0</v>
      </c>
      <c r="CQ69" s="12">
        <v>0</v>
      </c>
      <c r="CR69" s="12">
        <v>0</v>
      </c>
      <c r="CS69" s="12">
        <v>0</v>
      </c>
      <c r="CT69" s="12">
        <v>0</v>
      </c>
      <c r="CU69" s="12">
        <v>0</v>
      </c>
      <c r="CV69" s="12">
        <v>0</v>
      </c>
      <c r="CW69" s="12">
        <v>0</v>
      </c>
      <c r="CX69" s="12">
        <v>23964723</v>
      </c>
      <c r="CY69" s="12">
        <v>23312054</v>
      </c>
      <c r="CZ69" s="12">
        <v>20139777</v>
      </c>
      <c r="DA69" s="12">
        <v>21019687</v>
      </c>
      <c r="DB69" s="12">
        <v>22571419</v>
      </c>
      <c r="DC69" s="12">
        <v>19493269</v>
      </c>
      <c r="DD69" s="12">
        <v>18040197</v>
      </c>
      <c r="DE69" s="12">
        <v>20691677</v>
      </c>
      <c r="DF69" s="12">
        <v>18669168</v>
      </c>
      <c r="DG69" s="12"/>
      <c r="DH69" s="12"/>
      <c r="DI69" s="12"/>
      <c r="DJ69" s="12"/>
      <c r="DK69" s="12"/>
      <c r="DL69" s="12"/>
      <c r="DM69" s="12"/>
      <c r="DN69" s="12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L69"/>
  <sheetViews>
    <sheetView workbookViewId="0">
      <selection activeCell="C28" sqref="C28"/>
    </sheetView>
  </sheetViews>
  <sheetFormatPr baseColWidth="10" defaultRowHeight="15" x14ac:dyDescent="0.25"/>
  <cols>
    <col min="2" max="2" width="52.42578125" customWidth="1"/>
  </cols>
  <sheetData>
    <row r="1" spans="2:38" x14ac:dyDescent="0.25">
      <c r="C1" s="1" t="s">
        <v>89</v>
      </c>
      <c r="D1" s="1"/>
      <c r="E1" s="1"/>
      <c r="F1" s="1"/>
      <c r="G1" s="1"/>
      <c r="H1" s="1"/>
      <c r="I1" s="1"/>
      <c r="J1" s="1"/>
      <c r="K1" s="1"/>
      <c r="L1" s="2" t="s">
        <v>91</v>
      </c>
      <c r="M1" s="2"/>
      <c r="N1" s="2"/>
      <c r="O1" s="2"/>
      <c r="P1" s="2"/>
      <c r="Q1" s="2"/>
      <c r="R1" s="2"/>
      <c r="S1" s="2"/>
      <c r="T1" s="2"/>
      <c r="U1" s="1" t="s">
        <v>92</v>
      </c>
      <c r="V1" s="1"/>
      <c r="W1" s="1"/>
      <c r="X1" s="1"/>
      <c r="Y1" s="1"/>
      <c r="Z1" s="1"/>
      <c r="AA1" s="1"/>
      <c r="AB1" s="1"/>
      <c r="AC1" s="1"/>
      <c r="AD1" s="3" t="s">
        <v>93</v>
      </c>
      <c r="AE1" s="3"/>
      <c r="AF1" s="3"/>
      <c r="AG1" s="3"/>
      <c r="AH1" s="3"/>
      <c r="AI1" s="3"/>
      <c r="AJ1" s="3"/>
      <c r="AK1" s="3"/>
      <c r="AL1" s="3"/>
    </row>
    <row r="2" spans="2:38" x14ac:dyDescent="0.25">
      <c r="C2" s="1" t="s">
        <v>0</v>
      </c>
      <c r="D2" s="1" t="s">
        <v>1</v>
      </c>
      <c r="E2" s="1" t="s">
        <v>2</v>
      </c>
      <c r="F2" s="1" t="s">
        <v>3</v>
      </c>
      <c r="G2" s="1" t="s">
        <v>4</v>
      </c>
      <c r="H2" s="1" t="s">
        <v>5</v>
      </c>
      <c r="I2" s="1" t="s">
        <v>6</v>
      </c>
      <c r="J2" s="1" t="s">
        <v>7</v>
      </c>
      <c r="K2" s="1" t="s">
        <v>8</v>
      </c>
      <c r="L2" s="2" t="s">
        <v>0</v>
      </c>
      <c r="M2" s="2" t="s">
        <v>1</v>
      </c>
      <c r="N2" s="2" t="s">
        <v>2</v>
      </c>
      <c r="O2" s="2" t="s">
        <v>3</v>
      </c>
      <c r="P2" s="2" t="s">
        <v>4</v>
      </c>
      <c r="Q2" s="2" t="s">
        <v>5</v>
      </c>
      <c r="R2" s="2" t="s">
        <v>6</v>
      </c>
      <c r="S2" s="2" t="s">
        <v>7</v>
      </c>
      <c r="T2" s="2" t="s">
        <v>8</v>
      </c>
      <c r="U2" s="1" t="s">
        <v>0</v>
      </c>
      <c r="V2" s="1" t="s">
        <v>1</v>
      </c>
      <c r="W2" s="1" t="s">
        <v>2</v>
      </c>
      <c r="X2" s="1" t="s">
        <v>3</v>
      </c>
      <c r="Y2" s="1" t="s">
        <v>4</v>
      </c>
      <c r="Z2" s="1" t="s">
        <v>5</v>
      </c>
      <c r="AA2" s="1" t="s">
        <v>6</v>
      </c>
      <c r="AB2" s="1" t="s">
        <v>7</v>
      </c>
      <c r="AC2" s="1" t="s">
        <v>8</v>
      </c>
      <c r="AD2" s="3" t="s">
        <v>0</v>
      </c>
      <c r="AE2" s="3" t="s">
        <v>1</v>
      </c>
      <c r="AF2" s="3" t="s">
        <v>2</v>
      </c>
      <c r="AG2" s="3" t="s">
        <v>3</v>
      </c>
      <c r="AH2" s="3" t="s">
        <v>4</v>
      </c>
      <c r="AI2" s="3" t="s">
        <v>5</v>
      </c>
      <c r="AJ2" s="3" t="s">
        <v>6</v>
      </c>
      <c r="AK2" s="3" t="s">
        <v>7</v>
      </c>
      <c r="AL2" s="3" t="s">
        <v>8</v>
      </c>
    </row>
    <row r="3" spans="2:38" x14ac:dyDescent="0.25">
      <c r="B3" t="str">
        <f>Bilan!B3</f>
        <v>AMBAU GMBH</v>
      </c>
      <c r="C3">
        <v>1.33</v>
      </c>
      <c r="D3">
        <v>2.35</v>
      </c>
      <c r="E3">
        <v>2.9</v>
      </c>
      <c r="F3">
        <v>1.45</v>
      </c>
      <c r="G3">
        <v>4.99</v>
      </c>
      <c r="H3" t="s">
        <v>90</v>
      </c>
      <c r="I3">
        <v>2.06</v>
      </c>
      <c r="J3">
        <v>1.28</v>
      </c>
      <c r="K3">
        <v>1.63</v>
      </c>
      <c r="L3">
        <v>29.74</v>
      </c>
      <c r="M3">
        <v>44.38</v>
      </c>
      <c r="N3">
        <v>47.47</v>
      </c>
      <c r="O3">
        <v>21.32</v>
      </c>
      <c r="P3">
        <v>28.73</v>
      </c>
      <c r="Q3">
        <v>42.51</v>
      </c>
      <c r="R3">
        <v>39.81</v>
      </c>
      <c r="S3">
        <v>44.24</v>
      </c>
      <c r="T3">
        <v>60.44</v>
      </c>
      <c r="U3">
        <v>103.89</v>
      </c>
      <c r="V3">
        <v>64.34</v>
      </c>
      <c r="W3">
        <v>67.680000000000007</v>
      </c>
      <c r="X3">
        <v>279.27</v>
      </c>
      <c r="Y3">
        <v>215.84</v>
      </c>
      <c r="Z3" t="s">
        <v>63</v>
      </c>
      <c r="AA3">
        <v>97.72</v>
      </c>
      <c r="AB3">
        <v>71.09</v>
      </c>
      <c r="AC3">
        <v>46.05</v>
      </c>
      <c r="AD3">
        <v>198</v>
      </c>
      <c r="AE3">
        <v>174</v>
      </c>
      <c r="AF3">
        <v>179</v>
      </c>
      <c r="AG3">
        <v>203</v>
      </c>
      <c r="AH3">
        <v>231</v>
      </c>
      <c r="AI3">
        <v>265</v>
      </c>
      <c r="AJ3">
        <v>304</v>
      </c>
      <c r="AK3">
        <v>317</v>
      </c>
      <c r="AL3">
        <v>311</v>
      </c>
    </row>
    <row r="4" spans="2:38" x14ac:dyDescent="0.25">
      <c r="B4" t="str">
        <f>Bilan!B4</f>
        <v>ARCELORMITTAL EISENHÜTTENSTADT GMBH</v>
      </c>
      <c r="C4">
        <v>2.17</v>
      </c>
      <c r="D4">
        <v>2.39</v>
      </c>
      <c r="E4">
        <v>1.93</v>
      </c>
      <c r="F4">
        <v>1.61</v>
      </c>
      <c r="G4">
        <v>1.42</v>
      </c>
      <c r="H4">
        <v>2.19</v>
      </c>
      <c r="I4">
        <v>1.51</v>
      </c>
      <c r="J4">
        <v>2.2200000000000002</v>
      </c>
      <c r="K4">
        <v>1.43</v>
      </c>
      <c r="L4">
        <v>62.11</v>
      </c>
      <c r="M4">
        <v>62.78</v>
      </c>
      <c r="N4">
        <v>54.3</v>
      </c>
      <c r="O4">
        <v>45.63</v>
      </c>
      <c r="P4">
        <v>47.41</v>
      </c>
      <c r="Q4">
        <v>43.96</v>
      </c>
      <c r="R4">
        <v>46.59</v>
      </c>
      <c r="S4">
        <v>49.09</v>
      </c>
      <c r="T4">
        <v>46.49</v>
      </c>
      <c r="U4">
        <v>21.28</v>
      </c>
      <c r="V4">
        <v>20.59</v>
      </c>
      <c r="W4">
        <v>32.590000000000003</v>
      </c>
      <c r="X4">
        <v>43.28</v>
      </c>
      <c r="Y4">
        <v>24.73</v>
      </c>
      <c r="Z4">
        <v>62.38</v>
      </c>
      <c r="AA4">
        <v>22.66</v>
      </c>
      <c r="AB4">
        <v>44.84</v>
      </c>
      <c r="AC4">
        <v>13.35</v>
      </c>
      <c r="AD4">
        <v>2894</v>
      </c>
      <c r="AE4">
        <v>2822</v>
      </c>
      <c r="AF4">
        <v>2810</v>
      </c>
      <c r="AG4">
        <v>2822</v>
      </c>
      <c r="AH4">
        <v>2720</v>
      </c>
      <c r="AI4">
        <v>2451</v>
      </c>
      <c r="AJ4">
        <v>2378</v>
      </c>
      <c r="AK4">
        <v>2351</v>
      </c>
      <c r="AL4">
        <v>2423</v>
      </c>
    </row>
    <row r="5" spans="2:38" x14ac:dyDescent="0.25">
      <c r="B5" t="str">
        <f>Bilan!B5</f>
        <v>AVNET TECHNOLOGY SOLUTIONS GMBH</v>
      </c>
      <c r="C5">
        <v>2.13</v>
      </c>
      <c r="D5">
        <v>2.52</v>
      </c>
      <c r="E5">
        <v>2.52</v>
      </c>
      <c r="F5">
        <v>2.46</v>
      </c>
      <c r="G5">
        <v>3.37</v>
      </c>
      <c r="H5">
        <v>2.88</v>
      </c>
      <c r="I5">
        <v>1.47</v>
      </c>
      <c r="J5">
        <v>1.52</v>
      </c>
      <c r="K5">
        <v>1.66</v>
      </c>
      <c r="L5">
        <v>5.19</v>
      </c>
      <c r="M5">
        <v>14.57</v>
      </c>
      <c r="N5">
        <v>26.9</v>
      </c>
      <c r="O5">
        <v>23.94</v>
      </c>
      <c r="P5">
        <v>26.3</v>
      </c>
      <c r="Q5">
        <v>23.91</v>
      </c>
      <c r="R5">
        <v>23.44</v>
      </c>
      <c r="S5">
        <v>24.84</v>
      </c>
      <c r="T5">
        <v>26.01</v>
      </c>
      <c r="U5" t="s">
        <v>90</v>
      </c>
      <c r="V5">
        <v>404.73</v>
      </c>
      <c r="W5">
        <v>177.88</v>
      </c>
      <c r="X5">
        <v>201.27</v>
      </c>
      <c r="Y5">
        <v>194.14</v>
      </c>
      <c r="Z5">
        <v>189.94</v>
      </c>
      <c r="AA5">
        <v>79.23</v>
      </c>
      <c r="AB5">
        <v>77.59</v>
      </c>
      <c r="AC5">
        <v>88.92</v>
      </c>
      <c r="AD5">
        <v>217</v>
      </c>
      <c r="AE5">
        <v>198</v>
      </c>
      <c r="AF5">
        <v>211</v>
      </c>
      <c r="AG5">
        <v>293</v>
      </c>
      <c r="AH5">
        <v>290</v>
      </c>
      <c r="AI5">
        <v>225</v>
      </c>
      <c r="AJ5">
        <v>271</v>
      </c>
      <c r="AK5">
        <v>307</v>
      </c>
      <c r="AL5">
        <v>352</v>
      </c>
    </row>
    <row r="6" spans="2:38" x14ac:dyDescent="0.25">
      <c r="B6" t="str">
        <f>Bilan!B6</f>
        <v>BALL PACKAGING EUROPE GMBH</v>
      </c>
      <c r="C6">
        <v>1.17</v>
      </c>
      <c r="D6">
        <v>1.57</v>
      </c>
      <c r="E6">
        <v>1.3</v>
      </c>
      <c r="F6">
        <v>1.87</v>
      </c>
      <c r="G6">
        <v>1.1299999999999999</v>
      </c>
      <c r="H6">
        <v>0.96</v>
      </c>
      <c r="I6">
        <v>1.03</v>
      </c>
      <c r="J6">
        <v>2.81</v>
      </c>
      <c r="K6">
        <v>1.74</v>
      </c>
      <c r="L6">
        <v>31.76</v>
      </c>
      <c r="M6">
        <v>38.56</v>
      </c>
      <c r="N6">
        <v>34.01</v>
      </c>
      <c r="O6">
        <v>29.7</v>
      </c>
      <c r="P6">
        <v>33.19</v>
      </c>
      <c r="Q6">
        <v>37.86</v>
      </c>
      <c r="R6">
        <v>38.99</v>
      </c>
      <c r="S6">
        <v>35.43</v>
      </c>
      <c r="T6">
        <v>28.78</v>
      </c>
      <c r="U6">
        <v>151.16999999999999</v>
      </c>
      <c r="V6">
        <v>126.05</v>
      </c>
      <c r="W6">
        <v>129.66999999999999</v>
      </c>
      <c r="X6">
        <v>168.7</v>
      </c>
      <c r="Y6">
        <v>113.35</v>
      </c>
      <c r="Z6">
        <v>87.01</v>
      </c>
      <c r="AA6">
        <v>93.97</v>
      </c>
      <c r="AB6">
        <v>144.83000000000001</v>
      </c>
      <c r="AC6">
        <v>184.68</v>
      </c>
      <c r="AD6">
        <v>833</v>
      </c>
      <c r="AE6">
        <v>837</v>
      </c>
      <c r="AF6">
        <v>936</v>
      </c>
      <c r="AG6">
        <v>957</v>
      </c>
      <c r="AH6">
        <v>932</v>
      </c>
      <c r="AI6">
        <v>949</v>
      </c>
      <c r="AJ6">
        <v>967</v>
      </c>
      <c r="AK6">
        <v>960</v>
      </c>
      <c r="AL6">
        <v>813</v>
      </c>
    </row>
    <row r="7" spans="2:38" x14ac:dyDescent="0.25">
      <c r="B7" t="str">
        <f>Bilan!B7</f>
        <v>BAUER MASCHINEN GMBH</v>
      </c>
      <c r="C7">
        <v>3.56</v>
      </c>
      <c r="D7">
        <v>4.76</v>
      </c>
      <c r="E7">
        <v>4.25</v>
      </c>
      <c r="F7">
        <v>3.1</v>
      </c>
      <c r="G7">
        <v>5.28</v>
      </c>
      <c r="H7">
        <v>5.62</v>
      </c>
      <c r="I7">
        <v>4.01</v>
      </c>
      <c r="J7">
        <v>4.45</v>
      </c>
      <c r="K7">
        <v>1.82</v>
      </c>
      <c r="L7">
        <v>28.33</v>
      </c>
      <c r="M7">
        <v>38.700000000000003</v>
      </c>
      <c r="N7">
        <v>39.15</v>
      </c>
      <c r="O7">
        <v>39.85</v>
      </c>
      <c r="P7">
        <v>34.64</v>
      </c>
      <c r="Q7">
        <v>36.31</v>
      </c>
      <c r="R7">
        <v>36.25</v>
      </c>
      <c r="S7">
        <v>37.56</v>
      </c>
      <c r="T7">
        <v>35.71</v>
      </c>
      <c r="U7">
        <v>193.84</v>
      </c>
      <c r="V7">
        <v>125.48</v>
      </c>
      <c r="W7">
        <v>117.22</v>
      </c>
      <c r="X7">
        <v>104.26</v>
      </c>
      <c r="Y7">
        <v>170.75</v>
      </c>
      <c r="Z7">
        <v>153.33000000000001</v>
      </c>
      <c r="AA7">
        <v>152.53</v>
      </c>
      <c r="AB7">
        <v>135.44</v>
      </c>
      <c r="AC7">
        <v>150.38999999999999</v>
      </c>
      <c r="AD7">
        <v>650</v>
      </c>
      <c r="AE7">
        <v>700</v>
      </c>
      <c r="AF7">
        <v>678</v>
      </c>
      <c r="AG7">
        <v>875</v>
      </c>
      <c r="AH7">
        <v>1007</v>
      </c>
      <c r="AI7">
        <v>995</v>
      </c>
      <c r="AJ7">
        <v>1028</v>
      </c>
      <c r="AK7">
        <v>1050</v>
      </c>
      <c r="AL7">
        <v>1009</v>
      </c>
    </row>
    <row r="8" spans="2:38" x14ac:dyDescent="0.25">
      <c r="B8" t="str">
        <f>Bilan!B8</f>
        <v>BOMBARDIER TRANSPORTATION GMBH</v>
      </c>
      <c r="C8">
        <v>1.29</v>
      </c>
      <c r="D8">
        <v>1.36</v>
      </c>
      <c r="E8">
        <v>6.04</v>
      </c>
      <c r="F8">
        <v>1.1100000000000001</v>
      </c>
      <c r="G8">
        <v>1.71</v>
      </c>
      <c r="H8">
        <v>1.51</v>
      </c>
      <c r="I8">
        <v>1.65</v>
      </c>
      <c r="J8">
        <v>1.46</v>
      </c>
      <c r="K8">
        <v>2.13</v>
      </c>
      <c r="L8">
        <v>23.92</v>
      </c>
      <c r="M8">
        <v>33.44</v>
      </c>
      <c r="N8">
        <v>47.79</v>
      </c>
      <c r="O8">
        <v>44.49</v>
      </c>
      <c r="P8">
        <v>45.82</v>
      </c>
      <c r="Q8">
        <v>43.95</v>
      </c>
      <c r="R8">
        <v>45.64</v>
      </c>
      <c r="S8">
        <v>43.31</v>
      </c>
      <c r="T8">
        <v>40.01</v>
      </c>
      <c r="U8">
        <v>221.6</v>
      </c>
      <c r="V8">
        <v>94.47</v>
      </c>
      <c r="W8">
        <v>93.5</v>
      </c>
      <c r="X8">
        <v>52.34</v>
      </c>
      <c r="Y8">
        <v>80.63</v>
      </c>
      <c r="Z8">
        <v>77.44</v>
      </c>
      <c r="AA8">
        <v>64.61</v>
      </c>
      <c r="AB8">
        <v>61.1</v>
      </c>
      <c r="AC8">
        <v>92.22</v>
      </c>
      <c r="AD8">
        <v>3885</v>
      </c>
      <c r="AE8">
        <v>3451</v>
      </c>
      <c r="AF8">
        <v>6223</v>
      </c>
      <c r="AG8">
        <v>6531</v>
      </c>
      <c r="AH8">
        <v>6882</v>
      </c>
      <c r="AI8">
        <v>6947</v>
      </c>
      <c r="AJ8">
        <v>7066</v>
      </c>
      <c r="AK8">
        <v>7404</v>
      </c>
      <c r="AL8">
        <v>7463</v>
      </c>
    </row>
    <row r="9" spans="2:38" x14ac:dyDescent="0.25">
      <c r="B9" t="str">
        <f>Bilan!B9</f>
        <v>BOREALIS POLYMERE GMBH</v>
      </c>
      <c r="C9" t="s">
        <v>90</v>
      </c>
      <c r="D9">
        <v>0.33</v>
      </c>
      <c r="E9">
        <v>0.15</v>
      </c>
      <c r="F9">
        <v>7.0000000000000007E-2</v>
      </c>
      <c r="G9">
        <v>0.4</v>
      </c>
      <c r="H9">
        <v>1.46</v>
      </c>
      <c r="I9">
        <v>0.08</v>
      </c>
      <c r="J9">
        <v>1.9</v>
      </c>
      <c r="K9">
        <v>0.43</v>
      </c>
      <c r="L9">
        <v>58.06</v>
      </c>
      <c r="M9">
        <v>16.59</v>
      </c>
      <c r="N9">
        <v>9.6</v>
      </c>
      <c r="O9">
        <v>10.77</v>
      </c>
      <c r="P9">
        <v>46.51</v>
      </c>
      <c r="Q9">
        <v>50.59</v>
      </c>
      <c r="R9">
        <v>24.54</v>
      </c>
      <c r="S9">
        <v>24.9</v>
      </c>
      <c r="T9">
        <v>26.41</v>
      </c>
      <c r="U9" t="s">
        <v>63</v>
      </c>
      <c r="V9">
        <v>62.27</v>
      </c>
      <c r="W9">
        <v>45.97</v>
      </c>
      <c r="X9">
        <v>346.67</v>
      </c>
      <c r="Y9">
        <v>84.13</v>
      </c>
      <c r="Z9">
        <v>89.44</v>
      </c>
      <c r="AA9">
        <v>95.19</v>
      </c>
      <c r="AB9">
        <v>275.39999999999998</v>
      </c>
      <c r="AC9">
        <v>170.99</v>
      </c>
      <c r="AD9">
        <v>125</v>
      </c>
      <c r="AE9">
        <v>139</v>
      </c>
      <c r="AF9">
        <v>178</v>
      </c>
      <c r="AG9">
        <v>191</v>
      </c>
      <c r="AH9">
        <v>197</v>
      </c>
      <c r="AI9">
        <v>214</v>
      </c>
      <c r="AJ9">
        <v>220</v>
      </c>
      <c r="AK9">
        <v>232</v>
      </c>
      <c r="AL9">
        <v>237</v>
      </c>
    </row>
    <row r="10" spans="2:38" x14ac:dyDescent="0.25">
      <c r="B10" t="str">
        <f>Bilan!B10</f>
        <v>DB ENERGIE GMBH</v>
      </c>
      <c r="C10">
        <v>0.74</v>
      </c>
      <c r="D10">
        <v>1.36</v>
      </c>
      <c r="E10">
        <v>1.41</v>
      </c>
      <c r="F10">
        <v>1.82</v>
      </c>
      <c r="G10">
        <v>1.1499999999999999</v>
      </c>
      <c r="H10">
        <v>1.8</v>
      </c>
      <c r="I10">
        <v>1.8</v>
      </c>
      <c r="J10">
        <v>2.06</v>
      </c>
      <c r="K10" t="s">
        <v>90</v>
      </c>
      <c r="L10">
        <v>47.04</v>
      </c>
      <c r="M10">
        <v>45.01</v>
      </c>
      <c r="N10">
        <v>45.1</v>
      </c>
      <c r="O10">
        <v>46.01</v>
      </c>
      <c r="P10">
        <v>49.29</v>
      </c>
      <c r="Q10">
        <v>45.08</v>
      </c>
      <c r="R10">
        <v>44.8</v>
      </c>
      <c r="S10">
        <v>45.32</v>
      </c>
      <c r="T10">
        <v>45.29</v>
      </c>
      <c r="U10">
        <v>39.11</v>
      </c>
      <c r="V10">
        <v>71.08</v>
      </c>
      <c r="W10">
        <v>68.739999999999995</v>
      </c>
      <c r="X10">
        <v>75.88</v>
      </c>
      <c r="Y10">
        <v>53.25</v>
      </c>
      <c r="Z10">
        <v>77.099999999999994</v>
      </c>
      <c r="AA10">
        <v>76.95</v>
      </c>
      <c r="AB10">
        <v>81.97</v>
      </c>
      <c r="AC10">
        <v>120.31</v>
      </c>
      <c r="AD10">
        <v>1751</v>
      </c>
      <c r="AE10">
        <v>1671</v>
      </c>
      <c r="AF10">
        <v>1625</v>
      </c>
      <c r="AG10">
        <v>1583</v>
      </c>
      <c r="AH10">
        <v>1574</v>
      </c>
      <c r="AI10">
        <v>1554</v>
      </c>
      <c r="AJ10">
        <v>1587</v>
      </c>
      <c r="AK10">
        <v>1622</v>
      </c>
      <c r="AL10">
        <v>1689</v>
      </c>
    </row>
    <row r="11" spans="2:38" x14ac:dyDescent="0.25">
      <c r="B11" t="str">
        <f>Bilan!B11</f>
        <v>DB FAHRZEUGINSTANDHALTUNG GMBH</v>
      </c>
      <c r="C11">
        <v>2.08</v>
      </c>
      <c r="D11" t="s">
        <v>90</v>
      </c>
      <c r="E11">
        <v>1.53</v>
      </c>
      <c r="F11">
        <v>1.37</v>
      </c>
      <c r="G11">
        <v>1.46</v>
      </c>
      <c r="H11">
        <v>1.43</v>
      </c>
      <c r="I11">
        <v>1.29</v>
      </c>
      <c r="J11">
        <v>1.22</v>
      </c>
      <c r="K11">
        <v>1.67</v>
      </c>
      <c r="L11">
        <v>20.41</v>
      </c>
      <c r="M11">
        <v>19.86</v>
      </c>
      <c r="N11">
        <v>32.31</v>
      </c>
      <c r="O11">
        <v>31.31</v>
      </c>
      <c r="P11">
        <v>30.82</v>
      </c>
      <c r="Q11">
        <v>31.33</v>
      </c>
      <c r="R11">
        <v>28.6</v>
      </c>
      <c r="S11">
        <v>28</v>
      </c>
      <c r="T11">
        <v>29.06</v>
      </c>
      <c r="U11">
        <v>232.58</v>
      </c>
      <c r="V11">
        <v>402.15</v>
      </c>
      <c r="W11">
        <v>99.68</v>
      </c>
      <c r="X11">
        <v>87.01</v>
      </c>
      <c r="Y11">
        <v>97.75</v>
      </c>
      <c r="Z11">
        <v>92.86</v>
      </c>
      <c r="AA11">
        <v>90.14</v>
      </c>
      <c r="AB11">
        <v>89.3</v>
      </c>
      <c r="AC11">
        <v>128.21</v>
      </c>
      <c r="AD11">
        <v>6800</v>
      </c>
      <c r="AE11">
        <v>6564</v>
      </c>
      <c r="AF11">
        <v>6648</v>
      </c>
      <c r="AG11">
        <v>7417</v>
      </c>
      <c r="AH11">
        <v>7231</v>
      </c>
      <c r="AI11">
        <v>7344</v>
      </c>
      <c r="AJ11">
        <v>8059</v>
      </c>
      <c r="AK11">
        <v>8449</v>
      </c>
      <c r="AL11">
        <v>8423</v>
      </c>
    </row>
    <row r="12" spans="2:38" x14ac:dyDescent="0.25">
      <c r="B12" t="str">
        <f>Bilan!B12</f>
        <v>DB REGIO AKTIENGESELLSCHAFT</v>
      </c>
      <c r="C12">
        <v>0.28999999999999998</v>
      </c>
      <c r="D12">
        <v>0.31</v>
      </c>
      <c r="E12">
        <v>0.41</v>
      </c>
      <c r="F12">
        <v>0.39</v>
      </c>
      <c r="G12">
        <v>0.53</v>
      </c>
      <c r="H12">
        <v>0.61</v>
      </c>
      <c r="I12">
        <v>0.68</v>
      </c>
      <c r="J12">
        <v>0.34</v>
      </c>
      <c r="K12">
        <v>0.28999999999999998</v>
      </c>
      <c r="L12">
        <v>39.72</v>
      </c>
      <c r="M12">
        <v>40.14</v>
      </c>
      <c r="N12">
        <v>39.86</v>
      </c>
      <c r="O12">
        <v>40.270000000000003</v>
      </c>
      <c r="P12">
        <v>38.51</v>
      </c>
      <c r="Q12">
        <v>39.58</v>
      </c>
      <c r="R12">
        <v>37.19</v>
      </c>
      <c r="S12">
        <v>36.25</v>
      </c>
      <c r="T12">
        <v>33.01</v>
      </c>
      <c r="U12">
        <v>98.64</v>
      </c>
      <c r="V12">
        <v>91.67</v>
      </c>
      <c r="W12">
        <v>97.86</v>
      </c>
      <c r="X12">
        <v>90.29</v>
      </c>
      <c r="Y12">
        <v>82.23</v>
      </c>
      <c r="Z12">
        <v>80.7</v>
      </c>
      <c r="AA12">
        <v>76.12</v>
      </c>
      <c r="AB12">
        <v>87.13</v>
      </c>
      <c r="AC12" t="s">
        <v>63</v>
      </c>
      <c r="AD12">
        <v>20847</v>
      </c>
      <c r="AE12">
        <v>20270</v>
      </c>
      <c r="AF12">
        <v>19520</v>
      </c>
      <c r="AG12">
        <v>19079</v>
      </c>
      <c r="AH12">
        <v>18956</v>
      </c>
      <c r="AI12">
        <v>18744</v>
      </c>
      <c r="AJ12">
        <v>18900</v>
      </c>
      <c r="AK12">
        <v>22611</v>
      </c>
      <c r="AL12">
        <v>22270</v>
      </c>
    </row>
    <row r="13" spans="2:38" x14ac:dyDescent="0.25">
      <c r="B13" t="str">
        <f>Bilan!B13</f>
        <v>DB STATION&amp;SERVICE AKTIENGESELLSCHAFT</v>
      </c>
      <c r="C13">
        <v>0.24</v>
      </c>
      <c r="D13">
        <v>1.3</v>
      </c>
      <c r="E13">
        <v>0.55000000000000004</v>
      </c>
      <c r="F13">
        <v>0.15</v>
      </c>
      <c r="G13">
        <v>0.24</v>
      </c>
      <c r="H13">
        <v>0.39</v>
      </c>
      <c r="I13">
        <v>0.14000000000000001</v>
      </c>
      <c r="J13">
        <v>0.15</v>
      </c>
      <c r="K13">
        <v>0.13</v>
      </c>
      <c r="L13">
        <v>40.83</v>
      </c>
      <c r="M13">
        <v>40.44</v>
      </c>
      <c r="N13">
        <v>46.14</v>
      </c>
      <c r="O13">
        <v>50.32</v>
      </c>
      <c r="P13">
        <v>50.12</v>
      </c>
      <c r="Q13">
        <v>51.86</v>
      </c>
      <c r="R13">
        <v>52.12</v>
      </c>
      <c r="S13">
        <v>51.14</v>
      </c>
      <c r="T13">
        <v>45.49</v>
      </c>
      <c r="U13">
        <v>96.9</v>
      </c>
      <c r="V13">
        <v>139.24</v>
      </c>
      <c r="W13">
        <v>69.709999999999994</v>
      </c>
      <c r="X13">
        <v>50.63</v>
      </c>
      <c r="Y13">
        <v>64.09</v>
      </c>
      <c r="Z13">
        <v>58.33</v>
      </c>
      <c r="AA13">
        <v>34.19</v>
      </c>
      <c r="AB13">
        <v>55.02</v>
      </c>
      <c r="AC13">
        <v>72.02</v>
      </c>
      <c r="AD13">
        <v>4931</v>
      </c>
      <c r="AE13">
        <v>4623</v>
      </c>
      <c r="AF13">
        <v>4559</v>
      </c>
      <c r="AG13">
        <v>4521</v>
      </c>
      <c r="AH13">
        <v>4599</v>
      </c>
      <c r="AI13">
        <v>4636</v>
      </c>
      <c r="AJ13">
        <v>4797</v>
      </c>
      <c r="AK13">
        <v>4841</v>
      </c>
      <c r="AL13">
        <v>4858</v>
      </c>
    </row>
    <row r="14" spans="2:38" x14ac:dyDescent="0.25">
      <c r="B14" t="str">
        <f>Bilan!B14</f>
        <v>DIEHL AEROSPACE GMBH</v>
      </c>
      <c r="C14">
        <v>3.33</v>
      </c>
      <c r="D14">
        <v>2.95</v>
      </c>
      <c r="E14">
        <v>3.83</v>
      </c>
      <c r="F14">
        <v>3.38</v>
      </c>
      <c r="G14">
        <v>2.54</v>
      </c>
      <c r="H14">
        <v>2.65</v>
      </c>
      <c r="I14">
        <v>2.2400000000000002</v>
      </c>
      <c r="J14">
        <v>2.2799999999999998</v>
      </c>
      <c r="K14">
        <v>2.08</v>
      </c>
      <c r="L14">
        <v>8.6</v>
      </c>
      <c r="M14">
        <v>12.06</v>
      </c>
      <c r="N14">
        <v>12.57</v>
      </c>
      <c r="O14">
        <v>10.41</v>
      </c>
      <c r="P14">
        <v>11.42</v>
      </c>
      <c r="Q14">
        <v>9.35</v>
      </c>
      <c r="R14">
        <v>8.76</v>
      </c>
      <c r="S14">
        <v>8.41</v>
      </c>
      <c r="T14">
        <v>11.02</v>
      </c>
      <c r="U14">
        <v>842.75</v>
      </c>
      <c r="V14">
        <v>533.39</v>
      </c>
      <c r="W14">
        <v>532.34</v>
      </c>
      <c r="X14">
        <v>621.66999999999996</v>
      </c>
      <c r="Y14">
        <v>539.88</v>
      </c>
      <c r="Z14">
        <v>677.16</v>
      </c>
      <c r="AA14">
        <v>674.61</v>
      </c>
      <c r="AB14">
        <v>686.23</v>
      </c>
      <c r="AC14">
        <v>526.53</v>
      </c>
      <c r="AD14">
        <v>841</v>
      </c>
      <c r="AE14">
        <v>1092</v>
      </c>
      <c r="AF14">
        <v>1091</v>
      </c>
      <c r="AG14">
        <v>1122</v>
      </c>
      <c r="AH14">
        <v>1165</v>
      </c>
      <c r="AI14">
        <v>1147</v>
      </c>
      <c r="AJ14">
        <v>1126</v>
      </c>
      <c r="AK14">
        <v>1133</v>
      </c>
      <c r="AL14">
        <v>1169</v>
      </c>
    </row>
    <row r="15" spans="2:38" x14ac:dyDescent="0.25">
      <c r="B15" t="str">
        <f>Bilan!B15</f>
        <v>ELSEVIER GMBH</v>
      </c>
      <c r="C15" t="s">
        <v>90</v>
      </c>
      <c r="D15">
        <v>9.9499999999999993</v>
      </c>
      <c r="E15">
        <v>9.4499999999999993</v>
      </c>
      <c r="F15">
        <v>9.75</v>
      </c>
      <c r="G15">
        <v>7.56</v>
      </c>
      <c r="H15">
        <v>10.91</v>
      </c>
      <c r="I15">
        <v>1.07</v>
      </c>
      <c r="J15">
        <v>1.59</v>
      </c>
      <c r="K15">
        <v>1.58</v>
      </c>
      <c r="L15">
        <v>0.03</v>
      </c>
      <c r="M15">
        <v>0.03</v>
      </c>
      <c r="N15">
        <v>0.03</v>
      </c>
      <c r="O15">
        <v>0.03</v>
      </c>
      <c r="P15">
        <v>0.03</v>
      </c>
      <c r="Q15">
        <v>0.03</v>
      </c>
      <c r="R15">
        <v>0.03</v>
      </c>
      <c r="S15">
        <v>0.16</v>
      </c>
      <c r="T15">
        <v>0.16</v>
      </c>
      <c r="U15" t="s">
        <v>63</v>
      </c>
      <c r="V15" t="s">
        <v>90</v>
      </c>
      <c r="W15" t="s">
        <v>90</v>
      </c>
      <c r="X15" t="s">
        <v>90</v>
      </c>
      <c r="Y15" t="s">
        <v>90</v>
      </c>
      <c r="Z15" t="s">
        <v>90</v>
      </c>
      <c r="AA15" t="s">
        <v>90</v>
      </c>
      <c r="AB15" t="s">
        <v>90</v>
      </c>
      <c r="AC15" t="s">
        <v>90</v>
      </c>
      <c r="AD15">
        <v>241</v>
      </c>
      <c r="AE15">
        <v>239</v>
      </c>
      <c r="AF15">
        <v>216</v>
      </c>
      <c r="AG15">
        <v>214</v>
      </c>
      <c r="AH15">
        <v>199</v>
      </c>
      <c r="AI15">
        <v>168</v>
      </c>
      <c r="AJ15">
        <v>161</v>
      </c>
      <c r="AK15">
        <v>163</v>
      </c>
      <c r="AL15">
        <v>162</v>
      </c>
    </row>
    <row r="16" spans="2:38" x14ac:dyDescent="0.25">
      <c r="B16" t="str">
        <f>Bilan!B16</f>
        <v>ESPRIT RETAIL B.V. &amp; CO. KG</v>
      </c>
      <c r="C16">
        <v>0.7</v>
      </c>
      <c r="D16">
        <v>0.76</v>
      </c>
      <c r="E16">
        <v>0.87</v>
      </c>
      <c r="F16">
        <v>0.9</v>
      </c>
      <c r="G16">
        <v>0.84</v>
      </c>
      <c r="H16">
        <v>0.87</v>
      </c>
      <c r="I16">
        <v>1.02</v>
      </c>
      <c r="J16">
        <v>0.9</v>
      </c>
      <c r="K16">
        <v>0.93</v>
      </c>
      <c r="L16">
        <v>15.71</v>
      </c>
      <c r="M16">
        <v>13.17</v>
      </c>
      <c r="N16">
        <v>10.83</v>
      </c>
      <c r="O16">
        <v>8.4499999999999993</v>
      </c>
      <c r="P16">
        <v>7.7</v>
      </c>
      <c r="Q16">
        <v>8.23</v>
      </c>
      <c r="R16">
        <v>7.12</v>
      </c>
      <c r="S16">
        <v>6.35</v>
      </c>
      <c r="T16">
        <v>6.29</v>
      </c>
      <c r="U16">
        <v>52.69</v>
      </c>
      <c r="V16">
        <v>67.72</v>
      </c>
      <c r="W16">
        <v>110.95</v>
      </c>
      <c r="X16">
        <v>142.04</v>
      </c>
      <c r="Y16">
        <v>128.1</v>
      </c>
      <c r="Z16">
        <v>163.66999999999999</v>
      </c>
      <c r="AA16">
        <v>271.12</v>
      </c>
      <c r="AB16">
        <v>216.29</v>
      </c>
      <c r="AC16">
        <v>242.34</v>
      </c>
      <c r="AD16">
        <v>2970</v>
      </c>
      <c r="AE16">
        <v>3412</v>
      </c>
      <c r="AF16">
        <v>4040</v>
      </c>
      <c r="AG16">
        <v>4548</v>
      </c>
      <c r="AH16">
        <v>4569</v>
      </c>
      <c r="AI16">
        <v>4903</v>
      </c>
      <c r="AJ16">
        <v>5282</v>
      </c>
      <c r="AK16">
        <v>5275</v>
      </c>
      <c r="AL16">
        <v>4128</v>
      </c>
    </row>
    <row r="17" spans="2:38" x14ac:dyDescent="0.25">
      <c r="B17" t="str">
        <f>Bilan!B17</f>
        <v>FERMACELL GMBH</v>
      </c>
      <c r="C17" t="s">
        <v>90</v>
      </c>
      <c r="D17">
        <v>0.46</v>
      </c>
      <c r="E17">
        <v>0.46</v>
      </c>
      <c r="F17">
        <v>2.71</v>
      </c>
      <c r="G17">
        <v>2.33</v>
      </c>
      <c r="H17">
        <v>2.1800000000000002</v>
      </c>
      <c r="I17">
        <v>1.85</v>
      </c>
      <c r="J17">
        <v>1.64</v>
      </c>
      <c r="K17">
        <v>1.53</v>
      </c>
      <c r="L17">
        <v>33.28</v>
      </c>
      <c r="M17">
        <v>35.81</v>
      </c>
      <c r="N17">
        <v>34.93</v>
      </c>
      <c r="O17">
        <v>35.71</v>
      </c>
      <c r="P17">
        <v>33.5</v>
      </c>
      <c r="Q17">
        <v>31.45</v>
      </c>
      <c r="R17">
        <v>29.23</v>
      </c>
      <c r="S17">
        <v>28.36</v>
      </c>
      <c r="T17">
        <v>28.8</v>
      </c>
      <c r="U17" t="s">
        <v>63</v>
      </c>
      <c r="V17">
        <v>41.82</v>
      </c>
      <c r="W17">
        <v>40.15</v>
      </c>
      <c r="X17">
        <v>153.47</v>
      </c>
      <c r="Y17">
        <v>157.31</v>
      </c>
      <c r="Z17">
        <v>163.51</v>
      </c>
      <c r="AA17">
        <v>170.65</v>
      </c>
      <c r="AB17">
        <v>174.82</v>
      </c>
      <c r="AC17">
        <v>172.88</v>
      </c>
      <c r="AD17" t="s">
        <v>63</v>
      </c>
      <c r="AE17">
        <v>378</v>
      </c>
      <c r="AF17">
        <v>415</v>
      </c>
      <c r="AG17">
        <v>428</v>
      </c>
      <c r="AH17">
        <v>417</v>
      </c>
      <c r="AI17">
        <v>429</v>
      </c>
      <c r="AJ17">
        <v>454</v>
      </c>
      <c r="AK17">
        <v>486</v>
      </c>
      <c r="AL17">
        <v>514</v>
      </c>
    </row>
    <row r="18" spans="2:38" x14ac:dyDescent="0.25">
      <c r="B18" t="str">
        <f>Bilan!B18</f>
        <v>FRIESLANDCAMPINA GERMANY GMBH</v>
      </c>
      <c r="C18" t="s">
        <v>90</v>
      </c>
      <c r="D18">
        <v>0.23</v>
      </c>
      <c r="E18">
        <v>1.03</v>
      </c>
      <c r="F18">
        <v>0.78</v>
      </c>
      <c r="G18">
        <v>1.17</v>
      </c>
      <c r="H18">
        <v>3.87</v>
      </c>
      <c r="I18">
        <v>2.34</v>
      </c>
      <c r="J18">
        <v>2.68</v>
      </c>
      <c r="K18">
        <v>1.1399999999999999</v>
      </c>
      <c r="L18">
        <v>79.319999999999993</v>
      </c>
      <c r="M18">
        <v>70</v>
      </c>
      <c r="N18">
        <v>23.18</v>
      </c>
      <c r="O18">
        <v>22.05</v>
      </c>
      <c r="P18">
        <v>18.739999999999998</v>
      </c>
      <c r="Q18">
        <v>27.8</v>
      </c>
      <c r="R18">
        <v>22.8</v>
      </c>
      <c r="S18">
        <v>21.28</v>
      </c>
      <c r="T18">
        <v>23.55</v>
      </c>
      <c r="U18" t="s">
        <v>63</v>
      </c>
      <c r="V18">
        <v>0.95</v>
      </c>
      <c r="W18">
        <v>118.19</v>
      </c>
      <c r="X18">
        <v>126.66</v>
      </c>
      <c r="Y18">
        <v>251.92</v>
      </c>
      <c r="Z18">
        <v>224.98</v>
      </c>
      <c r="AA18">
        <v>275.26</v>
      </c>
      <c r="AB18">
        <v>304.62</v>
      </c>
      <c r="AC18">
        <v>183.72</v>
      </c>
      <c r="AD18" t="s">
        <v>63</v>
      </c>
      <c r="AE18" t="s">
        <v>63</v>
      </c>
      <c r="AF18">
        <v>2199</v>
      </c>
      <c r="AG18">
        <v>2142</v>
      </c>
      <c r="AH18">
        <v>1960</v>
      </c>
      <c r="AI18">
        <v>1809</v>
      </c>
      <c r="AJ18">
        <v>1531</v>
      </c>
      <c r="AK18">
        <v>1510</v>
      </c>
      <c r="AL18">
        <v>1442</v>
      </c>
    </row>
    <row r="19" spans="2:38" x14ac:dyDescent="0.25">
      <c r="B19" t="str">
        <f>Bilan!B19</f>
        <v>GAMBRO DIALYSATOREN GMBH</v>
      </c>
      <c r="C19">
        <v>0.75</v>
      </c>
      <c r="D19">
        <v>0.42</v>
      </c>
      <c r="E19">
        <v>0.56000000000000005</v>
      </c>
      <c r="F19">
        <v>0.78</v>
      </c>
      <c r="G19">
        <v>0.79</v>
      </c>
      <c r="H19">
        <v>0.86</v>
      </c>
      <c r="I19">
        <v>1.62</v>
      </c>
      <c r="J19" t="s">
        <v>90</v>
      </c>
      <c r="K19" t="s">
        <v>90</v>
      </c>
      <c r="L19">
        <v>36.25</v>
      </c>
      <c r="M19">
        <v>10.4</v>
      </c>
      <c r="N19">
        <v>9.44</v>
      </c>
      <c r="O19">
        <v>12.73</v>
      </c>
      <c r="P19">
        <v>16.489999999999998</v>
      </c>
      <c r="Q19">
        <v>16.32</v>
      </c>
      <c r="R19">
        <v>15.38</v>
      </c>
      <c r="S19">
        <v>13.41</v>
      </c>
      <c r="T19">
        <v>13.13</v>
      </c>
      <c r="U19">
        <v>74.09</v>
      </c>
      <c r="V19">
        <v>119.79</v>
      </c>
      <c r="W19">
        <v>47.15</v>
      </c>
      <c r="X19">
        <v>46.63</v>
      </c>
      <c r="Y19">
        <v>48.4</v>
      </c>
      <c r="Z19">
        <v>42.76</v>
      </c>
      <c r="AA19">
        <v>386.87</v>
      </c>
      <c r="AB19" t="s">
        <v>63</v>
      </c>
      <c r="AC19" t="s">
        <v>63</v>
      </c>
      <c r="AD19">
        <v>1577</v>
      </c>
      <c r="AE19">
        <v>1577</v>
      </c>
      <c r="AF19">
        <v>1575</v>
      </c>
      <c r="AG19">
        <v>1479</v>
      </c>
      <c r="AH19">
        <v>1418</v>
      </c>
      <c r="AI19">
        <v>1277</v>
      </c>
      <c r="AJ19">
        <v>1217</v>
      </c>
      <c r="AK19">
        <v>1266</v>
      </c>
      <c r="AL19">
        <v>1421</v>
      </c>
    </row>
    <row r="20" spans="2:38" x14ac:dyDescent="0.25">
      <c r="B20" t="str">
        <f>Bilan!B20</f>
        <v>HACH LANGE GMBH</v>
      </c>
      <c r="C20">
        <v>1.8</v>
      </c>
      <c r="D20">
        <v>0.7</v>
      </c>
      <c r="E20">
        <v>0.55000000000000004</v>
      </c>
      <c r="F20">
        <v>2.7</v>
      </c>
      <c r="G20">
        <v>3.62</v>
      </c>
      <c r="H20">
        <v>2.4700000000000002</v>
      </c>
      <c r="I20">
        <v>3.83</v>
      </c>
      <c r="J20">
        <v>3.7</v>
      </c>
      <c r="K20">
        <v>2.48</v>
      </c>
      <c r="L20">
        <v>54.5</v>
      </c>
      <c r="M20">
        <v>46.94</v>
      </c>
      <c r="N20">
        <v>50.11</v>
      </c>
      <c r="O20">
        <v>70.67</v>
      </c>
      <c r="P20">
        <v>76.55</v>
      </c>
      <c r="Q20">
        <v>66.08</v>
      </c>
      <c r="R20">
        <v>78.13</v>
      </c>
      <c r="S20">
        <v>77.36</v>
      </c>
      <c r="T20">
        <v>66.67</v>
      </c>
      <c r="U20">
        <v>15.92</v>
      </c>
      <c r="V20">
        <v>9.75</v>
      </c>
      <c r="W20">
        <v>7.93</v>
      </c>
      <c r="X20">
        <v>5</v>
      </c>
      <c r="Y20">
        <v>3.13</v>
      </c>
      <c r="Z20">
        <v>2.4700000000000002</v>
      </c>
      <c r="AA20">
        <v>2.4700000000000002</v>
      </c>
      <c r="AB20">
        <v>3.47</v>
      </c>
      <c r="AC20">
        <v>3.43</v>
      </c>
      <c r="AD20">
        <v>715</v>
      </c>
      <c r="AE20">
        <v>742</v>
      </c>
      <c r="AF20">
        <v>745</v>
      </c>
      <c r="AG20">
        <v>755</v>
      </c>
      <c r="AH20">
        <v>763</v>
      </c>
      <c r="AI20">
        <v>790</v>
      </c>
      <c r="AJ20">
        <v>816</v>
      </c>
      <c r="AK20">
        <v>829</v>
      </c>
      <c r="AL20">
        <v>849</v>
      </c>
    </row>
    <row r="21" spans="2:38" x14ac:dyDescent="0.25">
      <c r="B21" t="str">
        <f>Bilan!B21</f>
        <v>HÄFEN UND GÜTERVERKEHR KÖLN AKTIENGESELLSCHAFT</v>
      </c>
      <c r="C21">
        <v>0.77</v>
      </c>
      <c r="D21">
        <v>0.91</v>
      </c>
      <c r="E21">
        <v>1.28</v>
      </c>
      <c r="F21">
        <v>1.07</v>
      </c>
      <c r="G21">
        <v>0.6</v>
      </c>
      <c r="H21">
        <v>1.5</v>
      </c>
      <c r="I21">
        <v>1.1100000000000001</v>
      </c>
      <c r="J21">
        <v>1.69</v>
      </c>
      <c r="K21">
        <v>1.4</v>
      </c>
      <c r="L21">
        <v>22.86</v>
      </c>
      <c r="M21">
        <v>24.7</v>
      </c>
      <c r="N21">
        <v>31.77</v>
      </c>
      <c r="O21">
        <v>34.83</v>
      </c>
      <c r="P21">
        <v>33.74</v>
      </c>
      <c r="Q21">
        <v>33.520000000000003</v>
      </c>
      <c r="R21">
        <v>36.229999999999997</v>
      </c>
      <c r="S21">
        <v>38.86</v>
      </c>
      <c r="T21">
        <v>40.89</v>
      </c>
      <c r="U21">
        <v>188.9</v>
      </c>
      <c r="V21">
        <v>218.4</v>
      </c>
      <c r="W21">
        <v>180.77</v>
      </c>
      <c r="X21">
        <v>160.47999999999999</v>
      </c>
      <c r="Y21">
        <v>155.81</v>
      </c>
      <c r="Z21">
        <v>166.01</v>
      </c>
      <c r="AA21">
        <v>150.38</v>
      </c>
      <c r="AB21">
        <v>137.91</v>
      </c>
      <c r="AC21">
        <v>128.26</v>
      </c>
      <c r="AD21">
        <v>584</v>
      </c>
      <c r="AE21">
        <v>579</v>
      </c>
      <c r="AF21">
        <v>581</v>
      </c>
      <c r="AG21">
        <v>594</v>
      </c>
      <c r="AH21">
        <v>608</v>
      </c>
      <c r="AI21">
        <v>603</v>
      </c>
      <c r="AJ21">
        <v>603</v>
      </c>
      <c r="AK21">
        <v>597</v>
      </c>
      <c r="AL21">
        <v>589</v>
      </c>
    </row>
    <row r="22" spans="2:38" x14ac:dyDescent="0.25">
      <c r="B22" t="str">
        <f>Bilan!B22</f>
        <v>HECKLER &amp; KOCH GMBH</v>
      </c>
      <c r="C22">
        <v>25.78</v>
      </c>
      <c r="D22">
        <v>6.65</v>
      </c>
      <c r="E22">
        <v>6.32</v>
      </c>
      <c r="F22">
        <v>8.81</v>
      </c>
      <c r="G22">
        <v>9.02</v>
      </c>
      <c r="H22">
        <v>7</v>
      </c>
      <c r="I22">
        <v>7.97</v>
      </c>
      <c r="J22">
        <v>7.64</v>
      </c>
      <c r="K22">
        <v>6.9</v>
      </c>
      <c r="L22">
        <v>24.12</v>
      </c>
      <c r="M22">
        <v>19.68</v>
      </c>
      <c r="N22">
        <v>14.18</v>
      </c>
      <c r="O22">
        <v>13.22</v>
      </c>
      <c r="P22">
        <v>10.63</v>
      </c>
      <c r="Q22">
        <v>11.06</v>
      </c>
      <c r="R22">
        <v>-0.61</v>
      </c>
      <c r="S22">
        <v>-1.91</v>
      </c>
      <c r="T22">
        <v>3.38</v>
      </c>
      <c r="U22">
        <v>306.68</v>
      </c>
      <c r="V22">
        <v>369.6</v>
      </c>
      <c r="W22">
        <v>545.63</v>
      </c>
      <c r="X22">
        <v>605.02</v>
      </c>
      <c r="Y22">
        <v>777.06</v>
      </c>
      <c r="Z22">
        <v>718.65</v>
      </c>
      <c r="AA22" t="s">
        <v>90</v>
      </c>
      <c r="AB22" t="s">
        <v>90</v>
      </c>
      <c r="AC22" t="s">
        <v>90</v>
      </c>
      <c r="AD22" t="s">
        <v>63</v>
      </c>
      <c r="AE22">
        <v>579</v>
      </c>
      <c r="AF22">
        <v>550</v>
      </c>
      <c r="AG22">
        <v>582</v>
      </c>
      <c r="AH22">
        <v>613</v>
      </c>
      <c r="AI22">
        <v>603</v>
      </c>
      <c r="AJ22">
        <v>585</v>
      </c>
      <c r="AK22">
        <v>592</v>
      </c>
      <c r="AL22">
        <v>613</v>
      </c>
    </row>
    <row r="23" spans="2:38" x14ac:dyDescent="0.25">
      <c r="B23" t="str">
        <f>Bilan!B23</f>
        <v>HKL BAUMASCHINEN GMBH</v>
      </c>
      <c r="C23">
        <v>1.07</v>
      </c>
      <c r="D23">
        <v>1.1299999999999999</v>
      </c>
      <c r="E23">
        <v>1.02</v>
      </c>
      <c r="F23">
        <v>0.48</v>
      </c>
      <c r="G23">
        <v>0.9</v>
      </c>
      <c r="H23">
        <v>0.8</v>
      </c>
      <c r="I23">
        <v>0.75</v>
      </c>
      <c r="J23">
        <v>0.91</v>
      </c>
      <c r="K23">
        <v>0.84</v>
      </c>
      <c r="L23">
        <v>29.21</v>
      </c>
      <c r="M23">
        <v>28.69</v>
      </c>
      <c r="N23">
        <v>28.8</v>
      </c>
      <c r="O23">
        <v>20.079999999999998</v>
      </c>
      <c r="P23">
        <v>22.13</v>
      </c>
      <c r="Q23">
        <v>25.57</v>
      </c>
      <c r="R23">
        <v>34.26</v>
      </c>
      <c r="S23">
        <v>34.409999999999997</v>
      </c>
      <c r="T23">
        <v>38.93</v>
      </c>
      <c r="U23">
        <v>211.35</v>
      </c>
      <c r="V23">
        <v>215.88</v>
      </c>
      <c r="W23">
        <v>213.15</v>
      </c>
      <c r="X23">
        <v>352.52</v>
      </c>
      <c r="Y23">
        <v>314.77999999999997</v>
      </c>
      <c r="Z23">
        <v>216.5</v>
      </c>
      <c r="AA23">
        <v>156.86000000000001</v>
      </c>
      <c r="AB23">
        <v>169.6</v>
      </c>
      <c r="AC23">
        <v>135.99</v>
      </c>
      <c r="AD23">
        <v>772</v>
      </c>
      <c r="AE23">
        <v>804</v>
      </c>
      <c r="AF23">
        <v>865</v>
      </c>
      <c r="AG23">
        <v>935</v>
      </c>
      <c r="AH23">
        <v>967</v>
      </c>
      <c r="AI23">
        <v>961</v>
      </c>
      <c r="AJ23">
        <v>938</v>
      </c>
      <c r="AK23">
        <v>985</v>
      </c>
      <c r="AL23">
        <v>1011</v>
      </c>
    </row>
    <row r="24" spans="2:38" x14ac:dyDescent="0.25">
      <c r="B24" t="str">
        <f>Bilan!B24</f>
        <v>IVECO MAGIRUS AG</v>
      </c>
      <c r="C24">
        <v>2.39</v>
      </c>
      <c r="D24">
        <v>2.63</v>
      </c>
      <c r="E24">
        <v>1.58</v>
      </c>
      <c r="F24">
        <v>2.17</v>
      </c>
      <c r="G24">
        <v>2.48</v>
      </c>
      <c r="H24">
        <v>1.85</v>
      </c>
      <c r="I24">
        <v>2.0499999999999998</v>
      </c>
      <c r="J24">
        <v>2.5499999999999998</v>
      </c>
      <c r="K24">
        <v>2.06</v>
      </c>
      <c r="L24">
        <v>26.57</v>
      </c>
      <c r="M24">
        <v>30.54</v>
      </c>
      <c r="N24">
        <v>14.1</v>
      </c>
      <c r="O24">
        <v>18.850000000000001</v>
      </c>
      <c r="P24">
        <v>21.18</v>
      </c>
      <c r="Q24">
        <v>15.83</v>
      </c>
      <c r="R24">
        <v>16.510000000000002</v>
      </c>
      <c r="S24">
        <v>9.14</v>
      </c>
      <c r="T24">
        <v>10.47</v>
      </c>
      <c r="U24">
        <v>162.65</v>
      </c>
      <c r="V24">
        <v>126.31</v>
      </c>
      <c r="W24">
        <v>242.61</v>
      </c>
      <c r="X24">
        <v>243.06</v>
      </c>
      <c r="Y24">
        <v>234.25</v>
      </c>
      <c r="Z24">
        <v>269.13</v>
      </c>
      <c r="AA24">
        <v>274.97000000000003</v>
      </c>
      <c r="AB24">
        <v>652.15</v>
      </c>
      <c r="AC24">
        <v>471.42</v>
      </c>
      <c r="AD24">
        <v>1718</v>
      </c>
      <c r="AE24">
        <v>1704</v>
      </c>
      <c r="AF24">
        <v>1837</v>
      </c>
      <c r="AG24">
        <v>2293</v>
      </c>
      <c r="AH24">
        <v>1885</v>
      </c>
      <c r="AI24">
        <v>1719</v>
      </c>
      <c r="AJ24">
        <v>1672</v>
      </c>
      <c r="AK24">
        <v>1364</v>
      </c>
      <c r="AL24">
        <v>938</v>
      </c>
    </row>
    <row r="25" spans="2:38" x14ac:dyDescent="0.25">
      <c r="B25" t="str">
        <f>Bilan!B25</f>
        <v>KIA MOTORS DEUTSCHLAND GMBH</v>
      </c>
      <c r="C25">
        <v>0.98</v>
      </c>
      <c r="D25">
        <v>0.88</v>
      </c>
      <c r="E25">
        <v>0.88</v>
      </c>
      <c r="F25">
        <v>1.07</v>
      </c>
      <c r="G25">
        <v>1.29</v>
      </c>
      <c r="H25">
        <v>1.89</v>
      </c>
      <c r="I25">
        <v>2.54</v>
      </c>
      <c r="J25">
        <v>2.4900000000000002</v>
      </c>
      <c r="K25">
        <v>6.08</v>
      </c>
      <c r="L25">
        <v>-12.72</v>
      </c>
      <c r="M25">
        <v>-20.77</v>
      </c>
      <c r="N25">
        <v>-17.010000000000002</v>
      </c>
      <c r="O25">
        <v>4.75</v>
      </c>
      <c r="P25">
        <v>20.77</v>
      </c>
      <c r="Q25">
        <v>35.01</v>
      </c>
      <c r="R25">
        <v>45.21</v>
      </c>
      <c r="S25">
        <v>58.96</v>
      </c>
      <c r="T25">
        <v>72.150000000000006</v>
      </c>
      <c r="U25" t="s">
        <v>90</v>
      </c>
      <c r="V25" t="s">
        <v>90</v>
      </c>
      <c r="W25" t="s">
        <v>90</v>
      </c>
      <c r="X25">
        <v>101.66</v>
      </c>
      <c r="Y25">
        <v>34.29</v>
      </c>
      <c r="Z25">
        <v>51.61</v>
      </c>
      <c r="AA25">
        <v>43.1</v>
      </c>
      <c r="AB25">
        <v>26.5</v>
      </c>
      <c r="AC25">
        <v>24.58</v>
      </c>
      <c r="AD25">
        <v>147</v>
      </c>
      <c r="AE25">
        <v>138</v>
      </c>
      <c r="AF25">
        <v>156</v>
      </c>
      <c r="AG25">
        <v>147</v>
      </c>
      <c r="AH25">
        <v>142</v>
      </c>
      <c r="AI25">
        <v>145</v>
      </c>
      <c r="AJ25">
        <v>154</v>
      </c>
      <c r="AK25">
        <v>159</v>
      </c>
      <c r="AL25">
        <v>166</v>
      </c>
    </row>
    <row r="26" spans="2:38" x14ac:dyDescent="0.25">
      <c r="B26" t="str">
        <f>Bilan!B26</f>
        <v>KONICA MINOLTA BUSINESS SOLUTIONS EUROPE GMBH</v>
      </c>
      <c r="C26">
        <v>0.99</v>
      </c>
      <c r="D26">
        <v>0.99</v>
      </c>
      <c r="E26">
        <v>1.05</v>
      </c>
      <c r="F26">
        <v>1.04</v>
      </c>
      <c r="G26">
        <v>1.01</v>
      </c>
      <c r="H26">
        <v>1.43</v>
      </c>
      <c r="I26">
        <v>1.42</v>
      </c>
      <c r="J26">
        <v>1.51</v>
      </c>
      <c r="K26">
        <v>1.36</v>
      </c>
      <c r="L26">
        <v>30.5</v>
      </c>
      <c r="M26">
        <v>30.5</v>
      </c>
      <c r="N26">
        <v>29.91</v>
      </c>
      <c r="O26">
        <v>27.3</v>
      </c>
      <c r="P26">
        <v>24.66</v>
      </c>
      <c r="Q26">
        <v>50.91</v>
      </c>
      <c r="R26">
        <v>47.44</v>
      </c>
      <c r="S26">
        <v>51.67</v>
      </c>
      <c r="T26">
        <v>48.06</v>
      </c>
      <c r="U26">
        <v>104.43</v>
      </c>
      <c r="V26">
        <v>104.43</v>
      </c>
      <c r="W26">
        <v>73.12</v>
      </c>
      <c r="X26">
        <v>96.48</v>
      </c>
      <c r="Y26">
        <v>120.68</v>
      </c>
      <c r="Z26">
        <v>51.29</v>
      </c>
      <c r="AA26">
        <v>40.47</v>
      </c>
      <c r="AB26">
        <v>13.12</v>
      </c>
      <c r="AC26">
        <v>53.57</v>
      </c>
      <c r="AD26">
        <v>166</v>
      </c>
      <c r="AE26">
        <v>166</v>
      </c>
      <c r="AF26">
        <v>237</v>
      </c>
      <c r="AG26">
        <v>303</v>
      </c>
      <c r="AH26">
        <v>297</v>
      </c>
      <c r="AI26">
        <v>257</v>
      </c>
      <c r="AJ26">
        <v>248</v>
      </c>
      <c r="AK26">
        <v>269</v>
      </c>
      <c r="AL26">
        <v>330</v>
      </c>
    </row>
    <row r="27" spans="2:38" x14ac:dyDescent="0.25">
      <c r="B27" t="str">
        <f>Bilan!B27</f>
        <v>KRAUSSMAFFEI BERSTORFF GMBH</v>
      </c>
      <c r="C27">
        <v>1.65</v>
      </c>
      <c r="D27">
        <v>1.47</v>
      </c>
      <c r="E27">
        <v>1.34</v>
      </c>
      <c r="F27">
        <v>1.54</v>
      </c>
      <c r="G27">
        <v>1.41</v>
      </c>
      <c r="H27">
        <v>1.45</v>
      </c>
      <c r="I27">
        <v>1.26</v>
      </c>
      <c r="J27">
        <v>1.3</v>
      </c>
      <c r="K27">
        <v>1.26</v>
      </c>
      <c r="L27">
        <v>22.47</v>
      </c>
      <c r="M27">
        <v>20.63</v>
      </c>
      <c r="N27">
        <v>13.22</v>
      </c>
      <c r="O27">
        <v>23.01</v>
      </c>
      <c r="P27">
        <v>16.71</v>
      </c>
      <c r="Q27">
        <v>14.68</v>
      </c>
      <c r="R27">
        <v>9.52</v>
      </c>
      <c r="S27">
        <v>10.01</v>
      </c>
      <c r="T27">
        <v>9.41</v>
      </c>
      <c r="U27">
        <v>94.17</v>
      </c>
      <c r="V27">
        <v>71.62</v>
      </c>
      <c r="W27">
        <v>108.87</v>
      </c>
      <c r="X27">
        <v>55.74</v>
      </c>
      <c r="Y27">
        <v>80.7</v>
      </c>
      <c r="Z27">
        <v>119.72</v>
      </c>
      <c r="AA27">
        <v>134.38</v>
      </c>
      <c r="AB27">
        <v>147.03</v>
      </c>
      <c r="AC27">
        <v>139.44999999999999</v>
      </c>
      <c r="AD27">
        <v>514</v>
      </c>
      <c r="AE27">
        <v>511</v>
      </c>
      <c r="AF27">
        <v>521</v>
      </c>
      <c r="AG27">
        <v>532</v>
      </c>
      <c r="AH27">
        <v>519</v>
      </c>
      <c r="AI27">
        <v>425</v>
      </c>
      <c r="AJ27">
        <v>448</v>
      </c>
      <c r="AK27">
        <v>501</v>
      </c>
      <c r="AL27">
        <v>528</v>
      </c>
    </row>
    <row r="28" spans="2:38" x14ac:dyDescent="0.25">
      <c r="B28" t="str">
        <f>Bilan!B28</f>
        <v>LIEBHERR-HAUSGERÄTE OCHSENHAUSEN GMBH</v>
      </c>
      <c r="C28">
        <v>1.84</v>
      </c>
      <c r="D28">
        <v>1.62</v>
      </c>
      <c r="E28">
        <v>1.26</v>
      </c>
      <c r="F28">
        <v>1.32</v>
      </c>
      <c r="G28">
        <v>1.27</v>
      </c>
      <c r="H28">
        <v>1.55</v>
      </c>
      <c r="I28">
        <v>1.51</v>
      </c>
      <c r="J28">
        <v>1.46</v>
      </c>
      <c r="K28">
        <v>1.43</v>
      </c>
      <c r="L28">
        <v>26.85</v>
      </c>
      <c r="M28">
        <v>22.73</v>
      </c>
      <c r="N28">
        <v>20.25</v>
      </c>
      <c r="O28">
        <v>26.54</v>
      </c>
      <c r="P28">
        <v>23.25</v>
      </c>
      <c r="Q28">
        <v>25.34</v>
      </c>
      <c r="R28">
        <v>24.94</v>
      </c>
      <c r="S28">
        <v>23.73</v>
      </c>
      <c r="T28">
        <v>22.24</v>
      </c>
      <c r="U28">
        <v>121.73</v>
      </c>
      <c r="V28">
        <v>143.88</v>
      </c>
      <c r="W28">
        <v>212.68</v>
      </c>
      <c r="X28">
        <v>196.97</v>
      </c>
      <c r="Y28">
        <v>230.41</v>
      </c>
      <c r="Z28">
        <v>143.84</v>
      </c>
      <c r="AA28">
        <v>174.23</v>
      </c>
      <c r="AB28">
        <v>202.03</v>
      </c>
      <c r="AC28">
        <v>185.2</v>
      </c>
      <c r="AD28">
        <v>1643</v>
      </c>
      <c r="AE28">
        <v>1661</v>
      </c>
      <c r="AF28">
        <v>1786</v>
      </c>
      <c r="AG28">
        <v>1851</v>
      </c>
      <c r="AH28">
        <v>1790</v>
      </c>
      <c r="AI28">
        <v>1711</v>
      </c>
      <c r="AJ28">
        <v>1707</v>
      </c>
      <c r="AK28">
        <v>1759</v>
      </c>
      <c r="AL28">
        <v>1808</v>
      </c>
    </row>
    <row r="29" spans="2:38" x14ac:dyDescent="0.25">
      <c r="B29" t="str">
        <f>Bilan!B29</f>
        <v>LIEBHERR-WERK EHINGEN GMBH</v>
      </c>
      <c r="C29">
        <v>2.96</v>
      </c>
      <c r="D29">
        <v>3.78</v>
      </c>
      <c r="E29">
        <v>2.96</v>
      </c>
      <c r="F29">
        <v>2.65</v>
      </c>
      <c r="G29">
        <v>4.1500000000000004</v>
      </c>
      <c r="H29">
        <v>4.8</v>
      </c>
      <c r="I29">
        <v>3.35</v>
      </c>
      <c r="J29">
        <v>4.33</v>
      </c>
      <c r="K29">
        <v>4.96</v>
      </c>
      <c r="L29">
        <v>42.57</v>
      </c>
      <c r="M29">
        <v>50.02</v>
      </c>
      <c r="N29">
        <v>51.03</v>
      </c>
      <c r="O29">
        <v>48.21</v>
      </c>
      <c r="P29">
        <v>59.39</v>
      </c>
      <c r="Q29">
        <v>64.87</v>
      </c>
      <c r="R29">
        <v>61.97</v>
      </c>
      <c r="S29">
        <v>65.569999999999993</v>
      </c>
      <c r="T29">
        <v>67.77</v>
      </c>
      <c r="U29">
        <v>73.72</v>
      </c>
      <c r="V29">
        <v>58.94</v>
      </c>
      <c r="W29">
        <v>45.96</v>
      </c>
      <c r="X29">
        <v>46.75</v>
      </c>
      <c r="Y29">
        <v>43.94</v>
      </c>
      <c r="Z29">
        <v>29.27</v>
      </c>
      <c r="AA29">
        <v>24.88</v>
      </c>
      <c r="AB29">
        <v>27.16</v>
      </c>
      <c r="AC29">
        <v>26.95</v>
      </c>
      <c r="AD29" t="s">
        <v>63</v>
      </c>
      <c r="AE29">
        <v>2263</v>
      </c>
      <c r="AF29">
        <v>2283</v>
      </c>
      <c r="AG29">
        <v>2441</v>
      </c>
      <c r="AH29">
        <v>2531</v>
      </c>
      <c r="AI29">
        <v>2511</v>
      </c>
      <c r="AJ29">
        <v>2603</v>
      </c>
      <c r="AK29">
        <v>2704</v>
      </c>
      <c r="AL29">
        <v>2771</v>
      </c>
    </row>
    <row r="30" spans="2:38" x14ac:dyDescent="0.25">
      <c r="B30" t="str">
        <f>Bilan!B30</f>
        <v>MAQUET GMBH</v>
      </c>
      <c r="C30">
        <v>10.51</v>
      </c>
      <c r="D30">
        <v>10.39</v>
      </c>
      <c r="E30">
        <v>8.93</v>
      </c>
      <c r="F30">
        <v>3.31</v>
      </c>
      <c r="G30">
        <v>5.84</v>
      </c>
      <c r="H30">
        <v>3.87</v>
      </c>
      <c r="I30">
        <v>4.3099999999999996</v>
      </c>
      <c r="J30">
        <v>2.79</v>
      </c>
      <c r="K30">
        <v>2.79</v>
      </c>
      <c r="L30">
        <v>43.56</v>
      </c>
      <c r="M30">
        <v>39.619999999999997</v>
      </c>
      <c r="N30">
        <v>28.86</v>
      </c>
      <c r="O30">
        <v>30.27</v>
      </c>
      <c r="P30">
        <v>13.76</v>
      </c>
      <c r="Q30">
        <v>6.92</v>
      </c>
      <c r="R30">
        <v>15.91</v>
      </c>
      <c r="S30">
        <v>6.2</v>
      </c>
      <c r="T30">
        <v>6.2</v>
      </c>
      <c r="U30">
        <v>113.15</v>
      </c>
      <c r="V30">
        <v>133.96</v>
      </c>
      <c r="W30">
        <v>218.75</v>
      </c>
      <c r="X30">
        <v>159.49</v>
      </c>
      <c r="Y30">
        <v>543.12</v>
      </c>
      <c r="Z30" t="s">
        <v>90</v>
      </c>
      <c r="AA30">
        <v>438.94</v>
      </c>
      <c r="AB30" t="s">
        <v>90</v>
      </c>
      <c r="AC30" t="s">
        <v>90</v>
      </c>
      <c r="AD30" t="s">
        <v>63</v>
      </c>
      <c r="AE30">
        <v>418</v>
      </c>
      <c r="AF30">
        <v>435</v>
      </c>
      <c r="AG30">
        <v>455</v>
      </c>
      <c r="AH30">
        <v>489</v>
      </c>
      <c r="AI30">
        <v>510</v>
      </c>
      <c r="AJ30">
        <v>549</v>
      </c>
      <c r="AK30">
        <v>497</v>
      </c>
      <c r="AL30">
        <v>497</v>
      </c>
    </row>
    <row r="31" spans="2:38" x14ac:dyDescent="0.25">
      <c r="B31" t="str">
        <f>Bilan!B31</f>
        <v>NOWEDA PHARMA-HANDELS-GESELLSCHAFT MIT BESCHRÄNKTER HAFTUNG</v>
      </c>
      <c r="C31" t="s">
        <v>90</v>
      </c>
      <c r="D31">
        <v>1.1000000000000001</v>
      </c>
      <c r="E31">
        <v>1.08</v>
      </c>
      <c r="F31">
        <v>1.06</v>
      </c>
      <c r="G31">
        <v>1.1000000000000001</v>
      </c>
      <c r="H31">
        <v>1.1000000000000001</v>
      </c>
      <c r="I31">
        <v>1.1399999999999999</v>
      </c>
      <c r="J31">
        <v>1.06</v>
      </c>
      <c r="K31">
        <v>1.1100000000000001</v>
      </c>
      <c r="L31">
        <v>2.06</v>
      </c>
      <c r="M31">
        <v>1.95</v>
      </c>
      <c r="N31">
        <v>1.81</v>
      </c>
      <c r="O31">
        <v>1.76</v>
      </c>
      <c r="P31">
        <v>1.61</v>
      </c>
      <c r="Q31">
        <v>1.48</v>
      </c>
      <c r="R31">
        <v>1.43</v>
      </c>
      <c r="S31">
        <v>1.38</v>
      </c>
      <c r="T31">
        <v>1.34</v>
      </c>
      <c r="U31" t="s">
        <v>63</v>
      </c>
      <c r="V31" t="s">
        <v>90</v>
      </c>
      <c r="W31" t="s">
        <v>90</v>
      </c>
      <c r="X31" t="s">
        <v>90</v>
      </c>
      <c r="Y31" t="s">
        <v>90</v>
      </c>
      <c r="Z31" t="s">
        <v>90</v>
      </c>
      <c r="AA31" t="s">
        <v>90</v>
      </c>
      <c r="AB31" t="s">
        <v>90</v>
      </c>
      <c r="AC31" t="s">
        <v>90</v>
      </c>
      <c r="AD31" t="s">
        <v>63</v>
      </c>
      <c r="AE31">
        <v>328</v>
      </c>
      <c r="AF31">
        <v>309</v>
      </c>
      <c r="AG31">
        <v>255</v>
      </c>
      <c r="AH31">
        <v>282</v>
      </c>
      <c r="AI31">
        <v>300</v>
      </c>
      <c r="AJ31">
        <v>286</v>
      </c>
      <c r="AK31">
        <v>308</v>
      </c>
      <c r="AL31">
        <v>343</v>
      </c>
    </row>
    <row r="32" spans="2:38" x14ac:dyDescent="0.25">
      <c r="B32" t="str">
        <f>Bilan!B32</f>
        <v>ONTEX VERTRIEB GMBH &amp; CO. KG</v>
      </c>
      <c r="C32">
        <v>1.0900000000000001</v>
      </c>
      <c r="D32">
        <v>0.28000000000000003</v>
      </c>
      <c r="E32">
        <v>0.93</v>
      </c>
      <c r="F32">
        <v>1.19</v>
      </c>
      <c r="G32">
        <v>3.49</v>
      </c>
      <c r="H32">
        <v>1.17</v>
      </c>
      <c r="I32">
        <v>0.74</v>
      </c>
      <c r="J32">
        <v>0.68</v>
      </c>
      <c r="K32">
        <v>0.69</v>
      </c>
      <c r="L32">
        <v>52.01</v>
      </c>
      <c r="M32">
        <v>50.43</v>
      </c>
      <c r="N32">
        <v>65.180000000000007</v>
      </c>
      <c r="O32">
        <v>69.319999999999993</v>
      </c>
      <c r="P32">
        <v>63.68</v>
      </c>
      <c r="Q32">
        <v>67.87</v>
      </c>
      <c r="R32">
        <v>59.55</v>
      </c>
      <c r="S32">
        <v>66.540000000000006</v>
      </c>
      <c r="T32">
        <v>67.510000000000005</v>
      </c>
      <c r="U32">
        <v>70.069999999999993</v>
      </c>
      <c r="V32">
        <v>67.98</v>
      </c>
      <c r="W32">
        <v>31</v>
      </c>
      <c r="X32">
        <v>25.42</v>
      </c>
      <c r="Y32">
        <v>44.86</v>
      </c>
      <c r="Z32">
        <v>23.08</v>
      </c>
      <c r="AA32">
        <v>25.97</v>
      </c>
      <c r="AB32">
        <v>24.94</v>
      </c>
      <c r="AC32">
        <v>24.49</v>
      </c>
      <c r="AD32">
        <v>11</v>
      </c>
      <c r="AE32">
        <v>8</v>
      </c>
      <c r="AF32">
        <v>10</v>
      </c>
      <c r="AG32">
        <v>11</v>
      </c>
      <c r="AH32">
        <v>8</v>
      </c>
      <c r="AI32">
        <v>8</v>
      </c>
      <c r="AJ32">
        <v>6</v>
      </c>
      <c r="AK32">
        <v>8</v>
      </c>
      <c r="AL32">
        <v>8</v>
      </c>
    </row>
    <row r="33" spans="2:38" x14ac:dyDescent="0.25">
      <c r="B33" t="str">
        <f>Bilan!B33</f>
        <v>R&amp;R ICE CREAM DEUTSCHLAND GMBH</v>
      </c>
      <c r="C33">
        <v>0.86</v>
      </c>
      <c r="D33">
        <v>2.04</v>
      </c>
      <c r="E33">
        <v>1.27</v>
      </c>
      <c r="F33">
        <v>1.02</v>
      </c>
      <c r="G33">
        <v>1.24</v>
      </c>
      <c r="H33">
        <v>1.96</v>
      </c>
      <c r="I33">
        <v>2.5099999999999998</v>
      </c>
      <c r="J33">
        <v>2.7</v>
      </c>
      <c r="K33">
        <v>1.94</v>
      </c>
      <c r="L33">
        <v>40.42</v>
      </c>
      <c r="M33">
        <v>24.77</v>
      </c>
      <c r="N33">
        <v>17.22</v>
      </c>
      <c r="O33">
        <v>19.829999999999998</v>
      </c>
      <c r="P33">
        <v>26.85</v>
      </c>
      <c r="Q33">
        <v>36.72</v>
      </c>
      <c r="R33">
        <v>32.659999999999997</v>
      </c>
      <c r="S33">
        <v>41.91</v>
      </c>
      <c r="T33">
        <v>41.59</v>
      </c>
      <c r="U33">
        <v>92.25</v>
      </c>
      <c r="V33">
        <v>222.5</v>
      </c>
      <c r="W33">
        <v>314.98</v>
      </c>
      <c r="X33">
        <v>234.3</v>
      </c>
      <c r="Y33">
        <v>154.81</v>
      </c>
      <c r="Z33">
        <v>120.45</v>
      </c>
      <c r="AA33">
        <v>156.49</v>
      </c>
      <c r="AB33">
        <v>100.36</v>
      </c>
      <c r="AC33">
        <v>86.72</v>
      </c>
      <c r="AD33">
        <v>452</v>
      </c>
      <c r="AE33">
        <v>483</v>
      </c>
      <c r="AF33">
        <v>464</v>
      </c>
      <c r="AG33">
        <v>414</v>
      </c>
      <c r="AH33">
        <v>430</v>
      </c>
      <c r="AI33">
        <v>446</v>
      </c>
      <c r="AJ33">
        <v>464</v>
      </c>
      <c r="AK33">
        <v>448</v>
      </c>
      <c r="AL33">
        <v>480</v>
      </c>
    </row>
    <row r="34" spans="2:38" x14ac:dyDescent="0.25">
      <c r="B34" t="str">
        <f>Bilan!B34</f>
        <v>RABO TRADING GERMANY GMBH</v>
      </c>
      <c r="C34">
        <v>1.03</v>
      </c>
      <c r="D34">
        <v>1.01</v>
      </c>
      <c r="E34">
        <v>1.01</v>
      </c>
      <c r="F34">
        <v>1.01</v>
      </c>
      <c r="G34">
        <v>1.01</v>
      </c>
      <c r="H34">
        <v>1.01</v>
      </c>
      <c r="I34">
        <v>1.01</v>
      </c>
      <c r="J34">
        <v>1.01</v>
      </c>
      <c r="K34">
        <v>1.01</v>
      </c>
      <c r="L34">
        <v>0.72</v>
      </c>
      <c r="M34">
        <v>0.49</v>
      </c>
      <c r="N34">
        <v>0.73</v>
      </c>
      <c r="O34">
        <v>0.74</v>
      </c>
      <c r="P34">
        <v>0.96</v>
      </c>
      <c r="Q34">
        <v>0.77</v>
      </c>
      <c r="R34">
        <v>0.71</v>
      </c>
      <c r="S34">
        <v>0.61</v>
      </c>
      <c r="T34">
        <v>0.74</v>
      </c>
      <c r="U34" t="s">
        <v>90</v>
      </c>
      <c r="V34" t="s">
        <v>90</v>
      </c>
      <c r="W34" t="s">
        <v>90</v>
      </c>
      <c r="X34">
        <v>2.36</v>
      </c>
      <c r="Y34">
        <v>32.9</v>
      </c>
      <c r="Z34" t="s">
        <v>90</v>
      </c>
      <c r="AA34" t="s">
        <v>90</v>
      </c>
      <c r="AB34">
        <v>6.01</v>
      </c>
      <c r="AC34">
        <v>5.0999999999999996</v>
      </c>
      <c r="AD34" t="s">
        <v>63</v>
      </c>
      <c r="AE34" t="s">
        <v>63</v>
      </c>
      <c r="AF34">
        <v>2</v>
      </c>
      <c r="AG34">
        <v>22</v>
      </c>
      <c r="AH34">
        <v>22</v>
      </c>
      <c r="AI34">
        <v>22</v>
      </c>
      <c r="AJ34">
        <v>22</v>
      </c>
      <c r="AK34" t="s">
        <v>63</v>
      </c>
      <c r="AL34" t="s">
        <v>63</v>
      </c>
    </row>
    <row r="35" spans="2:38" x14ac:dyDescent="0.25">
      <c r="B35" t="str">
        <f>Bilan!B35</f>
        <v>RENAULT DEUTSCHLAND AG</v>
      </c>
      <c r="C35">
        <v>3.53</v>
      </c>
      <c r="D35">
        <v>3.95</v>
      </c>
      <c r="E35">
        <v>3.75</v>
      </c>
      <c r="F35">
        <v>3</v>
      </c>
      <c r="G35">
        <v>4.54</v>
      </c>
      <c r="H35">
        <v>6.93</v>
      </c>
      <c r="I35">
        <v>5.54</v>
      </c>
      <c r="J35">
        <v>4.62</v>
      </c>
      <c r="K35">
        <v>4.8</v>
      </c>
      <c r="L35">
        <v>10.64</v>
      </c>
      <c r="M35">
        <v>12.22</v>
      </c>
      <c r="N35">
        <v>12.12</v>
      </c>
      <c r="O35">
        <v>5.16</v>
      </c>
      <c r="P35">
        <v>8.24</v>
      </c>
      <c r="Q35">
        <v>10.91</v>
      </c>
      <c r="R35">
        <v>11.46</v>
      </c>
      <c r="S35">
        <v>4.88</v>
      </c>
      <c r="T35">
        <v>4.9800000000000004</v>
      </c>
      <c r="U35">
        <v>607.70000000000005</v>
      </c>
      <c r="V35">
        <v>532</v>
      </c>
      <c r="W35">
        <v>535.89</v>
      </c>
      <c r="X35" t="s">
        <v>90</v>
      </c>
      <c r="Y35">
        <v>880.95</v>
      </c>
      <c r="Z35">
        <v>697.03</v>
      </c>
      <c r="AA35">
        <v>627.28</v>
      </c>
      <c r="AB35" t="s">
        <v>90</v>
      </c>
      <c r="AC35" t="s">
        <v>90</v>
      </c>
      <c r="AD35">
        <v>907</v>
      </c>
      <c r="AE35" t="s">
        <v>63</v>
      </c>
      <c r="AF35">
        <v>573</v>
      </c>
      <c r="AG35">
        <v>546</v>
      </c>
      <c r="AH35">
        <v>468</v>
      </c>
      <c r="AI35">
        <v>449</v>
      </c>
      <c r="AJ35">
        <v>456</v>
      </c>
      <c r="AK35">
        <v>460</v>
      </c>
      <c r="AL35">
        <v>416</v>
      </c>
    </row>
    <row r="36" spans="2:38" x14ac:dyDescent="0.25">
      <c r="B36" t="str">
        <f>Bilan!B36</f>
        <v>RHEIKA-DELTA WARENHANDELSGESELLSCHAFT MIT BESCHRÄNKTER HAFTUNG</v>
      </c>
      <c r="C36">
        <v>0.73</v>
      </c>
      <c r="D36">
        <v>0.7</v>
      </c>
      <c r="E36">
        <v>0.67</v>
      </c>
      <c r="F36">
        <v>0.66</v>
      </c>
      <c r="G36">
        <v>0.7</v>
      </c>
      <c r="H36">
        <v>0.67</v>
      </c>
      <c r="I36">
        <v>0.66</v>
      </c>
      <c r="J36">
        <v>0.63</v>
      </c>
      <c r="K36">
        <v>0.64</v>
      </c>
      <c r="L36">
        <v>22.04</v>
      </c>
      <c r="M36">
        <v>23.72</v>
      </c>
      <c r="N36">
        <v>23.29</v>
      </c>
      <c r="O36">
        <v>22.96</v>
      </c>
      <c r="P36">
        <v>26.88</v>
      </c>
      <c r="Q36">
        <v>26.9</v>
      </c>
      <c r="R36">
        <v>26.18</v>
      </c>
      <c r="S36">
        <v>30.14</v>
      </c>
      <c r="T36">
        <v>30.82</v>
      </c>
      <c r="U36">
        <v>121.28</v>
      </c>
      <c r="V36">
        <v>91.97</v>
      </c>
      <c r="W36">
        <v>91.07</v>
      </c>
      <c r="X36">
        <v>82.37</v>
      </c>
      <c r="Y36">
        <v>64.97</v>
      </c>
      <c r="Z36">
        <v>62.11</v>
      </c>
      <c r="AA36">
        <v>51.83</v>
      </c>
      <c r="AB36">
        <v>15.46</v>
      </c>
      <c r="AC36">
        <v>15.23</v>
      </c>
      <c r="AD36">
        <v>2255</v>
      </c>
      <c r="AE36">
        <v>2286</v>
      </c>
      <c r="AF36">
        <v>2283</v>
      </c>
      <c r="AG36">
        <v>2306</v>
      </c>
      <c r="AH36">
        <v>2344</v>
      </c>
      <c r="AI36">
        <v>2303</v>
      </c>
      <c r="AJ36">
        <v>2317</v>
      </c>
      <c r="AK36">
        <v>3971</v>
      </c>
      <c r="AL36">
        <v>4001</v>
      </c>
    </row>
    <row r="37" spans="2:38" x14ac:dyDescent="0.25">
      <c r="B37" t="str">
        <f>Bilan!B37</f>
        <v>ROCHE DIAGNOSTICS GMBH</v>
      </c>
      <c r="C37">
        <v>1.65</v>
      </c>
      <c r="D37">
        <v>1.78</v>
      </c>
      <c r="E37">
        <v>1.1299999999999999</v>
      </c>
      <c r="F37">
        <v>1.22</v>
      </c>
      <c r="G37">
        <v>1.2</v>
      </c>
      <c r="H37">
        <v>1.21</v>
      </c>
      <c r="I37">
        <v>1.29</v>
      </c>
      <c r="J37">
        <v>1.4</v>
      </c>
      <c r="K37">
        <v>1.25</v>
      </c>
      <c r="L37">
        <v>20.04</v>
      </c>
      <c r="M37">
        <v>19.13</v>
      </c>
      <c r="N37">
        <v>18.22</v>
      </c>
      <c r="O37">
        <v>17.239999999999998</v>
      </c>
      <c r="P37">
        <v>16.079999999999998</v>
      </c>
      <c r="Q37">
        <v>15.24</v>
      </c>
      <c r="R37">
        <v>14.65</v>
      </c>
      <c r="S37">
        <v>14.09</v>
      </c>
      <c r="T37">
        <v>11.99</v>
      </c>
      <c r="U37">
        <v>277.68</v>
      </c>
      <c r="V37">
        <v>307.07</v>
      </c>
      <c r="W37">
        <v>246.18</v>
      </c>
      <c r="X37">
        <v>273.93</v>
      </c>
      <c r="Y37">
        <v>283.64</v>
      </c>
      <c r="Z37">
        <v>308.26</v>
      </c>
      <c r="AA37">
        <v>327.93</v>
      </c>
      <c r="AB37">
        <v>355.85</v>
      </c>
      <c r="AC37">
        <v>375.8</v>
      </c>
      <c r="AD37">
        <v>10261</v>
      </c>
      <c r="AE37">
        <v>8589</v>
      </c>
      <c r="AF37">
        <v>10697</v>
      </c>
      <c r="AG37">
        <v>11208</v>
      </c>
      <c r="AH37">
        <v>11408</v>
      </c>
      <c r="AI37">
        <v>10979</v>
      </c>
      <c r="AJ37">
        <v>10364</v>
      </c>
      <c r="AK37">
        <v>10527</v>
      </c>
      <c r="AL37">
        <v>10861</v>
      </c>
    </row>
    <row r="38" spans="2:38" x14ac:dyDescent="0.25">
      <c r="B38" t="str">
        <f>Bilan!B38</f>
        <v>ROGESA ROHEISENGESELL- SCHAFT SAAR MBH</v>
      </c>
      <c r="C38">
        <v>21.46</v>
      </c>
      <c r="D38">
        <v>2.44</v>
      </c>
      <c r="E38">
        <v>2.06</v>
      </c>
      <c r="F38">
        <v>2.25</v>
      </c>
      <c r="G38">
        <v>2.33</v>
      </c>
      <c r="H38">
        <v>1.41</v>
      </c>
      <c r="I38">
        <v>1.51</v>
      </c>
      <c r="J38">
        <v>1.62</v>
      </c>
      <c r="K38">
        <v>1.54</v>
      </c>
      <c r="L38">
        <v>37.51</v>
      </c>
      <c r="M38">
        <v>46.84</v>
      </c>
      <c r="N38">
        <v>36.549999999999997</v>
      </c>
      <c r="O38">
        <v>43.4</v>
      </c>
      <c r="P38">
        <v>44.87</v>
      </c>
      <c r="Q38">
        <v>29.55</v>
      </c>
      <c r="R38">
        <v>34.39</v>
      </c>
      <c r="S38">
        <v>39.380000000000003</v>
      </c>
      <c r="T38">
        <v>41.55</v>
      </c>
      <c r="U38">
        <v>166.58</v>
      </c>
      <c r="V38">
        <v>62.21</v>
      </c>
      <c r="W38">
        <v>80.47</v>
      </c>
      <c r="X38">
        <v>61.17</v>
      </c>
      <c r="Y38">
        <v>68.37</v>
      </c>
      <c r="Z38">
        <v>93.36</v>
      </c>
      <c r="AA38">
        <v>111.56</v>
      </c>
      <c r="AB38">
        <v>68.08</v>
      </c>
      <c r="AC38">
        <v>55.14</v>
      </c>
      <c r="AD38" t="s">
        <v>63</v>
      </c>
      <c r="AE38" t="s">
        <v>63</v>
      </c>
      <c r="AF38" t="s">
        <v>63</v>
      </c>
      <c r="AG38" t="s">
        <v>63</v>
      </c>
      <c r="AH38" t="s">
        <v>63</v>
      </c>
      <c r="AI38">
        <v>4</v>
      </c>
      <c r="AJ38" t="s">
        <v>63</v>
      </c>
      <c r="AK38">
        <v>4</v>
      </c>
      <c r="AL38">
        <v>4</v>
      </c>
    </row>
    <row r="39" spans="2:38" x14ac:dyDescent="0.25">
      <c r="B39" t="str">
        <f>Bilan!B39</f>
        <v>SAARSCHMIEDE GMBH FREIFORMSCHMIEDE</v>
      </c>
      <c r="C39">
        <v>1.1100000000000001</v>
      </c>
      <c r="D39">
        <v>1.1599999999999999</v>
      </c>
      <c r="E39">
        <v>4.24</v>
      </c>
      <c r="F39">
        <v>2.0099999999999998</v>
      </c>
      <c r="G39">
        <v>1.55</v>
      </c>
      <c r="H39">
        <v>2.25</v>
      </c>
      <c r="I39">
        <v>1.72</v>
      </c>
      <c r="J39">
        <v>1.63</v>
      </c>
      <c r="K39">
        <v>1.22</v>
      </c>
      <c r="L39">
        <v>18.920000000000002</v>
      </c>
      <c r="M39">
        <v>23.74</v>
      </c>
      <c r="N39">
        <v>44.75</v>
      </c>
      <c r="O39">
        <v>33.26</v>
      </c>
      <c r="P39">
        <v>32.75</v>
      </c>
      <c r="Q39">
        <v>32.78</v>
      </c>
      <c r="R39">
        <v>34.46</v>
      </c>
      <c r="S39">
        <v>32.85</v>
      </c>
      <c r="T39">
        <v>33.32</v>
      </c>
      <c r="U39">
        <v>7.27</v>
      </c>
      <c r="V39">
        <v>12.24</v>
      </c>
      <c r="W39">
        <v>99.48</v>
      </c>
      <c r="X39">
        <v>146.08000000000001</v>
      </c>
      <c r="Y39">
        <v>162.11000000000001</v>
      </c>
      <c r="Z39">
        <v>177.78</v>
      </c>
      <c r="AA39">
        <v>157.69</v>
      </c>
      <c r="AB39">
        <v>180.84</v>
      </c>
      <c r="AC39">
        <v>181.1</v>
      </c>
      <c r="AD39" t="s">
        <v>63</v>
      </c>
      <c r="AE39" t="s">
        <v>63</v>
      </c>
      <c r="AF39">
        <v>322</v>
      </c>
      <c r="AG39">
        <v>541</v>
      </c>
      <c r="AH39">
        <v>754</v>
      </c>
      <c r="AI39">
        <v>1116</v>
      </c>
      <c r="AJ39">
        <v>1147</v>
      </c>
      <c r="AK39">
        <v>1100</v>
      </c>
      <c r="AL39">
        <v>1021</v>
      </c>
    </row>
    <row r="40" spans="2:38" x14ac:dyDescent="0.25">
      <c r="B40" t="str">
        <f>Bilan!B40</f>
        <v>SAINT-GOBAIN GLASS DEUTSCHLAND GMBH</v>
      </c>
      <c r="C40">
        <v>0.37</v>
      </c>
      <c r="D40">
        <v>0.3</v>
      </c>
      <c r="E40">
        <v>0.37</v>
      </c>
      <c r="F40">
        <v>0.31</v>
      </c>
      <c r="G40">
        <v>0.56000000000000005</v>
      </c>
      <c r="H40" t="s">
        <v>90</v>
      </c>
      <c r="I40">
        <v>0.42</v>
      </c>
      <c r="J40">
        <v>0.54</v>
      </c>
      <c r="K40">
        <v>0.65</v>
      </c>
      <c r="L40">
        <v>30.33</v>
      </c>
      <c r="M40">
        <v>31.28</v>
      </c>
      <c r="N40">
        <v>33.06</v>
      </c>
      <c r="O40">
        <v>25.59</v>
      </c>
      <c r="P40">
        <v>22.43</v>
      </c>
      <c r="Q40">
        <v>23.25</v>
      </c>
      <c r="R40">
        <v>23.52</v>
      </c>
      <c r="S40">
        <v>22.1</v>
      </c>
      <c r="T40">
        <v>17.170000000000002</v>
      </c>
      <c r="U40">
        <v>81.92</v>
      </c>
      <c r="V40">
        <v>46.56</v>
      </c>
      <c r="W40">
        <v>48.96</v>
      </c>
      <c r="X40">
        <v>68.930000000000007</v>
      </c>
      <c r="Y40">
        <v>175.73</v>
      </c>
      <c r="Z40">
        <v>329.51</v>
      </c>
      <c r="AA40">
        <v>129.52000000000001</v>
      </c>
      <c r="AB40">
        <v>132.1</v>
      </c>
      <c r="AC40">
        <v>95.75</v>
      </c>
      <c r="AD40">
        <v>793</v>
      </c>
      <c r="AE40">
        <v>757</v>
      </c>
      <c r="AF40">
        <v>723</v>
      </c>
      <c r="AG40">
        <v>694</v>
      </c>
      <c r="AH40">
        <v>661</v>
      </c>
      <c r="AI40">
        <v>648</v>
      </c>
      <c r="AJ40">
        <v>662</v>
      </c>
      <c r="AK40">
        <v>649</v>
      </c>
      <c r="AL40">
        <v>634</v>
      </c>
    </row>
    <row r="41" spans="2:38" x14ac:dyDescent="0.25">
      <c r="B41" t="str">
        <f>Bilan!B41</f>
        <v>SAME DEUTZ-FAHR DEUTSCHLAND GMBH</v>
      </c>
      <c r="C41">
        <v>1.71</v>
      </c>
      <c r="D41">
        <v>1.44</v>
      </c>
      <c r="E41" t="s">
        <v>90</v>
      </c>
      <c r="F41">
        <v>1.24</v>
      </c>
      <c r="G41">
        <v>1.34</v>
      </c>
      <c r="H41">
        <v>1.31</v>
      </c>
      <c r="I41">
        <v>1.41</v>
      </c>
      <c r="J41">
        <v>1.52</v>
      </c>
      <c r="K41">
        <v>1.55</v>
      </c>
      <c r="L41">
        <v>29.04</v>
      </c>
      <c r="M41">
        <v>20.350000000000001</v>
      </c>
      <c r="N41">
        <v>19.399999999999999</v>
      </c>
      <c r="O41">
        <v>11.4</v>
      </c>
      <c r="P41">
        <v>16.5</v>
      </c>
      <c r="Q41">
        <v>17.170000000000002</v>
      </c>
      <c r="R41">
        <v>20.12</v>
      </c>
      <c r="S41">
        <v>22.36</v>
      </c>
      <c r="T41">
        <v>20.76</v>
      </c>
      <c r="U41">
        <v>61.39</v>
      </c>
      <c r="V41">
        <v>86.1</v>
      </c>
      <c r="W41">
        <v>415.44</v>
      </c>
      <c r="X41">
        <v>134.69</v>
      </c>
      <c r="Y41">
        <v>138.4</v>
      </c>
      <c r="Z41">
        <v>127.95</v>
      </c>
      <c r="AA41">
        <v>113.54</v>
      </c>
      <c r="AB41">
        <v>99.62</v>
      </c>
      <c r="AC41">
        <v>126.5</v>
      </c>
      <c r="AD41">
        <v>498</v>
      </c>
      <c r="AE41">
        <v>488</v>
      </c>
      <c r="AF41">
        <v>477</v>
      </c>
      <c r="AG41">
        <v>480</v>
      </c>
      <c r="AH41">
        <v>475</v>
      </c>
      <c r="AI41">
        <v>454</v>
      </c>
      <c r="AJ41">
        <v>427</v>
      </c>
      <c r="AK41">
        <v>446</v>
      </c>
      <c r="AL41">
        <v>462</v>
      </c>
    </row>
    <row r="42" spans="2:38" x14ac:dyDescent="0.25">
      <c r="B42" t="str">
        <f>Bilan!B42</f>
        <v>SASOL WAX GMBH</v>
      </c>
      <c r="C42">
        <v>3.18</v>
      </c>
      <c r="D42">
        <v>2.98</v>
      </c>
      <c r="E42">
        <v>4.2699999999999996</v>
      </c>
      <c r="F42">
        <v>3.47</v>
      </c>
      <c r="G42">
        <v>3.32</v>
      </c>
      <c r="H42">
        <v>2.2799999999999998</v>
      </c>
      <c r="I42">
        <v>2.62</v>
      </c>
      <c r="J42">
        <v>4.25</v>
      </c>
      <c r="K42">
        <v>2.3199999999999998</v>
      </c>
      <c r="L42">
        <v>31.34</v>
      </c>
      <c r="M42">
        <v>29.35</v>
      </c>
      <c r="N42">
        <v>35.57</v>
      </c>
      <c r="O42">
        <v>28.17</v>
      </c>
      <c r="P42">
        <v>28.94</v>
      </c>
      <c r="Q42">
        <v>24.97</v>
      </c>
      <c r="R42">
        <v>23.92</v>
      </c>
      <c r="S42">
        <v>22.92</v>
      </c>
      <c r="T42">
        <v>21.27</v>
      </c>
      <c r="U42">
        <v>152.81</v>
      </c>
      <c r="V42">
        <v>167.68</v>
      </c>
      <c r="W42">
        <v>128.38999999999999</v>
      </c>
      <c r="X42">
        <v>167.76</v>
      </c>
      <c r="Y42">
        <v>167.38</v>
      </c>
      <c r="Z42">
        <v>172.57</v>
      </c>
      <c r="AA42">
        <v>198.17</v>
      </c>
      <c r="AB42">
        <v>259.17</v>
      </c>
      <c r="AC42">
        <v>223.11</v>
      </c>
      <c r="AD42">
        <v>460</v>
      </c>
      <c r="AE42">
        <v>449</v>
      </c>
      <c r="AF42">
        <v>432</v>
      </c>
      <c r="AG42">
        <v>438</v>
      </c>
      <c r="AH42">
        <v>456</v>
      </c>
      <c r="AI42">
        <v>480</v>
      </c>
      <c r="AJ42">
        <v>489</v>
      </c>
      <c r="AK42">
        <v>489</v>
      </c>
      <c r="AL42">
        <v>461</v>
      </c>
    </row>
    <row r="43" spans="2:38" x14ac:dyDescent="0.25">
      <c r="B43" t="str">
        <f>Bilan!B43</f>
        <v>S-BAHN HAMBURG GMBH</v>
      </c>
      <c r="C43">
        <v>0.16</v>
      </c>
      <c r="D43" t="s">
        <v>90</v>
      </c>
      <c r="E43">
        <v>0.16</v>
      </c>
      <c r="F43">
        <v>0.14000000000000001</v>
      </c>
      <c r="G43">
        <v>0.23</v>
      </c>
      <c r="H43">
        <v>0.27</v>
      </c>
      <c r="I43">
        <v>0.43</v>
      </c>
      <c r="J43">
        <v>0.49</v>
      </c>
      <c r="K43">
        <v>0.49</v>
      </c>
      <c r="L43">
        <v>19.84</v>
      </c>
      <c r="M43">
        <v>21.29</v>
      </c>
      <c r="N43">
        <v>22.79</v>
      </c>
      <c r="O43">
        <v>24.81</v>
      </c>
      <c r="P43">
        <v>26.8</v>
      </c>
      <c r="Q43">
        <v>29.38</v>
      </c>
      <c r="R43">
        <v>31.5</v>
      </c>
      <c r="S43">
        <v>34.270000000000003</v>
      </c>
      <c r="T43">
        <v>37.409999999999997</v>
      </c>
      <c r="U43">
        <v>279.73</v>
      </c>
      <c r="V43" t="s">
        <v>63</v>
      </c>
      <c r="W43">
        <v>162.6</v>
      </c>
      <c r="X43">
        <v>136.72999999999999</v>
      </c>
      <c r="Y43">
        <v>124.52</v>
      </c>
      <c r="Z43">
        <v>100.85</v>
      </c>
      <c r="AA43">
        <v>88.75</v>
      </c>
      <c r="AB43">
        <v>67.819999999999993</v>
      </c>
      <c r="AC43">
        <v>56.47</v>
      </c>
      <c r="AD43">
        <v>925</v>
      </c>
      <c r="AE43">
        <v>858</v>
      </c>
      <c r="AF43">
        <v>874</v>
      </c>
      <c r="AG43">
        <v>851</v>
      </c>
      <c r="AH43">
        <v>871</v>
      </c>
      <c r="AI43">
        <v>898</v>
      </c>
      <c r="AJ43">
        <v>951</v>
      </c>
      <c r="AK43">
        <v>1003</v>
      </c>
      <c r="AL43">
        <v>999</v>
      </c>
    </row>
    <row r="44" spans="2:38" x14ac:dyDescent="0.25">
      <c r="B44" t="str">
        <f>Bilan!B44</f>
        <v>SCA HYGIENE PRODUCTS GMBH</v>
      </c>
      <c r="C44">
        <v>0.67</v>
      </c>
      <c r="D44">
        <v>0.61</v>
      </c>
      <c r="E44">
        <v>0.84</v>
      </c>
      <c r="F44">
        <v>0.92</v>
      </c>
      <c r="G44">
        <v>0.93</v>
      </c>
      <c r="H44">
        <v>0.91</v>
      </c>
      <c r="I44" t="s">
        <v>90</v>
      </c>
      <c r="J44">
        <v>0.48</v>
      </c>
      <c r="K44">
        <v>0.69</v>
      </c>
      <c r="L44">
        <v>16.77</v>
      </c>
      <c r="M44">
        <v>15.18</v>
      </c>
      <c r="N44">
        <v>14.92</v>
      </c>
      <c r="O44">
        <v>14.56</v>
      </c>
      <c r="P44">
        <v>15.81</v>
      </c>
      <c r="Q44">
        <v>20.6</v>
      </c>
      <c r="R44">
        <v>15.27</v>
      </c>
      <c r="S44">
        <v>15.64</v>
      </c>
      <c r="T44">
        <v>7.88</v>
      </c>
      <c r="U44">
        <v>216.34</v>
      </c>
      <c r="V44">
        <v>228.24</v>
      </c>
      <c r="W44">
        <v>424.17</v>
      </c>
      <c r="X44">
        <v>449.02</v>
      </c>
      <c r="Y44">
        <v>463.44</v>
      </c>
      <c r="Z44">
        <v>254.2</v>
      </c>
      <c r="AA44" t="s">
        <v>63</v>
      </c>
      <c r="AB44">
        <v>128.96</v>
      </c>
      <c r="AC44">
        <v>18.82</v>
      </c>
      <c r="AD44">
        <v>1939</v>
      </c>
      <c r="AE44">
        <v>1896</v>
      </c>
      <c r="AF44">
        <v>1858</v>
      </c>
      <c r="AG44">
        <v>1866</v>
      </c>
      <c r="AH44">
        <v>1871</v>
      </c>
      <c r="AI44">
        <v>1969</v>
      </c>
      <c r="AJ44">
        <v>1847</v>
      </c>
      <c r="AK44">
        <v>1639</v>
      </c>
      <c r="AL44">
        <v>1563</v>
      </c>
    </row>
    <row r="45" spans="2:38" x14ac:dyDescent="0.25">
      <c r="B45" t="str">
        <f>Bilan!B45</f>
        <v>SEEHAFEN KIEL GMBH &amp; CO. KOMMANDITGESELLSCHAFT</v>
      </c>
      <c r="C45">
        <v>0.64</v>
      </c>
      <c r="D45">
        <v>0.54</v>
      </c>
      <c r="E45">
        <v>0.77</v>
      </c>
      <c r="F45">
        <v>1.22</v>
      </c>
      <c r="G45">
        <v>0.67</v>
      </c>
      <c r="H45">
        <v>0.73</v>
      </c>
      <c r="I45">
        <v>0.67</v>
      </c>
      <c r="J45">
        <v>0.54</v>
      </c>
      <c r="K45">
        <v>0.59</v>
      </c>
      <c r="L45">
        <v>55.94</v>
      </c>
      <c r="M45">
        <v>52.03</v>
      </c>
      <c r="N45">
        <v>50.05</v>
      </c>
      <c r="O45">
        <v>51.07</v>
      </c>
      <c r="P45">
        <v>49.38</v>
      </c>
      <c r="Q45">
        <v>46.43</v>
      </c>
      <c r="R45">
        <v>47.42</v>
      </c>
      <c r="S45">
        <v>48.64</v>
      </c>
      <c r="T45">
        <v>48.48</v>
      </c>
      <c r="U45">
        <v>76.31</v>
      </c>
      <c r="V45">
        <v>86.13</v>
      </c>
      <c r="W45">
        <v>96.23</v>
      </c>
      <c r="X45">
        <v>93.47</v>
      </c>
      <c r="Y45">
        <v>98.89</v>
      </c>
      <c r="Z45">
        <v>108.95</v>
      </c>
      <c r="AA45">
        <v>107</v>
      </c>
      <c r="AB45">
        <v>101.25</v>
      </c>
      <c r="AC45">
        <v>100.66</v>
      </c>
      <c r="AD45" t="s">
        <v>63</v>
      </c>
      <c r="AE45" t="s">
        <v>63</v>
      </c>
      <c r="AF45">
        <v>86</v>
      </c>
      <c r="AG45">
        <v>107</v>
      </c>
      <c r="AH45">
        <v>105</v>
      </c>
      <c r="AI45">
        <v>103</v>
      </c>
      <c r="AJ45">
        <v>119</v>
      </c>
      <c r="AK45">
        <v>125</v>
      </c>
      <c r="AL45">
        <v>149</v>
      </c>
    </row>
    <row r="46" spans="2:38" x14ac:dyDescent="0.25">
      <c r="B46" t="str">
        <f>Bilan!B46</f>
        <v>SKF GMBH</v>
      </c>
      <c r="C46" t="s">
        <v>90</v>
      </c>
      <c r="D46">
        <v>3.53</v>
      </c>
      <c r="E46">
        <v>3.37</v>
      </c>
      <c r="F46">
        <v>4.1100000000000003</v>
      </c>
      <c r="G46">
        <v>2.17</v>
      </c>
      <c r="H46">
        <v>2.36</v>
      </c>
      <c r="I46">
        <v>2.46</v>
      </c>
      <c r="J46">
        <v>4.38</v>
      </c>
      <c r="K46">
        <v>3.01</v>
      </c>
      <c r="L46">
        <v>24.84</v>
      </c>
      <c r="M46">
        <v>25.45</v>
      </c>
      <c r="N46">
        <v>23.57</v>
      </c>
      <c r="O46">
        <v>28.46</v>
      </c>
      <c r="P46">
        <v>14.39</v>
      </c>
      <c r="Q46">
        <v>22.06</v>
      </c>
      <c r="R46">
        <v>21.58</v>
      </c>
      <c r="S46">
        <v>24.83</v>
      </c>
      <c r="T46">
        <v>20.309999999999999</v>
      </c>
      <c r="U46" t="s">
        <v>63</v>
      </c>
      <c r="V46">
        <v>234.49</v>
      </c>
      <c r="W46">
        <v>251.06</v>
      </c>
      <c r="X46">
        <v>201.54</v>
      </c>
      <c r="Y46">
        <v>409.86</v>
      </c>
      <c r="Z46">
        <v>197.62</v>
      </c>
      <c r="AA46" t="s">
        <v>63</v>
      </c>
      <c r="AB46">
        <v>223.79</v>
      </c>
      <c r="AC46">
        <v>266.83</v>
      </c>
      <c r="AD46">
        <v>4789</v>
      </c>
      <c r="AE46">
        <v>4883</v>
      </c>
      <c r="AF46">
        <v>4858</v>
      </c>
      <c r="AG46">
        <v>5133</v>
      </c>
      <c r="AH46">
        <v>4965</v>
      </c>
      <c r="AI46">
        <v>4863</v>
      </c>
      <c r="AJ46">
        <v>5120</v>
      </c>
      <c r="AK46">
        <v>5094</v>
      </c>
      <c r="AL46">
        <v>4936</v>
      </c>
    </row>
    <row r="47" spans="2:38" x14ac:dyDescent="0.25">
      <c r="B47" t="str">
        <f>Bilan!B47</f>
        <v>SKODA AUTO DEUTSCHLAND GMBH</v>
      </c>
      <c r="C47">
        <v>2.7</v>
      </c>
      <c r="D47">
        <v>4.8499999999999996</v>
      </c>
      <c r="E47">
        <v>5.05</v>
      </c>
      <c r="F47">
        <v>3.54</v>
      </c>
      <c r="G47">
        <v>7.26</v>
      </c>
      <c r="H47">
        <v>8.7799999999999994</v>
      </c>
      <c r="I47">
        <v>6.9</v>
      </c>
      <c r="J47">
        <v>3.63</v>
      </c>
      <c r="K47">
        <v>3.34</v>
      </c>
      <c r="L47">
        <v>4.82</v>
      </c>
      <c r="M47">
        <v>4.42</v>
      </c>
      <c r="N47">
        <v>4.46</v>
      </c>
      <c r="O47">
        <v>4.9800000000000004</v>
      </c>
      <c r="P47">
        <v>10.62</v>
      </c>
      <c r="Q47">
        <v>5.57</v>
      </c>
      <c r="R47">
        <v>7.11</v>
      </c>
      <c r="S47">
        <v>6.88</v>
      </c>
      <c r="T47">
        <v>7.09</v>
      </c>
      <c r="U47" t="s">
        <v>90</v>
      </c>
      <c r="V47" t="s">
        <v>90</v>
      </c>
      <c r="W47" t="s">
        <v>90</v>
      </c>
      <c r="X47" t="s">
        <v>90</v>
      </c>
      <c r="Y47">
        <v>713.93</v>
      </c>
      <c r="Z47" t="s">
        <v>90</v>
      </c>
      <c r="AA47" t="s">
        <v>90</v>
      </c>
      <c r="AB47">
        <v>957.01</v>
      </c>
      <c r="AC47">
        <v>892.27</v>
      </c>
      <c r="AD47">
        <v>204</v>
      </c>
      <c r="AE47">
        <v>211</v>
      </c>
      <c r="AF47">
        <v>192</v>
      </c>
      <c r="AG47">
        <v>207</v>
      </c>
      <c r="AH47">
        <v>208</v>
      </c>
      <c r="AI47">
        <v>210</v>
      </c>
      <c r="AJ47">
        <v>275</v>
      </c>
      <c r="AK47">
        <v>315</v>
      </c>
      <c r="AL47">
        <v>321</v>
      </c>
    </row>
    <row r="48" spans="2:38" x14ac:dyDescent="0.25">
      <c r="B48" t="str">
        <f>Bilan!B48</f>
        <v>SODAWERK STAßFURT GMBH &amp; CO. KG</v>
      </c>
      <c r="C48">
        <v>0.4</v>
      </c>
      <c r="D48">
        <v>0.43</v>
      </c>
      <c r="E48">
        <v>2.06</v>
      </c>
      <c r="F48">
        <v>0.32</v>
      </c>
      <c r="G48">
        <v>1.05</v>
      </c>
      <c r="H48">
        <v>0.95</v>
      </c>
      <c r="I48">
        <v>0.84</v>
      </c>
      <c r="J48">
        <v>0.66</v>
      </c>
      <c r="K48">
        <v>0.43</v>
      </c>
      <c r="L48">
        <v>24.53</v>
      </c>
      <c r="M48">
        <v>23.45</v>
      </c>
      <c r="N48">
        <v>11.55</v>
      </c>
      <c r="O48">
        <v>1.67</v>
      </c>
      <c r="P48">
        <v>10.09</v>
      </c>
      <c r="Q48">
        <v>13.56</v>
      </c>
      <c r="R48">
        <v>13.47</v>
      </c>
      <c r="S48">
        <v>44.23</v>
      </c>
      <c r="T48">
        <v>44.16</v>
      </c>
      <c r="U48">
        <v>206.48</v>
      </c>
      <c r="V48">
        <v>225.04</v>
      </c>
      <c r="W48">
        <v>597.04</v>
      </c>
      <c r="X48" t="s">
        <v>90</v>
      </c>
      <c r="Y48">
        <v>558.48</v>
      </c>
      <c r="Z48">
        <v>385.99</v>
      </c>
      <c r="AA48">
        <v>444.89</v>
      </c>
      <c r="AB48">
        <v>39.6</v>
      </c>
      <c r="AC48">
        <v>33.99</v>
      </c>
      <c r="AD48" t="s">
        <v>63</v>
      </c>
      <c r="AE48">
        <v>235</v>
      </c>
      <c r="AF48">
        <v>291</v>
      </c>
      <c r="AG48">
        <v>301</v>
      </c>
      <c r="AH48">
        <v>315</v>
      </c>
      <c r="AI48">
        <v>318</v>
      </c>
      <c r="AJ48">
        <v>319</v>
      </c>
      <c r="AK48">
        <v>318</v>
      </c>
      <c r="AL48">
        <v>323</v>
      </c>
    </row>
    <row r="49" spans="2:38" x14ac:dyDescent="0.25">
      <c r="B49" t="str">
        <f>Bilan!B49</f>
        <v>STADTWERKE DÜSSELDORF AG</v>
      </c>
      <c r="C49">
        <v>4.12</v>
      </c>
      <c r="D49" t="s">
        <v>90</v>
      </c>
      <c r="E49">
        <v>6.67</v>
      </c>
      <c r="F49">
        <v>2.9</v>
      </c>
      <c r="G49">
        <v>4.6900000000000004</v>
      </c>
      <c r="H49">
        <v>3.45</v>
      </c>
      <c r="I49">
        <v>4.12</v>
      </c>
      <c r="J49">
        <v>3.25</v>
      </c>
      <c r="K49">
        <v>3.49</v>
      </c>
      <c r="L49">
        <v>46.89</v>
      </c>
      <c r="M49">
        <v>45.76</v>
      </c>
      <c r="N49">
        <v>43.14</v>
      </c>
      <c r="O49">
        <v>41.77</v>
      </c>
      <c r="P49">
        <v>47.17</v>
      </c>
      <c r="Q49">
        <v>47.67</v>
      </c>
      <c r="R49">
        <v>47.07</v>
      </c>
      <c r="S49">
        <v>46.61</v>
      </c>
      <c r="T49">
        <v>43.93</v>
      </c>
      <c r="U49">
        <v>97.26</v>
      </c>
      <c r="V49">
        <v>118.51</v>
      </c>
      <c r="W49">
        <v>117.36</v>
      </c>
      <c r="X49">
        <v>104.53</v>
      </c>
      <c r="Y49">
        <v>97.13</v>
      </c>
      <c r="Z49">
        <v>90.1</v>
      </c>
      <c r="AA49">
        <v>94.99</v>
      </c>
      <c r="AB49">
        <v>97.52</v>
      </c>
      <c r="AC49">
        <v>107.39</v>
      </c>
      <c r="AD49">
        <v>2673</v>
      </c>
      <c r="AE49">
        <v>2720</v>
      </c>
      <c r="AF49">
        <v>2643</v>
      </c>
      <c r="AG49">
        <v>2596</v>
      </c>
      <c r="AH49">
        <v>2600</v>
      </c>
      <c r="AI49">
        <v>2553</v>
      </c>
      <c r="AJ49">
        <v>1645</v>
      </c>
      <c r="AK49">
        <v>1701</v>
      </c>
      <c r="AL49">
        <v>1620</v>
      </c>
    </row>
    <row r="50" spans="2:38" x14ac:dyDescent="0.25">
      <c r="B50" t="str">
        <f>Bilan!B50</f>
        <v>TAKKO HOLDING GMBH</v>
      </c>
      <c r="C50">
        <v>1.4</v>
      </c>
      <c r="D50">
        <v>1.62</v>
      </c>
      <c r="E50">
        <v>0.49</v>
      </c>
      <c r="F50">
        <v>2.84</v>
      </c>
      <c r="G50">
        <v>1.63</v>
      </c>
      <c r="H50">
        <v>1.74</v>
      </c>
      <c r="I50">
        <v>1.1200000000000001</v>
      </c>
      <c r="J50">
        <v>0.99</v>
      </c>
      <c r="K50">
        <v>1.06</v>
      </c>
      <c r="L50">
        <v>54.83</v>
      </c>
      <c r="M50">
        <v>45.02</v>
      </c>
      <c r="N50">
        <v>44.11</v>
      </c>
      <c r="O50">
        <v>46.56</v>
      </c>
      <c r="P50">
        <v>7.09</v>
      </c>
      <c r="Q50">
        <v>8.35</v>
      </c>
      <c r="R50">
        <v>8.64</v>
      </c>
      <c r="S50">
        <v>8.67</v>
      </c>
      <c r="T50">
        <v>7</v>
      </c>
      <c r="U50">
        <v>68.87</v>
      </c>
      <c r="V50">
        <v>102.28</v>
      </c>
      <c r="W50">
        <v>21.32</v>
      </c>
      <c r="X50">
        <v>90.31</v>
      </c>
      <c r="Y50" t="s">
        <v>90</v>
      </c>
      <c r="Z50">
        <v>893.36</v>
      </c>
      <c r="AA50">
        <v>697.78</v>
      </c>
      <c r="AB50">
        <v>619.22</v>
      </c>
      <c r="AC50">
        <v>780.71</v>
      </c>
      <c r="AD50">
        <v>6570</v>
      </c>
      <c r="AE50">
        <v>7381</v>
      </c>
      <c r="AF50">
        <v>7381</v>
      </c>
      <c r="AG50">
        <v>7663</v>
      </c>
      <c r="AH50">
        <v>8379</v>
      </c>
      <c r="AI50">
        <v>8676</v>
      </c>
      <c r="AJ50">
        <v>10768</v>
      </c>
      <c r="AK50">
        <v>11984</v>
      </c>
      <c r="AL50">
        <v>12095</v>
      </c>
    </row>
    <row r="51" spans="2:38" x14ac:dyDescent="0.25">
      <c r="B51" t="str">
        <f>Bilan!B51</f>
        <v>TOYS "R" US GMBH</v>
      </c>
      <c r="C51">
        <v>0.96</v>
      </c>
      <c r="D51">
        <v>0.96</v>
      </c>
      <c r="E51">
        <v>0.98</v>
      </c>
      <c r="F51">
        <v>0.99</v>
      </c>
      <c r="G51">
        <v>0.98</v>
      </c>
      <c r="H51">
        <v>1.08</v>
      </c>
      <c r="I51">
        <v>2.59</v>
      </c>
      <c r="J51">
        <v>2.95</v>
      </c>
      <c r="K51">
        <v>3.6</v>
      </c>
      <c r="L51">
        <v>31.93</v>
      </c>
      <c r="M51">
        <v>31.93</v>
      </c>
      <c r="N51">
        <v>31.15</v>
      </c>
      <c r="O51">
        <v>31.41</v>
      </c>
      <c r="P51">
        <v>30.9</v>
      </c>
      <c r="Q51">
        <v>30.46</v>
      </c>
      <c r="R51">
        <v>48.06</v>
      </c>
      <c r="S51">
        <v>50.86</v>
      </c>
      <c r="T51">
        <v>58.1</v>
      </c>
      <c r="U51">
        <v>43.5</v>
      </c>
      <c r="V51">
        <v>43.5</v>
      </c>
      <c r="W51">
        <v>44.6</v>
      </c>
      <c r="X51">
        <v>42.21</v>
      </c>
      <c r="Y51">
        <v>43.65</v>
      </c>
      <c r="Z51">
        <v>51.83</v>
      </c>
      <c r="AA51">
        <v>44.97</v>
      </c>
      <c r="AB51">
        <v>42.78</v>
      </c>
      <c r="AC51">
        <v>32.39</v>
      </c>
      <c r="AD51" t="s">
        <v>63</v>
      </c>
      <c r="AE51" t="s">
        <v>63</v>
      </c>
      <c r="AF51">
        <v>1763</v>
      </c>
      <c r="AG51">
        <v>1839</v>
      </c>
      <c r="AH51">
        <v>1884</v>
      </c>
      <c r="AI51">
        <v>1749</v>
      </c>
      <c r="AJ51">
        <v>1760</v>
      </c>
      <c r="AK51">
        <v>1796</v>
      </c>
      <c r="AL51">
        <v>1821</v>
      </c>
    </row>
    <row r="52" spans="2:38" x14ac:dyDescent="0.25">
      <c r="B52" t="str">
        <f>Bilan!B52</f>
        <v>TRANS EUROPA NATURGAS PIPELINE GMBH &amp; CO. KG</v>
      </c>
      <c r="C52">
        <v>0.26</v>
      </c>
      <c r="D52">
        <v>0.2</v>
      </c>
      <c r="E52">
        <v>0.44</v>
      </c>
      <c r="F52">
        <v>0.26</v>
      </c>
      <c r="G52">
        <v>1.68</v>
      </c>
      <c r="H52">
        <v>43.14</v>
      </c>
      <c r="I52">
        <v>3.22</v>
      </c>
      <c r="J52">
        <v>0.13</v>
      </c>
      <c r="K52">
        <v>0.41</v>
      </c>
      <c r="L52">
        <v>9.81</v>
      </c>
      <c r="M52">
        <v>3.24</v>
      </c>
      <c r="N52">
        <v>7.18</v>
      </c>
      <c r="O52">
        <v>3.63</v>
      </c>
      <c r="P52">
        <v>4.5599999999999996</v>
      </c>
      <c r="Q52">
        <v>15.59</v>
      </c>
      <c r="R52">
        <v>5.04</v>
      </c>
      <c r="S52">
        <v>9.61</v>
      </c>
      <c r="T52">
        <v>14.94</v>
      </c>
      <c r="U52">
        <v>890.25</v>
      </c>
      <c r="V52" t="s">
        <v>90</v>
      </c>
      <c r="W52" t="s">
        <v>90</v>
      </c>
      <c r="X52" t="s">
        <v>90</v>
      </c>
      <c r="Y52" t="s">
        <v>90</v>
      </c>
      <c r="Z52">
        <v>541.19000000000005</v>
      </c>
      <c r="AA52" t="s">
        <v>90</v>
      </c>
      <c r="AB52">
        <v>931.14</v>
      </c>
      <c r="AC52">
        <v>555.03</v>
      </c>
      <c r="AD52">
        <v>2</v>
      </c>
      <c r="AE52">
        <v>2</v>
      </c>
      <c r="AF52">
        <v>2</v>
      </c>
      <c r="AG52">
        <v>2</v>
      </c>
      <c r="AH52">
        <v>2</v>
      </c>
      <c r="AI52">
        <v>2</v>
      </c>
      <c r="AJ52">
        <v>2</v>
      </c>
      <c r="AK52">
        <v>2</v>
      </c>
      <c r="AL52">
        <v>2</v>
      </c>
    </row>
    <row r="53" spans="2:38" x14ac:dyDescent="0.25">
      <c r="B53" t="str">
        <f>Bilan!B53</f>
        <v>TRIMET ALUMINIUM SE</v>
      </c>
      <c r="C53">
        <v>1.1100000000000001</v>
      </c>
      <c r="D53">
        <v>0.93</v>
      </c>
      <c r="E53">
        <v>1.45</v>
      </c>
      <c r="F53">
        <v>1.35</v>
      </c>
      <c r="G53">
        <v>1.24</v>
      </c>
      <c r="H53">
        <v>1.44</v>
      </c>
      <c r="I53">
        <v>1.79</v>
      </c>
      <c r="J53">
        <v>1.74</v>
      </c>
      <c r="K53">
        <v>1.46</v>
      </c>
      <c r="L53">
        <v>37.909999999999997</v>
      </c>
      <c r="M53">
        <v>38.07</v>
      </c>
      <c r="N53">
        <v>36.090000000000003</v>
      </c>
      <c r="O53">
        <v>35.08</v>
      </c>
      <c r="P53">
        <v>37.1</v>
      </c>
      <c r="Q53">
        <v>40.46</v>
      </c>
      <c r="R53">
        <v>39.08</v>
      </c>
      <c r="S53">
        <v>37.630000000000003</v>
      </c>
      <c r="T53">
        <v>40.17</v>
      </c>
      <c r="U53">
        <v>40.549999999999997</v>
      </c>
      <c r="V53">
        <v>43.16</v>
      </c>
      <c r="W53">
        <v>75.459999999999994</v>
      </c>
      <c r="X53">
        <v>63.4</v>
      </c>
      <c r="Y53">
        <v>46.64</v>
      </c>
      <c r="Z53">
        <v>49.23</v>
      </c>
      <c r="AA53">
        <v>74.819999999999993</v>
      </c>
      <c r="AB53">
        <v>97.97</v>
      </c>
      <c r="AC53">
        <v>83.22</v>
      </c>
      <c r="AD53">
        <v>1177</v>
      </c>
      <c r="AE53">
        <v>1162</v>
      </c>
      <c r="AF53">
        <v>1279</v>
      </c>
      <c r="AG53">
        <v>1460</v>
      </c>
      <c r="AH53">
        <v>1479</v>
      </c>
      <c r="AI53">
        <v>1462</v>
      </c>
      <c r="AJ53">
        <v>1478</v>
      </c>
      <c r="AK53">
        <v>1540</v>
      </c>
      <c r="AL53">
        <v>1559</v>
      </c>
    </row>
    <row r="54" spans="2:38" x14ac:dyDescent="0.25">
      <c r="B54" t="str">
        <f>Bilan!B54</f>
        <v>URENCO DEUTSCHLAND GMBH</v>
      </c>
      <c r="C54">
        <v>1.48</v>
      </c>
      <c r="D54">
        <v>1.1100000000000001</v>
      </c>
      <c r="E54">
        <v>0.47</v>
      </c>
      <c r="F54">
        <v>0.31</v>
      </c>
      <c r="G54">
        <v>0.2</v>
      </c>
      <c r="H54">
        <v>0.19</v>
      </c>
      <c r="I54">
        <v>0.17</v>
      </c>
      <c r="J54">
        <v>0.34</v>
      </c>
      <c r="K54">
        <v>0.5</v>
      </c>
      <c r="L54">
        <v>48.54</v>
      </c>
      <c r="M54">
        <v>43.19</v>
      </c>
      <c r="N54">
        <v>33.86</v>
      </c>
      <c r="O54">
        <v>22.21</v>
      </c>
      <c r="P54">
        <v>21.36</v>
      </c>
      <c r="Q54">
        <v>20.77</v>
      </c>
      <c r="R54">
        <v>19.04</v>
      </c>
      <c r="S54">
        <v>23.46</v>
      </c>
      <c r="T54">
        <v>23.86</v>
      </c>
      <c r="U54">
        <v>67.48</v>
      </c>
      <c r="V54">
        <v>80.540000000000006</v>
      </c>
      <c r="W54">
        <v>72.97</v>
      </c>
      <c r="X54">
        <v>94.16</v>
      </c>
      <c r="Y54">
        <v>48.34</v>
      </c>
      <c r="Z54">
        <v>71.48</v>
      </c>
      <c r="AA54">
        <v>87.45</v>
      </c>
      <c r="AB54">
        <v>86</v>
      </c>
      <c r="AC54">
        <v>104.38</v>
      </c>
      <c r="AD54">
        <v>175</v>
      </c>
      <c r="AE54">
        <v>197</v>
      </c>
      <c r="AF54">
        <v>213</v>
      </c>
      <c r="AG54">
        <v>221</v>
      </c>
      <c r="AH54">
        <v>232</v>
      </c>
      <c r="AI54">
        <v>247</v>
      </c>
      <c r="AJ54">
        <v>252</v>
      </c>
      <c r="AK54">
        <v>252</v>
      </c>
      <c r="AL54">
        <v>245</v>
      </c>
    </row>
    <row r="55" spans="2:38" x14ac:dyDescent="0.25">
      <c r="B55" t="str">
        <f>Bilan!B55</f>
        <v>ZAPF GMBH</v>
      </c>
      <c r="C55">
        <v>1.07</v>
      </c>
      <c r="D55">
        <v>11.01</v>
      </c>
      <c r="E55">
        <v>1.36</v>
      </c>
      <c r="F55">
        <v>3.98</v>
      </c>
      <c r="G55">
        <v>2.04</v>
      </c>
      <c r="H55">
        <v>2.5099999999999998</v>
      </c>
      <c r="I55">
        <v>1.54</v>
      </c>
      <c r="J55">
        <v>2.5</v>
      </c>
      <c r="K55">
        <v>2.2200000000000002</v>
      </c>
      <c r="L55">
        <v>4.2699999999999996</v>
      </c>
      <c r="M55">
        <v>12.6</v>
      </c>
      <c r="N55">
        <v>10.69</v>
      </c>
      <c r="O55">
        <v>4.08</v>
      </c>
      <c r="P55">
        <v>0.81</v>
      </c>
      <c r="Q55">
        <v>14.97</v>
      </c>
      <c r="R55">
        <v>18.43</v>
      </c>
      <c r="S55">
        <v>29.26</v>
      </c>
      <c r="T55">
        <v>30.95</v>
      </c>
      <c r="U55" t="s">
        <v>90</v>
      </c>
      <c r="V55">
        <v>635.22</v>
      </c>
      <c r="W55">
        <v>607.61</v>
      </c>
      <c r="X55" t="s">
        <v>90</v>
      </c>
      <c r="Y55" t="s">
        <v>90</v>
      </c>
      <c r="Z55">
        <v>462.61</v>
      </c>
      <c r="AA55">
        <v>228.1</v>
      </c>
      <c r="AB55">
        <v>175.62</v>
      </c>
      <c r="AC55">
        <v>166.39</v>
      </c>
      <c r="AD55">
        <v>679</v>
      </c>
      <c r="AE55">
        <v>776</v>
      </c>
      <c r="AF55">
        <v>876</v>
      </c>
      <c r="AG55">
        <v>637</v>
      </c>
      <c r="AH55">
        <v>565</v>
      </c>
      <c r="AI55">
        <v>533</v>
      </c>
      <c r="AJ55">
        <v>639</v>
      </c>
      <c r="AK55">
        <v>772</v>
      </c>
      <c r="AL55">
        <v>748</v>
      </c>
    </row>
    <row r="56" spans="2:38" x14ac:dyDescent="0.25">
      <c r="B56" t="str">
        <f>Bilan!B56</f>
        <v>ZELLSTOFF STENDAL GMBH</v>
      </c>
      <c r="C56">
        <v>2.16</v>
      </c>
      <c r="D56">
        <v>2.44</v>
      </c>
      <c r="E56">
        <v>2.38</v>
      </c>
      <c r="F56">
        <v>49.84</v>
      </c>
      <c r="G56">
        <v>2.4</v>
      </c>
      <c r="H56">
        <v>3.64</v>
      </c>
      <c r="I56">
        <v>3.14</v>
      </c>
      <c r="J56">
        <v>2.6</v>
      </c>
      <c r="K56">
        <v>2.29</v>
      </c>
      <c r="L56">
        <v>14.88</v>
      </c>
      <c r="M56">
        <v>17.690000000000001</v>
      </c>
      <c r="N56">
        <v>16.149999999999999</v>
      </c>
      <c r="O56">
        <v>9.4</v>
      </c>
      <c r="P56">
        <v>10.95</v>
      </c>
      <c r="Q56">
        <v>13.77</v>
      </c>
      <c r="R56">
        <v>13.77</v>
      </c>
      <c r="S56">
        <v>13.26</v>
      </c>
      <c r="T56">
        <v>12.87</v>
      </c>
      <c r="U56">
        <v>548.34</v>
      </c>
      <c r="V56">
        <v>447.3</v>
      </c>
      <c r="W56">
        <v>506.96</v>
      </c>
      <c r="X56">
        <v>961.02</v>
      </c>
      <c r="Y56">
        <v>789.09</v>
      </c>
      <c r="Z56">
        <v>618.98</v>
      </c>
      <c r="AA56">
        <v>605.12</v>
      </c>
      <c r="AB56">
        <v>639.28</v>
      </c>
      <c r="AC56">
        <v>661.82</v>
      </c>
      <c r="AD56">
        <v>388</v>
      </c>
      <c r="AE56">
        <v>393</v>
      </c>
      <c r="AF56">
        <v>401</v>
      </c>
      <c r="AG56">
        <v>413</v>
      </c>
      <c r="AH56">
        <v>411</v>
      </c>
      <c r="AI56">
        <v>410</v>
      </c>
      <c r="AJ56">
        <v>414</v>
      </c>
      <c r="AK56">
        <v>414</v>
      </c>
      <c r="AL56">
        <v>422</v>
      </c>
    </row>
    <row r="57" spans="2:38" x14ac:dyDescent="0.25">
      <c r="B57" t="str">
        <f>Bilan!B57</f>
        <v>ZKS ZENTRALKOKEREI SAAR GMBH</v>
      </c>
      <c r="C57">
        <v>1.58</v>
      </c>
      <c r="D57">
        <v>2.65</v>
      </c>
      <c r="E57">
        <v>1.93</v>
      </c>
      <c r="F57">
        <v>2.2400000000000002</v>
      </c>
      <c r="G57">
        <v>2.06</v>
      </c>
      <c r="H57">
        <v>1.43</v>
      </c>
      <c r="I57">
        <v>1.0900000000000001</v>
      </c>
      <c r="J57">
        <v>0.79</v>
      </c>
      <c r="K57">
        <v>0.72</v>
      </c>
      <c r="L57">
        <v>42.75</v>
      </c>
      <c r="M57">
        <v>67.7</v>
      </c>
      <c r="N57">
        <v>25.72</v>
      </c>
      <c r="O57">
        <v>14.87</v>
      </c>
      <c r="P57">
        <v>15.58</v>
      </c>
      <c r="Q57">
        <v>40.549999999999997</v>
      </c>
      <c r="R57">
        <v>36.57</v>
      </c>
      <c r="S57">
        <v>36.979999999999997</v>
      </c>
      <c r="T57">
        <v>37.78</v>
      </c>
      <c r="U57">
        <v>2.62</v>
      </c>
      <c r="V57">
        <v>2.74</v>
      </c>
      <c r="W57">
        <v>141.18</v>
      </c>
      <c r="X57">
        <v>372.78</v>
      </c>
      <c r="Y57">
        <v>404.77</v>
      </c>
      <c r="Z57">
        <v>89.88</v>
      </c>
      <c r="AA57">
        <v>81.55</v>
      </c>
      <c r="AB57">
        <v>75.55</v>
      </c>
      <c r="AC57">
        <v>67.05</v>
      </c>
      <c r="AD57" t="s">
        <v>63</v>
      </c>
      <c r="AE57" t="s">
        <v>63</v>
      </c>
      <c r="AF57">
        <v>2</v>
      </c>
      <c r="AG57">
        <v>2</v>
      </c>
      <c r="AH57" t="s">
        <v>63</v>
      </c>
      <c r="AI57" t="s">
        <v>63</v>
      </c>
      <c r="AJ57" t="s">
        <v>63</v>
      </c>
      <c r="AK57">
        <v>4</v>
      </c>
      <c r="AL57" t="s">
        <v>63</v>
      </c>
    </row>
    <row r="58" spans="2:38" x14ac:dyDescent="0.25">
      <c r="B58" t="str">
        <f>Bilan!B58</f>
        <v>ALDI GMBH &amp; CO KOMMANDITGESELLSCHAFT DONAUESCHINGEN</v>
      </c>
      <c r="C58">
        <v>1.08</v>
      </c>
      <c r="D58">
        <v>1.1000000000000001</v>
      </c>
      <c r="E58">
        <v>1.1000000000000001</v>
      </c>
      <c r="F58">
        <v>1.07</v>
      </c>
      <c r="G58">
        <v>1.1399999999999999</v>
      </c>
      <c r="H58">
        <v>1.1100000000000001</v>
      </c>
      <c r="I58">
        <v>1.03</v>
      </c>
      <c r="J58">
        <v>0.87</v>
      </c>
      <c r="K58">
        <v>0.6</v>
      </c>
      <c r="L58">
        <v>9.9600000000000009</v>
      </c>
      <c r="M58">
        <v>9.8800000000000008</v>
      </c>
      <c r="N58">
        <v>9.9</v>
      </c>
      <c r="O58">
        <v>8.32</v>
      </c>
      <c r="P58">
        <v>4.3600000000000003</v>
      </c>
      <c r="Q58">
        <v>4.57</v>
      </c>
      <c r="R58">
        <v>4.62</v>
      </c>
      <c r="S58">
        <v>4.6900000000000004</v>
      </c>
      <c r="T58">
        <v>5.35</v>
      </c>
      <c r="U58">
        <v>72.88</v>
      </c>
      <c r="V58">
        <v>80.97</v>
      </c>
      <c r="W58">
        <v>78.33</v>
      </c>
      <c r="X58">
        <v>110.74</v>
      </c>
      <c r="Y58" t="s">
        <v>90</v>
      </c>
      <c r="Z58">
        <v>973.24</v>
      </c>
      <c r="AA58">
        <v>907.35</v>
      </c>
      <c r="AB58">
        <v>839.33</v>
      </c>
      <c r="AC58">
        <v>516.83000000000004</v>
      </c>
      <c r="AD58">
        <v>761</v>
      </c>
      <c r="AE58">
        <v>773</v>
      </c>
      <c r="AF58">
        <v>708</v>
      </c>
      <c r="AG58">
        <v>723</v>
      </c>
      <c r="AH58">
        <v>756</v>
      </c>
      <c r="AI58">
        <v>801</v>
      </c>
      <c r="AJ58">
        <v>842</v>
      </c>
      <c r="AK58">
        <v>906</v>
      </c>
      <c r="AL58">
        <v>959</v>
      </c>
    </row>
    <row r="59" spans="2:38" x14ac:dyDescent="0.25">
      <c r="B59" t="str">
        <f>Bilan!B59</f>
        <v>ALDI GMBH &amp; CO. KOMMANDITGESELLSCHAFT BINGEN</v>
      </c>
      <c r="C59">
        <v>0.93</v>
      </c>
      <c r="D59">
        <v>0.96</v>
      </c>
      <c r="E59">
        <v>0.96</v>
      </c>
      <c r="F59">
        <v>0.95</v>
      </c>
      <c r="G59">
        <v>1.02</v>
      </c>
      <c r="H59">
        <v>0.93</v>
      </c>
      <c r="I59">
        <v>0.83</v>
      </c>
      <c r="J59">
        <v>0.73</v>
      </c>
      <c r="K59">
        <v>0.44</v>
      </c>
      <c r="L59">
        <v>0.57999999999999996</v>
      </c>
      <c r="M59">
        <v>0.5</v>
      </c>
      <c r="N59">
        <v>0.45</v>
      </c>
      <c r="O59">
        <v>0.3</v>
      </c>
      <c r="P59">
        <v>0.15</v>
      </c>
      <c r="Q59">
        <v>0.16</v>
      </c>
      <c r="R59">
        <v>0.16</v>
      </c>
      <c r="S59">
        <v>0.16</v>
      </c>
      <c r="T59">
        <v>0.2</v>
      </c>
      <c r="U59" t="s">
        <v>90</v>
      </c>
      <c r="V59" t="s">
        <v>90</v>
      </c>
      <c r="W59" t="s">
        <v>90</v>
      </c>
      <c r="X59" t="s">
        <v>90</v>
      </c>
      <c r="Y59" t="s">
        <v>90</v>
      </c>
      <c r="Z59" t="s">
        <v>90</v>
      </c>
      <c r="AA59" t="s">
        <v>90</v>
      </c>
      <c r="AB59" t="s">
        <v>90</v>
      </c>
      <c r="AC59" t="s">
        <v>90</v>
      </c>
      <c r="AD59">
        <v>555</v>
      </c>
      <c r="AE59">
        <v>807</v>
      </c>
      <c r="AF59">
        <v>836</v>
      </c>
      <c r="AG59">
        <v>875</v>
      </c>
      <c r="AH59">
        <v>868</v>
      </c>
      <c r="AI59">
        <v>869</v>
      </c>
      <c r="AJ59">
        <v>874</v>
      </c>
      <c r="AK59">
        <v>896</v>
      </c>
      <c r="AL59">
        <v>923</v>
      </c>
    </row>
    <row r="60" spans="2:38" x14ac:dyDescent="0.25">
      <c r="B60" t="str">
        <f>Bilan!B60</f>
        <v>ALDI GMBH &amp; CO. KOMMANDITGESELLSCHAFT EBERSBERG</v>
      </c>
      <c r="C60">
        <v>0.89</v>
      </c>
      <c r="D60">
        <v>0.93</v>
      </c>
      <c r="E60">
        <v>0.96</v>
      </c>
      <c r="F60">
        <v>0.97</v>
      </c>
      <c r="G60">
        <v>1.1599999999999999</v>
      </c>
      <c r="H60">
        <v>1.04</v>
      </c>
      <c r="I60">
        <v>0.98</v>
      </c>
      <c r="J60">
        <v>0.8</v>
      </c>
      <c r="K60">
        <v>0.53</v>
      </c>
      <c r="L60">
        <v>0.56999999999999995</v>
      </c>
      <c r="M60">
        <v>0.48</v>
      </c>
      <c r="N60">
        <v>0.43</v>
      </c>
      <c r="O60">
        <v>0.31</v>
      </c>
      <c r="P60">
        <v>0.15</v>
      </c>
      <c r="Q60">
        <v>0.16</v>
      </c>
      <c r="R60">
        <v>0.16</v>
      </c>
      <c r="S60">
        <v>0.16</v>
      </c>
      <c r="T60">
        <v>0.2</v>
      </c>
      <c r="U60" t="s">
        <v>90</v>
      </c>
      <c r="V60" t="s">
        <v>90</v>
      </c>
      <c r="W60" t="s">
        <v>90</v>
      </c>
      <c r="X60" t="s">
        <v>90</v>
      </c>
      <c r="Y60" t="s">
        <v>90</v>
      </c>
      <c r="Z60" t="s">
        <v>90</v>
      </c>
      <c r="AA60" t="s">
        <v>90</v>
      </c>
      <c r="AB60" t="s">
        <v>90</v>
      </c>
      <c r="AC60" t="s">
        <v>90</v>
      </c>
      <c r="AD60">
        <v>772</v>
      </c>
      <c r="AE60">
        <v>849</v>
      </c>
      <c r="AF60">
        <v>896</v>
      </c>
      <c r="AG60">
        <v>887</v>
      </c>
      <c r="AH60">
        <v>895</v>
      </c>
      <c r="AI60">
        <v>925</v>
      </c>
      <c r="AJ60">
        <v>970</v>
      </c>
      <c r="AK60">
        <v>1085</v>
      </c>
      <c r="AL60">
        <v>1120</v>
      </c>
    </row>
    <row r="61" spans="2:38" x14ac:dyDescent="0.25">
      <c r="B61" t="str">
        <f>Bilan!B61</f>
        <v>ALDI GMBH &amp; CO. KOMMANDITGESELLSCHAFT HELMSTADT</v>
      </c>
      <c r="C61">
        <v>0.96</v>
      </c>
      <c r="D61">
        <v>0.98</v>
      </c>
      <c r="E61">
        <v>0.97</v>
      </c>
      <c r="F61">
        <v>0.98</v>
      </c>
      <c r="G61">
        <v>0.94</v>
      </c>
      <c r="H61">
        <v>0.81</v>
      </c>
      <c r="I61">
        <v>0.74</v>
      </c>
      <c r="J61">
        <v>0.6</v>
      </c>
      <c r="K61">
        <v>0.41</v>
      </c>
      <c r="L61">
        <v>0.72</v>
      </c>
      <c r="M61">
        <v>0.62</v>
      </c>
      <c r="N61">
        <v>0.56999999999999995</v>
      </c>
      <c r="O61">
        <v>0.43</v>
      </c>
      <c r="P61">
        <v>0.18</v>
      </c>
      <c r="Q61">
        <v>0.19</v>
      </c>
      <c r="R61">
        <v>0.19</v>
      </c>
      <c r="S61">
        <v>0.2</v>
      </c>
      <c r="T61">
        <v>0.23</v>
      </c>
      <c r="U61" t="s">
        <v>90</v>
      </c>
      <c r="V61" t="s">
        <v>90</v>
      </c>
      <c r="W61" t="s">
        <v>90</v>
      </c>
      <c r="X61" t="s">
        <v>90</v>
      </c>
      <c r="Y61" t="s">
        <v>90</v>
      </c>
      <c r="Z61" t="s">
        <v>90</v>
      </c>
      <c r="AA61" t="s">
        <v>90</v>
      </c>
      <c r="AB61" t="s">
        <v>90</v>
      </c>
      <c r="AC61" t="s">
        <v>90</v>
      </c>
      <c r="AD61">
        <v>545</v>
      </c>
      <c r="AE61" t="s">
        <v>63</v>
      </c>
      <c r="AF61" t="s">
        <v>63</v>
      </c>
      <c r="AG61">
        <v>680</v>
      </c>
      <c r="AH61">
        <v>689</v>
      </c>
      <c r="AI61">
        <v>706</v>
      </c>
      <c r="AJ61">
        <v>715</v>
      </c>
      <c r="AK61">
        <v>735</v>
      </c>
      <c r="AL61">
        <v>749</v>
      </c>
    </row>
    <row r="62" spans="2:38" x14ac:dyDescent="0.25">
      <c r="B62" t="str">
        <f>Bilan!B62</f>
        <v>ALDI GMBH &amp; CO. KOMMANDITGESELLSCHAFT KERPEN</v>
      </c>
      <c r="C62">
        <v>0.92</v>
      </c>
      <c r="D62">
        <v>0.93</v>
      </c>
      <c r="E62">
        <v>0.93</v>
      </c>
      <c r="F62">
        <v>0.96</v>
      </c>
      <c r="G62">
        <v>1.0900000000000001</v>
      </c>
      <c r="H62">
        <v>1</v>
      </c>
      <c r="I62">
        <v>0.93</v>
      </c>
      <c r="J62">
        <v>0.81</v>
      </c>
      <c r="K62">
        <v>0.54</v>
      </c>
      <c r="L62">
        <v>0.71</v>
      </c>
      <c r="M62">
        <v>0.6</v>
      </c>
      <c r="N62">
        <v>0.55000000000000004</v>
      </c>
      <c r="O62">
        <v>0.36</v>
      </c>
      <c r="P62">
        <v>0.16</v>
      </c>
      <c r="Q62">
        <v>0.17</v>
      </c>
      <c r="R62">
        <v>0.18</v>
      </c>
      <c r="S62">
        <v>0.18</v>
      </c>
      <c r="T62">
        <v>0.22</v>
      </c>
      <c r="U62" t="s">
        <v>90</v>
      </c>
      <c r="V62" t="s">
        <v>90</v>
      </c>
      <c r="W62" t="s">
        <v>90</v>
      </c>
      <c r="X62" t="s">
        <v>90</v>
      </c>
      <c r="Y62" t="s">
        <v>90</v>
      </c>
      <c r="Z62" t="s">
        <v>90</v>
      </c>
      <c r="AA62" t="s">
        <v>90</v>
      </c>
      <c r="AB62" t="s">
        <v>90</v>
      </c>
      <c r="AC62" t="s">
        <v>90</v>
      </c>
      <c r="AD62">
        <v>551</v>
      </c>
      <c r="AE62">
        <v>806</v>
      </c>
      <c r="AF62">
        <v>831</v>
      </c>
      <c r="AG62">
        <v>802</v>
      </c>
      <c r="AH62">
        <v>811</v>
      </c>
      <c r="AI62">
        <v>811</v>
      </c>
      <c r="AJ62">
        <v>824</v>
      </c>
      <c r="AK62">
        <v>865</v>
      </c>
      <c r="AL62">
        <v>884</v>
      </c>
    </row>
    <row r="63" spans="2:38" x14ac:dyDescent="0.25">
      <c r="B63" t="str">
        <f>Bilan!B63</f>
        <v>ALDI GMBH &amp; CO. KOMMANDITGESELLSCHAFT LANGENFELD</v>
      </c>
      <c r="C63">
        <v>0.93</v>
      </c>
      <c r="D63">
        <v>0.98</v>
      </c>
      <c r="E63">
        <v>1</v>
      </c>
      <c r="F63">
        <v>0.99</v>
      </c>
      <c r="G63">
        <v>1.0900000000000001</v>
      </c>
      <c r="H63">
        <v>1.01</v>
      </c>
      <c r="I63">
        <v>0.86</v>
      </c>
      <c r="J63">
        <v>0.69</v>
      </c>
      <c r="K63">
        <v>0.38</v>
      </c>
      <c r="L63">
        <v>0.54</v>
      </c>
      <c r="M63">
        <v>0.45</v>
      </c>
      <c r="N63">
        <v>0.42</v>
      </c>
      <c r="O63">
        <v>0.22</v>
      </c>
      <c r="P63">
        <v>0.12</v>
      </c>
      <c r="Q63">
        <v>0.13</v>
      </c>
      <c r="R63">
        <v>0.13</v>
      </c>
      <c r="S63">
        <v>0.13</v>
      </c>
      <c r="T63">
        <v>0.15</v>
      </c>
      <c r="U63" t="s">
        <v>90</v>
      </c>
      <c r="V63" t="s">
        <v>90</v>
      </c>
      <c r="W63" t="s">
        <v>90</v>
      </c>
      <c r="X63" t="s">
        <v>90</v>
      </c>
      <c r="Y63" t="s">
        <v>90</v>
      </c>
      <c r="Z63" t="s">
        <v>90</v>
      </c>
      <c r="AA63" t="s">
        <v>90</v>
      </c>
      <c r="AB63" t="s">
        <v>90</v>
      </c>
      <c r="AC63" t="s">
        <v>90</v>
      </c>
      <c r="AD63">
        <v>804</v>
      </c>
      <c r="AE63">
        <v>926</v>
      </c>
      <c r="AF63">
        <v>945</v>
      </c>
      <c r="AG63">
        <v>956</v>
      </c>
      <c r="AH63">
        <v>980</v>
      </c>
      <c r="AI63">
        <v>1009</v>
      </c>
      <c r="AJ63">
        <v>1038</v>
      </c>
      <c r="AK63">
        <v>1090</v>
      </c>
      <c r="AL63">
        <v>1147</v>
      </c>
    </row>
    <row r="64" spans="2:38" x14ac:dyDescent="0.25">
      <c r="B64" t="str">
        <f>Bilan!B64</f>
        <v>ALDI GMBH &amp; CO. KOMMANDITGESELLSCHAFT MAHLBERG</v>
      </c>
      <c r="C64">
        <v>0.91</v>
      </c>
      <c r="D64">
        <v>0.95</v>
      </c>
      <c r="E64">
        <v>0.95</v>
      </c>
      <c r="F64">
        <v>0.94</v>
      </c>
      <c r="G64">
        <v>0.97</v>
      </c>
      <c r="H64">
        <v>0.88</v>
      </c>
      <c r="I64">
        <v>0.8</v>
      </c>
      <c r="J64">
        <v>0.66</v>
      </c>
      <c r="K64">
        <v>0.42</v>
      </c>
      <c r="L64">
        <v>0.54</v>
      </c>
      <c r="M64">
        <v>0.49</v>
      </c>
      <c r="N64">
        <v>0.5</v>
      </c>
      <c r="O64">
        <v>0.35</v>
      </c>
      <c r="P64">
        <v>0.15</v>
      </c>
      <c r="Q64">
        <v>0.17</v>
      </c>
      <c r="R64">
        <v>0.17</v>
      </c>
      <c r="S64">
        <v>0.17</v>
      </c>
      <c r="T64">
        <v>0.2</v>
      </c>
      <c r="U64" t="s">
        <v>90</v>
      </c>
      <c r="V64" t="s">
        <v>90</v>
      </c>
      <c r="W64" t="s">
        <v>90</v>
      </c>
      <c r="X64" t="s">
        <v>90</v>
      </c>
      <c r="Y64" t="s">
        <v>90</v>
      </c>
      <c r="Z64" t="s">
        <v>90</v>
      </c>
      <c r="AA64" t="s">
        <v>90</v>
      </c>
      <c r="AB64" t="s">
        <v>90</v>
      </c>
      <c r="AC64" t="s">
        <v>90</v>
      </c>
      <c r="AD64">
        <v>684</v>
      </c>
      <c r="AE64">
        <v>920</v>
      </c>
      <c r="AF64">
        <v>903</v>
      </c>
      <c r="AG64">
        <v>860</v>
      </c>
      <c r="AH64">
        <v>853</v>
      </c>
      <c r="AI64">
        <v>832</v>
      </c>
      <c r="AJ64">
        <v>834</v>
      </c>
      <c r="AK64">
        <v>887</v>
      </c>
      <c r="AL64">
        <v>950</v>
      </c>
    </row>
    <row r="65" spans="2:38" x14ac:dyDescent="0.25">
      <c r="B65" t="str">
        <f>Bilan!B65</f>
        <v>ALDI GMBH &amp; CO. KOMMANDITGESELLSCHAFT MÖNCHENGLADBACH</v>
      </c>
      <c r="C65">
        <v>0.91</v>
      </c>
      <c r="D65">
        <v>0.94</v>
      </c>
      <c r="E65">
        <v>0.95</v>
      </c>
      <c r="F65">
        <v>0.91</v>
      </c>
      <c r="G65">
        <v>0.95</v>
      </c>
      <c r="H65">
        <v>0.9</v>
      </c>
      <c r="I65">
        <v>0.8</v>
      </c>
      <c r="J65">
        <v>0.71</v>
      </c>
      <c r="K65">
        <v>0.46</v>
      </c>
      <c r="L65">
        <v>0.57999999999999996</v>
      </c>
      <c r="M65">
        <v>0.53</v>
      </c>
      <c r="N65">
        <v>0.48</v>
      </c>
      <c r="O65">
        <v>0.32</v>
      </c>
      <c r="P65">
        <v>0.16</v>
      </c>
      <c r="Q65">
        <v>0.17</v>
      </c>
      <c r="R65">
        <v>0.17</v>
      </c>
      <c r="S65">
        <v>0.17</v>
      </c>
      <c r="T65">
        <v>0.2</v>
      </c>
      <c r="U65" t="s">
        <v>90</v>
      </c>
      <c r="V65" t="s">
        <v>90</v>
      </c>
      <c r="W65" t="s">
        <v>90</v>
      </c>
      <c r="X65" t="s">
        <v>90</v>
      </c>
      <c r="Y65" t="s">
        <v>90</v>
      </c>
      <c r="Z65" t="s">
        <v>90</v>
      </c>
      <c r="AA65" t="s">
        <v>90</v>
      </c>
      <c r="AB65" t="s">
        <v>90</v>
      </c>
      <c r="AC65" t="s">
        <v>90</v>
      </c>
      <c r="AD65">
        <v>808</v>
      </c>
      <c r="AE65">
        <v>892</v>
      </c>
      <c r="AF65">
        <v>864</v>
      </c>
      <c r="AG65">
        <v>889</v>
      </c>
      <c r="AH65">
        <v>889</v>
      </c>
      <c r="AI65">
        <v>871</v>
      </c>
      <c r="AJ65">
        <v>866</v>
      </c>
      <c r="AK65">
        <v>917</v>
      </c>
      <c r="AL65">
        <v>837</v>
      </c>
    </row>
    <row r="66" spans="2:38" x14ac:dyDescent="0.25">
      <c r="B66" t="str">
        <f>Bilan!B66</f>
        <v>ALDI GMBH &amp; CO. KOMMANDITGESELLSCHAFT MÖRFELDEN-WALLDORF</v>
      </c>
      <c r="C66">
        <v>0.86</v>
      </c>
      <c r="D66">
        <v>0.89</v>
      </c>
      <c r="E66">
        <v>0.96</v>
      </c>
      <c r="F66">
        <v>0.96</v>
      </c>
      <c r="G66">
        <v>1.1299999999999999</v>
      </c>
      <c r="H66">
        <v>1.04</v>
      </c>
      <c r="I66">
        <v>0.95</v>
      </c>
      <c r="J66">
        <v>0.8</v>
      </c>
      <c r="K66">
        <v>0.54</v>
      </c>
      <c r="L66">
        <v>0.53</v>
      </c>
      <c r="M66">
        <v>0.49</v>
      </c>
      <c r="N66">
        <v>0.43</v>
      </c>
      <c r="O66">
        <v>0.26</v>
      </c>
      <c r="P66">
        <v>0.14000000000000001</v>
      </c>
      <c r="Q66">
        <v>0.15</v>
      </c>
      <c r="R66">
        <v>0.15</v>
      </c>
      <c r="S66">
        <v>0.16</v>
      </c>
      <c r="T66">
        <v>0.19</v>
      </c>
      <c r="U66" t="s">
        <v>90</v>
      </c>
      <c r="V66" t="s">
        <v>90</v>
      </c>
      <c r="W66" t="s">
        <v>90</v>
      </c>
      <c r="X66" t="s">
        <v>90</v>
      </c>
      <c r="Y66" t="s">
        <v>90</v>
      </c>
      <c r="Z66" t="s">
        <v>90</v>
      </c>
      <c r="AA66" t="s">
        <v>90</v>
      </c>
      <c r="AB66" t="s">
        <v>90</v>
      </c>
      <c r="AC66" t="s">
        <v>90</v>
      </c>
      <c r="AD66">
        <v>722</v>
      </c>
      <c r="AE66">
        <v>921</v>
      </c>
      <c r="AF66">
        <v>906</v>
      </c>
      <c r="AG66">
        <v>845</v>
      </c>
      <c r="AH66">
        <v>827</v>
      </c>
      <c r="AI66">
        <v>840</v>
      </c>
      <c r="AJ66">
        <v>842</v>
      </c>
      <c r="AK66">
        <v>871</v>
      </c>
      <c r="AL66">
        <v>925</v>
      </c>
    </row>
    <row r="67" spans="2:38" x14ac:dyDescent="0.25">
      <c r="B67" t="str">
        <f>Bilan!B67</f>
        <v>ALDI GMBH &amp; CO. KOMMANDITGESELLSCHAFT MURR</v>
      </c>
      <c r="C67">
        <v>0.93</v>
      </c>
      <c r="D67">
        <v>0.98</v>
      </c>
      <c r="E67">
        <v>0.98</v>
      </c>
      <c r="F67">
        <v>0.97</v>
      </c>
      <c r="G67">
        <v>0.85</v>
      </c>
      <c r="H67">
        <v>0.74</v>
      </c>
      <c r="I67">
        <v>0.67</v>
      </c>
      <c r="J67">
        <v>0.56000000000000005</v>
      </c>
      <c r="K67">
        <v>0.33</v>
      </c>
      <c r="L67">
        <v>0.56000000000000005</v>
      </c>
      <c r="M67">
        <v>0.51</v>
      </c>
      <c r="N67">
        <v>0.48</v>
      </c>
      <c r="O67">
        <v>0.3</v>
      </c>
      <c r="P67">
        <v>0.13</v>
      </c>
      <c r="Q67">
        <v>0.14000000000000001</v>
      </c>
      <c r="R67">
        <v>0.14000000000000001</v>
      </c>
      <c r="S67">
        <v>0.15</v>
      </c>
      <c r="T67">
        <v>0.17</v>
      </c>
      <c r="U67" t="s">
        <v>90</v>
      </c>
      <c r="V67" t="s">
        <v>90</v>
      </c>
      <c r="W67" t="s">
        <v>90</v>
      </c>
      <c r="X67" t="s">
        <v>90</v>
      </c>
      <c r="Y67" t="s">
        <v>90</v>
      </c>
      <c r="Z67" t="s">
        <v>90</v>
      </c>
      <c r="AA67" t="s">
        <v>90</v>
      </c>
      <c r="AB67" t="s">
        <v>90</v>
      </c>
      <c r="AC67" t="s">
        <v>90</v>
      </c>
      <c r="AD67">
        <v>774</v>
      </c>
      <c r="AE67">
        <v>689</v>
      </c>
      <c r="AF67">
        <v>675</v>
      </c>
      <c r="AG67">
        <v>654</v>
      </c>
      <c r="AH67">
        <v>659</v>
      </c>
      <c r="AI67">
        <v>676</v>
      </c>
      <c r="AJ67">
        <v>714</v>
      </c>
      <c r="AK67">
        <v>766</v>
      </c>
      <c r="AL67">
        <v>804</v>
      </c>
    </row>
    <row r="68" spans="2:38" x14ac:dyDescent="0.25">
      <c r="B68" t="str">
        <f>Bilan!B68</f>
        <v>ALDI GMBH &amp; CO. KOMMANDITGESELLSCHAFT ROTH</v>
      </c>
      <c r="C68">
        <v>0.87</v>
      </c>
      <c r="D68">
        <v>0.88</v>
      </c>
      <c r="E68">
        <v>0.92</v>
      </c>
      <c r="F68">
        <v>0.93</v>
      </c>
      <c r="G68">
        <v>0.85</v>
      </c>
      <c r="H68">
        <v>0.76</v>
      </c>
      <c r="I68">
        <v>0.7</v>
      </c>
      <c r="J68">
        <v>0.61</v>
      </c>
      <c r="K68">
        <v>0.4</v>
      </c>
      <c r="L68">
        <v>0.56999999999999995</v>
      </c>
      <c r="M68">
        <v>0.56999999999999995</v>
      </c>
      <c r="N68">
        <v>0.51</v>
      </c>
      <c r="O68">
        <v>0.34</v>
      </c>
      <c r="P68">
        <v>0.16</v>
      </c>
      <c r="Q68">
        <v>0.17</v>
      </c>
      <c r="R68">
        <v>0.18</v>
      </c>
      <c r="S68">
        <v>0.18</v>
      </c>
      <c r="T68">
        <v>0.2</v>
      </c>
      <c r="U68" t="s">
        <v>90</v>
      </c>
      <c r="V68" t="s">
        <v>90</v>
      </c>
      <c r="W68" t="s">
        <v>90</v>
      </c>
      <c r="X68" t="s">
        <v>90</v>
      </c>
      <c r="Y68" t="s">
        <v>90</v>
      </c>
      <c r="Z68" t="s">
        <v>90</v>
      </c>
      <c r="AA68" t="s">
        <v>90</v>
      </c>
      <c r="AB68" t="s">
        <v>90</v>
      </c>
      <c r="AC68" t="s">
        <v>90</v>
      </c>
      <c r="AD68">
        <v>836</v>
      </c>
      <c r="AE68">
        <v>785</v>
      </c>
      <c r="AF68">
        <v>820</v>
      </c>
      <c r="AG68">
        <v>817</v>
      </c>
      <c r="AH68">
        <v>824</v>
      </c>
      <c r="AI68">
        <v>841</v>
      </c>
      <c r="AJ68">
        <v>849</v>
      </c>
      <c r="AK68">
        <v>878</v>
      </c>
      <c r="AL68">
        <v>925</v>
      </c>
    </row>
    <row r="69" spans="2:38" x14ac:dyDescent="0.25">
      <c r="B69" t="str">
        <f>Bilan!B69</f>
        <v>ALDI GMBH &amp; CO. KOMMANDITGESELLSCHAFT SANKT AUGUSTIN</v>
      </c>
      <c r="C69">
        <v>0.96</v>
      </c>
      <c r="D69">
        <v>0.98</v>
      </c>
      <c r="E69">
        <v>0.99</v>
      </c>
      <c r="F69">
        <v>0.99</v>
      </c>
      <c r="G69">
        <v>1.23</v>
      </c>
      <c r="H69">
        <v>1.1499999999999999</v>
      </c>
      <c r="I69">
        <v>1.06</v>
      </c>
      <c r="J69">
        <v>0.86</v>
      </c>
      <c r="K69">
        <v>0.64</v>
      </c>
      <c r="L69">
        <v>0.42</v>
      </c>
      <c r="M69">
        <v>0.38</v>
      </c>
      <c r="N69">
        <v>0.38</v>
      </c>
      <c r="O69">
        <v>0.23</v>
      </c>
      <c r="P69">
        <v>0.13</v>
      </c>
      <c r="Q69">
        <v>0.13</v>
      </c>
      <c r="R69">
        <v>0.14000000000000001</v>
      </c>
      <c r="S69">
        <v>0.14000000000000001</v>
      </c>
      <c r="T69">
        <v>0.17</v>
      </c>
      <c r="U69" t="s">
        <v>90</v>
      </c>
      <c r="V69" t="s">
        <v>90</v>
      </c>
      <c r="W69" t="s">
        <v>90</v>
      </c>
      <c r="X69" t="s">
        <v>90</v>
      </c>
      <c r="Y69" t="s">
        <v>90</v>
      </c>
      <c r="Z69" t="s">
        <v>90</v>
      </c>
      <c r="AA69" t="s">
        <v>90</v>
      </c>
      <c r="AB69" t="s">
        <v>90</v>
      </c>
      <c r="AC69" t="s">
        <v>90</v>
      </c>
      <c r="AD69">
        <v>1131</v>
      </c>
      <c r="AE69">
        <v>1117</v>
      </c>
      <c r="AF69">
        <v>1033</v>
      </c>
      <c r="AG69">
        <v>1030</v>
      </c>
      <c r="AH69">
        <v>1043</v>
      </c>
      <c r="AI69">
        <v>1045</v>
      </c>
      <c r="AJ69">
        <v>1036</v>
      </c>
      <c r="AK69">
        <v>1053</v>
      </c>
      <c r="AL69">
        <v>1102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M69"/>
  <sheetViews>
    <sheetView workbookViewId="0">
      <selection activeCell="A39" sqref="A39"/>
    </sheetView>
  </sheetViews>
  <sheetFormatPr baseColWidth="10" defaultRowHeight="15" x14ac:dyDescent="0.25"/>
  <cols>
    <col min="2" max="2" width="54.140625" customWidth="1"/>
    <col min="3" max="3" width="17.140625" style="14" customWidth="1"/>
    <col min="4" max="4" width="20" style="14" customWidth="1"/>
    <col min="5" max="6" width="16.85546875" style="14" customWidth="1"/>
    <col min="7" max="8" width="12.7109375" bestFit="1" customWidth="1"/>
    <col min="9" max="9" width="13.7109375" bestFit="1" customWidth="1"/>
    <col min="10" max="14" width="13.7109375" customWidth="1"/>
    <col min="15" max="15" width="28" customWidth="1"/>
    <col min="16" max="20" width="27.7109375" customWidth="1"/>
    <col min="21" max="23" width="13.7109375" bestFit="1" customWidth="1"/>
    <col min="24" max="24" width="13.7109375" customWidth="1"/>
    <col min="25" max="26" width="33.140625" customWidth="1"/>
    <col min="27" max="27" width="41.7109375" customWidth="1"/>
    <col min="28" max="30" width="33.140625" customWidth="1"/>
    <col min="31" max="31" width="18.5703125" customWidth="1"/>
    <col min="32" max="32" width="18.85546875" customWidth="1"/>
    <col min="33" max="33" width="17.28515625" customWidth="1"/>
    <col min="34" max="42" width="24.5703125" customWidth="1"/>
    <col min="43" max="43" width="17.7109375" customWidth="1"/>
    <col min="45" max="46" width="18" style="43" customWidth="1"/>
  </cols>
  <sheetData>
    <row r="1" spans="2:65" x14ac:dyDescent="0.25">
      <c r="C1" s="5" t="s">
        <v>94</v>
      </c>
      <c r="D1" s="5"/>
      <c r="E1" s="5"/>
      <c r="F1" s="5"/>
      <c r="G1" s="6" t="s">
        <v>95</v>
      </c>
      <c r="H1" s="4"/>
      <c r="I1" s="4"/>
      <c r="J1" s="4"/>
      <c r="K1" s="30" t="s">
        <v>116</v>
      </c>
      <c r="L1" s="16"/>
      <c r="M1" s="16"/>
      <c r="N1" s="16"/>
      <c r="O1" s="2"/>
      <c r="P1" s="18"/>
      <c r="Q1" s="16"/>
      <c r="R1" s="30" t="s">
        <v>231</v>
      </c>
      <c r="S1" s="30" t="s">
        <v>231</v>
      </c>
      <c r="T1" s="16"/>
      <c r="U1" s="4" t="s">
        <v>96</v>
      </c>
      <c r="V1" s="4"/>
      <c r="W1" s="4"/>
      <c r="X1" s="4"/>
      <c r="Y1" s="16" t="s">
        <v>99</v>
      </c>
      <c r="Z1" s="30" t="s">
        <v>148</v>
      </c>
      <c r="AA1" s="30" t="s">
        <v>143</v>
      </c>
      <c r="AB1" s="16" t="s">
        <v>99</v>
      </c>
      <c r="AC1" s="30" t="s">
        <v>148</v>
      </c>
      <c r="AD1" s="30" t="s">
        <v>143</v>
      </c>
      <c r="AE1" s="7" t="s">
        <v>145</v>
      </c>
      <c r="AF1" s="1"/>
      <c r="AG1" s="8" t="s">
        <v>144</v>
      </c>
      <c r="AH1" s="2"/>
      <c r="AI1" s="2"/>
      <c r="AJ1" s="30" t="s">
        <v>232</v>
      </c>
      <c r="AK1" s="30" t="s">
        <v>232</v>
      </c>
      <c r="AL1" s="6" t="s">
        <v>147</v>
      </c>
      <c r="AM1" s="4"/>
      <c r="AN1" s="4"/>
      <c r="AO1" s="4"/>
      <c r="AP1" s="4"/>
      <c r="AX1" s="23" t="s">
        <v>146</v>
      </c>
      <c r="AY1" s="23"/>
      <c r="BF1" t="s">
        <v>58</v>
      </c>
      <c r="BG1">
        <v>1</v>
      </c>
    </row>
    <row r="2" spans="2:65" x14ac:dyDescent="0.25">
      <c r="C2" s="9">
        <v>2008</v>
      </c>
      <c r="D2" s="9">
        <v>2009</v>
      </c>
      <c r="E2" s="9">
        <v>2010</v>
      </c>
      <c r="F2" s="9">
        <v>2011</v>
      </c>
      <c r="G2" s="10">
        <v>2008</v>
      </c>
      <c r="H2" s="10">
        <v>2009</v>
      </c>
      <c r="I2" s="10">
        <v>2010</v>
      </c>
      <c r="J2" s="10">
        <v>2011</v>
      </c>
      <c r="K2" s="17">
        <v>2008</v>
      </c>
      <c r="L2" s="17">
        <v>2009</v>
      </c>
      <c r="M2" s="17">
        <v>2010</v>
      </c>
      <c r="N2" s="17">
        <v>2011</v>
      </c>
      <c r="O2" s="11" t="s">
        <v>97</v>
      </c>
      <c r="P2" s="19" t="s">
        <v>114</v>
      </c>
      <c r="Q2" s="31" t="s">
        <v>160</v>
      </c>
      <c r="R2" s="31">
        <v>2009</v>
      </c>
      <c r="S2" s="31">
        <v>2010</v>
      </c>
      <c r="T2" s="31" t="s">
        <v>160</v>
      </c>
      <c r="U2" s="10">
        <v>2008</v>
      </c>
      <c r="V2" s="10">
        <v>2009</v>
      </c>
      <c r="W2" s="10">
        <v>2010</v>
      </c>
      <c r="X2" s="10">
        <v>2011</v>
      </c>
      <c r="Y2" s="17">
        <v>2009</v>
      </c>
      <c r="Z2" s="17">
        <v>2009</v>
      </c>
      <c r="AA2" s="17">
        <v>2009</v>
      </c>
      <c r="AB2" s="17">
        <v>2010</v>
      </c>
      <c r="AC2" s="17">
        <v>2010</v>
      </c>
      <c r="AD2" s="17">
        <v>2010</v>
      </c>
      <c r="AE2" s="1">
        <v>2009</v>
      </c>
      <c r="AF2" s="1">
        <v>2010</v>
      </c>
      <c r="AG2" s="2">
        <v>2009</v>
      </c>
      <c r="AH2" s="2">
        <v>2010</v>
      </c>
      <c r="AI2" s="2"/>
      <c r="AJ2" s="16">
        <v>2009</v>
      </c>
      <c r="AK2" s="16">
        <v>2010</v>
      </c>
      <c r="AL2" s="4">
        <v>2009</v>
      </c>
      <c r="AM2" s="4">
        <v>2010</v>
      </c>
      <c r="AN2" s="6" t="s">
        <v>290</v>
      </c>
      <c r="AO2" s="6" t="s">
        <v>261</v>
      </c>
      <c r="AP2" s="6" t="s">
        <v>291</v>
      </c>
      <c r="AQ2" s="24" t="s">
        <v>159</v>
      </c>
      <c r="AR2" s="24" t="s">
        <v>320</v>
      </c>
      <c r="AS2" s="44"/>
      <c r="AT2" s="44"/>
      <c r="AU2" s="24" t="s">
        <v>260</v>
      </c>
      <c r="AW2" s="24"/>
      <c r="AX2" s="20"/>
      <c r="AY2" s="20"/>
      <c r="BF2" t="s">
        <v>46</v>
      </c>
      <c r="BG2">
        <v>1</v>
      </c>
      <c r="BI2" t="s">
        <v>58</v>
      </c>
      <c r="BJ2" s="24" t="s">
        <v>158</v>
      </c>
      <c r="BK2" s="24" t="s">
        <v>297</v>
      </c>
      <c r="BL2" s="24"/>
      <c r="BM2">
        <v>1</v>
      </c>
    </row>
    <row r="3" spans="2:65" x14ac:dyDescent="0.25">
      <c r="B3" t="str">
        <f>Bilan!B3</f>
        <v>AMBAU GMBH</v>
      </c>
      <c r="C3" s="13">
        <v>266277.56</v>
      </c>
      <c r="D3" s="13">
        <v>125738.87</v>
      </c>
      <c r="E3" s="13">
        <v>245790.55</v>
      </c>
      <c r="F3" s="13"/>
      <c r="G3" s="12">
        <v>2398196</v>
      </c>
      <c r="H3" s="12">
        <v>3735430</v>
      </c>
      <c r="I3" s="12">
        <v>3181426</v>
      </c>
      <c r="J3" s="12">
        <v>2690499</v>
      </c>
      <c r="K3" s="12">
        <f t="shared" ref="K3:K50" si="0">G3-C3</f>
        <v>2131918.44</v>
      </c>
      <c r="L3" s="12">
        <f t="shared" ref="L3:L50" si="1">H3-D3</f>
        <v>3609691.13</v>
      </c>
      <c r="M3" s="12">
        <f t="shared" ref="M3:M50" si="2">I3-E3</f>
        <v>2935635.45</v>
      </c>
      <c r="N3" s="12"/>
      <c r="O3" s="12">
        <f t="shared" ref="O3:O23" si="3">IF(0&lt;H3-D3,MAX(H3-D3,0),0)</f>
        <v>3609691.13</v>
      </c>
      <c r="P3" s="12">
        <f>MAX(I3-E3,0)</f>
        <v>2935635.45</v>
      </c>
      <c r="Q3" s="12">
        <f>(P3-O3)/O3</f>
        <v>-0.18673500189474651</v>
      </c>
      <c r="R3" s="12">
        <f>AE3/O3</f>
        <v>2.5953577748354331</v>
      </c>
      <c r="S3" s="12">
        <f>AF3/P3</f>
        <v>3.9339239942071145</v>
      </c>
      <c r="T3" s="12">
        <f t="shared" ref="T3:T51" si="4">(S3-R3)/R3</f>
        <v>0.51575402526403413</v>
      </c>
      <c r="U3" s="12">
        <v>266278</v>
      </c>
      <c r="V3" s="12">
        <v>125739</v>
      </c>
      <c r="W3" s="12">
        <v>245791</v>
      </c>
      <c r="X3" s="12">
        <v>205353</v>
      </c>
      <c r="Y3" s="12">
        <f>0</f>
        <v>0</v>
      </c>
      <c r="Z3" s="12">
        <v>0</v>
      </c>
      <c r="AA3" s="12">
        <f t="shared" ref="AA3:AA50" si="5">Y3-Z3</f>
        <v>0</v>
      </c>
      <c r="AB3" s="12">
        <v>0</v>
      </c>
      <c r="AC3" s="12">
        <v>0</v>
      </c>
      <c r="AD3" s="12">
        <f t="shared" ref="AD3:AD50" si="6">AB3-AC3</f>
        <v>0</v>
      </c>
      <c r="AE3" s="12">
        <f t="shared" ref="AE3:AE39" si="7">0.3*AG3</f>
        <v>9368439.9389999993</v>
      </c>
      <c r="AF3" s="12">
        <f t="shared" ref="AF3:AF39" si="8">0.3*AH3</f>
        <v>11548566.735000001</v>
      </c>
      <c r="AG3" s="12">
        <f>IF($AO$3=1,'Compte de Résultats'!P3+'Compte de Résultats'!Y3+0.05*Z3+AA3+O3,'Compte de Résultats'!P3+'Compte de Résultats'!Y3+'Compte de Résultats'!CJ3-'Compte de Résultats'!CS3+0.05*Z3+AA3+O3)</f>
        <v>31228133.129999999</v>
      </c>
      <c r="AH3" s="12">
        <f>IF($AO$3=1,'Compte de Résultats'!Q3+'Compte de Résultats'!Z3+0.05*AA3+AB3+P3,'Compte de Résultats'!Q3+'Compte de Résultats'!Z3+'Compte de Résultats'!CK3-'Compte de Résultats'!CT3+0.05*AA3+AB3+P3)</f>
        <v>38495222.450000003</v>
      </c>
      <c r="AI3" s="29">
        <f t="shared" ref="AI3:AI51" si="9">(AH3-AG3)/AG3</f>
        <v>0.23270969448438508</v>
      </c>
      <c r="AJ3" s="12">
        <f t="shared" ref="AJ3:AJ34" si="10">IF(3000000&lt;O3,MAX(AE3-O3,0),0)</f>
        <v>5758748.8089999994</v>
      </c>
      <c r="AK3" s="12">
        <f t="shared" ref="AK3:AK34" si="11">IF(3000000&lt;P3,MAX(AF3-P3,0),0)</f>
        <v>0</v>
      </c>
      <c r="AL3" s="12">
        <f>MAX(O3-AE3,0)</f>
        <v>0</v>
      </c>
      <c r="AM3" s="12">
        <f>MAX(P3-AF3,0)</f>
        <v>0</v>
      </c>
      <c r="AN3" s="12">
        <f>IF('Compte de Résultats'!BZ3+'Compte de Résultats'!CI3-'Compte de Résultats'!CR3=0,1,0)</f>
        <v>0</v>
      </c>
      <c r="AO3" s="12">
        <f>IF('Compte de Résultats'!CA3+'Compte de Résultats'!CJ3-'Compte de Résultats'!CS3=0,1,0)</f>
        <v>0</v>
      </c>
      <c r="AP3" s="12">
        <f>IF('Compte de Résultats'!CB3+'Compte de Résultats'!CK3-'Compte de Résultats'!CT3=0,1,0)</f>
        <v>0</v>
      </c>
      <c r="AQ3">
        <f>IF(AND(3000000&lt;O3,0&lt;AL3),1,0)</f>
        <v>0</v>
      </c>
      <c r="AR3">
        <v>0</v>
      </c>
      <c r="AS3">
        <f>IF(AND(3000000&lt;P3,AM3),0,1)</f>
        <v>1</v>
      </c>
      <c r="AT3" s="24">
        <f>IF(AND(AQ3=1,AS3=1),1,0)</f>
        <v>0</v>
      </c>
      <c r="AU3" s="15">
        <f>IF(AM3-AL3&lt;0,1,0)</f>
        <v>0</v>
      </c>
      <c r="AV3" s="24"/>
      <c r="AW3" s="24"/>
      <c r="AX3" s="20" t="s">
        <v>113</v>
      </c>
      <c r="AY3" s="20">
        <v>8.5589572723425447E-2</v>
      </c>
      <c r="BF3" t="s">
        <v>39</v>
      </c>
      <c r="BG3">
        <v>1</v>
      </c>
      <c r="BI3" s="27" t="s">
        <v>304</v>
      </c>
      <c r="BJ3" s="27" t="s">
        <v>303</v>
      </c>
      <c r="BK3" s="27" t="s">
        <v>302</v>
      </c>
      <c r="BL3" s="24"/>
    </row>
    <row r="4" spans="2:65" x14ac:dyDescent="0.25">
      <c r="B4" t="str">
        <f>Bilan!B4</f>
        <v>ARCELORMITTAL EISENHÜTTENSTADT GMBH</v>
      </c>
      <c r="C4" s="13">
        <v>2619847.37</v>
      </c>
      <c r="D4" s="13">
        <v>1134392.5900000001</v>
      </c>
      <c r="E4" s="13">
        <v>1081923.05</v>
      </c>
      <c r="F4" s="13"/>
      <c r="G4" s="12">
        <v>11352414</v>
      </c>
      <c r="H4" s="12">
        <v>5572224</v>
      </c>
      <c r="I4" s="12">
        <v>7732057</v>
      </c>
      <c r="J4" s="12">
        <v>9782692</v>
      </c>
      <c r="K4" s="12">
        <f t="shared" si="0"/>
        <v>8732566.629999999</v>
      </c>
      <c r="L4" s="12">
        <f t="shared" si="1"/>
        <v>4437831.41</v>
      </c>
      <c r="M4" s="12">
        <f t="shared" si="2"/>
        <v>6650133.9500000002</v>
      </c>
      <c r="N4" s="12"/>
      <c r="O4" s="12">
        <f t="shared" si="3"/>
        <v>4437831.41</v>
      </c>
      <c r="P4" s="12">
        <f t="shared" ref="P4:P23" si="12">MAX(I4-E4,0)</f>
        <v>6650133.9500000002</v>
      </c>
      <c r="Q4" s="12">
        <f t="shared" ref="Q4:Q51" si="13">(P4-O4)/O4</f>
        <v>0.49850982058824989</v>
      </c>
      <c r="R4" s="12">
        <f t="shared" ref="R4:R67" si="14">AE4/O4</f>
        <v>4.3580480040588112</v>
      </c>
      <c r="S4" s="12">
        <f t="shared" ref="S4:S67" si="15">AF4/P4</f>
        <v>2.5398701178718364</v>
      </c>
      <c r="T4" s="12">
        <f t="shared" si="4"/>
        <v>-0.41720005940587129</v>
      </c>
      <c r="U4" s="12">
        <v>7505959</v>
      </c>
      <c r="V4" s="12">
        <v>2157135</v>
      </c>
      <c r="W4" s="12">
        <v>5231759</v>
      </c>
      <c r="X4" s="12">
        <v>3027637</v>
      </c>
      <c r="Y4" s="12">
        <f t="shared" ref="Y4:Y8" si="16">V4-D4</f>
        <v>1022742.4099999999</v>
      </c>
      <c r="Z4" s="12">
        <v>62613.78</v>
      </c>
      <c r="AA4" s="12">
        <f t="shared" si="5"/>
        <v>960128.62999999989</v>
      </c>
      <c r="AB4" s="12">
        <f>(W4-E4)</f>
        <v>4149835.95</v>
      </c>
      <c r="AC4" s="12">
        <v>38347.760000000002</v>
      </c>
      <c r="AD4" s="12">
        <f t="shared" si="6"/>
        <v>4111488.1900000004</v>
      </c>
      <c r="AE4" s="12">
        <f t="shared" si="7"/>
        <v>19340282.318700001</v>
      </c>
      <c r="AF4" s="12">
        <f t="shared" si="8"/>
        <v>16890476.499450002</v>
      </c>
      <c r="AG4" s="12">
        <f>IF($AO$3=1,'Compte de Résultats'!P4+'Compte de Résultats'!Y4+0.05*Z4+AA4+O4,'Compte de Résultats'!P4+'Compte de Résultats'!Y4+'Compte de Résultats'!CJ4-'Compte de Résultats'!CS4+0.05*Z4+AA4+O4)</f>
        <v>64467607.729000002</v>
      </c>
      <c r="AH4" s="12">
        <f>IF($AO$3=1,'Compte de Résultats'!Q4+'Compte de Résultats'!Z4+0.05*AA4+AB4+P4,'Compte de Résultats'!Q4+'Compte de Résultats'!Z4+'Compte de Résultats'!CK4-'Compte de Résultats'!CT4+0.05*AA4+AB4+P4)</f>
        <v>56301588.331500009</v>
      </c>
      <c r="AI4" s="29">
        <f t="shared" si="9"/>
        <v>-0.12666856558144943</v>
      </c>
      <c r="AJ4" s="12">
        <f t="shared" si="10"/>
        <v>14902450.9087</v>
      </c>
      <c r="AK4" s="12">
        <f t="shared" si="11"/>
        <v>10240342.549450003</v>
      </c>
      <c r="AL4" s="12">
        <f t="shared" ref="AL4:AL34" si="17">MAX(O4-AE4,0)</f>
        <v>0</v>
      </c>
      <c r="AM4" s="12">
        <f t="shared" ref="AM4:AM33" si="18">MAX(P4-AF4,0)</f>
        <v>0</v>
      </c>
      <c r="AN4" s="12">
        <f>IF('Compte de Résultats'!BZ4+'Compte de Résultats'!CI4-'Compte de Résultats'!CR4=0,1,0)</f>
        <v>1</v>
      </c>
      <c r="AO4" s="49">
        <f>IF('Compte de Résultats'!CA4+'Compte de Résultats'!CJ4-'Compte de Résultats'!CS4=0,1,0)</f>
        <v>1</v>
      </c>
      <c r="AP4" s="12">
        <f>IF('Compte de Résultats'!CB4+'Compte de Résultats'!CK4-'Compte de Résultats'!CT4=0,1,0)</f>
        <v>0</v>
      </c>
      <c r="AQ4">
        <f t="shared" ref="AQ4:AQ24" si="19">IF(AND(3000000&lt;O4,0&lt;AL4),1,0)</f>
        <v>0</v>
      </c>
      <c r="AR4">
        <v>0</v>
      </c>
      <c r="AS4">
        <f t="shared" ref="AS4:AS67" si="20">IF(AND(3000000&lt;P4,AM4),0,1)</f>
        <v>1</v>
      </c>
      <c r="AT4" s="24">
        <f t="shared" ref="AT4:AT67" si="21">IF(AND(AQ4=1,AS4=1),1,0)</f>
        <v>0</v>
      </c>
      <c r="AU4" s="15">
        <f t="shared" ref="AU4:AU14" si="22">IF(AM4-AL4&lt;0,1,0)</f>
        <v>0</v>
      </c>
      <c r="AV4" s="24"/>
      <c r="AW4" s="24"/>
      <c r="AX4" s="20" t="s">
        <v>136</v>
      </c>
      <c r="AY4" s="20">
        <v>-4.3518988736769834E-2</v>
      </c>
      <c r="BF4" t="s">
        <v>23</v>
      </c>
      <c r="BG4">
        <v>0</v>
      </c>
      <c r="BI4" s="26" t="s">
        <v>57</v>
      </c>
      <c r="BJ4" s="102" t="s">
        <v>157</v>
      </c>
      <c r="BK4" s="100" t="s">
        <v>300</v>
      </c>
      <c r="BM4">
        <v>1</v>
      </c>
    </row>
    <row r="5" spans="2:65" x14ac:dyDescent="0.25">
      <c r="B5" t="str">
        <f>Bilan!B5</f>
        <v>AVNET TECHNOLOGY SOLUTIONS GMBH</v>
      </c>
      <c r="C5" s="13">
        <v>632434.19999999995</v>
      </c>
      <c r="D5" s="13">
        <v>452058.74</v>
      </c>
      <c r="E5" s="13">
        <v>167880.42</v>
      </c>
      <c r="F5" s="13"/>
      <c r="G5" s="12">
        <v>5554373</v>
      </c>
      <c r="H5" s="12">
        <v>6095601</v>
      </c>
      <c r="I5" s="12">
        <v>3485476</v>
      </c>
      <c r="J5" s="12">
        <v>2183932</v>
      </c>
      <c r="K5" s="12">
        <f t="shared" si="0"/>
        <v>4921938.8</v>
      </c>
      <c r="L5" s="12">
        <f t="shared" si="1"/>
        <v>5643542.2599999998</v>
      </c>
      <c r="M5" s="12">
        <f t="shared" si="2"/>
        <v>3317595.58</v>
      </c>
      <c r="N5" s="12"/>
      <c r="O5" s="12">
        <f t="shared" si="3"/>
        <v>5643542.2599999998</v>
      </c>
      <c r="P5" s="12">
        <f t="shared" si="12"/>
        <v>3317595.58</v>
      </c>
      <c r="Q5" s="12">
        <f t="shared" si="13"/>
        <v>-0.41214304294055198</v>
      </c>
      <c r="R5" s="12">
        <f t="shared" si="14"/>
        <v>2.035825076996943</v>
      </c>
      <c r="S5" s="12">
        <f t="shared" si="15"/>
        <v>3.0088984212174528</v>
      </c>
      <c r="T5" s="12">
        <f t="shared" si="4"/>
        <v>0.47797492781447393</v>
      </c>
      <c r="U5" s="12">
        <v>632893</v>
      </c>
      <c r="V5" s="12">
        <v>452234</v>
      </c>
      <c r="W5" s="12">
        <v>167884</v>
      </c>
      <c r="X5" s="12">
        <v>252253</v>
      </c>
      <c r="Y5" s="12">
        <f t="shared" si="16"/>
        <v>175.26000000000931</v>
      </c>
      <c r="Z5" s="12">
        <v>0</v>
      </c>
      <c r="AA5" s="12">
        <f t="shared" si="5"/>
        <v>175.26000000000931</v>
      </c>
      <c r="AB5" s="12">
        <v>0</v>
      </c>
      <c r="AC5" s="12">
        <v>0</v>
      </c>
      <c r="AD5" s="12">
        <f t="shared" si="6"/>
        <v>0</v>
      </c>
      <c r="AE5" s="12">
        <f t="shared" si="7"/>
        <v>11489264.856000001</v>
      </c>
      <c r="AF5" s="12">
        <f t="shared" si="8"/>
        <v>9982308.1029000003</v>
      </c>
      <c r="AG5" s="12">
        <f>IF($AO$3=1,'Compte de Résultats'!P5+'Compte de Résultats'!Y5+0.05*Z5+AA5+O5,'Compte de Résultats'!P5+'Compte de Résultats'!Y5+'Compte de Résultats'!CJ5-'Compte de Résultats'!CS5+0.05*Z5+AA5+O5)</f>
        <v>38297549.520000003</v>
      </c>
      <c r="AH5" s="12">
        <f>IF($AO$3=1,'Compte de Résultats'!Q5+'Compte de Résultats'!Z5+0.05*AA5+AB5+P5,'Compte de Résultats'!Q5+'Compte de Résultats'!Z5+'Compte de Résultats'!CK5-'Compte de Résultats'!CT5+0.05*AA5+AB5+P5)</f>
        <v>33274360.343000002</v>
      </c>
      <c r="AI5" s="29">
        <f t="shared" si="9"/>
        <v>-0.13116215632482589</v>
      </c>
      <c r="AJ5" s="12">
        <f t="shared" si="10"/>
        <v>5845722.5960000008</v>
      </c>
      <c r="AK5" s="12">
        <f t="shared" si="11"/>
        <v>6664712.5229000002</v>
      </c>
      <c r="AL5" s="12">
        <f t="shared" si="17"/>
        <v>0</v>
      </c>
      <c r="AM5" s="12">
        <f t="shared" si="18"/>
        <v>0</v>
      </c>
      <c r="AN5" s="12">
        <f>IF('Compte de Résultats'!BZ5+'Compte de Résultats'!CI5-'Compte de Résultats'!CR5=0,1,0)</f>
        <v>1</v>
      </c>
      <c r="AO5" s="49">
        <f>IF('Compte de Résultats'!CA5+'Compte de Résultats'!CJ5-'Compte de Résultats'!CS5=0,1,0)</f>
        <v>1</v>
      </c>
      <c r="AP5" s="12">
        <f>IF('Compte de Résultats'!CB5+'Compte de Résultats'!CK5-'Compte de Résultats'!CT5=0,1,0)</f>
        <v>1</v>
      </c>
      <c r="AQ5">
        <f t="shared" si="19"/>
        <v>0</v>
      </c>
      <c r="AR5">
        <v>0</v>
      </c>
      <c r="AS5">
        <f t="shared" si="20"/>
        <v>1</v>
      </c>
      <c r="AT5" s="24">
        <f t="shared" si="21"/>
        <v>0</v>
      </c>
      <c r="AU5" s="15">
        <f t="shared" si="22"/>
        <v>0</v>
      </c>
      <c r="AV5" s="24"/>
      <c r="AW5" s="24"/>
      <c r="AX5" s="20" t="s">
        <v>137</v>
      </c>
      <c r="AY5" s="20">
        <v>0.8164724865340206</v>
      </c>
      <c r="BF5" t="s">
        <v>57</v>
      </c>
      <c r="BG5">
        <v>1</v>
      </c>
      <c r="BI5" s="26" t="s">
        <v>56</v>
      </c>
      <c r="BJ5" s="102"/>
      <c r="BK5" s="100"/>
      <c r="BM5">
        <v>1</v>
      </c>
    </row>
    <row r="6" spans="2:65" x14ac:dyDescent="0.25">
      <c r="B6" t="str">
        <f>Bilan!B6</f>
        <v>BALL PACKAGING EUROPE GMBH</v>
      </c>
      <c r="C6" s="13">
        <v>14644000</v>
      </c>
      <c r="D6" s="13">
        <v>8456000</v>
      </c>
      <c r="E6" s="13">
        <v>7467000</v>
      </c>
      <c r="F6" s="13"/>
      <c r="G6" s="12">
        <v>20630000</v>
      </c>
      <c r="H6" s="12">
        <v>14182000</v>
      </c>
      <c r="I6" s="12">
        <v>18913000</v>
      </c>
      <c r="J6" s="12">
        <v>19270000</v>
      </c>
      <c r="K6" s="12">
        <f t="shared" si="0"/>
        <v>5986000</v>
      </c>
      <c r="L6" s="12">
        <f t="shared" si="1"/>
        <v>5726000</v>
      </c>
      <c r="M6" s="12">
        <f t="shared" si="2"/>
        <v>11446000</v>
      </c>
      <c r="N6" s="12"/>
      <c r="O6" s="12">
        <f t="shared" si="3"/>
        <v>5726000</v>
      </c>
      <c r="P6" s="12">
        <f t="shared" si="12"/>
        <v>11446000</v>
      </c>
      <c r="Q6" s="12">
        <f t="shared" si="13"/>
        <v>0.99895214809640243</v>
      </c>
      <c r="R6" s="12">
        <f t="shared" si="14"/>
        <v>2.7308068459657702</v>
      </c>
      <c r="S6" s="12">
        <f t="shared" si="15"/>
        <v>1.518417787873493</v>
      </c>
      <c r="T6" s="12">
        <f t="shared" si="4"/>
        <v>-0.44396734242970842</v>
      </c>
      <c r="U6" s="12">
        <v>37428000</v>
      </c>
      <c r="V6" s="12">
        <v>8570000</v>
      </c>
      <c r="W6" s="12">
        <v>40485000</v>
      </c>
      <c r="X6" s="12">
        <v>23621000</v>
      </c>
      <c r="Y6" s="12">
        <f t="shared" si="16"/>
        <v>114000</v>
      </c>
      <c r="Z6" s="12">
        <v>0</v>
      </c>
      <c r="AA6" s="12">
        <f t="shared" si="5"/>
        <v>114000</v>
      </c>
      <c r="AB6" s="12">
        <f>(W6-E6)</f>
        <v>33018000</v>
      </c>
      <c r="AC6" s="12">
        <v>0</v>
      </c>
      <c r="AD6" s="12">
        <f t="shared" si="6"/>
        <v>33018000</v>
      </c>
      <c r="AE6" s="12">
        <f t="shared" si="7"/>
        <v>15636600</v>
      </c>
      <c r="AF6" s="12">
        <f t="shared" si="8"/>
        <v>17379810</v>
      </c>
      <c r="AG6" s="12">
        <f>IF($AO$3=1,'Compte de Résultats'!P6+'Compte de Résultats'!Y6+0.05*Z6+AA6+O6,'Compte de Résultats'!P6+'Compte de Résultats'!Y6+'Compte de Résultats'!CJ6-'Compte de Résultats'!CS6+0.05*Z6+AA6+O6)</f>
        <v>52122000</v>
      </c>
      <c r="AH6" s="12">
        <f>IF($AO$3=1,'Compte de Résultats'!Q6+'Compte de Résultats'!Z6+0.05*AA6+AB6+P6,'Compte de Résultats'!Q6+'Compte de Résultats'!Z6+'Compte de Résultats'!CK6-'Compte de Résultats'!CT6+0.05*AA6+AB6+P6)</f>
        <v>57932700</v>
      </c>
      <c r="AI6" s="29">
        <f t="shared" si="9"/>
        <v>0.11148267526188557</v>
      </c>
      <c r="AJ6" s="12">
        <f t="shared" si="10"/>
        <v>9910600</v>
      </c>
      <c r="AK6" s="12">
        <f t="shared" si="11"/>
        <v>5933810</v>
      </c>
      <c r="AL6" s="12">
        <f t="shared" si="17"/>
        <v>0</v>
      </c>
      <c r="AM6" s="12">
        <f t="shared" si="18"/>
        <v>0</v>
      </c>
      <c r="AN6" s="12">
        <f>IF('Compte de Résultats'!BZ6+'Compte de Résultats'!CI6-'Compte de Résultats'!CR6=0,1,0)</f>
        <v>1</v>
      </c>
      <c r="AO6" s="12">
        <f>IF('Compte de Résultats'!CA6+'Compte de Résultats'!CJ6-'Compte de Résultats'!CS6=0,1,0)</f>
        <v>1</v>
      </c>
      <c r="AP6" s="12">
        <f>IF('Compte de Résultats'!CB6+'Compte de Résultats'!CK6-'Compte de Résultats'!CT6=0,1,0)</f>
        <v>1</v>
      </c>
      <c r="AQ6">
        <f t="shared" si="19"/>
        <v>0</v>
      </c>
      <c r="AR6">
        <v>0</v>
      </c>
      <c r="AS6">
        <f t="shared" si="20"/>
        <v>1</v>
      </c>
      <c r="AT6" s="24">
        <f t="shared" si="21"/>
        <v>0</v>
      </c>
      <c r="AU6" s="15">
        <f t="shared" si="22"/>
        <v>0</v>
      </c>
      <c r="AV6" s="24"/>
      <c r="AW6" s="24"/>
      <c r="AX6" s="20" t="s">
        <v>138</v>
      </c>
      <c r="AY6" s="20">
        <v>0.66662732126704649</v>
      </c>
      <c r="BF6" t="s">
        <v>56</v>
      </c>
      <c r="BG6">
        <v>1</v>
      </c>
      <c r="BI6" s="26" t="s">
        <v>33</v>
      </c>
      <c r="BJ6" s="102"/>
      <c r="BK6" s="100"/>
      <c r="BM6">
        <v>1</v>
      </c>
    </row>
    <row r="7" spans="2:65" x14ac:dyDescent="0.25">
      <c r="B7" t="str">
        <f>Bilan!B7</f>
        <v>BAUER MASCHINEN GMBH</v>
      </c>
      <c r="C7" s="13">
        <v>1279406.45</v>
      </c>
      <c r="D7" s="13">
        <v>830586.34</v>
      </c>
      <c r="E7" s="13">
        <v>732999.08</v>
      </c>
      <c r="F7" s="13"/>
      <c r="G7" s="12">
        <v>6155161</v>
      </c>
      <c r="H7" s="12">
        <v>9601057</v>
      </c>
      <c r="I7" s="12">
        <v>14780753</v>
      </c>
      <c r="J7" s="12">
        <v>13004592</v>
      </c>
      <c r="K7" s="12">
        <f t="shared" si="0"/>
        <v>4875754.55</v>
      </c>
      <c r="L7" s="12">
        <f t="shared" si="1"/>
        <v>8770470.6600000001</v>
      </c>
      <c r="M7" s="12">
        <f t="shared" si="2"/>
        <v>14047753.92</v>
      </c>
      <c r="N7" s="12"/>
      <c r="O7" s="12">
        <f t="shared" si="3"/>
        <v>8770470.6600000001</v>
      </c>
      <c r="P7" s="12">
        <f t="shared" si="12"/>
        <v>14047753.92</v>
      </c>
      <c r="Q7" s="12">
        <f t="shared" si="13"/>
        <v>0.60171038300925117</v>
      </c>
      <c r="R7" s="12">
        <f t="shared" si="14"/>
        <v>1.9187968732284659</v>
      </c>
      <c r="S7" s="12">
        <f t="shared" si="15"/>
        <v>1.0884917574068667</v>
      </c>
      <c r="T7" s="12">
        <f t="shared" si="4"/>
        <v>-0.43272173694163463</v>
      </c>
      <c r="U7" s="12">
        <v>8545375</v>
      </c>
      <c r="V7" s="12">
        <v>8253092</v>
      </c>
      <c r="W7" s="12">
        <v>3122621</v>
      </c>
      <c r="X7" s="12">
        <v>6004594</v>
      </c>
      <c r="Y7" s="12">
        <f t="shared" si="16"/>
        <v>7422505.6600000001</v>
      </c>
      <c r="Z7" s="12">
        <v>7422505.4100000001</v>
      </c>
      <c r="AA7" s="12">
        <v>0</v>
      </c>
      <c r="AB7" s="12">
        <f>(W7-E7)</f>
        <v>2389621.92</v>
      </c>
      <c r="AC7" s="12">
        <v>2389622.0099999998</v>
      </c>
      <c r="AD7" s="12">
        <v>0</v>
      </c>
      <c r="AE7" s="12">
        <f t="shared" si="7"/>
        <v>16828751.67915</v>
      </c>
      <c r="AF7" s="12">
        <f t="shared" si="8"/>
        <v>15290864.352</v>
      </c>
      <c r="AG7" s="12">
        <f>IF($AO$3=1,'Compte de Résultats'!P7+'Compte de Résultats'!Y7+0.05*Z7+AA7+O7,'Compte de Résultats'!P7+'Compte de Résultats'!Y7+'Compte de Résultats'!CJ7-'Compte de Résultats'!CS7+0.05*Z7+AA7+O7)</f>
        <v>56095838.930500001</v>
      </c>
      <c r="AH7" s="12">
        <f>IF($AO$3=1,'Compte de Résultats'!Q7+'Compte de Résultats'!Z7+0.05*AA7+AB7+P7,'Compte de Résultats'!Q7+'Compte de Résultats'!Z7+'Compte de Résultats'!CK7-'Compte de Résultats'!CT7+0.05*AA7+AB7+P7)</f>
        <v>50969547.840000004</v>
      </c>
      <c r="AI7" s="29">
        <f t="shared" si="9"/>
        <v>-9.1384516003962801E-2</v>
      </c>
      <c r="AJ7" s="12">
        <f t="shared" si="10"/>
        <v>8058281.0191500001</v>
      </c>
      <c r="AK7" s="12">
        <f t="shared" si="11"/>
        <v>1243110.432</v>
      </c>
      <c r="AL7" s="12">
        <f t="shared" si="17"/>
        <v>0</v>
      </c>
      <c r="AM7" s="12">
        <f t="shared" si="18"/>
        <v>0</v>
      </c>
      <c r="AN7" s="12">
        <f>IF('Compte de Résultats'!BZ7+'Compte de Résultats'!CI7-'Compte de Résultats'!CR7=0,1,0)</f>
        <v>0</v>
      </c>
      <c r="AO7" s="12">
        <f>IF('Compte de Résultats'!CA7+'Compte de Résultats'!CJ7-'Compte de Résultats'!CS7=0,1,0)</f>
        <v>0</v>
      </c>
      <c r="AP7" s="12">
        <f>IF('Compte de Résultats'!CB7+'Compte de Résultats'!CK7-'Compte de Résultats'!CT7=0,1,0)</f>
        <v>0</v>
      </c>
      <c r="AQ7">
        <f t="shared" si="19"/>
        <v>0</v>
      </c>
      <c r="AR7">
        <v>0</v>
      </c>
      <c r="AS7">
        <f t="shared" si="20"/>
        <v>1</v>
      </c>
      <c r="AT7" s="24">
        <f t="shared" si="21"/>
        <v>0</v>
      </c>
      <c r="AU7" s="15">
        <f t="shared" si="22"/>
        <v>0</v>
      </c>
      <c r="AV7" s="24"/>
      <c r="AW7" s="24"/>
      <c r="AX7" s="20" t="s">
        <v>139</v>
      </c>
      <c r="AY7" s="20">
        <v>2.9290112597151423</v>
      </c>
      <c r="BF7" t="s">
        <v>33</v>
      </c>
      <c r="BG7">
        <v>1</v>
      </c>
      <c r="BI7" s="26" t="s">
        <v>45</v>
      </c>
      <c r="BJ7" s="102"/>
      <c r="BK7" s="100"/>
      <c r="BM7">
        <v>1</v>
      </c>
    </row>
    <row r="8" spans="2:65" x14ac:dyDescent="0.25">
      <c r="B8" t="str">
        <f>Bilan!B8</f>
        <v>BOMBARDIER TRANSPORTATION GMBH</v>
      </c>
      <c r="C8" s="13">
        <v>51890643.030000001</v>
      </c>
      <c r="D8" s="13">
        <v>6352377.2000000002</v>
      </c>
      <c r="E8" s="13">
        <v>22547022.289999999</v>
      </c>
      <c r="F8" s="13"/>
      <c r="G8" s="12">
        <v>15745753</v>
      </c>
      <c r="H8" s="12">
        <v>17589000</v>
      </c>
      <c r="I8" s="12">
        <v>23084981</v>
      </c>
      <c r="J8" s="12">
        <v>28529507</v>
      </c>
      <c r="K8" s="12">
        <f t="shared" si="0"/>
        <v>-36144890.030000001</v>
      </c>
      <c r="L8" s="12">
        <f t="shared" si="1"/>
        <v>11236622.800000001</v>
      </c>
      <c r="M8" s="12">
        <f t="shared" si="2"/>
        <v>537958.71000000089</v>
      </c>
      <c r="N8" s="12"/>
      <c r="O8" s="12">
        <f t="shared" si="3"/>
        <v>11236622.800000001</v>
      </c>
      <c r="P8" s="12">
        <f t="shared" si="12"/>
        <v>537958.71000000089</v>
      </c>
      <c r="Q8" s="12">
        <f t="shared" si="13"/>
        <v>-0.95212452001147529</v>
      </c>
      <c r="R8" s="12">
        <f t="shared" si="14"/>
        <v>2.4394314617377741</v>
      </c>
      <c r="S8" s="12">
        <f t="shared" si="15"/>
        <v>42.308081276349199</v>
      </c>
      <c r="T8" s="12">
        <f t="shared" si="4"/>
        <v>16.343418718642848</v>
      </c>
      <c r="U8" s="12">
        <v>56498323</v>
      </c>
      <c r="V8" s="12">
        <v>37358000</v>
      </c>
      <c r="W8" s="12">
        <v>27841693</v>
      </c>
      <c r="X8" s="12">
        <v>67093354</v>
      </c>
      <c r="Y8" s="12">
        <f t="shared" si="16"/>
        <v>31005622.800000001</v>
      </c>
      <c r="Z8" s="12">
        <v>31005622.800000001</v>
      </c>
      <c r="AA8" s="12">
        <f t="shared" si="5"/>
        <v>0</v>
      </c>
      <c r="AB8" s="12">
        <f>(W8-E8)</f>
        <v>5294670.7100000009</v>
      </c>
      <c r="AC8" s="12">
        <v>5293722.5</v>
      </c>
      <c r="AD8" s="12">
        <f t="shared" si="6"/>
        <v>948.21000000089407</v>
      </c>
      <c r="AE8" s="12">
        <f t="shared" si="7"/>
        <v>27410971.182</v>
      </c>
      <c r="AF8" s="12">
        <f t="shared" si="8"/>
        <v>22760000.826000005</v>
      </c>
      <c r="AG8" s="12">
        <f>IF($AO$3=1,'Compte de Résultats'!P8+'Compte de Résultats'!Y8+0.05*Z8+AA8+O8,'Compte de Résultats'!P8+'Compte de Résultats'!Y8+'Compte de Résultats'!CJ8-'Compte de Résultats'!CS8+0.05*Z8+AA8+O8)</f>
        <v>91369903.939999998</v>
      </c>
      <c r="AH8" s="12">
        <f>IF($AO$3=1,'Compte de Résultats'!Q8+'Compte de Résultats'!Z8+0.05*AA8+AB8+P8,'Compte de Résultats'!Q8+'Compte de Résultats'!Z8+'Compte de Résultats'!CK8-'Compte de Résultats'!CT8+0.05*AA8+AB8+P8)</f>
        <v>75866669.420000017</v>
      </c>
      <c r="AI8" s="29">
        <f t="shared" si="9"/>
        <v>-0.16967550420300881</v>
      </c>
      <c r="AJ8" s="12">
        <f t="shared" si="10"/>
        <v>16174348.381999999</v>
      </c>
      <c r="AK8" s="12">
        <f t="shared" si="11"/>
        <v>0</v>
      </c>
      <c r="AL8" s="12">
        <f t="shared" si="17"/>
        <v>0</v>
      </c>
      <c r="AM8" s="12">
        <f t="shared" si="18"/>
        <v>0</v>
      </c>
      <c r="AN8" s="12">
        <f>IF('Compte de Résultats'!BZ8+'Compte de Résultats'!CI8-'Compte de Résultats'!CR8=0,1,0)</f>
        <v>1</v>
      </c>
      <c r="AO8" s="12">
        <f>IF('Compte de Résultats'!CA8+'Compte de Résultats'!CJ8-'Compte de Résultats'!CS8=0,1,0)</f>
        <v>0</v>
      </c>
      <c r="AP8" s="12">
        <f>IF('Compte de Résultats'!CB8+'Compte de Résultats'!CK8-'Compte de Résultats'!CT8=0,1,0)</f>
        <v>0</v>
      </c>
      <c r="AQ8">
        <f t="shared" si="19"/>
        <v>0</v>
      </c>
      <c r="AR8">
        <v>0</v>
      </c>
      <c r="AS8">
        <f t="shared" si="20"/>
        <v>1</v>
      </c>
      <c r="AT8" s="24">
        <f t="shared" si="21"/>
        <v>0</v>
      </c>
      <c r="AU8" s="15">
        <f t="shared" si="22"/>
        <v>0</v>
      </c>
      <c r="AV8" s="24"/>
      <c r="AW8" s="24"/>
      <c r="AX8" s="20" t="s">
        <v>140</v>
      </c>
      <c r="AY8" s="20">
        <v>5.1652062527086189</v>
      </c>
      <c r="BF8" t="s">
        <v>45</v>
      </c>
      <c r="BG8">
        <v>1</v>
      </c>
      <c r="BI8" s="26" t="s">
        <v>22</v>
      </c>
      <c r="BJ8" s="102"/>
      <c r="BK8" s="100" t="s">
        <v>301</v>
      </c>
      <c r="BM8">
        <v>0</v>
      </c>
    </row>
    <row r="9" spans="2:65" x14ac:dyDescent="0.25">
      <c r="B9" t="str">
        <f>Bilan!B9</f>
        <v>BOREALIS POLYMERE GMBH</v>
      </c>
      <c r="C9" s="13">
        <v>38201.160000000003</v>
      </c>
      <c r="D9" s="13">
        <v>382867.58</v>
      </c>
      <c r="E9" s="13">
        <v>22560.63</v>
      </c>
      <c r="F9" s="13"/>
      <c r="G9" s="12">
        <v>9739716</v>
      </c>
      <c r="H9" s="12">
        <v>6021836</v>
      </c>
      <c r="I9" s="12">
        <v>5222664</v>
      </c>
      <c r="J9" s="12">
        <v>4750399</v>
      </c>
      <c r="K9" s="12">
        <f t="shared" si="0"/>
        <v>9701514.8399999999</v>
      </c>
      <c r="L9" s="12">
        <f t="shared" si="1"/>
        <v>5638968.4199999999</v>
      </c>
      <c r="M9" s="12">
        <f t="shared" si="2"/>
        <v>5200103.37</v>
      </c>
      <c r="N9" s="12"/>
      <c r="O9" s="12">
        <f t="shared" si="3"/>
        <v>5638968.4199999999</v>
      </c>
      <c r="P9" s="12">
        <f t="shared" si="12"/>
        <v>5200103.37</v>
      </c>
      <c r="Q9" s="12">
        <f t="shared" si="13"/>
        <v>-7.7827187051350749E-2</v>
      </c>
      <c r="R9" s="12">
        <f t="shared" si="14"/>
        <v>2.1337291202634541</v>
      </c>
      <c r="S9" s="12">
        <f t="shared" si="15"/>
        <v>1.9329503272932054</v>
      </c>
      <c r="T9" s="12">
        <f t="shared" si="4"/>
        <v>-9.409760173562158E-2</v>
      </c>
      <c r="U9" s="12">
        <v>38201</v>
      </c>
      <c r="V9" s="12">
        <v>382868</v>
      </c>
      <c r="W9" s="12">
        <v>22561</v>
      </c>
      <c r="X9" s="12">
        <v>69916</v>
      </c>
      <c r="Y9" s="12">
        <f>0</f>
        <v>0</v>
      </c>
      <c r="Z9" s="12">
        <v>0</v>
      </c>
      <c r="AA9" s="12">
        <f t="shared" si="5"/>
        <v>0</v>
      </c>
      <c r="AB9" s="12">
        <v>0</v>
      </c>
      <c r="AC9" s="12">
        <v>0</v>
      </c>
      <c r="AD9" s="12">
        <f t="shared" si="6"/>
        <v>0</v>
      </c>
      <c r="AE9" s="12">
        <f t="shared" si="7"/>
        <v>12032031.126</v>
      </c>
      <c r="AF9" s="12">
        <f t="shared" si="8"/>
        <v>10051541.511</v>
      </c>
      <c r="AG9" s="12">
        <f>IF($AO$3=1,'Compte de Résultats'!P9+'Compte de Résultats'!Y9+0.05*Z9+AA9+O9,'Compte de Résultats'!P9+'Compte de Résultats'!Y9+'Compte de Résultats'!CJ9-'Compte de Résultats'!CS9+0.05*Z9+AA9+O9)</f>
        <v>40106770.420000002</v>
      </c>
      <c r="AH9" s="12">
        <f>IF($AO$3=1,'Compte de Résultats'!Q9+'Compte de Résultats'!Z9+0.05*AA9+AB9+P9,'Compte de Résultats'!Q9+'Compte de Résultats'!Z9+'Compte de Résultats'!CK9-'Compte de Résultats'!CT9+0.05*AA9+AB9+P9)</f>
        <v>33505138.370000001</v>
      </c>
      <c r="AI9" s="29">
        <f t="shared" si="9"/>
        <v>-0.16460143713561068</v>
      </c>
      <c r="AJ9" s="12">
        <f t="shared" si="10"/>
        <v>6393062.7060000002</v>
      </c>
      <c r="AK9" s="12">
        <f t="shared" si="11"/>
        <v>4851438.1409999998</v>
      </c>
      <c r="AL9" s="12">
        <f t="shared" si="17"/>
        <v>0</v>
      </c>
      <c r="AM9" s="12">
        <f t="shared" si="18"/>
        <v>0</v>
      </c>
      <c r="AN9" s="12">
        <f>IF('Compte de Résultats'!BZ9+'Compte de Résultats'!CI9-'Compte de Résultats'!CR9=0,1,0)</f>
        <v>1</v>
      </c>
      <c r="AO9" s="12">
        <f>IF('Compte de Résultats'!CA9+'Compte de Résultats'!CJ9-'Compte de Résultats'!CS9=0,1,0)</f>
        <v>0</v>
      </c>
      <c r="AP9" s="12">
        <f>IF('Compte de Résultats'!CB9+'Compte de Résultats'!CK9-'Compte de Résultats'!CT9=0,1,0)</f>
        <v>0</v>
      </c>
      <c r="AQ9">
        <f t="shared" si="19"/>
        <v>0</v>
      </c>
      <c r="AR9">
        <v>0</v>
      </c>
      <c r="AS9">
        <f t="shared" si="20"/>
        <v>1</v>
      </c>
      <c r="AT9" s="24">
        <f t="shared" si="21"/>
        <v>0</v>
      </c>
      <c r="AU9" s="15">
        <f t="shared" si="22"/>
        <v>0</v>
      </c>
      <c r="AV9" s="24"/>
      <c r="AW9" s="24"/>
      <c r="AX9" s="20" t="s">
        <v>141</v>
      </c>
      <c r="AY9" s="20">
        <v>-1.0859075273324945</v>
      </c>
      <c r="BF9" t="s">
        <v>22</v>
      </c>
      <c r="BG9">
        <v>0</v>
      </c>
      <c r="BI9" s="26" t="s">
        <v>43</v>
      </c>
      <c r="BJ9" s="102"/>
      <c r="BK9" s="100"/>
      <c r="BM9">
        <v>0</v>
      </c>
    </row>
    <row r="10" spans="2:65" ht="15.75" thickBot="1" x14ac:dyDescent="0.3">
      <c r="B10" t="str">
        <f>Bilan!B10</f>
        <v>DB ENERGIE GMBH</v>
      </c>
      <c r="C10" s="13">
        <v>5000000</v>
      </c>
      <c r="D10" s="13">
        <v>700000</v>
      </c>
      <c r="E10" s="13">
        <v>600000</v>
      </c>
      <c r="F10" s="13"/>
      <c r="G10" s="12">
        <v>7400000</v>
      </c>
      <c r="H10" s="12">
        <v>6200000</v>
      </c>
      <c r="I10" s="12">
        <v>8000000</v>
      </c>
      <c r="J10" s="12">
        <v>7000000</v>
      </c>
      <c r="K10" s="12">
        <f t="shared" si="0"/>
        <v>2400000</v>
      </c>
      <c r="L10" s="12">
        <f t="shared" si="1"/>
        <v>5500000</v>
      </c>
      <c r="M10" s="12">
        <f t="shared" si="2"/>
        <v>7400000</v>
      </c>
      <c r="N10" s="12"/>
      <c r="O10" s="12">
        <f t="shared" si="3"/>
        <v>5500000</v>
      </c>
      <c r="P10" s="12">
        <f t="shared" si="12"/>
        <v>7400000</v>
      </c>
      <c r="Q10" s="12">
        <f t="shared" si="13"/>
        <v>0.34545454545454546</v>
      </c>
      <c r="R10" s="12">
        <f t="shared" si="14"/>
        <v>3.9545454545454546</v>
      </c>
      <c r="S10" s="12">
        <f t="shared" si="15"/>
        <v>3.1337837837837839</v>
      </c>
      <c r="T10" s="12">
        <f t="shared" si="4"/>
        <v>-0.2075489282385834</v>
      </c>
      <c r="U10" s="12">
        <v>5000000</v>
      </c>
      <c r="V10" s="12">
        <v>700000</v>
      </c>
      <c r="W10" s="12">
        <v>600000</v>
      </c>
      <c r="X10" s="12">
        <v>1000000</v>
      </c>
      <c r="Y10" s="12">
        <f t="shared" ref="Y10:Y14" si="23">V10-D10</f>
        <v>0</v>
      </c>
      <c r="Z10" s="12">
        <v>0</v>
      </c>
      <c r="AA10" s="12">
        <f t="shared" si="5"/>
        <v>0</v>
      </c>
      <c r="AB10" s="12">
        <f t="shared" ref="AB10:AB14" si="24">(W10-E10)</f>
        <v>0</v>
      </c>
      <c r="AC10" s="12">
        <v>0</v>
      </c>
      <c r="AD10" s="12">
        <f t="shared" si="6"/>
        <v>0</v>
      </c>
      <c r="AE10" s="12">
        <f t="shared" si="7"/>
        <v>21750000</v>
      </c>
      <c r="AF10" s="12">
        <f t="shared" si="8"/>
        <v>23190000</v>
      </c>
      <c r="AG10" s="12">
        <f>IF($AO$3=1,'Compte de Résultats'!P10+'Compte de Résultats'!Y10+0.05*Z10+AA10+O10,'Compte de Résultats'!P10+'Compte de Résultats'!Y10+'Compte de Résultats'!CJ10-'Compte de Résultats'!CS10+0.05*Z10+AA10+O10)</f>
        <v>72500000</v>
      </c>
      <c r="AH10" s="12">
        <f>IF($AO$3=1,'Compte de Résultats'!Q10+'Compte de Résultats'!Z10+0.05*AA10+AB10+P10,'Compte de Résultats'!Q10+'Compte de Résultats'!Z10+'Compte de Résultats'!CK10-'Compte de Résultats'!CT10+0.05*AA10+AB10+P10)</f>
        <v>77300000</v>
      </c>
      <c r="AI10" s="29">
        <f t="shared" si="9"/>
        <v>6.620689655172414E-2</v>
      </c>
      <c r="AJ10" s="12">
        <f t="shared" si="10"/>
        <v>16250000</v>
      </c>
      <c r="AK10" s="12">
        <f t="shared" si="11"/>
        <v>15790000</v>
      </c>
      <c r="AL10" s="12">
        <f t="shared" si="17"/>
        <v>0</v>
      </c>
      <c r="AM10" s="12">
        <f t="shared" si="18"/>
        <v>0</v>
      </c>
      <c r="AN10" s="12">
        <f>IF('Compte de Résultats'!BZ10+'Compte de Résultats'!CI10-'Compte de Résultats'!CR10=0,1,0)</f>
        <v>1</v>
      </c>
      <c r="AO10" s="12">
        <f>IF('Compte de Résultats'!CA10+'Compte de Résultats'!CJ10-'Compte de Résultats'!CS10=0,1,0)</f>
        <v>1</v>
      </c>
      <c r="AP10" s="12">
        <f>IF('Compte de Résultats'!CB10+'Compte de Résultats'!CK10-'Compte de Résultats'!CT10=0,1,0)</f>
        <v>1</v>
      </c>
      <c r="AQ10">
        <f t="shared" si="19"/>
        <v>0</v>
      </c>
      <c r="AR10">
        <v>0</v>
      </c>
      <c r="AS10">
        <f t="shared" si="20"/>
        <v>1</v>
      </c>
      <c r="AT10" s="24">
        <f t="shared" si="21"/>
        <v>0</v>
      </c>
      <c r="AU10" s="15">
        <f t="shared" si="22"/>
        <v>0</v>
      </c>
      <c r="AV10" s="24"/>
      <c r="AW10" s="24"/>
      <c r="AX10" s="21" t="s">
        <v>142</v>
      </c>
      <c r="AY10" s="21">
        <v>0.22523453811645502</v>
      </c>
      <c r="BF10" t="s">
        <v>43</v>
      </c>
      <c r="BG10">
        <v>0</v>
      </c>
      <c r="BI10" s="26" t="s">
        <v>15</v>
      </c>
      <c r="BJ10" s="102"/>
      <c r="BK10" s="100"/>
      <c r="BM10">
        <v>0</v>
      </c>
    </row>
    <row r="11" spans="2:65" x14ac:dyDescent="0.25">
      <c r="B11" t="str">
        <f>Bilan!B11</f>
        <v>DB FAHRZEUGINSTANDHALTUNG GMBH</v>
      </c>
      <c r="C11" s="13">
        <v>31000</v>
      </c>
      <c r="D11" s="13">
        <v>32000</v>
      </c>
      <c r="E11" s="13">
        <v>10000</v>
      </c>
      <c r="F11" s="13"/>
      <c r="G11" s="12">
        <v>6819000</v>
      </c>
      <c r="H11" s="12">
        <v>5561000</v>
      </c>
      <c r="I11" s="12">
        <v>8063000</v>
      </c>
      <c r="J11" s="12">
        <v>8689000</v>
      </c>
      <c r="K11" s="12">
        <f t="shared" si="0"/>
        <v>6788000</v>
      </c>
      <c r="L11" s="12">
        <f t="shared" si="1"/>
        <v>5529000</v>
      </c>
      <c r="M11" s="12">
        <f t="shared" si="2"/>
        <v>8053000</v>
      </c>
      <c r="N11" s="12"/>
      <c r="O11" s="12">
        <f t="shared" si="3"/>
        <v>5529000</v>
      </c>
      <c r="P11" s="12">
        <f t="shared" si="12"/>
        <v>8053000</v>
      </c>
      <c r="Q11" s="12">
        <f t="shared" si="13"/>
        <v>0.45650207994212333</v>
      </c>
      <c r="R11" s="12">
        <f t="shared" si="14"/>
        <v>1.8605534454693435</v>
      </c>
      <c r="S11" s="12">
        <f t="shared" si="15"/>
        <v>1.613734012169378</v>
      </c>
      <c r="T11" s="12">
        <f t="shared" si="4"/>
        <v>-0.13265914714839211</v>
      </c>
      <c r="U11" s="12">
        <v>31000</v>
      </c>
      <c r="V11" s="12">
        <v>32000</v>
      </c>
      <c r="W11" s="12">
        <v>10000</v>
      </c>
      <c r="X11" s="12">
        <v>69000</v>
      </c>
      <c r="Y11" s="12">
        <f t="shared" si="23"/>
        <v>0</v>
      </c>
      <c r="Z11" s="12">
        <v>0</v>
      </c>
      <c r="AA11" s="12">
        <f t="shared" si="5"/>
        <v>0</v>
      </c>
      <c r="AB11" s="12">
        <f t="shared" si="24"/>
        <v>0</v>
      </c>
      <c r="AC11" s="12">
        <v>0</v>
      </c>
      <c r="AD11" s="12">
        <f t="shared" si="6"/>
        <v>0</v>
      </c>
      <c r="AE11" s="12">
        <f t="shared" si="7"/>
        <v>10287000</v>
      </c>
      <c r="AF11" s="12">
        <f t="shared" si="8"/>
        <v>12995400</v>
      </c>
      <c r="AG11" s="12">
        <f>IF($AO$3=1,'Compte de Résultats'!P11+'Compte de Résultats'!Y11+0.05*Z11+AA11+O11,'Compte de Résultats'!P11+'Compte de Résultats'!Y11+'Compte de Résultats'!CJ11-'Compte de Résultats'!CS11+0.05*Z11+AA11+O11)</f>
        <v>34290000</v>
      </c>
      <c r="AH11" s="12">
        <f>IF($AO$3=1,'Compte de Résultats'!Q11+'Compte de Résultats'!Z11+0.05*AA11+AB11+P11,'Compte de Résultats'!Q11+'Compte de Résultats'!Z11+'Compte de Résultats'!CK11-'Compte de Résultats'!CT11+0.05*AA11+AB11+P11)</f>
        <v>43318000</v>
      </c>
      <c r="AI11" s="29">
        <f t="shared" si="9"/>
        <v>0.263283756197142</v>
      </c>
      <c r="AJ11" s="12">
        <f t="shared" si="10"/>
        <v>4758000</v>
      </c>
      <c r="AK11" s="12">
        <f t="shared" si="11"/>
        <v>4942400</v>
      </c>
      <c r="AL11" s="12">
        <f t="shared" si="17"/>
        <v>0</v>
      </c>
      <c r="AM11" s="12">
        <f t="shared" si="18"/>
        <v>0</v>
      </c>
      <c r="AN11" s="12">
        <f>IF('Compte de Résultats'!BZ11+'Compte de Résultats'!CI11-'Compte de Résultats'!CR11=0,1,0)</f>
        <v>1</v>
      </c>
      <c r="AO11" s="12">
        <f>IF('Compte de Résultats'!CA11+'Compte de Résultats'!CJ11-'Compte de Résultats'!CS11=0,1,0)</f>
        <v>1</v>
      </c>
      <c r="AP11" s="12">
        <f>IF('Compte de Résultats'!CB11+'Compte de Résultats'!CK11-'Compte de Résultats'!CT11=0,1,0)</f>
        <v>1</v>
      </c>
      <c r="AQ11">
        <f t="shared" si="19"/>
        <v>0</v>
      </c>
      <c r="AR11">
        <v>0</v>
      </c>
      <c r="AS11">
        <f t="shared" si="20"/>
        <v>1</v>
      </c>
      <c r="AT11" s="24">
        <f t="shared" si="21"/>
        <v>0</v>
      </c>
      <c r="AU11" s="15">
        <f t="shared" si="22"/>
        <v>0</v>
      </c>
      <c r="AV11" s="24"/>
      <c r="AW11" s="24"/>
      <c r="BF11" t="s">
        <v>48</v>
      </c>
      <c r="BG11">
        <v>0</v>
      </c>
      <c r="BI11" s="26" t="s">
        <v>46</v>
      </c>
      <c r="BJ11" s="101" t="s">
        <v>298</v>
      </c>
      <c r="BK11" s="100" t="s">
        <v>300</v>
      </c>
      <c r="BM11">
        <v>1</v>
      </c>
    </row>
    <row r="12" spans="2:65" x14ac:dyDescent="0.25">
      <c r="B12" t="str">
        <f>Bilan!B12</f>
        <v>DB REGIO AKTIENGESELLSCHAFT</v>
      </c>
      <c r="C12" s="13">
        <v>8000000</v>
      </c>
      <c r="D12" s="13">
        <v>3000000</v>
      </c>
      <c r="E12" s="13">
        <v>5000000</v>
      </c>
      <c r="F12" s="13"/>
      <c r="G12" s="12">
        <v>49000000</v>
      </c>
      <c r="H12" s="12">
        <v>55000000</v>
      </c>
      <c r="I12" s="12">
        <v>43000000</v>
      </c>
      <c r="J12" s="12">
        <v>38000000</v>
      </c>
      <c r="K12" s="12">
        <f t="shared" si="0"/>
        <v>41000000</v>
      </c>
      <c r="L12" s="12">
        <f t="shared" si="1"/>
        <v>52000000</v>
      </c>
      <c r="M12" s="12">
        <f t="shared" si="2"/>
        <v>38000000</v>
      </c>
      <c r="N12" s="12"/>
      <c r="O12" s="12">
        <f t="shared" si="3"/>
        <v>52000000</v>
      </c>
      <c r="P12" s="12">
        <f t="shared" si="12"/>
        <v>38000000</v>
      </c>
      <c r="Q12" s="12">
        <f t="shared" si="13"/>
        <v>-0.26923076923076922</v>
      </c>
      <c r="R12" s="12">
        <f t="shared" si="14"/>
        <v>2.1712500000000001</v>
      </c>
      <c r="S12" s="12">
        <f t="shared" si="15"/>
        <v>5.2081578947368419</v>
      </c>
      <c r="T12" s="12">
        <f t="shared" si="4"/>
        <v>1.3986910280883553</v>
      </c>
      <c r="U12" s="12">
        <v>260000000</v>
      </c>
      <c r="V12" s="12">
        <v>224000000</v>
      </c>
      <c r="W12" s="12">
        <v>219000000</v>
      </c>
      <c r="X12" s="12">
        <v>243000000</v>
      </c>
      <c r="Y12" s="12">
        <f t="shared" si="23"/>
        <v>221000000</v>
      </c>
      <c r="Z12" s="12">
        <v>127000000</v>
      </c>
      <c r="AA12" s="12">
        <f t="shared" si="5"/>
        <v>94000000</v>
      </c>
      <c r="AB12" s="12">
        <f t="shared" si="24"/>
        <v>214000000</v>
      </c>
      <c r="AC12" s="12">
        <v>214000000</v>
      </c>
      <c r="AD12" s="12">
        <f t="shared" si="6"/>
        <v>0</v>
      </c>
      <c r="AE12" s="12">
        <f t="shared" si="7"/>
        <v>112905000</v>
      </c>
      <c r="AF12" s="12">
        <f t="shared" si="8"/>
        <v>197910000</v>
      </c>
      <c r="AG12" s="12">
        <f>IF($AO$3=1,'Compte de Résultats'!P12+'Compte de Résultats'!Y12+0.05*Z12+AA12+O12,'Compte de Résultats'!P12+'Compte de Résultats'!Y12+'Compte de Résultats'!CJ12-'Compte de Résultats'!CS12+0.05*Z12+AA12+O12)</f>
        <v>376350000</v>
      </c>
      <c r="AH12" s="12">
        <f>IF($AO$3=1,'Compte de Résultats'!Q12+'Compte de Résultats'!Z12+0.05*AA12+AB12+P12,'Compte de Résultats'!Q12+'Compte de Résultats'!Z12+'Compte de Résultats'!CK12-'Compte de Résultats'!CT12+0.05*AA12+AB12+P12)</f>
        <v>659700000</v>
      </c>
      <c r="AI12" s="29">
        <f t="shared" si="9"/>
        <v>0.75288959744918293</v>
      </c>
      <c r="AJ12" s="12">
        <f t="shared" si="10"/>
        <v>60905000</v>
      </c>
      <c r="AK12" s="12">
        <f t="shared" si="11"/>
        <v>159910000</v>
      </c>
      <c r="AL12" s="12">
        <f t="shared" si="17"/>
        <v>0</v>
      </c>
      <c r="AM12" s="12">
        <f t="shared" si="18"/>
        <v>0</v>
      </c>
      <c r="AN12" s="12">
        <f>IF('Compte de Résultats'!BZ12+'Compte de Résultats'!CI12-'Compte de Résultats'!CR12=0,1,0)</f>
        <v>1</v>
      </c>
      <c r="AO12" s="12">
        <f>IF('Compte de Résultats'!CA12+'Compte de Résultats'!CJ12-'Compte de Résultats'!CS12=0,1,0)</f>
        <v>1</v>
      </c>
      <c r="AP12" s="12">
        <f>IF('Compte de Résultats'!CB12+'Compte de Résultats'!CK12-'Compte de Résultats'!CT12=0,1,0)</f>
        <v>0</v>
      </c>
      <c r="AQ12">
        <f t="shared" si="19"/>
        <v>0</v>
      </c>
      <c r="AR12">
        <v>0</v>
      </c>
      <c r="AS12">
        <f t="shared" si="20"/>
        <v>1</v>
      </c>
      <c r="AT12" s="24">
        <f t="shared" si="21"/>
        <v>0</v>
      </c>
      <c r="AU12" s="15">
        <f t="shared" si="22"/>
        <v>0</v>
      </c>
      <c r="AV12" s="24"/>
      <c r="AW12" s="24"/>
      <c r="BF12" t="s">
        <v>15</v>
      </c>
      <c r="BG12">
        <v>0</v>
      </c>
      <c r="BI12" s="26" t="s">
        <v>39</v>
      </c>
      <c r="BJ12" s="101"/>
      <c r="BK12" s="100"/>
      <c r="BM12">
        <v>1</v>
      </c>
    </row>
    <row r="13" spans="2:65" x14ac:dyDescent="0.25">
      <c r="B13" t="str">
        <f>Bilan!B13</f>
        <v>DB STATION&amp;SERVICE AKTIENGESELLSCHAFT</v>
      </c>
      <c r="C13" s="13">
        <v>10000000</v>
      </c>
      <c r="D13" s="13">
        <v>6000000</v>
      </c>
      <c r="E13" s="13">
        <v>4000000</v>
      </c>
      <c r="F13" s="13"/>
      <c r="G13" s="12">
        <v>42000000</v>
      </c>
      <c r="H13" s="12">
        <v>40000000</v>
      </c>
      <c r="I13" s="12">
        <v>39000000</v>
      </c>
      <c r="J13" s="12">
        <v>39000000</v>
      </c>
      <c r="K13" s="12">
        <f t="shared" si="0"/>
        <v>32000000</v>
      </c>
      <c r="L13" s="12">
        <f t="shared" si="1"/>
        <v>34000000</v>
      </c>
      <c r="M13" s="12">
        <f t="shared" si="2"/>
        <v>35000000</v>
      </c>
      <c r="N13" s="12"/>
      <c r="O13" s="12">
        <f t="shared" si="3"/>
        <v>34000000</v>
      </c>
      <c r="P13" s="12">
        <f t="shared" si="12"/>
        <v>35000000</v>
      </c>
      <c r="Q13" s="12">
        <f t="shared" si="13"/>
        <v>2.9411764705882353E-2</v>
      </c>
      <c r="R13" s="12">
        <f t="shared" si="14"/>
        <v>1.6239705882352942</v>
      </c>
      <c r="S13" s="12">
        <f t="shared" si="15"/>
        <v>1.5857142857142856</v>
      </c>
      <c r="T13" s="12">
        <f t="shared" si="4"/>
        <v>-2.3557263166065202E-2</v>
      </c>
      <c r="U13" s="12">
        <v>11000000</v>
      </c>
      <c r="V13" s="12">
        <v>7000000</v>
      </c>
      <c r="W13" s="12">
        <v>5000000</v>
      </c>
      <c r="X13" s="12">
        <v>1000000</v>
      </c>
      <c r="Y13" s="12">
        <f t="shared" si="23"/>
        <v>1000000</v>
      </c>
      <c r="Z13" s="12">
        <v>1000000</v>
      </c>
      <c r="AA13" s="12">
        <f t="shared" si="5"/>
        <v>0</v>
      </c>
      <c r="AB13" s="12">
        <f t="shared" si="24"/>
        <v>1000000</v>
      </c>
      <c r="AC13" s="12">
        <v>1000000</v>
      </c>
      <c r="AD13" s="12">
        <f t="shared" si="6"/>
        <v>0</v>
      </c>
      <c r="AE13" s="12">
        <f t="shared" si="7"/>
        <v>55215000</v>
      </c>
      <c r="AF13" s="12">
        <f t="shared" si="8"/>
        <v>55500000</v>
      </c>
      <c r="AG13" s="12">
        <f>IF($AO$3=1,'Compte de Résultats'!P13+'Compte de Résultats'!Y13+0.05*Z13+AA13+O13,'Compte de Résultats'!P13+'Compte de Résultats'!Y13+'Compte de Résultats'!CJ13-'Compte de Résultats'!CS13+0.05*Z13+AA13+O13)</f>
        <v>184050000</v>
      </c>
      <c r="AH13" s="12">
        <f>IF($AO$3=1,'Compte de Résultats'!Q13+'Compte de Résultats'!Z13+0.05*AA13+AB13+P13,'Compte de Résultats'!Q13+'Compte de Résultats'!Z13+'Compte de Résultats'!CK13-'Compte de Résultats'!CT13+0.05*AA13+AB13+P13)</f>
        <v>185000000</v>
      </c>
      <c r="AI13" s="29">
        <f t="shared" si="9"/>
        <v>5.1616408584623744E-3</v>
      </c>
      <c r="AJ13" s="12">
        <f t="shared" si="10"/>
        <v>21215000</v>
      </c>
      <c r="AK13" s="12">
        <f t="shared" si="11"/>
        <v>20500000</v>
      </c>
      <c r="AL13" s="12">
        <f t="shared" si="17"/>
        <v>0</v>
      </c>
      <c r="AM13" s="12">
        <f t="shared" si="18"/>
        <v>0</v>
      </c>
      <c r="AN13" s="12">
        <f>IF('Compte de Résultats'!BZ13+'Compte de Résultats'!CI13-'Compte de Résultats'!CR13=0,1,0)</f>
        <v>1</v>
      </c>
      <c r="AO13" s="12">
        <f>IF('Compte de Résultats'!CA13+'Compte de Résultats'!CJ13-'Compte de Résultats'!CS13=0,1,0)</f>
        <v>1</v>
      </c>
      <c r="AP13" s="12">
        <f>IF('Compte de Résultats'!CB13+'Compte de Résultats'!CK13-'Compte de Résultats'!CT13=0,1,0)</f>
        <v>1</v>
      </c>
      <c r="AQ13">
        <f t="shared" si="19"/>
        <v>0</v>
      </c>
      <c r="AR13">
        <v>0</v>
      </c>
      <c r="AS13">
        <f t="shared" si="20"/>
        <v>1</v>
      </c>
      <c r="AT13" s="24">
        <f t="shared" si="21"/>
        <v>0</v>
      </c>
      <c r="AU13" s="15">
        <f t="shared" si="22"/>
        <v>0</v>
      </c>
      <c r="AV13" s="24"/>
      <c r="AW13" s="24"/>
      <c r="BF13" t="s">
        <v>52</v>
      </c>
      <c r="BG13">
        <v>1</v>
      </c>
      <c r="BI13" s="26" t="s">
        <v>52</v>
      </c>
      <c r="BJ13" s="101"/>
      <c r="BK13" s="100"/>
      <c r="BM13">
        <v>1</v>
      </c>
    </row>
    <row r="14" spans="2:65" x14ac:dyDescent="0.25">
      <c r="B14" t="str">
        <f>Bilan!B14</f>
        <v>DIEHL AEROSPACE GMBH</v>
      </c>
      <c r="C14" s="13">
        <v>165662.51</v>
      </c>
      <c r="D14" s="13">
        <v>162042</v>
      </c>
      <c r="E14" s="13">
        <v>904251.39</v>
      </c>
      <c r="F14" s="13"/>
      <c r="G14" s="12">
        <v>5878627</v>
      </c>
      <c r="H14" s="12">
        <v>6713088</v>
      </c>
      <c r="I14" s="12">
        <v>8169428</v>
      </c>
      <c r="J14" s="12">
        <v>9302700</v>
      </c>
      <c r="K14" s="12">
        <f t="shared" si="0"/>
        <v>5712964.4900000002</v>
      </c>
      <c r="L14" s="12">
        <f t="shared" si="1"/>
        <v>6551046</v>
      </c>
      <c r="M14" s="12">
        <f t="shared" si="2"/>
        <v>7265176.6100000003</v>
      </c>
      <c r="N14" s="12"/>
      <c r="O14" s="12">
        <f t="shared" si="3"/>
        <v>6551046</v>
      </c>
      <c r="P14" s="12">
        <f t="shared" si="12"/>
        <v>7265176.6100000003</v>
      </c>
      <c r="Q14" s="12">
        <f t="shared" si="13"/>
        <v>0.10901016570483558</v>
      </c>
      <c r="R14" s="12">
        <f t="shared" si="14"/>
        <v>1.325421345690444</v>
      </c>
      <c r="S14" s="12">
        <f t="shared" si="15"/>
        <v>1.0349091109018476</v>
      </c>
      <c r="T14" s="12">
        <f t="shared" si="4"/>
        <v>-0.2191848167627492</v>
      </c>
      <c r="U14" s="12">
        <v>168982</v>
      </c>
      <c r="V14" s="12">
        <v>891969</v>
      </c>
      <c r="W14" s="12">
        <v>1649519</v>
      </c>
      <c r="X14" s="12">
        <v>2256814</v>
      </c>
      <c r="Y14" s="12">
        <f t="shared" si="23"/>
        <v>729927</v>
      </c>
      <c r="Z14" s="12">
        <v>729927</v>
      </c>
      <c r="AA14" s="12">
        <f t="shared" si="5"/>
        <v>0</v>
      </c>
      <c r="AB14" s="12">
        <f t="shared" si="24"/>
        <v>745267.61</v>
      </c>
      <c r="AC14" s="12">
        <v>745267.61</v>
      </c>
      <c r="AD14" s="12">
        <f t="shared" si="6"/>
        <v>0</v>
      </c>
      <c r="AE14" s="12">
        <f t="shared" si="7"/>
        <v>8682896.2050000001</v>
      </c>
      <c r="AF14" s="12">
        <f t="shared" si="8"/>
        <v>7518797.4659999991</v>
      </c>
      <c r="AG14" s="12">
        <f>IF($AO$3=1,'Compte de Résultats'!P14+'Compte de Résultats'!Y14+0.05*Z14+AA14+O14,'Compte de Résultats'!P14+'Compte de Résultats'!Y14+'Compte de Résultats'!CJ14-'Compte de Résultats'!CS14+0.05*Z14+AA14+O14)</f>
        <v>28942987.350000001</v>
      </c>
      <c r="AH14" s="12">
        <f>IF($AO$3=1,'Compte de Résultats'!Q14+'Compte de Résultats'!Z14+0.05*AA14+AB14+P14,'Compte de Résultats'!Q14+'Compte de Résultats'!Z14+'Compte de Résultats'!CK14-'Compte de Résultats'!CT14+0.05*AA14+AB14+P14)</f>
        <v>25062658.219999999</v>
      </c>
      <c r="AI14" s="29">
        <f t="shared" si="9"/>
        <v>-0.13406802425320488</v>
      </c>
      <c r="AJ14" s="12">
        <f t="shared" si="10"/>
        <v>2131850.2050000001</v>
      </c>
      <c r="AK14" s="12">
        <f t="shared" si="11"/>
        <v>253620.85599999875</v>
      </c>
      <c r="AL14" s="12">
        <f t="shared" si="17"/>
        <v>0</v>
      </c>
      <c r="AM14" s="12">
        <f t="shared" si="18"/>
        <v>0</v>
      </c>
      <c r="AN14" s="12">
        <f>IF('Compte de Résultats'!BZ14+'Compte de Résultats'!CI14-'Compte de Résultats'!CR14=0,1,0)</f>
        <v>0</v>
      </c>
      <c r="AO14" s="12">
        <f>IF('Compte de Résultats'!CA14+'Compte de Résultats'!CJ14-'Compte de Résultats'!CS14=0,1,0)</f>
        <v>0</v>
      </c>
      <c r="AP14" s="12">
        <f>IF('Compte de Résultats'!CB14+'Compte de Résultats'!CK14-'Compte de Résultats'!CT14=0,1,0)</f>
        <v>0</v>
      </c>
      <c r="AQ14">
        <f t="shared" si="19"/>
        <v>0</v>
      </c>
      <c r="AR14">
        <v>0</v>
      </c>
      <c r="AS14">
        <f t="shared" si="20"/>
        <v>1</v>
      </c>
      <c r="AT14" s="24">
        <f t="shared" si="21"/>
        <v>0</v>
      </c>
      <c r="AU14" s="15">
        <f t="shared" si="22"/>
        <v>0</v>
      </c>
      <c r="AV14" s="24"/>
      <c r="AW14" s="24"/>
      <c r="BI14" s="26" t="s">
        <v>23</v>
      </c>
      <c r="BJ14" s="99" t="s">
        <v>299</v>
      </c>
      <c r="BK14" s="100" t="s">
        <v>301</v>
      </c>
      <c r="BM14">
        <v>0</v>
      </c>
    </row>
    <row r="15" spans="2:65" x14ac:dyDescent="0.25">
      <c r="B15" t="str">
        <f>Bilan!B15</f>
        <v>ELSEVIER GMBH</v>
      </c>
      <c r="C15" s="13">
        <v>1703014.07</v>
      </c>
      <c r="D15" s="13">
        <v>57180.01</v>
      </c>
      <c r="E15" s="13">
        <v>27.63</v>
      </c>
      <c r="F15" s="13">
        <v>469.19</v>
      </c>
      <c r="G15" s="12">
        <v>4775281</v>
      </c>
      <c r="H15" s="12">
        <v>4837463</v>
      </c>
      <c r="I15" s="12">
        <v>4916241</v>
      </c>
      <c r="J15" s="12">
        <v>5418418</v>
      </c>
      <c r="K15" s="12">
        <f t="shared" si="0"/>
        <v>3072266.9299999997</v>
      </c>
      <c r="L15" s="12">
        <f t="shared" si="1"/>
        <v>4780282.99</v>
      </c>
      <c r="M15" s="12">
        <f t="shared" si="2"/>
        <v>4916213.37</v>
      </c>
      <c r="N15" s="12"/>
      <c r="O15" s="12">
        <f t="shared" si="3"/>
        <v>4780282.99</v>
      </c>
      <c r="P15" s="12">
        <f t="shared" si="12"/>
        <v>4916213.37</v>
      </c>
      <c r="Q15" s="12">
        <f t="shared" si="13"/>
        <v>2.8435634518783979E-2</v>
      </c>
      <c r="R15" s="12">
        <f t="shared" si="14"/>
        <v>0.62228629627636334</v>
      </c>
      <c r="S15" s="12">
        <f t="shared" si="15"/>
        <v>0.63239582520398219</v>
      </c>
      <c r="T15" s="12">
        <f t="shared" si="4"/>
        <v>1.6245784276646049E-2</v>
      </c>
      <c r="U15" s="12">
        <v>1703014</v>
      </c>
      <c r="V15" s="12">
        <v>57180</v>
      </c>
      <c r="W15" s="12">
        <v>28</v>
      </c>
      <c r="X15" s="12">
        <v>469</v>
      </c>
      <c r="Y15" s="12">
        <f>0</f>
        <v>0</v>
      </c>
      <c r="Z15" s="12">
        <v>0</v>
      </c>
      <c r="AA15" s="12">
        <f t="shared" si="5"/>
        <v>0</v>
      </c>
      <c r="AB15" s="12">
        <v>0</v>
      </c>
      <c r="AC15" s="12">
        <v>0</v>
      </c>
      <c r="AD15" s="12">
        <f t="shared" si="6"/>
        <v>0</v>
      </c>
      <c r="AE15" s="12">
        <f t="shared" si="7"/>
        <v>2974704.5970000001</v>
      </c>
      <c r="AF15" s="12">
        <f t="shared" si="8"/>
        <v>3108992.8110000002</v>
      </c>
      <c r="AG15" s="12">
        <f>IF($AO$3=1,'Compte de Résultats'!P15+'Compte de Résultats'!Y15+0.05*Z15+AA15+O15,'Compte de Résultats'!P15+'Compte de Résultats'!Y15+'Compte de Résultats'!CJ15-'Compte de Résultats'!CS15+0.05*Z15+AA15+O15)</f>
        <v>9915681.9900000002</v>
      </c>
      <c r="AH15" s="12">
        <f>IF($AO$3=1,'Compte de Résultats'!Q15+'Compte de Résultats'!Z15+0.05*AA15+AB15+P15,'Compte de Résultats'!Q15+'Compte de Résultats'!Z15+'Compte de Résultats'!CK15-'Compte de Résultats'!CT15+0.05*AA15+AB15+P15)</f>
        <v>10363309.370000001</v>
      </c>
      <c r="AI15" s="29">
        <f>(AH15-AG15)/AG15</f>
        <v>4.5143377979591781E-2</v>
      </c>
      <c r="AJ15" s="12">
        <f t="shared" si="10"/>
        <v>0</v>
      </c>
      <c r="AK15" s="12">
        <f t="shared" si="11"/>
        <v>0</v>
      </c>
      <c r="AL15" s="12">
        <f t="shared" si="17"/>
        <v>1805578.3930000002</v>
      </c>
      <c r="AM15" s="12">
        <f t="shared" si="18"/>
        <v>1807220.5589999999</v>
      </c>
      <c r="AN15" s="12">
        <f>IF('Compte de Résultats'!BZ15+'Compte de Résultats'!CI15-'Compte de Résultats'!CR15=0,1,0)</f>
        <v>1</v>
      </c>
      <c r="AO15" s="12">
        <f>IF('Compte de Résultats'!CA15+'Compte de Résultats'!CJ15-'Compte de Résultats'!CS15=0,1,0)</f>
        <v>1</v>
      </c>
      <c r="AP15" s="12">
        <f>IF('Compte de Résultats'!CB15+'Compte de Résultats'!CK15-'Compte de Résultats'!CT15=0,1,0)</f>
        <v>1</v>
      </c>
      <c r="AQ15">
        <f t="shared" si="19"/>
        <v>1</v>
      </c>
      <c r="AR15">
        <v>1</v>
      </c>
      <c r="AS15">
        <f t="shared" si="20"/>
        <v>0</v>
      </c>
      <c r="AT15" s="24">
        <f t="shared" si="21"/>
        <v>0</v>
      </c>
      <c r="AU15" s="15">
        <v>0</v>
      </c>
      <c r="AV15" s="24"/>
      <c r="AW15" s="24"/>
      <c r="BI15" s="26" t="s">
        <v>48</v>
      </c>
      <c r="BJ15" s="99"/>
      <c r="BK15" s="100"/>
      <c r="BM15">
        <v>0</v>
      </c>
    </row>
    <row r="16" spans="2:65" x14ac:dyDescent="0.25">
      <c r="B16" t="str">
        <f>Bilan!B16</f>
        <v>ESPRIT RETAIL B.V. &amp; CO. KG</v>
      </c>
      <c r="C16" s="13">
        <v>195422.52</v>
      </c>
      <c r="D16" s="13">
        <v>907434.79</v>
      </c>
      <c r="E16" s="13">
        <v>304642.90000000002</v>
      </c>
      <c r="F16" s="13"/>
      <c r="G16" s="12">
        <v>4145800</v>
      </c>
      <c r="H16" s="12">
        <v>4887357</v>
      </c>
      <c r="I16" s="12">
        <v>1730311</v>
      </c>
      <c r="J16" s="12">
        <v>1559709</v>
      </c>
      <c r="K16" s="12">
        <f t="shared" si="0"/>
        <v>3950377.48</v>
      </c>
      <c r="L16" s="12">
        <f t="shared" si="1"/>
        <v>3979922.21</v>
      </c>
      <c r="M16" s="12">
        <f t="shared" si="2"/>
        <v>1425668.1</v>
      </c>
      <c r="N16" s="12"/>
      <c r="O16" s="12">
        <f t="shared" si="3"/>
        <v>3979922.21</v>
      </c>
      <c r="P16" s="12">
        <f t="shared" si="12"/>
        <v>1425668.1</v>
      </c>
      <c r="Q16" s="12">
        <f t="shared" si="13"/>
        <v>-0.64178493327888431</v>
      </c>
      <c r="R16" s="12">
        <f t="shared" si="14"/>
        <v>3.0328039157830675</v>
      </c>
      <c r="S16" s="12">
        <f t="shared" si="15"/>
        <v>14.618514246057687</v>
      </c>
      <c r="T16" s="12">
        <f t="shared" si="4"/>
        <v>3.8201316840766468</v>
      </c>
      <c r="U16" s="12">
        <v>195423</v>
      </c>
      <c r="V16" s="12">
        <v>907435</v>
      </c>
      <c r="W16" s="12">
        <v>304643</v>
      </c>
      <c r="X16" s="12">
        <v>253279</v>
      </c>
      <c r="Y16" s="12">
        <f>0</f>
        <v>0</v>
      </c>
      <c r="Z16" s="12">
        <v>0</v>
      </c>
      <c r="AA16" s="12">
        <f t="shared" si="5"/>
        <v>0</v>
      </c>
      <c r="AB16" s="12">
        <v>0</v>
      </c>
      <c r="AC16" s="12">
        <v>0</v>
      </c>
      <c r="AD16" s="12">
        <f t="shared" si="6"/>
        <v>0</v>
      </c>
      <c r="AE16" s="12">
        <f t="shared" si="7"/>
        <v>12070323.663000001</v>
      </c>
      <c r="AF16" s="12">
        <f t="shared" si="8"/>
        <v>20841149.429999996</v>
      </c>
      <c r="AG16" s="12">
        <f>IF($AO$3=1,'Compte de Résultats'!P16+'Compte de Résultats'!Y16+0.05*Z16+AA16+O16,'Compte de Résultats'!P16+'Compte de Résultats'!Y16+'Compte de Résultats'!CJ16-'Compte de Résultats'!CS16+0.05*Z16+AA16+O16)</f>
        <v>40234412.210000001</v>
      </c>
      <c r="AH16" s="12">
        <f>IF($AO$3=1,'Compte de Résultats'!Q16+'Compte de Résultats'!Z16+0.05*AA16+AB16+P16,'Compte de Résultats'!Q16+'Compte de Résultats'!Z16+'Compte de Résultats'!CK16-'Compte de Résultats'!CT16+0.05*AA16+AB16+P16)</f>
        <v>69470498.099999994</v>
      </c>
      <c r="AI16" s="29">
        <f t="shared" si="9"/>
        <v>0.72664379281607983</v>
      </c>
      <c r="AJ16" s="12">
        <f t="shared" si="10"/>
        <v>8090401.4530000007</v>
      </c>
      <c r="AK16" s="12">
        <f t="shared" si="11"/>
        <v>0</v>
      </c>
      <c r="AL16" s="12">
        <f t="shared" si="17"/>
        <v>0</v>
      </c>
      <c r="AM16" s="12">
        <f t="shared" si="18"/>
        <v>0</v>
      </c>
      <c r="AN16" s="12">
        <f>IF('Compte de Résultats'!BZ16+'Compte de Résultats'!CI16-'Compte de Résultats'!CR16=0,1,0)</f>
        <v>0</v>
      </c>
      <c r="AO16" s="12">
        <f>IF('Compte de Résultats'!CA16+'Compte de Résultats'!CJ16-'Compte de Résultats'!CS16=0,1,0)</f>
        <v>0</v>
      </c>
      <c r="AP16" s="12">
        <f>IF('Compte de Résultats'!CB16+'Compte de Résultats'!CK16-'Compte de Résultats'!CT16=0,1,0)</f>
        <v>0</v>
      </c>
      <c r="AQ16">
        <f t="shared" si="19"/>
        <v>0</v>
      </c>
      <c r="AR16">
        <v>0</v>
      </c>
      <c r="AS16">
        <f t="shared" si="20"/>
        <v>1</v>
      </c>
      <c r="AT16" s="24">
        <f t="shared" si="21"/>
        <v>0</v>
      </c>
      <c r="AU16" s="15">
        <f t="shared" ref="AU16:AU54" si="25">IF(AM16-AL16&lt;0,1,0)</f>
        <v>0</v>
      </c>
      <c r="AV16" s="24"/>
      <c r="AX16" s="24"/>
      <c r="AY16" t="s">
        <v>254</v>
      </c>
      <c r="BC16" s="106" t="s">
        <v>258</v>
      </c>
      <c r="BD16" s="107"/>
    </row>
    <row r="17" spans="2:63" x14ac:dyDescent="0.25">
      <c r="B17" t="str">
        <f>Bilan!B17</f>
        <v>FERMACELL GMBH</v>
      </c>
      <c r="C17" s="13">
        <v>19000</v>
      </c>
      <c r="D17" s="13">
        <v>65000</v>
      </c>
      <c r="E17" s="13">
        <v>34000</v>
      </c>
      <c r="F17" s="13">
        <v>69000</v>
      </c>
      <c r="G17" s="12">
        <v>1322000</v>
      </c>
      <c r="H17" s="12">
        <v>3651000</v>
      </c>
      <c r="I17" s="12">
        <v>3855000</v>
      </c>
      <c r="J17" s="12">
        <v>3817000</v>
      </c>
      <c r="K17" s="12">
        <f t="shared" si="0"/>
        <v>1303000</v>
      </c>
      <c r="L17" s="12">
        <f t="shared" si="1"/>
        <v>3586000</v>
      </c>
      <c r="M17" s="12">
        <f t="shared" si="2"/>
        <v>3821000</v>
      </c>
      <c r="N17" s="12"/>
      <c r="O17" s="12">
        <f t="shared" si="3"/>
        <v>3586000</v>
      </c>
      <c r="P17" s="12">
        <f t="shared" si="12"/>
        <v>3821000</v>
      </c>
      <c r="Q17" s="12">
        <f t="shared" si="13"/>
        <v>6.553262688232013E-2</v>
      </c>
      <c r="R17" s="12">
        <f t="shared" si="14"/>
        <v>0.93953708867819297</v>
      </c>
      <c r="S17" s="12">
        <f t="shared" si="15"/>
        <v>1.1749542004710809</v>
      </c>
      <c r="T17" s="12">
        <f t="shared" si="4"/>
        <v>0.25056712995129266</v>
      </c>
      <c r="U17" s="12">
        <v>19000</v>
      </c>
      <c r="V17" s="12">
        <v>3637000</v>
      </c>
      <c r="W17" s="12">
        <v>4199000</v>
      </c>
      <c r="X17" s="12">
        <v>2993000</v>
      </c>
      <c r="Y17" s="12">
        <f t="shared" ref="Y17:Y22" si="26">V17-D17</f>
        <v>3572000</v>
      </c>
      <c r="Z17" s="12">
        <v>3572000</v>
      </c>
      <c r="AA17" s="12">
        <f t="shared" si="5"/>
        <v>0</v>
      </c>
      <c r="AB17" s="12">
        <f t="shared" ref="AB17:AB22" si="27">(W17-E17)</f>
        <v>4165000</v>
      </c>
      <c r="AC17" s="12">
        <v>4165000</v>
      </c>
      <c r="AD17" s="12">
        <f t="shared" si="6"/>
        <v>0</v>
      </c>
      <c r="AE17" s="12">
        <f t="shared" si="7"/>
        <v>3369180</v>
      </c>
      <c r="AF17" s="12">
        <f t="shared" si="8"/>
        <v>4489500</v>
      </c>
      <c r="AG17" s="12">
        <f>IF($AO$3=1,'Compte de Résultats'!P17+'Compte de Résultats'!Y17+0.05*Z17+AA17+O17,'Compte de Résultats'!P17+'Compte de Résultats'!Y17+'Compte de Résultats'!CJ17-'Compte de Résultats'!CS17+0.05*Z17+AA17+O17)</f>
        <v>11230600</v>
      </c>
      <c r="AH17" s="12">
        <f>IF($AO$3=1,'Compte de Résultats'!Q17+'Compte de Résultats'!Z17+0.05*AA17+AB17+P17,'Compte de Résultats'!Q17+'Compte de Résultats'!Z17+'Compte de Résultats'!CK17-'Compte de Résultats'!CT17+0.05*AA17+AB17+P17)</f>
        <v>14965000</v>
      </c>
      <c r="AI17" s="29">
        <f t="shared" si="9"/>
        <v>0.33252007906968462</v>
      </c>
      <c r="AJ17" s="12">
        <f t="shared" si="10"/>
        <v>0</v>
      </c>
      <c r="AK17" s="12">
        <f t="shared" si="11"/>
        <v>668500</v>
      </c>
      <c r="AL17" s="12">
        <f t="shared" si="17"/>
        <v>216820</v>
      </c>
      <c r="AM17" s="12">
        <f t="shared" si="18"/>
        <v>0</v>
      </c>
      <c r="AN17" s="12">
        <f>IF('Compte de Résultats'!BZ17+'Compte de Résultats'!CI17-'Compte de Résultats'!CR17=0,1,0)</f>
        <v>1</v>
      </c>
      <c r="AO17" s="12">
        <f>IF('Compte de Résultats'!CA17+'Compte de Résultats'!CJ17-'Compte de Résultats'!CS17=0,1,0)</f>
        <v>1</v>
      </c>
      <c r="AP17" s="12">
        <f>IF('Compte de Résultats'!CB17+'Compte de Résultats'!CK17-'Compte de Résultats'!CT17=0,1,0)</f>
        <v>1</v>
      </c>
      <c r="AQ17">
        <f t="shared" si="19"/>
        <v>1</v>
      </c>
      <c r="AR17">
        <v>0</v>
      </c>
      <c r="AS17">
        <f t="shared" si="20"/>
        <v>1</v>
      </c>
      <c r="AT17" s="24">
        <f t="shared" si="21"/>
        <v>1</v>
      </c>
      <c r="AU17" s="15">
        <f t="shared" si="25"/>
        <v>1</v>
      </c>
      <c r="AV17" s="24"/>
      <c r="AW17" t="s">
        <v>58</v>
      </c>
      <c r="AX17" s="24" t="s">
        <v>158</v>
      </c>
      <c r="AY17" s="44">
        <v>0</v>
      </c>
      <c r="AZ17" s="24" t="s">
        <v>253</v>
      </c>
      <c r="BC17" t="s">
        <v>58</v>
      </c>
      <c r="BD17" s="108" t="s">
        <v>253</v>
      </c>
      <c r="BI17" t="s">
        <v>58</v>
      </c>
      <c r="BJ17" s="24" t="s">
        <v>305</v>
      </c>
      <c r="BK17" t="s">
        <v>297</v>
      </c>
    </row>
    <row r="18" spans="2:63" x14ac:dyDescent="0.25">
      <c r="B18" t="str">
        <f>Bilan!B18</f>
        <v>FRIESLANDCAMPINA GERMANY GMBH</v>
      </c>
      <c r="C18" s="13">
        <v>1033321.71</v>
      </c>
      <c r="D18" s="13">
        <v>615670.04</v>
      </c>
      <c r="E18" s="13">
        <v>544783.74</v>
      </c>
      <c r="F18" s="13"/>
      <c r="G18" s="12">
        <v>8979649</v>
      </c>
      <c r="H18" s="12">
        <v>5482172</v>
      </c>
      <c r="I18" s="12">
        <v>7601543</v>
      </c>
      <c r="J18" s="12">
        <v>11964097</v>
      </c>
      <c r="K18" s="12">
        <f t="shared" si="0"/>
        <v>7946327.29</v>
      </c>
      <c r="L18" s="12">
        <f t="shared" si="1"/>
        <v>4866501.96</v>
      </c>
      <c r="M18" s="12">
        <f t="shared" si="2"/>
        <v>7056759.2599999998</v>
      </c>
      <c r="N18" s="12"/>
      <c r="O18" s="12">
        <f t="shared" si="3"/>
        <v>4866501.96</v>
      </c>
      <c r="P18" s="12">
        <f t="shared" si="12"/>
        <v>7056759.2599999998</v>
      </c>
      <c r="Q18" s="12">
        <f t="shared" si="13"/>
        <v>0.45006810189387036</v>
      </c>
      <c r="R18" s="12">
        <f t="shared" si="14"/>
        <v>1.0355449596901016</v>
      </c>
      <c r="S18" s="12">
        <f t="shared" si="15"/>
        <v>3.2646960653720813</v>
      </c>
      <c r="T18" s="12">
        <f t="shared" si="4"/>
        <v>2.1526357545587183</v>
      </c>
      <c r="U18" s="12">
        <v>10755752</v>
      </c>
      <c r="V18" s="12">
        <v>12144319</v>
      </c>
      <c r="W18" s="12">
        <v>15819833</v>
      </c>
      <c r="X18" s="12">
        <v>11038512</v>
      </c>
      <c r="Y18" s="12">
        <f t="shared" si="26"/>
        <v>11528648.960000001</v>
      </c>
      <c r="Z18" s="12">
        <v>0</v>
      </c>
      <c r="AA18" s="12">
        <f t="shared" si="5"/>
        <v>11528648.960000001</v>
      </c>
      <c r="AB18" s="12">
        <f t="shared" si="27"/>
        <v>15275049.26</v>
      </c>
      <c r="AC18" s="12">
        <v>0</v>
      </c>
      <c r="AD18" s="12">
        <f t="shared" si="6"/>
        <v>15275049.26</v>
      </c>
      <c r="AE18" s="12">
        <f t="shared" si="7"/>
        <v>5039481.5760000004</v>
      </c>
      <c r="AF18" s="12">
        <f t="shared" si="8"/>
        <v>23038174.190400001</v>
      </c>
      <c r="AG18" s="12">
        <f>IF($AO$3=1,'Compte de Résultats'!P18+'Compte de Résultats'!Y18+0.05*Z18+AA18+O18,'Compte de Résultats'!P18+'Compte de Résultats'!Y18+'Compte de Résultats'!CJ18-'Compte de Résultats'!CS18+0.05*Z18+AA18+O18)</f>
        <v>16798271.920000002</v>
      </c>
      <c r="AH18" s="12">
        <f>IF($AO$3=1,'Compte de Résultats'!Q18+'Compte de Résultats'!Z18+0.05*AA18+AB18+P18,'Compte de Résultats'!Q18+'Compte de Résultats'!Z18+'Compte de Résultats'!CK18-'Compte de Résultats'!CT18+0.05*AA18+AB18+P18)</f>
        <v>76793913.96800001</v>
      </c>
      <c r="AI18" s="29">
        <f t="shared" si="9"/>
        <v>3.5715365445757112</v>
      </c>
      <c r="AJ18" s="12">
        <f t="shared" si="10"/>
        <v>172979.61600000039</v>
      </c>
      <c r="AK18" s="12">
        <f t="shared" si="11"/>
        <v>15981414.930400001</v>
      </c>
      <c r="AL18" s="12">
        <f t="shared" si="17"/>
        <v>0</v>
      </c>
      <c r="AM18" s="12">
        <f t="shared" si="18"/>
        <v>0</v>
      </c>
      <c r="AN18" s="12">
        <f>IF('Compte de Résultats'!BZ18+'Compte de Résultats'!CI18-'Compte de Résultats'!CR18=0,1,0)</f>
        <v>0</v>
      </c>
      <c r="AO18" s="12">
        <f>IF('Compte de Résultats'!CA18+'Compte de Résultats'!CJ18-'Compte de Résultats'!CS18=0,1,0)</f>
        <v>0</v>
      </c>
      <c r="AP18" s="12">
        <f>IF('Compte de Résultats'!CB18+'Compte de Résultats'!CK18-'Compte de Résultats'!CT18=0,1,0)</f>
        <v>0</v>
      </c>
      <c r="AQ18">
        <f t="shared" si="19"/>
        <v>0</v>
      </c>
      <c r="AR18">
        <v>0</v>
      </c>
      <c r="AS18">
        <f t="shared" si="20"/>
        <v>1</v>
      </c>
      <c r="AT18" s="24">
        <f t="shared" si="21"/>
        <v>0</v>
      </c>
      <c r="AU18" s="15">
        <f t="shared" si="25"/>
        <v>0</v>
      </c>
      <c r="AV18" s="24"/>
      <c r="AW18" t="s">
        <v>46</v>
      </c>
      <c r="AX18" s="24" t="s">
        <v>158</v>
      </c>
      <c r="AY18" s="43">
        <v>1.3914998616363805</v>
      </c>
      <c r="AZ18" s="24" t="s">
        <v>253</v>
      </c>
      <c r="BC18" t="s">
        <v>46</v>
      </c>
      <c r="BD18" s="108"/>
    </row>
    <row r="19" spans="2:63" x14ac:dyDescent="0.25">
      <c r="B19" t="str">
        <f>Bilan!B19</f>
        <v>GAMBRO DIALYSATOREN GMBH</v>
      </c>
      <c r="C19" s="13">
        <v>1578</v>
      </c>
      <c r="D19" s="13">
        <v>184413</v>
      </c>
      <c r="E19" s="13">
        <v>59171</v>
      </c>
      <c r="F19" s="13"/>
      <c r="G19" s="12">
        <v>8538833</v>
      </c>
      <c r="H19" s="12">
        <v>3749200</v>
      </c>
      <c r="I19" s="12">
        <v>2206061</v>
      </c>
      <c r="J19" s="12">
        <v>2156915</v>
      </c>
      <c r="K19" s="12">
        <f t="shared" si="0"/>
        <v>8537255</v>
      </c>
      <c r="L19" s="12">
        <f t="shared" si="1"/>
        <v>3564787</v>
      </c>
      <c r="M19" s="12">
        <f t="shared" si="2"/>
        <v>2146890</v>
      </c>
      <c r="N19" s="12"/>
      <c r="O19" s="12">
        <f t="shared" si="3"/>
        <v>3564787</v>
      </c>
      <c r="P19" s="12">
        <f t="shared" si="12"/>
        <v>2146890</v>
      </c>
      <c r="Q19" s="12">
        <f t="shared" si="13"/>
        <v>-0.39775083335974915</v>
      </c>
      <c r="R19" s="12">
        <f t="shared" si="14"/>
        <v>1.8528415302232641</v>
      </c>
      <c r="S19" s="12">
        <f t="shared" si="15"/>
        <v>2.1428402316839708</v>
      </c>
      <c r="T19" s="12">
        <f t="shared" si="4"/>
        <v>0.1565156527043963</v>
      </c>
      <c r="U19" s="12">
        <v>765970</v>
      </c>
      <c r="V19" s="12">
        <v>273744</v>
      </c>
      <c r="W19" s="12">
        <v>152087</v>
      </c>
      <c r="X19" s="12">
        <v>123055</v>
      </c>
      <c r="Y19" s="12">
        <f t="shared" si="26"/>
        <v>89331</v>
      </c>
      <c r="Z19" s="12">
        <v>0</v>
      </c>
      <c r="AA19" s="12">
        <f t="shared" si="5"/>
        <v>89331</v>
      </c>
      <c r="AB19" s="12">
        <f t="shared" si="27"/>
        <v>92916</v>
      </c>
      <c r="AC19" s="12">
        <v>0</v>
      </c>
      <c r="AD19" s="12">
        <f t="shared" si="6"/>
        <v>92916</v>
      </c>
      <c r="AE19" s="12">
        <f t="shared" si="7"/>
        <v>6604985.3999999994</v>
      </c>
      <c r="AF19" s="12">
        <f t="shared" si="8"/>
        <v>4600442.2649999997</v>
      </c>
      <c r="AG19" s="12">
        <f>IF($AO$3=1,'Compte de Résultats'!P19+'Compte de Résultats'!Y19+0.05*Z19+AA19+O19,'Compte de Résultats'!P19+'Compte de Résultats'!Y19+'Compte de Résultats'!CJ19-'Compte de Résultats'!CS19+0.05*Z19+AA19+O19)</f>
        <v>22016618</v>
      </c>
      <c r="AH19" s="12">
        <f>IF($AO$3=1,'Compte de Résultats'!Q19+'Compte de Résultats'!Z19+0.05*AA19+AB19+P19,'Compte de Résultats'!Q19+'Compte de Résultats'!Z19+'Compte de Résultats'!CK19-'Compte de Résultats'!CT19+0.05*AA19+AB19+P19)</f>
        <v>15334807.550000001</v>
      </c>
      <c r="AI19" s="29">
        <f t="shared" si="9"/>
        <v>-0.30348941195237156</v>
      </c>
      <c r="AJ19" s="12">
        <f t="shared" si="10"/>
        <v>3040198.3999999994</v>
      </c>
      <c r="AK19" s="12">
        <f t="shared" si="11"/>
        <v>0</v>
      </c>
      <c r="AL19" s="12">
        <f t="shared" si="17"/>
        <v>0</v>
      </c>
      <c r="AM19" s="12">
        <f t="shared" si="18"/>
        <v>0</v>
      </c>
      <c r="AN19" s="12">
        <f>IF('Compte de Résultats'!BZ19+'Compte de Résultats'!CI19-'Compte de Résultats'!CR19=0,1,0)</f>
        <v>1</v>
      </c>
      <c r="AO19" s="12">
        <f>IF('Compte de Résultats'!CA19+'Compte de Résultats'!CJ19-'Compte de Résultats'!CS19=0,1,0)</f>
        <v>1</v>
      </c>
      <c r="AP19" s="12">
        <f>IF('Compte de Résultats'!CB19+'Compte de Résultats'!CK19-'Compte de Résultats'!CT19=0,1,0)</f>
        <v>1</v>
      </c>
      <c r="AQ19">
        <f t="shared" si="19"/>
        <v>0</v>
      </c>
      <c r="AR19">
        <v>0</v>
      </c>
      <c r="AS19">
        <f t="shared" si="20"/>
        <v>1</v>
      </c>
      <c r="AT19" s="24">
        <f t="shared" si="21"/>
        <v>0</v>
      </c>
      <c r="AU19" s="15">
        <f t="shared" si="25"/>
        <v>0</v>
      </c>
      <c r="AV19" s="24"/>
      <c r="AX19" s="24"/>
      <c r="AY19" s="43"/>
      <c r="BC19" s="109" t="s">
        <v>259</v>
      </c>
      <c r="BD19" s="109"/>
    </row>
    <row r="20" spans="2:63" x14ac:dyDescent="0.25">
      <c r="B20" t="str">
        <f>Bilan!B20</f>
        <v>HACH LANGE GMBH</v>
      </c>
      <c r="C20" s="13">
        <v>369343.11</v>
      </c>
      <c r="D20" s="13">
        <v>17380.419999999998</v>
      </c>
      <c r="E20" s="13">
        <v>94257.45</v>
      </c>
      <c r="F20" s="13">
        <v>113000</v>
      </c>
      <c r="G20" s="12">
        <v>6142192</v>
      </c>
      <c r="H20" s="12">
        <v>3840244</v>
      </c>
      <c r="I20" s="12">
        <v>4201095</v>
      </c>
      <c r="J20" s="12">
        <v>6197379</v>
      </c>
      <c r="K20" s="12">
        <f t="shared" si="0"/>
        <v>5772848.8899999997</v>
      </c>
      <c r="L20" s="12">
        <f t="shared" si="1"/>
        <v>3822863.58</v>
      </c>
      <c r="M20" s="12">
        <f t="shared" si="2"/>
        <v>4106837.55</v>
      </c>
      <c r="N20" s="12"/>
      <c r="O20" s="12">
        <f t="shared" si="3"/>
        <v>3822863.58</v>
      </c>
      <c r="P20" s="12">
        <f t="shared" si="12"/>
        <v>4106837.55</v>
      </c>
      <c r="Q20" s="12">
        <f t="shared" si="13"/>
        <v>7.4283050926970226E-2</v>
      </c>
      <c r="R20" s="12">
        <f t="shared" si="14"/>
        <v>0.68032283247209147</v>
      </c>
      <c r="S20" s="12">
        <f t="shared" si="15"/>
        <v>0.88051372638296832</v>
      </c>
      <c r="T20" s="12">
        <f t="shared" si="4"/>
        <v>0.29425867302357395</v>
      </c>
      <c r="U20" s="12">
        <v>17791397</v>
      </c>
      <c r="V20" s="12">
        <v>9640808</v>
      </c>
      <c r="W20" s="12">
        <v>12110763</v>
      </c>
      <c r="X20" s="12">
        <v>11820655</v>
      </c>
      <c r="Y20" s="12">
        <f t="shared" si="26"/>
        <v>9623427.5800000001</v>
      </c>
      <c r="Z20" s="12">
        <v>2417047.2599999998</v>
      </c>
      <c r="AA20" s="12">
        <f t="shared" si="5"/>
        <v>7206380.3200000003</v>
      </c>
      <c r="AB20" s="12">
        <f t="shared" si="27"/>
        <v>12016505.550000001</v>
      </c>
      <c r="AC20" s="12">
        <v>127020.88</v>
      </c>
      <c r="AD20" s="12">
        <f t="shared" si="6"/>
        <v>11889484.67</v>
      </c>
      <c r="AE20" s="12">
        <f t="shared" si="7"/>
        <v>2600781.3788999999</v>
      </c>
      <c r="AF20" s="12">
        <f t="shared" si="8"/>
        <v>3616126.8347999998</v>
      </c>
      <c r="AG20" s="12">
        <f>IF($AO$3=1,'Compte de Résultats'!P20+'Compte de Résultats'!Y20+0.05*Z20+AA20+O20,'Compte de Résultats'!P20+'Compte de Résultats'!Y20+'Compte de Résultats'!CJ20-'Compte de Résultats'!CS20+0.05*Z20+AA20+O20)</f>
        <v>8669271.2630000003</v>
      </c>
      <c r="AH20" s="12">
        <f>IF($AO$3=1,'Compte de Résultats'!Q20+'Compte de Résultats'!Z20+0.05*AA20+AB20+P20,'Compte de Résultats'!Q20+'Compte de Résultats'!Z20+'Compte de Résultats'!CK20-'Compte de Résultats'!CT20+0.05*AA20+AB20+P20)</f>
        <v>12053756.116</v>
      </c>
      <c r="AI20" s="29">
        <f t="shared" si="9"/>
        <v>0.39040015594445704</v>
      </c>
      <c r="AJ20" s="12">
        <f t="shared" si="10"/>
        <v>0</v>
      </c>
      <c r="AK20" s="12">
        <f t="shared" si="11"/>
        <v>0</v>
      </c>
      <c r="AL20" s="12">
        <f t="shared" si="17"/>
        <v>1222082.2011000002</v>
      </c>
      <c r="AM20" s="12">
        <f t="shared" si="18"/>
        <v>490710.71519999998</v>
      </c>
      <c r="AN20" s="12">
        <f>IF('Compte de Résultats'!BZ20+'Compte de Résultats'!CI20-'Compte de Résultats'!CR20=0,1,0)</f>
        <v>1</v>
      </c>
      <c r="AO20" s="12">
        <f>IF('Compte de Résultats'!CA20+'Compte de Résultats'!CJ20-'Compte de Résultats'!CS20=0,1,0)</f>
        <v>1</v>
      </c>
      <c r="AP20" s="12">
        <f>IF('Compte de Résultats'!CB20+'Compte de Résultats'!CK20-'Compte de Résultats'!CT20=0,1,0)</f>
        <v>1</v>
      </c>
      <c r="AQ20">
        <f t="shared" si="19"/>
        <v>1</v>
      </c>
      <c r="AR20">
        <v>1</v>
      </c>
      <c r="AS20">
        <f t="shared" si="20"/>
        <v>0</v>
      </c>
      <c r="AT20" s="24">
        <f t="shared" si="21"/>
        <v>0</v>
      </c>
      <c r="AU20" s="15">
        <f t="shared" si="25"/>
        <v>1</v>
      </c>
      <c r="AV20" s="24"/>
      <c r="AW20" s="24"/>
      <c r="AX20" s="24"/>
      <c r="AY20" s="43"/>
      <c r="BC20" s="36" t="s">
        <v>233</v>
      </c>
      <c r="BD20" s="36" t="s">
        <v>234</v>
      </c>
    </row>
    <row r="21" spans="2:63" x14ac:dyDescent="0.25">
      <c r="B21" t="str">
        <f>Bilan!B21</f>
        <v>HÄFEN UND GÜTERVERKEHR KÖLN AKTIENGESELLSCHAFT</v>
      </c>
      <c r="C21" s="13">
        <v>795000</v>
      </c>
      <c r="D21" s="13">
        <v>264000</v>
      </c>
      <c r="E21" s="13">
        <v>198000</v>
      </c>
      <c r="F21" s="13"/>
      <c r="G21" s="12">
        <v>4344117</v>
      </c>
      <c r="H21" s="12">
        <v>4229498</v>
      </c>
      <c r="I21" s="12">
        <v>5397172</v>
      </c>
      <c r="J21" s="12">
        <v>4321408</v>
      </c>
      <c r="K21" s="12">
        <f t="shared" si="0"/>
        <v>3549117</v>
      </c>
      <c r="L21" s="12">
        <f t="shared" si="1"/>
        <v>3965498</v>
      </c>
      <c r="M21" s="12">
        <f t="shared" si="2"/>
        <v>5199172</v>
      </c>
      <c r="N21" s="12"/>
      <c r="O21" s="12">
        <f t="shared" si="3"/>
        <v>3965498</v>
      </c>
      <c r="P21" s="12">
        <f t="shared" si="12"/>
        <v>5199172</v>
      </c>
      <c r="Q21" s="12">
        <f t="shared" si="13"/>
        <v>0.31110190952056965</v>
      </c>
      <c r="R21" s="12">
        <f t="shared" si="14"/>
        <v>1.8123995271211839</v>
      </c>
      <c r="S21" s="12">
        <f t="shared" si="15"/>
        <v>1.7598630128028079</v>
      </c>
      <c r="T21" s="12">
        <f t="shared" si="4"/>
        <v>-2.8987269932598717E-2</v>
      </c>
      <c r="U21" s="12">
        <v>5763000</v>
      </c>
      <c r="V21" s="12">
        <v>3717000</v>
      </c>
      <c r="W21" s="12">
        <v>4026868</v>
      </c>
      <c r="X21" s="12">
        <v>5603000</v>
      </c>
      <c r="Y21" s="12">
        <f t="shared" si="26"/>
        <v>3453000</v>
      </c>
      <c r="Z21" s="12">
        <v>259000</v>
      </c>
      <c r="AA21" s="12">
        <f t="shared" si="5"/>
        <v>3194000</v>
      </c>
      <c r="AB21" s="12">
        <f t="shared" si="27"/>
        <v>3828868</v>
      </c>
      <c r="AC21" s="12">
        <v>237000</v>
      </c>
      <c r="AD21" s="12">
        <f t="shared" si="6"/>
        <v>3591868</v>
      </c>
      <c r="AE21" s="12">
        <f t="shared" si="7"/>
        <v>7187066.7000000002</v>
      </c>
      <c r="AF21" s="12">
        <f t="shared" si="8"/>
        <v>9149830.5</v>
      </c>
      <c r="AG21" s="12">
        <f>IF($AO$3=1,'Compte de Résultats'!P21+'Compte de Résultats'!Y21+0.05*Z21+AA21+O21,'Compte de Résultats'!P21+'Compte de Résultats'!Y21+'Compte de Résultats'!CJ21-'Compte de Résultats'!CS21+0.05*Z21+AA21+O21)</f>
        <v>23956889</v>
      </c>
      <c r="AH21" s="12">
        <f>IF($AO$3=1,'Compte de Résultats'!Q21+'Compte de Résultats'!Z21+0.05*AA21+AB21+P21,'Compte de Résultats'!Q21+'Compte de Résultats'!Z21+'Compte de Résultats'!CK21-'Compte de Résultats'!CT21+0.05*AA21+AB21+P21)</f>
        <v>30499435</v>
      </c>
      <c r="AI21" s="29">
        <f t="shared" si="9"/>
        <v>0.27309664456015137</v>
      </c>
      <c r="AJ21" s="12">
        <f t="shared" si="10"/>
        <v>3221568.7</v>
      </c>
      <c r="AK21" s="12">
        <f t="shared" si="11"/>
        <v>3950658.5</v>
      </c>
      <c r="AL21" s="12">
        <f t="shared" si="17"/>
        <v>0</v>
      </c>
      <c r="AM21" s="12">
        <f t="shared" si="18"/>
        <v>0</v>
      </c>
      <c r="AN21" s="12">
        <f>IF('Compte de Résultats'!BZ21+'Compte de Résultats'!CI21-'Compte de Résultats'!CR21=0,1,0)</f>
        <v>0</v>
      </c>
      <c r="AO21" s="12">
        <f>IF('Compte de Résultats'!CA21+'Compte de Résultats'!CJ21-'Compte de Résultats'!CS21=0,1,0)</f>
        <v>1</v>
      </c>
      <c r="AP21" s="12">
        <f>IF('Compte de Résultats'!CB21+'Compte de Résultats'!CK21-'Compte de Résultats'!CT21=0,1,0)</f>
        <v>1</v>
      </c>
      <c r="AQ21">
        <f t="shared" si="19"/>
        <v>0</v>
      </c>
      <c r="AR21">
        <v>0</v>
      </c>
      <c r="AS21">
        <f t="shared" si="20"/>
        <v>1</v>
      </c>
      <c r="AT21" s="24">
        <f t="shared" si="21"/>
        <v>0</v>
      </c>
      <c r="AU21" s="15">
        <f t="shared" si="25"/>
        <v>0</v>
      </c>
      <c r="AV21" s="24"/>
      <c r="AX21" s="24"/>
      <c r="AY21" s="43"/>
      <c r="BC21" s="26" t="s">
        <v>57</v>
      </c>
      <c r="BD21" s="102" t="s">
        <v>157</v>
      </c>
    </row>
    <row r="22" spans="2:63" x14ac:dyDescent="0.25">
      <c r="B22" t="str">
        <f>Bilan!B22</f>
        <v>HECKLER &amp; KOCH GMBH</v>
      </c>
      <c r="C22" s="13">
        <v>2972975.22</v>
      </c>
      <c r="D22" s="13">
        <v>1519152.46</v>
      </c>
      <c r="E22" s="13">
        <v>1251350.44</v>
      </c>
      <c r="F22" s="13"/>
      <c r="G22" s="12">
        <v>11397573</v>
      </c>
      <c r="H22" s="12">
        <v>11572884</v>
      </c>
      <c r="I22" s="12">
        <v>14764325</v>
      </c>
      <c r="J22" s="12">
        <v>26168816</v>
      </c>
      <c r="K22" s="12">
        <f t="shared" si="0"/>
        <v>8424597.7799999993</v>
      </c>
      <c r="L22" s="12">
        <f t="shared" si="1"/>
        <v>10053731.539999999</v>
      </c>
      <c r="M22" s="12">
        <f t="shared" si="2"/>
        <v>13512974.560000001</v>
      </c>
      <c r="N22" s="12"/>
      <c r="O22" s="12">
        <f t="shared" si="3"/>
        <v>10053731.539999999</v>
      </c>
      <c r="P22" s="12">
        <f t="shared" si="12"/>
        <v>13512974.560000001</v>
      </c>
      <c r="Q22" s="12">
        <f t="shared" si="13"/>
        <v>0.3440755311833204</v>
      </c>
      <c r="R22" s="12">
        <f t="shared" si="14"/>
        <v>1.4538196217938797</v>
      </c>
      <c r="S22" s="12">
        <f t="shared" si="15"/>
        <v>1.5800520485846308</v>
      </c>
      <c r="T22" s="12">
        <f t="shared" si="4"/>
        <v>8.6828121521012269E-2</v>
      </c>
      <c r="U22" s="12">
        <v>6767088</v>
      </c>
      <c r="V22" s="12">
        <v>7639954</v>
      </c>
      <c r="W22" s="12">
        <v>5968780</v>
      </c>
      <c r="X22" s="12">
        <v>19541699</v>
      </c>
      <c r="Y22" s="12">
        <f t="shared" si="26"/>
        <v>6120801.54</v>
      </c>
      <c r="Z22" s="12">
        <v>6120801.54</v>
      </c>
      <c r="AA22" s="12">
        <f t="shared" si="5"/>
        <v>0</v>
      </c>
      <c r="AB22" s="12">
        <f t="shared" si="27"/>
        <v>4717429.5600000005</v>
      </c>
      <c r="AC22" s="12">
        <v>4717429.5600000005</v>
      </c>
      <c r="AD22" s="12">
        <f t="shared" si="6"/>
        <v>0</v>
      </c>
      <c r="AE22" s="12">
        <f t="shared" si="7"/>
        <v>14616312.185099998</v>
      </c>
      <c r="AF22" s="12">
        <f t="shared" si="8"/>
        <v>21351203.136</v>
      </c>
      <c r="AG22" s="12">
        <f>IF($AO$3=1,'Compte de Résultats'!P22+'Compte de Résultats'!Y22+0.05*Z22+AA22+O22,'Compte de Résultats'!P22+'Compte de Résultats'!Y22+'Compte de Résultats'!CJ22-'Compte de Résultats'!CS22+0.05*Z22+AA22+O22)</f>
        <v>48721040.616999999</v>
      </c>
      <c r="AH22" s="12">
        <f>IF($AO$3=1,'Compte de Résultats'!Q22+'Compte de Résultats'!Z22+0.05*AA22+AB22+P22,'Compte de Résultats'!Q22+'Compte de Résultats'!Z22+'Compte de Résultats'!CK22-'Compte de Résultats'!CT22+0.05*AA22+AB22+P22)</f>
        <v>71170677.120000005</v>
      </c>
      <c r="AI22" s="29">
        <f t="shared" si="9"/>
        <v>0.4607790847383248</v>
      </c>
      <c r="AJ22" s="12">
        <f t="shared" si="10"/>
        <v>4562580.6450999994</v>
      </c>
      <c r="AK22" s="12">
        <f t="shared" si="11"/>
        <v>7838228.5759999994</v>
      </c>
      <c r="AL22" s="12">
        <f t="shared" si="17"/>
        <v>0</v>
      </c>
      <c r="AM22" s="12">
        <f t="shared" si="18"/>
        <v>0</v>
      </c>
      <c r="AN22" s="12">
        <f>IF('Compte de Résultats'!BZ22+'Compte de Résultats'!CI22-'Compte de Résultats'!CR22=0,1,0)</f>
        <v>0</v>
      </c>
      <c r="AO22" s="12">
        <f>IF('Compte de Résultats'!CA22+'Compte de Résultats'!CJ22-'Compte de Résultats'!CS22=0,1,0)</f>
        <v>0</v>
      </c>
      <c r="AP22" s="12">
        <f>IF('Compte de Résultats'!CB22+'Compte de Résultats'!CK22-'Compte de Résultats'!CT22=0,1,0)</f>
        <v>0</v>
      </c>
      <c r="AQ22">
        <f t="shared" si="19"/>
        <v>0</v>
      </c>
      <c r="AR22">
        <v>0</v>
      </c>
      <c r="AS22">
        <f t="shared" si="20"/>
        <v>1</v>
      </c>
      <c r="AT22" s="24">
        <f t="shared" si="21"/>
        <v>0</v>
      </c>
      <c r="AU22" s="15">
        <f t="shared" si="25"/>
        <v>0</v>
      </c>
      <c r="AV22" s="24"/>
      <c r="AW22" s="36" t="s">
        <v>233</v>
      </c>
      <c r="AX22" s="36" t="s">
        <v>234</v>
      </c>
      <c r="AY22" s="44" t="s">
        <v>255</v>
      </c>
      <c r="BC22" s="26" t="s">
        <v>56</v>
      </c>
      <c r="BD22" s="102"/>
    </row>
    <row r="23" spans="2:63" ht="15" customHeight="1" x14ac:dyDescent="0.25">
      <c r="B23" t="str">
        <f>Bilan!B23</f>
        <v>HKL BAUMASCHINEN GMBH</v>
      </c>
      <c r="C23" s="13">
        <v>235465.31</v>
      </c>
      <c r="D23" s="13">
        <v>106841.16</v>
      </c>
      <c r="E23" s="13">
        <v>129066.41</v>
      </c>
      <c r="F23" s="13"/>
      <c r="G23" s="12">
        <v>7157412</v>
      </c>
      <c r="H23" s="12">
        <v>6468640</v>
      </c>
      <c r="I23" s="12">
        <v>6100208</v>
      </c>
      <c r="J23" s="12">
        <v>5495492</v>
      </c>
      <c r="K23" s="12">
        <f t="shared" si="0"/>
        <v>6921946.6900000004</v>
      </c>
      <c r="L23" s="12">
        <f t="shared" si="1"/>
        <v>6361798.8399999999</v>
      </c>
      <c r="M23" s="12">
        <f t="shared" si="2"/>
        <v>5971141.5899999999</v>
      </c>
      <c r="N23" s="12"/>
      <c r="O23" s="12">
        <f t="shared" si="3"/>
        <v>6361798.8399999999</v>
      </c>
      <c r="P23" s="12">
        <f t="shared" si="12"/>
        <v>5971141.5899999999</v>
      </c>
      <c r="Q23" s="12">
        <f t="shared" si="13"/>
        <v>-6.1406727849320053E-2</v>
      </c>
      <c r="R23" s="12">
        <f t="shared" si="14"/>
        <v>2.0478951126345266</v>
      </c>
      <c r="S23" s="12">
        <f t="shared" si="15"/>
        <v>2.9454316753188898</v>
      </c>
      <c r="T23" s="12">
        <f t="shared" si="4"/>
        <v>0.43827272068134487</v>
      </c>
      <c r="U23" s="12">
        <v>235465</v>
      </c>
      <c r="V23" s="12">
        <v>106841</v>
      </c>
      <c r="W23" s="12">
        <v>129066</v>
      </c>
      <c r="X23" s="12">
        <v>381160</v>
      </c>
      <c r="Y23" s="12">
        <v>0</v>
      </c>
      <c r="Z23" s="12">
        <v>0</v>
      </c>
      <c r="AA23" s="12">
        <f t="shared" si="5"/>
        <v>0</v>
      </c>
      <c r="AB23" s="12">
        <v>0</v>
      </c>
      <c r="AC23" s="12">
        <v>0</v>
      </c>
      <c r="AD23" s="12">
        <f t="shared" si="6"/>
        <v>0</v>
      </c>
      <c r="AE23" s="12">
        <f t="shared" si="7"/>
        <v>13028296.752</v>
      </c>
      <c r="AF23" s="12">
        <f t="shared" si="8"/>
        <v>17587589.577</v>
      </c>
      <c r="AG23" s="12">
        <f>IF($AO$3=1,'Compte de Résultats'!P23+'Compte de Résultats'!Y23+0.05*Z23+AA23+O23,'Compte de Résultats'!P23+'Compte de Résultats'!Y23+'Compte de Résultats'!CJ23-'Compte de Résultats'!CS23+0.05*Z23+AA23+O23)</f>
        <v>43427655.840000004</v>
      </c>
      <c r="AH23" s="12">
        <f>IF($AO$3=1,'Compte de Résultats'!Q23+'Compte de Résultats'!Z23+0.05*AA23+AB23+P23,'Compte de Résultats'!Q23+'Compte de Résultats'!Z23+'Compte de Résultats'!CK23-'Compte de Résultats'!CT23+0.05*AA23+AB23+P23)</f>
        <v>58625298.590000004</v>
      </c>
      <c r="AI23" s="29">
        <f t="shared" si="9"/>
        <v>0.34995309914936451</v>
      </c>
      <c r="AJ23" s="12">
        <f t="shared" si="10"/>
        <v>6666497.9120000005</v>
      </c>
      <c r="AK23" s="12">
        <f t="shared" si="11"/>
        <v>11616447.987</v>
      </c>
      <c r="AL23" s="12">
        <f t="shared" si="17"/>
        <v>0</v>
      </c>
      <c r="AM23" s="12">
        <f t="shared" si="18"/>
        <v>0</v>
      </c>
      <c r="AN23" s="12">
        <f>IF('Compte de Résultats'!BZ23+'Compte de Résultats'!CI23-'Compte de Résultats'!CR23=0,1,0)</f>
        <v>0</v>
      </c>
      <c r="AO23" s="12">
        <f>IF('Compte de Résultats'!CA23+'Compte de Résultats'!CJ23-'Compte de Résultats'!CS23=0,1,0)</f>
        <v>0</v>
      </c>
      <c r="AP23" s="12">
        <f>IF('Compte de Résultats'!CB23+'Compte de Résultats'!CK23-'Compte de Résultats'!CT23=0,1,0)</f>
        <v>0</v>
      </c>
      <c r="AQ23">
        <f t="shared" si="19"/>
        <v>0</v>
      </c>
      <c r="AR23">
        <v>0</v>
      </c>
      <c r="AS23">
        <f t="shared" si="20"/>
        <v>1</v>
      </c>
      <c r="AT23" s="24">
        <f t="shared" si="21"/>
        <v>0</v>
      </c>
      <c r="AU23" s="15">
        <f t="shared" si="25"/>
        <v>0</v>
      </c>
      <c r="AV23" s="24"/>
      <c r="AW23" s="26" t="s">
        <v>57</v>
      </c>
      <c r="AX23" s="102" t="s">
        <v>157</v>
      </c>
      <c r="AY23" s="43">
        <v>-1</v>
      </c>
      <c r="BC23" s="26" t="s">
        <v>33</v>
      </c>
      <c r="BD23" s="102"/>
    </row>
    <row r="24" spans="2:63" x14ac:dyDescent="0.25">
      <c r="B24" t="str">
        <f>Bilan!B24</f>
        <v>IVECO MAGIRUS AG</v>
      </c>
      <c r="C24" s="13">
        <v>15473000</v>
      </c>
      <c r="D24" s="13">
        <v>2423000</v>
      </c>
      <c r="E24" s="13">
        <v>8587000</v>
      </c>
      <c r="F24" s="13"/>
      <c r="G24" s="12">
        <v>12842038</v>
      </c>
      <c r="H24" s="12">
        <v>8673024</v>
      </c>
      <c r="I24" s="12">
        <v>14187975</v>
      </c>
      <c r="J24" s="12">
        <v>15459035</v>
      </c>
      <c r="K24" s="12">
        <f t="shared" si="0"/>
        <v>-2630962</v>
      </c>
      <c r="L24" s="12">
        <f t="shared" si="1"/>
        <v>6250024</v>
      </c>
      <c r="M24" s="12">
        <f t="shared" si="2"/>
        <v>5600975</v>
      </c>
      <c r="N24" s="12"/>
      <c r="O24" s="12">
        <f t="shared" ref="O24:O50" si="28">IF(0&lt;H24-D24,MAX(H24-D24,0),0)</f>
        <v>6250024</v>
      </c>
      <c r="P24" s="12">
        <f t="shared" ref="P24:P50" si="29">MAX(I24-E24,0)</f>
        <v>5600975</v>
      </c>
      <c r="Q24" s="12">
        <f t="shared" si="13"/>
        <v>-0.10384744122582569</v>
      </c>
      <c r="R24" s="12">
        <f t="shared" si="14"/>
        <v>1.7456284967865723</v>
      </c>
      <c r="S24" s="12">
        <f t="shared" si="15"/>
        <v>1.3664076522391191</v>
      </c>
      <c r="T24" s="12">
        <f t="shared" si="4"/>
        <v>-0.21724029210427029</v>
      </c>
      <c r="U24" s="12">
        <v>24108000</v>
      </c>
      <c r="V24" s="12">
        <v>20350000</v>
      </c>
      <c r="W24" s="12">
        <v>9608000</v>
      </c>
      <c r="X24" s="12">
        <v>12877000</v>
      </c>
      <c r="Y24" s="12">
        <f>V24-D24</f>
        <v>17927000</v>
      </c>
      <c r="Z24" s="12">
        <v>16916000</v>
      </c>
      <c r="AA24" s="12">
        <f t="shared" si="5"/>
        <v>1011000</v>
      </c>
      <c r="AB24" s="12">
        <f>(W24-E24)</f>
        <v>1021000</v>
      </c>
      <c r="AC24" s="12">
        <v>0</v>
      </c>
      <c r="AD24" s="12">
        <f t="shared" si="6"/>
        <v>1021000</v>
      </c>
      <c r="AE24" s="12">
        <f t="shared" si="7"/>
        <v>10910220</v>
      </c>
      <c r="AF24" s="12">
        <f t="shared" si="8"/>
        <v>7653215.0999999996</v>
      </c>
      <c r="AG24" s="12">
        <f>IF($AO$3=1,'Compte de Résultats'!P24+'Compte de Résultats'!Y24+0.05*Z24+AA24+O24,'Compte de Résultats'!P24+'Compte de Résultats'!Y24+'Compte de Résultats'!CJ24-'Compte de Résultats'!CS24+0.05*Z24+AA24+O24)</f>
        <v>36367400</v>
      </c>
      <c r="AH24" s="12">
        <f>IF($AO$3=1,'Compte de Résultats'!Q24+'Compte de Résultats'!Z24+0.05*AA24+AB24+P24,'Compte de Résultats'!Q24+'Compte de Résultats'!Z24+'Compte de Résultats'!CK24-'Compte de Résultats'!CT24+0.05*AA24+AB24+P24)</f>
        <v>25510717</v>
      </c>
      <c r="AI24" s="29">
        <f t="shared" si="9"/>
        <v>-0.29852788486391657</v>
      </c>
      <c r="AJ24" s="12">
        <f t="shared" si="10"/>
        <v>4660196</v>
      </c>
      <c r="AK24" s="12">
        <f t="shared" si="11"/>
        <v>2052240.0999999996</v>
      </c>
      <c r="AL24" s="12">
        <f t="shared" si="17"/>
        <v>0</v>
      </c>
      <c r="AM24" s="12">
        <f t="shared" si="18"/>
        <v>0</v>
      </c>
      <c r="AN24" s="12">
        <f>IF('Compte de Résultats'!BZ24+'Compte de Résultats'!CI24-'Compte de Résultats'!CR24=0,1,0)</f>
        <v>0</v>
      </c>
      <c r="AO24" s="12">
        <f>IF('Compte de Résultats'!CA24+'Compte de Résultats'!CJ24-'Compte de Résultats'!CS24=0,1,0)</f>
        <v>0</v>
      </c>
      <c r="AP24" s="12">
        <f>IF('Compte de Résultats'!CB24+'Compte de Résultats'!CK24-'Compte de Résultats'!CT24=0,1,0)</f>
        <v>0</v>
      </c>
      <c r="AQ24">
        <f t="shared" si="19"/>
        <v>0</v>
      </c>
      <c r="AR24">
        <v>0</v>
      </c>
      <c r="AS24">
        <f t="shared" si="20"/>
        <v>1</v>
      </c>
      <c r="AT24" s="24">
        <f t="shared" si="21"/>
        <v>0</v>
      </c>
      <c r="AU24" s="15">
        <f t="shared" si="25"/>
        <v>0</v>
      </c>
      <c r="AV24" s="24"/>
      <c r="AW24" s="26" t="s">
        <v>56</v>
      </c>
      <c r="AX24" s="102"/>
      <c r="AY24" s="43">
        <v>-0.41370000000000001</v>
      </c>
      <c r="BC24" s="26" t="s">
        <v>45</v>
      </c>
      <c r="BD24" s="102"/>
    </row>
    <row r="25" spans="2:63" x14ac:dyDescent="0.25">
      <c r="B25" t="str">
        <f>Bilan!B25</f>
        <v>KIA MOTORS DEUTSCHLAND GMBH</v>
      </c>
      <c r="C25" s="13">
        <v>413309.51</v>
      </c>
      <c r="D25" s="13">
        <v>1135339.1599999999</v>
      </c>
      <c r="E25" s="13">
        <v>174333.33</v>
      </c>
      <c r="F25" s="13"/>
      <c r="G25" s="12">
        <v>16037019</v>
      </c>
      <c r="H25" s="12">
        <v>8150499</v>
      </c>
      <c r="I25" s="12">
        <v>4170182</v>
      </c>
      <c r="J25" s="12">
        <v>2436492</v>
      </c>
      <c r="K25" s="12">
        <f t="shared" si="0"/>
        <v>15623709.49</v>
      </c>
      <c r="L25" s="12">
        <f t="shared" si="1"/>
        <v>7015159.8399999999</v>
      </c>
      <c r="M25" s="12">
        <f t="shared" si="2"/>
        <v>3995848.67</v>
      </c>
      <c r="N25" s="12"/>
      <c r="O25" s="12">
        <f t="shared" si="28"/>
        <v>7015159.8399999999</v>
      </c>
      <c r="P25" s="12">
        <f t="shared" si="29"/>
        <v>3995848.67</v>
      </c>
      <c r="Q25" s="12">
        <f t="shared" si="13"/>
        <v>-0.4303980577582962</v>
      </c>
      <c r="R25" s="12">
        <f t="shared" si="14"/>
        <v>2.4007939713601738</v>
      </c>
      <c r="S25" s="12">
        <f t="shared" si="15"/>
        <v>0.68046868776939951</v>
      </c>
      <c r="T25" s="12">
        <f t="shared" si="4"/>
        <v>-0.71656514641117708</v>
      </c>
      <c r="U25" s="12">
        <v>413310</v>
      </c>
      <c r="V25" s="12">
        <v>1135339</v>
      </c>
      <c r="W25" s="12">
        <v>174333</v>
      </c>
      <c r="X25" s="12">
        <v>97159</v>
      </c>
      <c r="Y25" s="12">
        <f>0</f>
        <v>0</v>
      </c>
      <c r="Z25" s="12">
        <v>0</v>
      </c>
      <c r="AA25" s="12">
        <f t="shared" si="5"/>
        <v>0</v>
      </c>
      <c r="AB25" s="12">
        <v>0</v>
      </c>
      <c r="AC25" s="12">
        <v>0</v>
      </c>
      <c r="AD25" s="12">
        <f t="shared" si="6"/>
        <v>0</v>
      </c>
      <c r="AE25" s="12">
        <f t="shared" si="7"/>
        <v>16841953.452</v>
      </c>
      <c r="AF25" s="12">
        <f t="shared" si="8"/>
        <v>2719049.9010000001</v>
      </c>
      <c r="AG25" s="12">
        <f>IF($AO$3=1,'Compte de Résultats'!P25+'Compte de Résultats'!Y25+0.05*Z25+AA25+O25,'Compte de Résultats'!P25+'Compte de Résultats'!Y25+'Compte de Résultats'!CJ25-'Compte de Résultats'!CS25+0.05*Z25+AA25+O25)</f>
        <v>56139844.840000004</v>
      </c>
      <c r="AH25" s="12">
        <f>IF($AO$3=1,'Compte de Résultats'!Q25+'Compte de Résultats'!Z25+0.05*AA25+AB25+P25,'Compte de Résultats'!Q25+'Compte de Résultats'!Z25+'Compte de Résultats'!CK25-'Compte de Résultats'!CT25+0.05*AA25+AB25+P25)</f>
        <v>9063499.6699999999</v>
      </c>
      <c r="AI25" s="29">
        <f t="shared" si="9"/>
        <v>-0.83855495689681347</v>
      </c>
      <c r="AJ25" s="12">
        <f t="shared" si="10"/>
        <v>9826793.6119999997</v>
      </c>
      <c r="AK25" s="12">
        <f t="shared" si="11"/>
        <v>0</v>
      </c>
      <c r="AL25" s="12">
        <f t="shared" si="17"/>
        <v>0</v>
      </c>
      <c r="AM25" s="12">
        <f t="shared" si="18"/>
        <v>1276798.7689999999</v>
      </c>
      <c r="AN25" s="12">
        <f>IF('Compte de Résultats'!BZ25+'Compte de Résultats'!CI25-'Compte de Résultats'!CR25=0,1,0)</f>
        <v>0</v>
      </c>
      <c r="AO25" s="12">
        <f>IF('Compte de Résultats'!CA25+'Compte de Résultats'!CJ25-'Compte de Résultats'!CS25=0,1,0)</f>
        <v>0</v>
      </c>
      <c r="AP25" s="12">
        <f>IF('Compte de Résultats'!CB25+'Compte de Résultats'!CK25-'Compte de Résultats'!CT25=0,1,0)</f>
        <v>0</v>
      </c>
      <c r="AQ25">
        <f t="shared" ref="AQ25:AQ69" si="30">IF(AND(3000000&lt;O25,0&lt;AL25),1,0)</f>
        <v>0</v>
      </c>
      <c r="AR25">
        <v>0</v>
      </c>
      <c r="AS25">
        <f t="shared" si="20"/>
        <v>0</v>
      </c>
      <c r="AT25" s="24">
        <f t="shared" si="21"/>
        <v>0</v>
      </c>
      <c r="AU25" s="15">
        <f t="shared" si="25"/>
        <v>0</v>
      </c>
      <c r="AV25" s="24"/>
      <c r="AW25" s="26" t="s">
        <v>33</v>
      </c>
      <c r="AX25" s="102"/>
      <c r="AY25" s="43">
        <v>-0.64670000000000005</v>
      </c>
      <c r="BC25" s="26" t="s">
        <v>22</v>
      </c>
      <c r="BD25" s="102"/>
    </row>
    <row r="26" spans="2:63" x14ac:dyDescent="0.25">
      <c r="B26" t="str">
        <f>Bilan!B26</f>
        <v>KONICA MINOLTA BUSINESS SOLUTIONS EUROPE GMBH</v>
      </c>
      <c r="C26" s="13">
        <v>1244497.22</v>
      </c>
      <c r="D26" s="13">
        <v>1960619.1</v>
      </c>
      <c r="E26" s="13">
        <v>564878.92000000004</v>
      </c>
      <c r="F26" s="13">
        <v>374376.17</v>
      </c>
      <c r="G26" s="12">
        <v>9009225</v>
      </c>
      <c r="H26" s="12">
        <v>9439367</v>
      </c>
      <c r="I26" s="12">
        <v>4933012</v>
      </c>
      <c r="J26" s="12">
        <v>3172467</v>
      </c>
      <c r="K26" s="12">
        <f t="shared" si="0"/>
        <v>7764727.7800000003</v>
      </c>
      <c r="L26" s="12">
        <f t="shared" si="1"/>
        <v>7478747.9000000004</v>
      </c>
      <c r="M26" s="12">
        <f t="shared" si="2"/>
        <v>4368133.08</v>
      </c>
      <c r="N26" s="12"/>
      <c r="O26" s="12">
        <f t="shared" si="28"/>
        <v>7478747.9000000004</v>
      </c>
      <c r="P26" s="12">
        <f t="shared" si="29"/>
        <v>4368133.08</v>
      </c>
      <c r="Q26" s="12">
        <f t="shared" si="13"/>
        <v>-0.41592721958176987</v>
      </c>
      <c r="R26" s="12">
        <f t="shared" si="14"/>
        <v>0.33204006896662475</v>
      </c>
      <c r="S26" s="12">
        <f t="shared" si="15"/>
        <v>2.8875351764694859</v>
      </c>
      <c r="T26" s="12">
        <f t="shared" si="4"/>
        <v>7.6963455508730449</v>
      </c>
      <c r="U26" s="12">
        <v>1244497</v>
      </c>
      <c r="V26" s="12">
        <v>16960619</v>
      </c>
      <c r="W26" s="12">
        <v>564879</v>
      </c>
      <c r="X26" s="12">
        <v>374376</v>
      </c>
      <c r="Y26" s="12">
        <f>V26-D26</f>
        <v>14999999.9</v>
      </c>
      <c r="Z26" s="12">
        <v>14999999.9</v>
      </c>
      <c r="AA26" s="12">
        <f t="shared" si="5"/>
        <v>0</v>
      </c>
      <c r="AB26" s="12">
        <v>0</v>
      </c>
      <c r="AC26" s="12">
        <v>0</v>
      </c>
      <c r="AD26" s="12">
        <f t="shared" si="6"/>
        <v>0</v>
      </c>
      <c r="AE26" s="12">
        <f t="shared" si="7"/>
        <v>2483243.9685</v>
      </c>
      <c r="AF26" s="12">
        <f t="shared" si="8"/>
        <v>12613137.923999999</v>
      </c>
      <c r="AG26" s="12">
        <f>IF($AO$3=1,'Compte de Résultats'!P26+'Compte de Résultats'!Y26+0.05*Z26+AA26+O26,'Compte de Résultats'!P26+'Compte de Résultats'!Y26+'Compte de Résultats'!CJ26-'Compte de Résultats'!CS26+0.05*Z26+AA26+O26)</f>
        <v>8277479.8950000005</v>
      </c>
      <c r="AH26" s="12">
        <f>IF($AO$3=1,'Compte de Résultats'!Q26+'Compte de Résultats'!Z26+0.05*AA26+AB26+P26,'Compte de Résultats'!Q26+'Compte de Résultats'!Z26+'Compte de Résultats'!CK26-'Compte de Résultats'!CT26+0.05*AA26+AB26+P26)</f>
        <v>42043793.079999998</v>
      </c>
      <c r="AI26" s="29">
        <f t="shared" si="9"/>
        <v>4.0792987253761241</v>
      </c>
      <c r="AJ26" s="12">
        <f t="shared" si="10"/>
        <v>0</v>
      </c>
      <c r="AK26" s="12">
        <f t="shared" si="11"/>
        <v>8245004.8439999986</v>
      </c>
      <c r="AL26" s="12">
        <f t="shared" si="17"/>
        <v>4995503.9315000009</v>
      </c>
      <c r="AM26" s="12">
        <f t="shared" si="18"/>
        <v>0</v>
      </c>
      <c r="AN26" s="12">
        <f>IF('Compte de Résultats'!BZ26+'Compte de Résultats'!CI26-'Compte de Résultats'!CR26=0,1,0)</f>
        <v>0</v>
      </c>
      <c r="AO26" s="12">
        <f>IF('Compte de Résultats'!CA26+'Compte de Résultats'!CJ26-'Compte de Résultats'!CS26=0,1,0)</f>
        <v>0</v>
      </c>
      <c r="AP26" s="12">
        <f>IF('Compte de Résultats'!CB26+'Compte de Résultats'!CK26-'Compte de Résultats'!CT26=0,1,0)</f>
        <v>0</v>
      </c>
      <c r="AQ26">
        <f t="shared" si="30"/>
        <v>1</v>
      </c>
      <c r="AR26">
        <v>0</v>
      </c>
      <c r="AS26">
        <f t="shared" si="20"/>
        <v>1</v>
      </c>
      <c r="AT26" s="24">
        <f t="shared" si="21"/>
        <v>1</v>
      </c>
      <c r="AU26" s="15">
        <f t="shared" si="25"/>
        <v>1</v>
      </c>
      <c r="AV26" s="24"/>
      <c r="AW26" s="26" t="s">
        <v>45</v>
      </c>
      <c r="AX26" s="102"/>
      <c r="AY26" s="43">
        <v>-0.32</v>
      </c>
      <c r="BC26" s="26" t="s">
        <v>15</v>
      </c>
      <c r="BD26" s="103" t="s">
        <v>155</v>
      </c>
    </row>
    <row r="27" spans="2:63" x14ac:dyDescent="0.25">
      <c r="B27" t="str">
        <f>Bilan!B27</f>
        <v>KRAUSSMAFFEI BERSTORFF GMBH</v>
      </c>
      <c r="C27" s="13">
        <v>2366000</v>
      </c>
      <c r="D27" s="13">
        <v>1148000</v>
      </c>
      <c r="E27" s="13">
        <v>174000</v>
      </c>
      <c r="F27" s="13"/>
      <c r="G27" s="12">
        <v>703000</v>
      </c>
      <c r="H27" s="12">
        <v>6114000</v>
      </c>
      <c r="I27" s="12">
        <v>712000</v>
      </c>
      <c r="J27" s="12">
        <v>1037000</v>
      </c>
      <c r="K27" s="12">
        <f t="shared" si="0"/>
        <v>-1663000</v>
      </c>
      <c r="L27" s="12">
        <f t="shared" si="1"/>
        <v>4966000</v>
      </c>
      <c r="M27" s="12">
        <f t="shared" si="2"/>
        <v>538000</v>
      </c>
      <c r="N27" s="12"/>
      <c r="O27" s="12">
        <f t="shared" si="28"/>
        <v>4966000</v>
      </c>
      <c r="P27" s="12">
        <f t="shared" si="29"/>
        <v>538000</v>
      </c>
      <c r="Q27" s="12">
        <f t="shared" si="13"/>
        <v>-0.89166331051147807</v>
      </c>
      <c r="R27" s="12">
        <f t="shared" si="14"/>
        <v>0.66753926701570676</v>
      </c>
      <c r="S27" s="12">
        <f t="shared" si="15"/>
        <v>1.1537174721189591</v>
      </c>
      <c r="T27" s="12">
        <f t="shared" si="4"/>
        <v>0.7283140170566369</v>
      </c>
      <c r="U27" s="12">
        <v>2559000</v>
      </c>
      <c r="V27" s="12">
        <v>1148000</v>
      </c>
      <c r="W27" s="12">
        <v>174000</v>
      </c>
      <c r="X27" s="12">
        <v>389000</v>
      </c>
      <c r="Y27" s="12">
        <f>V27-D27</f>
        <v>0</v>
      </c>
      <c r="Z27" s="12">
        <v>0</v>
      </c>
      <c r="AA27" s="12">
        <f t="shared" si="5"/>
        <v>0</v>
      </c>
      <c r="AB27" s="12">
        <v>0</v>
      </c>
      <c r="AC27" s="12">
        <v>0</v>
      </c>
      <c r="AD27" s="12">
        <f t="shared" si="6"/>
        <v>0</v>
      </c>
      <c r="AE27" s="12">
        <f t="shared" si="7"/>
        <v>3315000</v>
      </c>
      <c r="AF27" s="12">
        <f t="shared" si="8"/>
        <v>620700</v>
      </c>
      <c r="AG27" s="12">
        <f>IF($AO$3=1,'Compte de Résultats'!P27+'Compte de Résultats'!Y27+0.05*Z27+AA27+O27,'Compte de Résultats'!P27+'Compte de Résultats'!Y27+'Compte de Résultats'!CJ27-'Compte de Résultats'!CS27+0.05*Z27+AA27+O27)</f>
        <v>11050000</v>
      </c>
      <c r="AH27" s="12">
        <f>IF($AO$3=1,'Compte de Résultats'!Q27+'Compte de Résultats'!Z27+0.05*AA27+AB27+P27,'Compte de Résultats'!Q27+'Compte de Résultats'!Z27+'Compte de Résultats'!CK27-'Compte de Résultats'!CT27+0.05*AA27+AB27+P27)</f>
        <v>2069000</v>
      </c>
      <c r="AI27" s="29">
        <f t="shared" si="9"/>
        <v>-0.81276018099547509</v>
      </c>
      <c r="AJ27" s="12">
        <f t="shared" si="10"/>
        <v>0</v>
      </c>
      <c r="AK27" s="12">
        <f t="shared" si="11"/>
        <v>0</v>
      </c>
      <c r="AL27" s="12">
        <f t="shared" si="17"/>
        <v>1651000</v>
      </c>
      <c r="AM27" s="12">
        <f t="shared" si="18"/>
        <v>0</v>
      </c>
      <c r="AN27" s="12">
        <f>IF('Compte de Résultats'!BZ27+'Compte de Résultats'!CI27-'Compte de Résultats'!CR27=0,1,0)</f>
        <v>0</v>
      </c>
      <c r="AO27" s="12">
        <f>IF('Compte de Résultats'!CA27+'Compte de Résultats'!CJ27-'Compte de Résultats'!CS27=0,1,0)</f>
        <v>1</v>
      </c>
      <c r="AP27" s="12">
        <f>IF('Compte de Résultats'!CB27+'Compte de Résultats'!CK27-'Compte de Résultats'!CT27=0,1,0)</f>
        <v>1</v>
      </c>
      <c r="AQ27">
        <f t="shared" si="30"/>
        <v>1</v>
      </c>
      <c r="AR27">
        <v>0</v>
      </c>
      <c r="AS27">
        <f t="shared" si="20"/>
        <v>1</v>
      </c>
      <c r="AT27" s="24">
        <f t="shared" si="21"/>
        <v>1</v>
      </c>
      <c r="AU27" s="15">
        <f t="shared" si="25"/>
        <v>1</v>
      </c>
      <c r="AV27" s="24"/>
      <c r="AW27" s="26" t="s">
        <v>22</v>
      </c>
      <c r="AX27" s="102"/>
      <c r="AY27" s="43">
        <v>-1</v>
      </c>
      <c r="BC27" s="26" t="s">
        <v>52</v>
      </c>
      <c r="BD27" s="105"/>
    </row>
    <row r="28" spans="2:63" ht="15" customHeight="1" x14ac:dyDescent="0.25">
      <c r="B28" t="str">
        <f>Bilan!B28</f>
        <v>LIEBHERR-HAUSGERÄTE OCHSENHAUSEN GMBH</v>
      </c>
      <c r="C28" s="13">
        <v>29882.880000000001</v>
      </c>
      <c r="D28" s="13">
        <v>106460.06</v>
      </c>
      <c r="E28" s="13">
        <v>139770.28</v>
      </c>
      <c r="F28" s="13"/>
      <c r="G28" s="12">
        <v>4735896</v>
      </c>
      <c r="H28" s="12">
        <v>3177851</v>
      </c>
      <c r="I28" s="12">
        <v>2947453</v>
      </c>
      <c r="J28" s="12">
        <v>2811685</v>
      </c>
      <c r="K28" s="12">
        <f t="shared" si="0"/>
        <v>4706013.12</v>
      </c>
      <c r="L28" s="12">
        <f t="shared" si="1"/>
        <v>3071390.94</v>
      </c>
      <c r="M28" s="12">
        <f t="shared" si="2"/>
        <v>2807682.72</v>
      </c>
      <c r="N28" s="12"/>
      <c r="O28" s="12">
        <f t="shared" si="28"/>
        <v>3071390.94</v>
      </c>
      <c r="P28" s="12">
        <f t="shared" si="29"/>
        <v>2807682.72</v>
      </c>
      <c r="Q28" s="12">
        <f t="shared" si="13"/>
        <v>-8.5859542191655924E-2</v>
      </c>
      <c r="R28" s="12">
        <f t="shared" si="14"/>
        <v>2.3536739618044198</v>
      </c>
      <c r="S28" s="12">
        <f t="shared" si="15"/>
        <v>2.8508937548328106</v>
      </c>
      <c r="T28" s="12">
        <f t="shared" si="4"/>
        <v>0.21125262083759572</v>
      </c>
      <c r="U28" s="12">
        <v>29883</v>
      </c>
      <c r="V28" s="12">
        <v>106460</v>
      </c>
      <c r="W28" s="12">
        <v>12922069</v>
      </c>
      <c r="X28" s="12">
        <v>7962477</v>
      </c>
      <c r="Y28" s="12">
        <v>0</v>
      </c>
      <c r="Z28" s="12">
        <v>0</v>
      </c>
      <c r="AA28" s="12">
        <f t="shared" si="5"/>
        <v>0</v>
      </c>
      <c r="AB28" s="12">
        <f>(W28-E28)</f>
        <v>12782298.720000001</v>
      </c>
      <c r="AC28" s="12">
        <v>12782298.720000001</v>
      </c>
      <c r="AD28" s="12">
        <f t="shared" si="6"/>
        <v>0</v>
      </c>
      <c r="AE28" s="12">
        <f t="shared" si="7"/>
        <v>7229052.8820000002</v>
      </c>
      <c r="AF28" s="12">
        <f t="shared" si="8"/>
        <v>8004405.1319999993</v>
      </c>
      <c r="AG28" s="12">
        <f>IF($AO$3=1,'Compte de Résultats'!P28+'Compte de Résultats'!Y28+0.05*Z28+AA28+O28,'Compte de Résultats'!P28+'Compte de Résultats'!Y28+'Compte de Résultats'!CJ28-'Compte de Résultats'!CS28+0.05*Z28+AA28+O28)</f>
        <v>24096842.940000001</v>
      </c>
      <c r="AH28" s="12">
        <f>IF($AO$3=1,'Compte de Résultats'!Q28+'Compte de Résultats'!Z28+0.05*AA28+AB28+P28,'Compte de Résultats'!Q28+'Compte de Résultats'!Z28+'Compte de Résultats'!CK28-'Compte de Résultats'!CT28+0.05*AA28+AB28+P28)</f>
        <v>26681350.439999998</v>
      </c>
      <c r="AI28" s="29">
        <f t="shared" si="9"/>
        <v>0.1072550253340364</v>
      </c>
      <c r="AJ28" s="12">
        <f t="shared" si="10"/>
        <v>4157661.9420000003</v>
      </c>
      <c r="AK28" s="12">
        <f t="shared" si="11"/>
        <v>0</v>
      </c>
      <c r="AL28" s="12">
        <f t="shared" si="17"/>
        <v>0</v>
      </c>
      <c r="AM28" s="12">
        <f t="shared" si="18"/>
        <v>0</v>
      </c>
      <c r="AN28" s="12">
        <f>IF('Compte de Résultats'!BZ28+'Compte de Résultats'!CI28-'Compte de Résultats'!CR28=0,1,0)</f>
        <v>1</v>
      </c>
      <c r="AO28" s="12">
        <f>IF('Compte de Résultats'!CA28+'Compte de Résultats'!CJ28-'Compte de Résultats'!CS28=0,1,0)</f>
        <v>0</v>
      </c>
      <c r="AP28" s="12">
        <f>IF('Compte de Résultats'!CB28+'Compte de Résultats'!CK28-'Compte de Résultats'!CT28=0,1,0)</f>
        <v>0</v>
      </c>
      <c r="AQ28">
        <f t="shared" si="30"/>
        <v>0</v>
      </c>
      <c r="AR28">
        <v>0</v>
      </c>
      <c r="AS28">
        <f t="shared" si="20"/>
        <v>1</v>
      </c>
      <c r="AT28" s="24">
        <f t="shared" si="21"/>
        <v>0</v>
      </c>
      <c r="AU28" s="15">
        <f t="shared" si="25"/>
        <v>0</v>
      </c>
      <c r="AV28" s="24"/>
      <c r="AW28" s="26" t="s">
        <v>15</v>
      </c>
      <c r="AX28" s="103" t="s">
        <v>155</v>
      </c>
      <c r="AY28" s="43">
        <v>-0.95114718845324198</v>
      </c>
      <c r="BC28" s="26" t="s">
        <v>39</v>
      </c>
      <c r="BD28" s="105"/>
    </row>
    <row r="29" spans="2:63" x14ac:dyDescent="0.25">
      <c r="B29" t="str">
        <f>Bilan!B29</f>
        <v>LIEBHERR-WERK EHINGEN GMBH</v>
      </c>
      <c r="C29" s="13">
        <v>1010137.9</v>
      </c>
      <c r="D29" s="13">
        <v>611880.28</v>
      </c>
      <c r="E29" s="13">
        <v>1204356.55</v>
      </c>
      <c r="F29" s="13"/>
      <c r="G29" s="12">
        <v>9960773</v>
      </c>
      <c r="H29" s="12">
        <v>4851971</v>
      </c>
      <c r="I29" s="12">
        <v>3175769</v>
      </c>
      <c r="J29" s="12">
        <v>3767725</v>
      </c>
      <c r="K29" s="12">
        <f t="shared" si="0"/>
        <v>8950635.0999999996</v>
      </c>
      <c r="L29" s="12">
        <f t="shared" si="1"/>
        <v>4240090.72</v>
      </c>
      <c r="M29" s="12">
        <f t="shared" si="2"/>
        <v>1971412.45</v>
      </c>
      <c r="N29" s="12"/>
      <c r="O29" s="12">
        <f t="shared" si="28"/>
        <v>4240090.72</v>
      </c>
      <c r="P29" s="12">
        <f t="shared" si="29"/>
        <v>1971412.45</v>
      </c>
      <c r="Q29" s="12">
        <f t="shared" si="13"/>
        <v>-0.5350541815765677</v>
      </c>
      <c r="R29" s="12">
        <f t="shared" si="14"/>
        <v>19.933518117461414</v>
      </c>
      <c r="S29" s="12">
        <f t="shared" si="15"/>
        <v>55.100773290743895</v>
      </c>
      <c r="T29" s="12">
        <f t="shared" si="4"/>
        <v>1.7642272159913699</v>
      </c>
      <c r="U29" s="12">
        <v>3373197</v>
      </c>
      <c r="V29" s="12">
        <v>16464165</v>
      </c>
      <c r="W29" s="12">
        <v>12069272</v>
      </c>
      <c r="X29" s="12">
        <v>9696586</v>
      </c>
      <c r="Y29" s="12">
        <f t="shared" ref="Y29:Y33" si="31">V29-D29</f>
        <v>15852284.720000001</v>
      </c>
      <c r="Z29" s="12">
        <v>15852284.720000001</v>
      </c>
      <c r="AA29" s="12">
        <f t="shared" si="5"/>
        <v>0</v>
      </c>
      <c r="AB29" s="12">
        <f>(W29-E29)</f>
        <v>10864915.449999999</v>
      </c>
      <c r="AC29" s="12">
        <v>10864915.449999999</v>
      </c>
      <c r="AD29" s="12">
        <f t="shared" si="6"/>
        <v>0</v>
      </c>
      <c r="AE29" s="12">
        <f t="shared" si="7"/>
        <v>84519925.186800003</v>
      </c>
      <c r="AF29" s="12">
        <f t="shared" si="8"/>
        <v>108626350.46999998</v>
      </c>
      <c r="AG29" s="12">
        <f>IF($AO$3=1,'Compte de Résultats'!P29+'Compte de Résultats'!Y29+0.05*Z29+AA29+O29,'Compte de Résultats'!P29+'Compte de Résultats'!Y29+'Compte de Résultats'!CJ29-'Compte de Résultats'!CS29+0.05*Z29+AA29+O29)</f>
        <v>281733083.95600003</v>
      </c>
      <c r="AH29" s="12">
        <f>IF($AO$3=1,'Compte de Résultats'!Q29+'Compte de Résultats'!Z29+0.05*AA29+AB29+P29,'Compte de Résultats'!Q29+'Compte de Résultats'!Z29+'Compte de Résultats'!CK29-'Compte de Résultats'!CT29+0.05*AA29+AB29+P29)</f>
        <v>362087834.89999998</v>
      </c>
      <c r="AI29" s="29">
        <f t="shared" si="9"/>
        <v>0.28521588524743313</v>
      </c>
      <c r="AJ29" s="12">
        <f t="shared" si="10"/>
        <v>80279834.466800004</v>
      </c>
      <c r="AK29" s="12">
        <f t="shared" si="11"/>
        <v>0</v>
      </c>
      <c r="AL29" s="12">
        <f t="shared" si="17"/>
        <v>0</v>
      </c>
      <c r="AM29" s="12">
        <f t="shared" si="18"/>
        <v>0</v>
      </c>
      <c r="AN29" s="12">
        <f>IF('Compte de Résultats'!BZ29+'Compte de Résultats'!CI29-'Compte de Résultats'!CR29=0,1,0)</f>
        <v>0</v>
      </c>
      <c r="AO29" s="12">
        <f>IF('Compte de Résultats'!CA29+'Compte de Résultats'!CJ29-'Compte de Résultats'!CS29=0,1,0)</f>
        <v>0</v>
      </c>
      <c r="AP29" s="12">
        <f>IF('Compte de Résultats'!CB29+'Compte de Résultats'!CK29-'Compte de Résultats'!CT29=0,1,0)</f>
        <v>0</v>
      </c>
      <c r="AQ29">
        <f t="shared" si="30"/>
        <v>0</v>
      </c>
      <c r="AR29">
        <v>0</v>
      </c>
      <c r="AS29">
        <f t="shared" si="20"/>
        <v>1</v>
      </c>
      <c r="AT29" s="24">
        <f t="shared" si="21"/>
        <v>0</v>
      </c>
      <c r="AU29" s="15">
        <f t="shared" si="25"/>
        <v>0</v>
      </c>
      <c r="AV29" s="24"/>
      <c r="AW29" s="26" t="s">
        <v>52</v>
      </c>
      <c r="AX29" s="105"/>
      <c r="AY29" s="43">
        <v>-1</v>
      </c>
      <c r="BC29" s="26" t="s">
        <v>43</v>
      </c>
      <c r="BD29" s="104"/>
    </row>
    <row r="30" spans="2:63" x14ac:dyDescent="0.25">
      <c r="B30" t="str">
        <f>Bilan!B30</f>
        <v>MAQUET GMBH</v>
      </c>
      <c r="C30" s="13">
        <v>4192449.59</v>
      </c>
      <c r="D30" s="13">
        <v>2851002.56</v>
      </c>
      <c r="E30" s="13">
        <v>1756403.66</v>
      </c>
      <c r="F30" s="13"/>
      <c r="G30" s="12">
        <v>3211775</v>
      </c>
      <c r="H30" s="12">
        <v>10746547</v>
      </c>
      <c r="I30" s="12">
        <v>9593459</v>
      </c>
      <c r="J30" s="12">
        <v>10579380</v>
      </c>
      <c r="K30" s="12">
        <f t="shared" si="0"/>
        <v>-980674.58999999985</v>
      </c>
      <c r="L30" s="12">
        <f t="shared" si="1"/>
        <v>7895544.4399999995</v>
      </c>
      <c r="M30" s="12">
        <f t="shared" si="2"/>
        <v>7837055.3399999999</v>
      </c>
      <c r="N30" s="12"/>
      <c r="O30" s="12">
        <f t="shared" si="28"/>
        <v>7895544.4399999995</v>
      </c>
      <c r="P30" s="12">
        <f t="shared" si="29"/>
        <v>7837055.3399999999</v>
      </c>
      <c r="Q30" s="12">
        <f t="shared" si="13"/>
        <v>-7.4078615407045488E-3</v>
      </c>
      <c r="R30" s="12">
        <f t="shared" si="14"/>
        <v>1.373683751883233</v>
      </c>
      <c r="S30" s="12">
        <f t="shared" si="15"/>
        <v>1.5435303344559512</v>
      </c>
      <c r="T30" s="12">
        <f t="shared" si="4"/>
        <v>0.1236431473691593</v>
      </c>
      <c r="U30" s="12">
        <v>6293544</v>
      </c>
      <c r="V30" s="12">
        <v>10937956</v>
      </c>
      <c r="W30" s="12">
        <v>6309452</v>
      </c>
      <c r="X30" s="12">
        <v>26705936</v>
      </c>
      <c r="Y30" s="12">
        <f t="shared" si="31"/>
        <v>8086953.4399999995</v>
      </c>
      <c r="Z30" s="12">
        <v>423.7</v>
      </c>
      <c r="AA30" s="12">
        <f t="shared" si="5"/>
        <v>8086529.7399999993</v>
      </c>
      <c r="AB30" s="12">
        <f>(W30-E30)</f>
        <v>4553048.34</v>
      </c>
      <c r="AC30" s="12">
        <v>241104.56</v>
      </c>
      <c r="AD30" s="12">
        <f t="shared" si="6"/>
        <v>4311943.78</v>
      </c>
      <c r="AE30" s="12">
        <f t="shared" si="7"/>
        <v>10845981.109499998</v>
      </c>
      <c r="AF30" s="12">
        <f t="shared" si="8"/>
        <v>12096732.650099998</v>
      </c>
      <c r="AG30" s="12">
        <f>IF($AO$3=1,'Compte de Résultats'!P30+'Compte de Résultats'!Y30+0.05*Z30+AA30+O30,'Compte de Résultats'!P30+'Compte de Résultats'!Y30+'Compte de Résultats'!CJ30-'Compte de Résultats'!CS30+0.05*Z30+AA30+O30)</f>
        <v>36153270.364999995</v>
      </c>
      <c r="AH30" s="12">
        <f>IF($AO$3=1,'Compte de Résultats'!Q30+'Compte de Résultats'!Z30+0.05*AA30+AB30+P30,'Compte de Résultats'!Q30+'Compte de Résultats'!Z30+'Compte de Résultats'!CK30-'Compte de Résultats'!CT30+0.05*AA30+AB30+P30)</f>
        <v>40322442.166999996</v>
      </c>
      <c r="AI30" s="29">
        <f t="shared" si="9"/>
        <v>0.1153193545122872</v>
      </c>
      <c r="AJ30" s="12">
        <f t="shared" si="10"/>
        <v>2950436.6694999989</v>
      </c>
      <c r="AK30" s="12">
        <f t="shared" si="11"/>
        <v>4259677.3100999985</v>
      </c>
      <c r="AL30" s="12">
        <f t="shared" si="17"/>
        <v>0</v>
      </c>
      <c r="AM30" s="12">
        <f t="shared" si="18"/>
        <v>0</v>
      </c>
      <c r="AN30" s="12">
        <f>IF('Compte de Résultats'!BZ30+'Compte de Résultats'!CI30-'Compte de Résultats'!CR30=0,1,0)</f>
        <v>0</v>
      </c>
      <c r="AO30" s="12">
        <f>IF('Compte de Résultats'!CA30+'Compte de Résultats'!CJ30-'Compte de Résultats'!CS30=0,1,0)</f>
        <v>0</v>
      </c>
      <c r="AP30" s="12">
        <f>IF('Compte de Résultats'!CB30+'Compte de Résultats'!CK30-'Compte de Résultats'!CT30=0,1,0)</f>
        <v>0</v>
      </c>
      <c r="AQ30">
        <f t="shared" si="30"/>
        <v>0</v>
      </c>
      <c r="AR30">
        <v>0</v>
      </c>
      <c r="AS30">
        <f t="shared" si="20"/>
        <v>1</v>
      </c>
      <c r="AT30" s="24">
        <f t="shared" si="21"/>
        <v>0</v>
      </c>
      <c r="AU30" s="15">
        <f t="shared" si="25"/>
        <v>0</v>
      </c>
      <c r="AV30" s="24"/>
      <c r="AW30" s="26" t="s">
        <v>39</v>
      </c>
      <c r="AX30" s="105"/>
      <c r="AY30" s="43">
        <v>-0.48039999999999999</v>
      </c>
      <c r="BC30" s="26" t="s">
        <v>23</v>
      </c>
      <c r="BD30" s="103" t="s">
        <v>156</v>
      </c>
    </row>
    <row r="31" spans="2:63" x14ac:dyDescent="0.25">
      <c r="B31" t="str">
        <f>Bilan!B31</f>
        <v>NOWEDA PHARMA-HANDELS-GESELLSCHAFT MIT BESCHRÄNKTER HAFTUNG</v>
      </c>
      <c r="C31" s="13">
        <v>993</v>
      </c>
      <c r="D31" s="13">
        <v>610000</v>
      </c>
      <c r="E31" s="13">
        <v>173000</v>
      </c>
      <c r="F31" s="13">
        <v>85000</v>
      </c>
      <c r="G31" s="12">
        <v>4365718</v>
      </c>
      <c r="H31" s="12">
        <v>3932000</v>
      </c>
      <c r="I31" s="12">
        <v>2424455</v>
      </c>
      <c r="J31" s="12">
        <v>2681000</v>
      </c>
      <c r="K31" s="12">
        <f t="shared" si="0"/>
        <v>4364725</v>
      </c>
      <c r="L31" s="12">
        <f t="shared" si="1"/>
        <v>3322000</v>
      </c>
      <c r="M31" s="12">
        <f t="shared" si="2"/>
        <v>2251455</v>
      </c>
      <c r="N31" s="12"/>
      <c r="O31" s="12">
        <f t="shared" si="28"/>
        <v>3322000</v>
      </c>
      <c r="P31" s="12">
        <f t="shared" si="29"/>
        <v>2251455</v>
      </c>
      <c r="Q31" s="12">
        <f t="shared" si="13"/>
        <v>-0.32225918121613484</v>
      </c>
      <c r="R31" s="12">
        <f t="shared" si="14"/>
        <v>0.73374473208910296</v>
      </c>
      <c r="S31" s="12">
        <f t="shared" si="15"/>
        <v>0.76967987368168578</v>
      </c>
      <c r="T31" s="12">
        <f t="shared" si="4"/>
        <v>4.8974990921255436E-2</v>
      </c>
      <c r="U31" s="12">
        <v>993350</v>
      </c>
      <c r="V31" s="12">
        <v>610000</v>
      </c>
      <c r="W31" s="12">
        <v>173571</v>
      </c>
      <c r="X31" s="12">
        <v>85000</v>
      </c>
      <c r="Y31" s="12">
        <f t="shared" si="31"/>
        <v>0</v>
      </c>
      <c r="Z31" s="12">
        <v>0</v>
      </c>
      <c r="AA31" s="12">
        <f t="shared" si="5"/>
        <v>0</v>
      </c>
      <c r="AB31" s="12">
        <v>0</v>
      </c>
      <c r="AC31" s="12">
        <v>0</v>
      </c>
      <c r="AD31" s="12">
        <f t="shared" si="6"/>
        <v>0</v>
      </c>
      <c r="AE31" s="12">
        <f t="shared" si="7"/>
        <v>2437500</v>
      </c>
      <c r="AF31" s="12">
        <f t="shared" si="8"/>
        <v>1732899.5999999999</v>
      </c>
      <c r="AG31" s="12">
        <f>IF($AO$3=1,'Compte de Résultats'!P31+'Compte de Résultats'!Y31+0.05*Z31+AA31+O31,'Compte de Résultats'!P31+'Compte de Résultats'!Y31+'Compte de Résultats'!CJ31-'Compte de Résultats'!CS31+0.05*Z31+AA31+O31)</f>
        <v>8125000</v>
      </c>
      <c r="AH31" s="12">
        <f>IF($AO$3=1,'Compte de Résultats'!Q31+'Compte de Résultats'!Z31+0.05*AA31+AB31+P31,'Compte de Résultats'!Q31+'Compte de Résultats'!Z31+'Compte de Résultats'!CK31-'Compte de Résultats'!CT31+0.05*AA31+AB31+P31)</f>
        <v>5776332</v>
      </c>
      <c r="AI31" s="29">
        <f t="shared" si="9"/>
        <v>-0.28906683076923079</v>
      </c>
      <c r="AJ31" s="12">
        <f t="shared" si="10"/>
        <v>0</v>
      </c>
      <c r="AK31" s="12">
        <f t="shared" si="11"/>
        <v>0</v>
      </c>
      <c r="AL31" s="12">
        <f t="shared" si="17"/>
        <v>884500</v>
      </c>
      <c r="AM31" s="12">
        <f t="shared" si="18"/>
        <v>518555.40000000014</v>
      </c>
      <c r="AN31" s="12">
        <f>IF('Compte de Résultats'!BZ31+'Compte de Résultats'!CI31-'Compte de Résultats'!CR31=0,1,0)</f>
        <v>1</v>
      </c>
      <c r="AO31" s="12">
        <f>IF('Compte de Résultats'!CA31+'Compte de Résultats'!CJ31-'Compte de Résultats'!CS31=0,1,0)</f>
        <v>1</v>
      </c>
      <c r="AP31" s="12">
        <f>IF('Compte de Résultats'!CB31+'Compte de Résultats'!CK31-'Compte de Résultats'!CT31=0,1,0)</f>
        <v>1</v>
      </c>
      <c r="AQ31">
        <f t="shared" si="30"/>
        <v>1</v>
      </c>
      <c r="AR31">
        <v>1</v>
      </c>
      <c r="AS31">
        <f t="shared" si="20"/>
        <v>1</v>
      </c>
      <c r="AT31" s="24">
        <f t="shared" si="21"/>
        <v>1</v>
      </c>
      <c r="AU31" s="15">
        <f t="shared" si="25"/>
        <v>1</v>
      </c>
      <c r="AV31" s="24"/>
      <c r="AW31" s="26" t="s">
        <v>43</v>
      </c>
      <c r="AX31" s="104"/>
      <c r="AY31" s="43">
        <v>-1</v>
      </c>
      <c r="BC31" s="26" t="s">
        <v>48</v>
      </c>
      <c r="BD31" s="104"/>
    </row>
    <row r="32" spans="2:63" x14ac:dyDescent="0.25">
      <c r="B32" t="str">
        <f>Bilan!B32</f>
        <v>ONTEX VERTRIEB GMBH &amp; CO. KG</v>
      </c>
      <c r="C32" s="13">
        <v>131049.12</v>
      </c>
      <c r="D32" s="13">
        <v>222429.01</v>
      </c>
      <c r="E32" s="13">
        <v>60961.41</v>
      </c>
      <c r="F32" s="13"/>
      <c r="G32" s="12">
        <v>8489274</v>
      </c>
      <c r="H32" s="12">
        <v>5540494</v>
      </c>
      <c r="I32" s="12">
        <v>4577807</v>
      </c>
      <c r="J32" s="12">
        <v>8882404</v>
      </c>
      <c r="K32" s="12">
        <f t="shared" si="0"/>
        <v>8358224.8799999999</v>
      </c>
      <c r="L32" s="12">
        <f t="shared" si="1"/>
        <v>5318064.99</v>
      </c>
      <c r="M32" s="12">
        <f t="shared" si="2"/>
        <v>4516845.59</v>
      </c>
      <c r="N32" s="12"/>
      <c r="O32" s="12">
        <f t="shared" si="28"/>
        <v>5318064.99</v>
      </c>
      <c r="P32" s="12">
        <f t="shared" si="29"/>
        <v>4516845.59</v>
      </c>
      <c r="Q32" s="12">
        <f t="shared" si="13"/>
        <v>-0.1506599489676414</v>
      </c>
      <c r="R32" s="12">
        <f t="shared" si="14"/>
        <v>3.1823132710531241</v>
      </c>
      <c r="S32" s="12">
        <f t="shared" si="15"/>
        <v>3.0263262406209468</v>
      </c>
      <c r="T32" s="12">
        <f t="shared" si="4"/>
        <v>-4.9016868279770733E-2</v>
      </c>
      <c r="U32" s="12">
        <v>32514623</v>
      </c>
      <c r="V32" s="12">
        <v>48800161</v>
      </c>
      <c r="W32" s="12">
        <v>41512531</v>
      </c>
      <c r="X32" s="12">
        <v>13923719</v>
      </c>
      <c r="Y32" s="12">
        <f t="shared" si="31"/>
        <v>48577731.990000002</v>
      </c>
      <c r="Z32" s="12">
        <v>0</v>
      </c>
      <c r="AA32" s="12">
        <f t="shared" si="5"/>
        <v>48577731.990000002</v>
      </c>
      <c r="AB32" s="12">
        <f>(W32-E32)</f>
        <v>41451569.590000004</v>
      </c>
      <c r="AC32" s="12">
        <v>0</v>
      </c>
      <c r="AD32" s="12">
        <f t="shared" si="6"/>
        <v>41451569.590000004</v>
      </c>
      <c r="AE32" s="12">
        <f t="shared" si="7"/>
        <v>16923748.794</v>
      </c>
      <c r="AF32" s="12">
        <f t="shared" si="8"/>
        <v>13669448.333850002</v>
      </c>
      <c r="AG32" s="12">
        <f>IF($AO$3=1,'Compte de Résultats'!P32+'Compte de Résultats'!Y32+0.05*Z32+AA32+O32,'Compte de Résultats'!P32+'Compte de Résultats'!Y32+'Compte de Résultats'!CJ32-'Compte de Résultats'!CS32+0.05*Z32+AA32+O32)</f>
        <v>56412495.980000004</v>
      </c>
      <c r="AH32" s="12">
        <f>IF($AO$3=1,'Compte de Résultats'!Q32+'Compte de Résultats'!Z32+0.05*AA32+AB32+P32,'Compte de Résultats'!Q32+'Compte de Résultats'!Z32+'Compte de Résultats'!CK32-'Compte de Résultats'!CT32+0.05*AA32+AB32+P32)</f>
        <v>45564827.779500008</v>
      </c>
      <c r="AI32" s="29">
        <f t="shared" si="9"/>
        <v>-0.19229193837382827</v>
      </c>
      <c r="AJ32" s="12">
        <f t="shared" si="10"/>
        <v>11605683.804</v>
      </c>
      <c r="AK32" s="12">
        <f t="shared" si="11"/>
        <v>9152602.7438500021</v>
      </c>
      <c r="AL32" s="12">
        <f t="shared" si="17"/>
        <v>0</v>
      </c>
      <c r="AM32" s="12">
        <f t="shared" si="18"/>
        <v>0</v>
      </c>
      <c r="AN32" s="12">
        <f>IF('Compte de Résultats'!BZ32+'Compte de Résultats'!CI32-'Compte de Résultats'!CR32=0,1,0)</f>
        <v>0</v>
      </c>
      <c r="AO32" s="12">
        <f>IF('Compte de Résultats'!CA32+'Compte de Résultats'!CJ32-'Compte de Résultats'!CS32=0,1,0)</f>
        <v>0</v>
      </c>
      <c r="AP32" s="12">
        <f>IF('Compte de Résultats'!CB32+'Compte de Résultats'!CK32-'Compte de Résultats'!CT32=0,1,0)</f>
        <v>0</v>
      </c>
      <c r="AQ32">
        <f t="shared" si="30"/>
        <v>0</v>
      </c>
      <c r="AR32">
        <v>0</v>
      </c>
      <c r="AS32">
        <f t="shared" si="20"/>
        <v>1</v>
      </c>
      <c r="AT32" s="24">
        <f t="shared" si="21"/>
        <v>0</v>
      </c>
      <c r="AU32" s="15">
        <f t="shared" si="25"/>
        <v>0</v>
      </c>
      <c r="AV32" s="24"/>
      <c r="AW32" s="26" t="s">
        <v>23</v>
      </c>
      <c r="AX32" s="103" t="s">
        <v>156</v>
      </c>
      <c r="AY32" s="43">
        <v>-1</v>
      </c>
    </row>
    <row r="33" spans="2:51" ht="15" customHeight="1" x14ac:dyDescent="0.25">
      <c r="B33" t="str">
        <f>Bilan!B33</f>
        <v>R&amp;R ICE CREAM DEUTSCHLAND GMBH</v>
      </c>
      <c r="C33" s="13">
        <v>829793.57</v>
      </c>
      <c r="D33" s="13">
        <v>388315.98</v>
      </c>
      <c r="E33" s="13">
        <v>328633.07</v>
      </c>
      <c r="F33" s="13"/>
      <c r="G33" s="12">
        <v>6000988</v>
      </c>
      <c r="H33" s="12">
        <v>3471791</v>
      </c>
      <c r="I33" s="12">
        <v>3434701</v>
      </c>
      <c r="J33" s="12">
        <v>5115784</v>
      </c>
      <c r="K33" s="12">
        <f t="shared" si="0"/>
        <v>5171194.43</v>
      </c>
      <c r="L33" s="12">
        <f t="shared" si="1"/>
        <v>3083475.02</v>
      </c>
      <c r="M33" s="12">
        <f t="shared" si="2"/>
        <v>3106067.93</v>
      </c>
      <c r="N33" s="12"/>
      <c r="O33" s="12">
        <f t="shared" si="28"/>
        <v>3083475.02</v>
      </c>
      <c r="P33" s="12">
        <f t="shared" si="29"/>
        <v>3106067.93</v>
      </c>
      <c r="Q33" s="12">
        <f t="shared" si="13"/>
        <v>7.3270935724980019E-3</v>
      </c>
      <c r="R33" s="12">
        <f t="shared" si="14"/>
        <v>3.1382968725979818</v>
      </c>
      <c r="S33" s="12">
        <f t="shared" si="15"/>
        <v>2.4744017312267856</v>
      </c>
      <c r="T33" s="12">
        <f t="shared" si="4"/>
        <v>-0.2115463158275408</v>
      </c>
      <c r="U33" s="12">
        <v>1434542</v>
      </c>
      <c r="V33" s="12">
        <v>1111863</v>
      </c>
      <c r="W33" s="12">
        <v>1014579</v>
      </c>
      <c r="X33" s="12">
        <v>1058175</v>
      </c>
      <c r="Y33" s="12">
        <f t="shared" si="31"/>
        <v>723547.02</v>
      </c>
      <c r="Z33" s="12">
        <v>0</v>
      </c>
      <c r="AA33" s="12">
        <f t="shared" si="5"/>
        <v>723547.02</v>
      </c>
      <c r="AB33" s="12">
        <f>(W33-E33)</f>
        <v>685945.92999999993</v>
      </c>
      <c r="AC33" s="12">
        <v>0</v>
      </c>
      <c r="AD33" s="12">
        <f t="shared" si="6"/>
        <v>685945.92999999993</v>
      </c>
      <c r="AE33" s="12">
        <f t="shared" si="7"/>
        <v>9676860.0120000001</v>
      </c>
      <c r="AF33" s="12">
        <f t="shared" si="8"/>
        <v>7685659.8632999994</v>
      </c>
      <c r="AG33" s="12">
        <f>IF($AO$3=1,'Compte de Résultats'!P33+'Compte de Résultats'!Y33+0.05*Z33+AA33+O33,'Compte de Résultats'!P33+'Compte de Résultats'!Y33+'Compte de Résultats'!CJ33-'Compte de Résultats'!CS33+0.05*Z33+AA33+O33)</f>
        <v>32256200.039999999</v>
      </c>
      <c r="AH33" s="12">
        <f>IF($AO$3=1,'Compte de Résultats'!Q33+'Compte de Résultats'!Z33+0.05*AA33+AB33+P33,'Compte de Résultats'!Q33+'Compte de Résultats'!Z33+'Compte de Résultats'!CK33-'Compte de Résultats'!CT33+0.05*AA33+AB33+P33)</f>
        <v>25618866.210999999</v>
      </c>
      <c r="AI33" s="29">
        <f t="shared" si="9"/>
        <v>-0.2057692419060283</v>
      </c>
      <c r="AJ33" s="12">
        <f t="shared" si="10"/>
        <v>6593384.9920000006</v>
      </c>
      <c r="AK33" s="12">
        <f t="shared" si="11"/>
        <v>4579591.9332999997</v>
      </c>
      <c r="AL33" s="12">
        <f t="shared" si="17"/>
        <v>0</v>
      </c>
      <c r="AM33" s="12">
        <f t="shared" si="18"/>
        <v>0</v>
      </c>
      <c r="AN33" s="12">
        <f>IF('Compte de Résultats'!BZ33+'Compte de Résultats'!CI33-'Compte de Résultats'!CR33=0,1,0)</f>
        <v>0</v>
      </c>
      <c r="AO33" s="12">
        <f>IF('Compte de Résultats'!CA33+'Compte de Résultats'!CJ33-'Compte de Résultats'!CS33=0,1,0)</f>
        <v>0</v>
      </c>
      <c r="AP33" s="12">
        <f>IF('Compte de Résultats'!CB33+'Compte de Résultats'!CK33-'Compte de Résultats'!CT33=0,1,0)</f>
        <v>0</v>
      </c>
      <c r="AQ33">
        <f t="shared" si="30"/>
        <v>0</v>
      </c>
      <c r="AR33">
        <v>0</v>
      </c>
      <c r="AS33">
        <f t="shared" si="20"/>
        <v>1</v>
      </c>
      <c r="AT33" s="24">
        <f t="shared" si="21"/>
        <v>0</v>
      </c>
      <c r="AU33" s="15">
        <f t="shared" si="25"/>
        <v>0</v>
      </c>
      <c r="AV33" s="24"/>
      <c r="AW33" s="26" t="s">
        <v>48</v>
      </c>
      <c r="AX33" s="104"/>
      <c r="AY33" s="43">
        <v>-1</v>
      </c>
    </row>
    <row r="34" spans="2:51" x14ac:dyDescent="0.25">
      <c r="B34" t="str">
        <f>Bilan!B34</f>
        <v>RABO TRADING GERMANY GMBH</v>
      </c>
      <c r="C34" s="13">
        <v>35772.18</v>
      </c>
      <c r="D34" s="13">
        <v>15444.66</v>
      </c>
      <c r="E34" s="13">
        <v>52952.42</v>
      </c>
      <c r="F34" s="13">
        <v>5393.23</v>
      </c>
      <c r="G34" s="12">
        <v>18265711</v>
      </c>
      <c r="H34" s="12">
        <v>3836578</v>
      </c>
      <c r="I34" s="12">
        <v>1968901</v>
      </c>
      <c r="J34" s="12">
        <v>4706287</v>
      </c>
      <c r="K34" s="12">
        <f t="shared" si="0"/>
        <v>18229938.82</v>
      </c>
      <c r="L34" s="12">
        <f t="shared" si="1"/>
        <v>3821133.34</v>
      </c>
      <c r="M34" s="12">
        <f t="shared" si="2"/>
        <v>1915948.58</v>
      </c>
      <c r="N34" s="12"/>
      <c r="O34" s="12">
        <f t="shared" si="28"/>
        <v>3821133.34</v>
      </c>
      <c r="P34" s="12">
        <f t="shared" si="29"/>
        <v>1915948.58</v>
      </c>
      <c r="Q34" s="12">
        <f t="shared" si="13"/>
        <v>-0.49859154090655206</v>
      </c>
      <c r="R34" s="12">
        <f t="shared" si="14"/>
        <v>0.51943924102894568</v>
      </c>
      <c r="S34" s="12">
        <f t="shared" si="15"/>
        <v>0.66142530505698649</v>
      </c>
      <c r="T34" s="12">
        <f t="shared" si="4"/>
        <v>0.27334489351783237</v>
      </c>
      <c r="U34" s="12">
        <v>35772</v>
      </c>
      <c r="V34" s="12">
        <v>15445</v>
      </c>
      <c r="W34" s="12">
        <v>52952</v>
      </c>
      <c r="X34" s="12">
        <v>5393</v>
      </c>
      <c r="Y34" s="12">
        <v>0</v>
      </c>
      <c r="Z34" s="12">
        <v>0</v>
      </c>
      <c r="AA34" s="12">
        <f t="shared" si="5"/>
        <v>0</v>
      </c>
      <c r="AB34" s="12">
        <v>0</v>
      </c>
      <c r="AC34" s="12">
        <v>0</v>
      </c>
      <c r="AD34" s="12">
        <f t="shared" si="6"/>
        <v>0</v>
      </c>
      <c r="AE34" s="12">
        <f t="shared" si="7"/>
        <v>1984846.602</v>
      </c>
      <c r="AF34" s="12">
        <f t="shared" si="8"/>
        <v>1267256.8740000001</v>
      </c>
      <c r="AG34" s="12">
        <f>IF($AO$3=1,'Compte de Résultats'!P34+'Compte de Résultats'!Y34+0.05*Z34+AA34+O34,'Compte de Résultats'!P34+'Compte de Résultats'!Y34+'Compte de Résultats'!CJ34-'Compte de Résultats'!CS34+0.05*Z34+AA34+O34)</f>
        <v>6616155.3399999999</v>
      </c>
      <c r="AH34" s="12">
        <f>IF($AO$3=1,'Compte de Résultats'!Q34+'Compte de Résultats'!Z34+0.05*AA34+AB34+P34,'Compte de Résultats'!Q34+'Compte de Résultats'!Z34+'Compte de Résultats'!CK34-'Compte de Résultats'!CT34+0.05*AA34+AB34+P34)</f>
        <v>4224189.58</v>
      </c>
      <c r="AI34" s="29">
        <f t="shared" si="9"/>
        <v>-0.36153409904671313</v>
      </c>
      <c r="AJ34" s="12">
        <f t="shared" si="10"/>
        <v>0</v>
      </c>
      <c r="AK34" s="12">
        <f t="shared" si="11"/>
        <v>0</v>
      </c>
      <c r="AL34" s="12">
        <f t="shared" si="17"/>
        <v>1836286.7379999999</v>
      </c>
      <c r="AM34" s="12">
        <f>MAX(P34-AF34,0)</f>
        <v>648691.70600000001</v>
      </c>
      <c r="AN34" s="12">
        <f>IF('Compte de Résultats'!BZ34+'Compte de Résultats'!CI34-'Compte de Résultats'!CR34=0,1,0)</f>
        <v>1</v>
      </c>
      <c r="AO34" s="12">
        <f>IF('Compte de Résultats'!CA34+'Compte de Résultats'!CJ34-'Compte de Résultats'!CS34=0,1,0)</f>
        <v>1</v>
      </c>
      <c r="AP34" s="12">
        <f>IF('Compte de Résultats'!CB34+'Compte de Résultats'!CK34-'Compte de Résultats'!CT34=0,1,0)</f>
        <v>1</v>
      </c>
      <c r="AQ34">
        <f t="shared" si="30"/>
        <v>1</v>
      </c>
      <c r="AR34">
        <v>1</v>
      </c>
      <c r="AS34">
        <f t="shared" si="20"/>
        <v>1</v>
      </c>
      <c r="AT34" s="24">
        <f t="shared" si="21"/>
        <v>1</v>
      </c>
      <c r="AU34" s="15">
        <f t="shared" si="25"/>
        <v>1</v>
      </c>
      <c r="AV34" s="24"/>
      <c r="AX34" s="45"/>
      <c r="AY34" s="42"/>
    </row>
    <row r="35" spans="2:51" x14ac:dyDescent="0.25">
      <c r="B35" t="str">
        <f>Bilan!B35</f>
        <v>RENAULT DEUTSCHLAND AG</v>
      </c>
      <c r="C35" s="13">
        <v>6011270.3200000003</v>
      </c>
      <c r="D35" s="13">
        <v>887286.4</v>
      </c>
      <c r="E35" s="13">
        <v>901378.29</v>
      </c>
      <c r="F35" s="13"/>
      <c r="G35" s="12">
        <v>29893563</v>
      </c>
      <c r="H35" s="12">
        <v>16141369</v>
      </c>
      <c r="I35" s="12">
        <v>17268390</v>
      </c>
      <c r="J35" s="12">
        <v>21942869</v>
      </c>
      <c r="K35" s="12">
        <f t="shared" si="0"/>
        <v>23882292.68</v>
      </c>
      <c r="L35" s="12">
        <f t="shared" si="1"/>
        <v>15254082.6</v>
      </c>
      <c r="M35" s="12">
        <f t="shared" si="2"/>
        <v>16367011.710000001</v>
      </c>
      <c r="N35" s="12"/>
      <c r="O35" s="12">
        <f t="shared" si="28"/>
        <v>15254082.6</v>
      </c>
      <c r="P35" s="12">
        <f t="shared" si="29"/>
        <v>16367011.710000001</v>
      </c>
      <c r="Q35" s="12">
        <f t="shared" si="13"/>
        <v>7.295942595721891E-2</v>
      </c>
      <c r="R35" s="12">
        <f t="shared" si="14"/>
        <v>1.1210499187935432</v>
      </c>
      <c r="S35" s="12">
        <f t="shared" si="15"/>
        <v>1.0383663515445727</v>
      </c>
      <c r="T35" s="12">
        <f t="shared" si="4"/>
        <v>-7.3755473206717964E-2</v>
      </c>
      <c r="U35" s="12">
        <v>7790833</v>
      </c>
      <c r="V35" s="12">
        <v>2160707</v>
      </c>
      <c r="W35" s="12">
        <v>906378</v>
      </c>
      <c r="X35" s="12">
        <v>3906508</v>
      </c>
      <c r="Y35" s="12">
        <f>V35-D35</f>
        <v>1273420.6000000001</v>
      </c>
      <c r="Z35" s="12">
        <v>0</v>
      </c>
      <c r="AA35" s="12">
        <f t="shared" si="5"/>
        <v>1273420.6000000001</v>
      </c>
      <c r="AB35" s="12">
        <f>(W35-E35)</f>
        <v>4999.7099999999627</v>
      </c>
      <c r="AC35" s="12">
        <v>0</v>
      </c>
      <c r="AD35" s="12">
        <f t="shared" si="6"/>
        <v>4999.7099999999627</v>
      </c>
      <c r="AE35" s="12">
        <f t="shared" si="7"/>
        <v>17100588.059999999</v>
      </c>
      <c r="AF35" s="12">
        <f t="shared" si="8"/>
        <v>16994954.234999999</v>
      </c>
      <c r="AG35" s="12">
        <f>IF($AO$3=1,'Compte de Résultats'!P35+'Compte de Résultats'!Y35+0.05*Z35+AA35+O35,'Compte de Résultats'!P35+'Compte de Résultats'!Y35+'Compte de Résultats'!CJ35-'Compte de Résultats'!CS35+0.05*Z35+AA35+O35)</f>
        <v>57001960.200000003</v>
      </c>
      <c r="AH35" s="12">
        <f>IF($AO$3=1,'Compte de Résultats'!Q35+'Compte de Résultats'!Z35+0.05*AA35+AB35+P35,'Compte de Résultats'!Q35+'Compte de Résultats'!Z35+'Compte de Résultats'!CK35-'Compte de Résultats'!CT35+0.05*AA35+AB35+P35)</f>
        <v>56649847.450000003</v>
      </c>
      <c r="AI35" s="29">
        <f t="shared" si="9"/>
        <v>-6.177204235864155E-3</v>
      </c>
      <c r="AJ35" s="12">
        <f t="shared" ref="AJ35:AJ69" si="32">IF(3000000&lt;O35,MAX(AE35-O35,0),0)</f>
        <v>1846505.459999999</v>
      </c>
      <c r="AK35" s="12">
        <f t="shared" ref="AK35:AK69" si="33">IF(3000000&lt;P35,MAX(AF35-P35,0),0)</f>
        <v>627942.52499999851</v>
      </c>
      <c r="AL35" s="12">
        <f t="shared" ref="AL35:AL69" si="34">MAX(O35-AE35,0)</f>
        <v>0</v>
      </c>
      <c r="AM35" s="12">
        <f t="shared" ref="AM35:AM69" si="35">MAX(P35-AF35,0)</f>
        <v>0</v>
      </c>
      <c r="AN35" s="12">
        <f>IF('Compte de Résultats'!BZ35+'Compte de Résultats'!CI35-'Compte de Résultats'!CR35=0,1,0)</f>
        <v>0</v>
      </c>
      <c r="AO35" s="12">
        <f>IF('Compte de Résultats'!CA35+'Compte de Résultats'!CJ35-'Compte de Résultats'!CS35=0,1,0)</f>
        <v>0</v>
      </c>
      <c r="AP35" s="12">
        <f>IF('Compte de Résultats'!CB35+'Compte de Résultats'!CK35-'Compte de Résultats'!CT35=0,1,0)</f>
        <v>0</v>
      </c>
      <c r="AQ35">
        <f t="shared" si="30"/>
        <v>0</v>
      </c>
      <c r="AR35">
        <v>0</v>
      </c>
      <c r="AS35">
        <f t="shared" si="20"/>
        <v>1</v>
      </c>
      <c r="AT35" s="24">
        <f t="shared" si="21"/>
        <v>0</v>
      </c>
      <c r="AU35" s="15">
        <f t="shared" si="25"/>
        <v>0</v>
      </c>
      <c r="AV35" s="24"/>
    </row>
    <row r="36" spans="2:51" x14ac:dyDescent="0.25">
      <c r="B36" t="str">
        <f>Bilan!B36</f>
        <v>RHEIKA-DELTA WARENHANDELSGESELLSCHAFT MIT BESCHRÄNKTER HAFTUNG</v>
      </c>
      <c r="C36" s="13">
        <v>506878.76</v>
      </c>
      <c r="D36" s="13">
        <v>199262.77</v>
      </c>
      <c r="E36" s="13">
        <v>125292.77</v>
      </c>
      <c r="F36" s="13"/>
      <c r="G36" s="12">
        <v>6990538</v>
      </c>
      <c r="H36" s="12">
        <v>6714295</v>
      </c>
      <c r="I36" s="12">
        <v>6483379</v>
      </c>
      <c r="J36" s="12">
        <v>6333480</v>
      </c>
      <c r="K36" s="12">
        <f t="shared" si="0"/>
        <v>6483659.2400000002</v>
      </c>
      <c r="L36" s="12">
        <f t="shared" si="1"/>
        <v>6515032.2300000004</v>
      </c>
      <c r="M36" s="12">
        <f t="shared" si="2"/>
        <v>6358086.2300000004</v>
      </c>
      <c r="N36" s="12"/>
      <c r="O36" s="12">
        <f t="shared" si="28"/>
        <v>6515032.2300000004</v>
      </c>
      <c r="P36" s="12">
        <f t="shared" si="29"/>
        <v>6358086.2300000004</v>
      </c>
      <c r="Q36" s="12">
        <f t="shared" si="13"/>
        <v>-2.4089827104354936E-2</v>
      </c>
      <c r="R36" s="12">
        <f t="shared" si="14"/>
        <v>1.2539228125967381</v>
      </c>
      <c r="S36" s="12">
        <f t="shared" si="15"/>
        <v>1.3212136250706368</v>
      </c>
      <c r="T36" s="12">
        <f t="shared" si="4"/>
        <v>5.366423817949903E-2</v>
      </c>
      <c r="U36" s="12">
        <v>511942</v>
      </c>
      <c r="V36" s="12">
        <v>208284</v>
      </c>
      <c r="W36" s="12">
        <v>128745</v>
      </c>
      <c r="X36" s="12">
        <v>195756</v>
      </c>
      <c r="Y36" s="12">
        <f>V36-D36</f>
        <v>9021.2300000000105</v>
      </c>
      <c r="Z36" s="12">
        <v>0</v>
      </c>
      <c r="AA36" s="12">
        <f t="shared" si="5"/>
        <v>9021.2300000000105</v>
      </c>
      <c r="AB36" s="12">
        <f>(W36-E36)</f>
        <v>3452.2299999999959</v>
      </c>
      <c r="AC36" s="12">
        <v>0</v>
      </c>
      <c r="AD36" s="12">
        <f t="shared" si="6"/>
        <v>3452.2299999999959</v>
      </c>
      <c r="AE36" s="12">
        <f t="shared" si="7"/>
        <v>8169347.5379999997</v>
      </c>
      <c r="AF36" s="12">
        <f t="shared" si="8"/>
        <v>8400390.1564499997</v>
      </c>
      <c r="AG36" s="12">
        <f>IF($AO$3=1,'Compte de Résultats'!P36+'Compte de Résultats'!Y36+0.05*Z36+AA36+O36,'Compte de Résultats'!P36+'Compte de Résultats'!Y36+'Compte de Résultats'!CJ36-'Compte de Résultats'!CS36+0.05*Z36+AA36+O36)</f>
        <v>27231158.460000001</v>
      </c>
      <c r="AH36" s="12">
        <f>IF($AO$3=1,'Compte de Résultats'!Q36+'Compte de Résultats'!Z36+0.05*AA36+AB36+P36,'Compte de Résultats'!Q36+'Compte de Résultats'!Z36+'Compte de Résultats'!CK36-'Compte de Résultats'!CT36+0.05*AA36+AB36+P36)</f>
        <v>28001300.521500003</v>
      </c>
      <c r="AI36" s="29">
        <f t="shared" si="9"/>
        <v>2.8281648855713121E-2</v>
      </c>
      <c r="AJ36" s="12">
        <f t="shared" si="32"/>
        <v>1654315.3079999993</v>
      </c>
      <c r="AK36" s="12">
        <f t="shared" si="33"/>
        <v>2042303.9264499992</v>
      </c>
      <c r="AL36" s="12">
        <f t="shared" si="34"/>
        <v>0</v>
      </c>
      <c r="AM36" s="12">
        <f t="shared" si="35"/>
        <v>0</v>
      </c>
      <c r="AN36" s="12">
        <f>IF('Compte de Résultats'!BZ36+'Compte de Résultats'!CI36-'Compte de Résultats'!CR36=0,1,0)</f>
        <v>1</v>
      </c>
      <c r="AO36" s="12">
        <f>IF('Compte de Résultats'!CA36+'Compte de Résultats'!CJ36-'Compte de Résultats'!CS36=0,1,0)</f>
        <v>0</v>
      </c>
      <c r="AP36" s="12">
        <f>IF('Compte de Résultats'!CB36+'Compte de Résultats'!CK36-'Compte de Résultats'!CT36=0,1,0)</f>
        <v>0</v>
      </c>
      <c r="AQ36">
        <f t="shared" si="30"/>
        <v>0</v>
      </c>
      <c r="AR36">
        <v>0</v>
      </c>
      <c r="AS36">
        <f t="shared" si="20"/>
        <v>1</v>
      </c>
      <c r="AT36" s="24">
        <f t="shared" si="21"/>
        <v>0</v>
      </c>
      <c r="AU36" s="15">
        <f t="shared" si="25"/>
        <v>0</v>
      </c>
      <c r="AV36" s="24"/>
      <c r="AW36" s="24"/>
    </row>
    <row r="37" spans="2:51" x14ac:dyDescent="0.25">
      <c r="B37" t="str">
        <f>Bilan!B37</f>
        <v>ROCHE DIAGNOSTICS GMBH</v>
      </c>
      <c r="C37" s="13">
        <v>959000</v>
      </c>
      <c r="D37" s="13">
        <v>7253000</v>
      </c>
      <c r="E37" s="13">
        <v>305000</v>
      </c>
      <c r="F37" s="13"/>
      <c r="G37" s="12">
        <v>34385000</v>
      </c>
      <c r="H37" s="12">
        <v>12745000</v>
      </c>
      <c r="I37" s="12">
        <v>100593000</v>
      </c>
      <c r="J37" s="12">
        <v>107249000</v>
      </c>
      <c r="K37" s="12">
        <f t="shared" si="0"/>
        <v>33426000</v>
      </c>
      <c r="L37" s="12">
        <f t="shared" si="1"/>
        <v>5492000</v>
      </c>
      <c r="M37" s="12">
        <f t="shared" si="2"/>
        <v>100288000</v>
      </c>
      <c r="N37" s="12"/>
      <c r="O37" s="12">
        <f t="shared" si="28"/>
        <v>5492000</v>
      </c>
      <c r="P37" s="12">
        <f t="shared" si="29"/>
        <v>100288000</v>
      </c>
      <c r="Q37" s="12">
        <f t="shared" si="13"/>
        <v>17.260742898761837</v>
      </c>
      <c r="R37" s="12">
        <f t="shared" si="14"/>
        <v>18.251219956300073</v>
      </c>
      <c r="S37" s="12">
        <f t="shared" si="15"/>
        <v>1.33609290244097</v>
      </c>
      <c r="T37" s="12">
        <f t="shared" si="4"/>
        <v>-0.92679432357727032</v>
      </c>
      <c r="U37" s="12">
        <v>5721000</v>
      </c>
      <c r="V37" s="12">
        <v>9092000</v>
      </c>
      <c r="W37" s="12">
        <v>3413000</v>
      </c>
      <c r="X37" s="12">
        <v>518000</v>
      </c>
      <c r="Y37" s="12">
        <f>V37-D37</f>
        <v>1839000</v>
      </c>
      <c r="Z37" s="12">
        <v>0</v>
      </c>
      <c r="AA37" s="12">
        <f t="shared" si="5"/>
        <v>1839000</v>
      </c>
      <c r="AB37" s="12">
        <f>(W37-E37)</f>
        <v>3108000</v>
      </c>
      <c r="AC37" s="12">
        <v>0</v>
      </c>
      <c r="AD37" s="12">
        <f t="shared" si="6"/>
        <v>3108000</v>
      </c>
      <c r="AE37" s="12">
        <f t="shared" si="7"/>
        <v>100235700</v>
      </c>
      <c r="AF37" s="12">
        <f t="shared" si="8"/>
        <v>133994085</v>
      </c>
      <c r="AG37" s="12">
        <f>IF($AO$3=1,'Compte de Résultats'!P37+'Compte de Résultats'!Y37+0.05*Z37+AA37+O37,'Compte de Résultats'!P37+'Compte de Résultats'!Y37+'Compte de Résultats'!CJ37-'Compte de Résultats'!CS37+0.05*Z37+AA37+O37)</f>
        <v>334119000</v>
      </c>
      <c r="AH37" s="12">
        <f>IF($AO$3=1,'Compte de Résultats'!Q37+'Compte de Résultats'!Z37+0.05*AA37+AB37+P37,'Compte de Résultats'!Q37+'Compte de Résultats'!Z37+'Compte de Résultats'!CK37-'Compte de Résultats'!CT37+0.05*AA37+AB37+P37)</f>
        <v>446646950</v>
      </c>
      <c r="AI37" s="29">
        <f t="shared" si="9"/>
        <v>0.33679003588541806</v>
      </c>
      <c r="AJ37" s="12">
        <f t="shared" si="32"/>
        <v>94743700</v>
      </c>
      <c r="AK37" s="12">
        <f t="shared" si="33"/>
        <v>33706085</v>
      </c>
      <c r="AL37" s="12">
        <f t="shared" si="34"/>
        <v>0</v>
      </c>
      <c r="AM37" s="12">
        <f t="shared" si="35"/>
        <v>0</v>
      </c>
      <c r="AN37" s="12">
        <f>IF('Compte de Résultats'!BZ37+'Compte de Résultats'!CI37-'Compte de Résultats'!CR37=0,1,0)</f>
        <v>1</v>
      </c>
      <c r="AO37" s="49">
        <f>IF('Compte de Résultats'!CA37+'Compte de Résultats'!CJ37-'Compte de Résultats'!CS37=0,1,0)</f>
        <v>1</v>
      </c>
      <c r="AP37" s="12">
        <f>IF('Compte de Résultats'!CB37+'Compte de Résultats'!CK37-'Compte de Résultats'!CT37=0,1,0)</f>
        <v>1</v>
      </c>
      <c r="AQ37">
        <f t="shared" si="30"/>
        <v>0</v>
      </c>
      <c r="AR37">
        <v>0</v>
      </c>
      <c r="AS37">
        <f t="shared" si="20"/>
        <v>1</v>
      </c>
      <c r="AT37" s="24">
        <f t="shared" si="21"/>
        <v>0</v>
      </c>
      <c r="AU37" s="15">
        <f t="shared" si="25"/>
        <v>0</v>
      </c>
      <c r="AV37" s="24"/>
      <c r="AW37" s="24"/>
    </row>
    <row r="38" spans="2:51" x14ac:dyDescent="0.25">
      <c r="B38" t="str">
        <f>Bilan!B38</f>
        <v>ROGESA ROHEISENGESELL- SCHAFT SAAR MBH</v>
      </c>
      <c r="C38" s="13">
        <v>1979000</v>
      </c>
      <c r="D38" s="13">
        <v>637000</v>
      </c>
      <c r="E38" s="13">
        <v>455000</v>
      </c>
      <c r="F38" s="13"/>
      <c r="G38" s="12">
        <v>4990000</v>
      </c>
      <c r="H38" s="12">
        <v>4488000</v>
      </c>
      <c r="I38" s="12">
        <v>5775000</v>
      </c>
      <c r="J38" s="12">
        <v>7656000</v>
      </c>
      <c r="K38" s="12">
        <f t="shared" si="0"/>
        <v>3011000</v>
      </c>
      <c r="L38" s="12">
        <f t="shared" si="1"/>
        <v>3851000</v>
      </c>
      <c r="M38" s="12">
        <f t="shared" si="2"/>
        <v>5320000</v>
      </c>
      <c r="N38" s="12"/>
      <c r="O38" s="12">
        <f t="shared" si="28"/>
        <v>3851000</v>
      </c>
      <c r="P38" s="12">
        <f t="shared" si="29"/>
        <v>5320000</v>
      </c>
      <c r="Q38" s="12">
        <f t="shared" si="13"/>
        <v>0.38145936120488183</v>
      </c>
      <c r="R38" s="12">
        <f t="shared" si="14"/>
        <v>2.6154648143339392</v>
      </c>
      <c r="S38" s="12">
        <f t="shared" si="15"/>
        <v>1.8106015037593985</v>
      </c>
      <c r="T38" s="12">
        <f t="shared" si="4"/>
        <v>-0.30773241764275433</v>
      </c>
      <c r="U38" s="12">
        <v>2110000</v>
      </c>
      <c r="V38" s="12">
        <v>714000</v>
      </c>
      <c r="W38" s="12">
        <v>450000</v>
      </c>
      <c r="X38" s="12">
        <v>151000</v>
      </c>
      <c r="Y38" s="12">
        <f>V38-D38</f>
        <v>77000</v>
      </c>
      <c r="Z38" s="12">
        <v>77000</v>
      </c>
      <c r="AA38" s="12">
        <f t="shared" si="5"/>
        <v>0</v>
      </c>
      <c r="AB38" s="12">
        <f>(W38-E38)</f>
        <v>-5000</v>
      </c>
      <c r="AC38" s="12">
        <v>-5000</v>
      </c>
      <c r="AD38" s="12">
        <f t="shared" si="6"/>
        <v>0</v>
      </c>
      <c r="AE38" s="12">
        <f t="shared" si="7"/>
        <v>10072155</v>
      </c>
      <c r="AF38" s="12">
        <f t="shared" si="8"/>
        <v>9632400</v>
      </c>
      <c r="AG38" s="12">
        <f>IF($AO$3=1,'Compte de Résultats'!P38+'Compte de Résultats'!Y38+0.05*Z38+AA38+O38,'Compte de Résultats'!P38+'Compte de Résultats'!Y38+'Compte de Résultats'!CJ38-'Compte de Résultats'!CS38+0.05*Z38+AA38+O38)</f>
        <v>33573850</v>
      </c>
      <c r="AH38" s="12">
        <f>IF($AO$3=1,'Compte de Résultats'!Q38+'Compte de Résultats'!Z38+0.05*AA38+AB38+P38,'Compte de Résultats'!Q38+'Compte de Résultats'!Z38+'Compte de Résultats'!CK38-'Compte de Résultats'!CT38+0.05*AA38+AB38+P38)</f>
        <v>32108000</v>
      </c>
      <c r="AI38" s="29">
        <f t="shared" si="9"/>
        <v>-4.3660467893911481E-2</v>
      </c>
      <c r="AJ38" s="12">
        <f t="shared" si="32"/>
        <v>6221155</v>
      </c>
      <c r="AK38" s="12">
        <f t="shared" si="33"/>
        <v>4312400</v>
      </c>
      <c r="AL38" s="12">
        <f t="shared" si="34"/>
        <v>0</v>
      </c>
      <c r="AM38" s="12">
        <f t="shared" si="35"/>
        <v>0</v>
      </c>
      <c r="AN38" s="12">
        <f>IF('Compte de Résultats'!BZ38+'Compte de Résultats'!CI38-'Compte de Résultats'!CR38=0,1,0)</f>
        <v>1</v>
      </c>
      <c r="AO38" s="12">
        <f>IF('Compte de Résultats'!CA38+'Compte de Résultats'!CJ38-'Compte de Résultats'!CS38=0,1,0)</f>
        <v>1</v>
      </c>
      <c r="AP38" s="12">
        <f>IF('Compte de Résultats'!CB38+'Compte de Résultats'!CK38-'Compte de Résultats'!CT38=0,1,0)</f>
        <v>1</v>
      </c>
      <c r="AQ38">
        <f t="shared" si="30"/>
        <v>0</v>
      </c>
      <c r="AR38">
        <v>0</v>
      </c>
      <c r="AS38">
        <f t="shared" si="20"/>
        <v>1</v>
      </c>
      <c r="AT38" s="24">
        <f t="shared" si="21"/>
        <v>0</v>
      </c>
      <c r="AU38" s="15">
        <f t="shared" si="25"/>
        <v>0</v>
      </c>
      <c r="AV38" s="24"/>
      <c r="AW38" s="24"/>
    </row>
    <row r="39" spans="2:51" x14ac:dyDescent="0.25">
      <c r="B39" t="str">
        <f>Bilan!B39</f>
        <v>SAARSCHMIEDE GMBH FREIFORMSCHMIEDE</v>
      </c>
      <c r="C39" s="13">
        <v>721771.03</v>
      </c>
      <c r="D39" s="13">
        <v>210000</v>
      </c>
      <c r="E39" s="13">
        <v>92000</v>
      </c>
      <c r="F39" s="13"/>
      <c r="G39" s="12">
        <v>5772797</v>
      </c>
      <c r="H39" s="12">
        <v>12044014</v>
      </c>
      <c r="I39" s="12">
        <v>16759000</v>
      </c>
      <c r="J39" s="12">
        <v>18636000</v>
      </c>
      <c r="K39" s="12">
        <f t="shared" si="0"/>
        <v>5051025.97</v>
      </c>
      <c r="L39" s="12">
        <f t="shared" si="1"/>
        <v>11834014</v>
      </c>
      <c r="M39" s="12">
        <f t="shared" si="2"/>
        <v>16667000</v>
      </c>
      <c r="N39" s="12"/>
      <c r="O39" s="12">
        <f t="shared" si="28"/>
        <v>11834014</v>
      </c>
      <c r="P39" s="12">
        <f t="shared" si="29"/>
        <v>16667000</v>
      </c>
      <c r="Q39" s="12">
        <f t="shared" si="13"/>
        <v>0.40839786060756733</v>
      </c>
      <c r="R39" s="12">
        <f t="shared" si="14"/>
        <v>3.1491326020063859</v>
      </c>
      <c r="S39" s="12">
        <f t="shared" si="15"/>
        <v>2.7527029459410812</v>
      </c>
      <c r="T39" s="12">
        <f t="shared" si="4"/>
        <v>-0.12588534881406077</v>
      </c>
      <c r="U39" s="12">
        <v>721771</v>
      </c>
      <c r="V39" s="12">
        <v>210055</v>
      </c>
      <c r="W39" s="12">
        <v>93000</v>
      </c>
      <c r="X39" s="12">
        <v>136000</v>
      </c>
      <c r="Y39" s="12">
        <v>0</v>
      </c>
      <c r="Z39" s="12">
        <v>0</v>
      </c>
      <c r="AA39" s="12">
        <f t="shared" si="5"/>
        <v>0</v>
      </c>
      <c r="AB39" s="12">
        <v>0</v>
      </c>
      <c r="AC39" s="12">
        <v>0</v>
      </c>
      <c r="AD39" s="12">
        <f t="shared" si="6"/>
        <v>0</v>
      </c>
      <c r="AE39" s="12">
        <f t="shared" si="7"/>
        <v>37266879.299999997</v>
      </c>
      <c r="AF39" s="12">
        <f t="shared" si="8"/>
        <v>45879300</v>
      </c>
      <c r="AG39" s="12">
        <f>IF($AO$3=1,'Compte de Résultats'!P39+'Compte de Résultats'!Y39+0.05*Z39+AA39+O39,'Compte de Résultats'!P39+'Compte de Résultats'!Y39+'Compte de Résultats'!CJ39-'Compte de Résultats'!CS39+0.05*Z39+AA39+O39)</f>
        <v>124222931</v>
      </c>
      <c r="AH39" s="12">
        <f>IF($AO$3=1,'Compte de Résultats'!Q39+'Compte de Résultats'!Z39+0.05*AA39+AB39+P39,'Compte de Résultats'!Q39+'Compte de Résultats'!Z39+'Compte de Résultats'!CK39-'Compte de Résultats'!CT39+0.05*AA39+AB39+P39)</f>
        <v>152931000</v>
      </c>
      <c r="AI39" s="29">
        <f t="shared" si="9"/>
        <v>0.2311012046560067</v>
      </c>
      <c r="AJ39" s="12">
        <f t="shared" si="32"/>
        <v>25432865.299999997</v>
      </c>
      <c r="AK39" s="12">
        <f t="shared" si="33"/>
        <v>29212300</v>
      </c>
      <c r="AL39" s="12">
        <f t="shared" si="34"/>
        <v>0</v>
      </c>
      <c r="AM39" s="12">
        <f t="shared" si="35"/>
        <v>0</v>
      </c>
      <c r="AN39" s="12">
        <f>IF('Compte de Résultats'!BZ39+'Compte de Résultats'!CI39-'Compte de Résultats'!CR39=0,1,0)</f>
        <v>0</v>
      </c>
      <c r="AO39" s="12">
        <f>IF('Compte de Résultats'!CA39+'Compte de Résultats'!CJ39-'Compte de Résultats'!CS39=0,1,0)</f>
        <v>0</v>
      </c>
      <c r="AP39" s="12">
        <f>IF('Compte de Résultats'!CB39+'Compte de Résultats'!CK39-'Compte de Résultats'!CT39=0,1,0)</f>
        <v>0</v>
      </c>
      <c r="AQ39">
        <f t="shared" si="30"/>
        <v>0</v>
      </c>
      <c r="AR39">
        <v>0</v>
      </c>
      <c r="AS39">
        <f t="shared" si="20"/>
        <v>1</v>
      </c>
      <c r="AT39" s="24">
        <f t="shared" si="21"/>
        <v>0</v>
      </c>
      <c r="AU39" s="15">
        <f t="shared" si="25"/>
        <v>0</v>
      </c>
      <c r="AV39" s="24"/>
      <c r="AW39" s="24"/>
    </row>
    <row r="40" spans="2:51" x14ac:dyDescent="0.25">
      <c r="B40" t="str">
        <f>Bilan!B40</f>
        <v>SAINT-GOBAIN GLASS DEUTSCHLAND GMBH</v>
      </c>
      <c r="C40" s="13">
        <v>1206000</v>
      </c>
      <c r="D40" s="13">
        <v>1159000</v>
      </c>
      <c r="E40" s="13">
        <v>447000</v>
      </c>
      <c r="F40" s="13"/>
      <c r="G40" s="12">
        <v>13407620</v>
      </c>
      <c r="H40" s="12">
        <v>8352502</v>
      </c>
      <c r="I40" s="12">
        <v>15821490</v>
      </c>
      <c r="J40" s="12">
        <v>13780836</v>
      </c>
      <c r="K40" s="12">
        <f t="shared" si="0"/>
        <v>12201620</v>
      </c>
      <c r="L40" s="12">
        <f t="shared" si="1"/>
        <v>7193502</v>
      </c>
      <c r="M40" s="12">
        <f t="shared" si="2"/>
        <v>15374490</v>
      </c>
      <c r="N40" s="12"/>
      <c r="O40" s="12">
        <f t="shared" si="28"/>
        <v>7193502</v>
      </c>
      <c r="P40" s="12">
        <f t="shared" si="29"/>
        <v>15374490</v>
      </c>
      <c r="Q40" s="12">
        <f t="shared" si="13"/>
        <v>1.137274723771537</v>
      </c>
      <c r="R40" s="12">
        <f t="shared" si="14"/>
        <v>1.1317583603368706</v>
      </c>
      <c r="S40" s="12">
        <f t="shared" si="15"/>
        <v>1.0428133713313414</v>
      </c>
      <c r="T40" s="12">
        <f t="shared" si="4"/>
        <v>-7.8590087886829904E-2</v>
      </c>
      <c r="U40" s="12">
        <v>32122872</v>
      </c>
      <c r="V40" s="12">
        <v>10408026</v>
      </c>
      <c r="W40" s="12">
        <v>5382464</v>
      </c>
      <c r="X40" s="12">
        <v>1450100</v>
      </c>
      <c r="Y40" s="12">
        <f t="shared" ref="Y40:Y46" si="36">V40-D40</f>
        <v>9249026</v>
      </c>
      <c r="Z40" s="12">
        <v>6698676.04</v>
      </c>
      <c r="AA40" s="12">
        <f t="shared" si="5"/>
        <v>2550349.96</v>
      </c>
      <c r="AB40" s="12">
        <f t="shared" ref="AB40:AB49" si="37">(W40-E40)</f>
        <v>4935464</v>
      </c>
      <c r="AC40" s="12">
        <v>967537.82</v>
      </c>
      <c r="AD40" s="12">
        <f t="shared" si="6"/>
        <v>3967926.18</v>
      </c>
      <c r="AE40" s="12">
        <f t="shared" ref="AE40:AE57" si="38">0.3*AG40</f>
        <v>8141306.0285999998</v>
      </c>
      <c r="AF40" s="12">
        <f t="shared" ref="AF40:AF57" si="39">0.3*AH40</f>
        <v>16032723.749399997</v>
      </c>
      <c r="AG40" s="12">
        <f>IF($AO$3=1,'Compte de Résultats'!P40+'Compte de Résultats'!Y40+0.05*Z40+AA40+O40,'Compte de Résultats'!P40+'Compte de Résultats'!Y40+'Compte de Résultats'!CJ40-'Compte de Résultats'!CS40+0.05*Z40+AA40+O40)</f>
        <v>27137686.762000002</v>
      </c>
      <c r="AH40" s="12">
        <f>IF($AO$3=1,'Compte de Résultats'!Q40+'Compte de Résultats'!Z40+0.05*AA40+AB40+P40,'Compte de Résultats'!Q40+'Compte de Résultats'!Z40+'Compte de Résultats'!CK40-'Compte de Résultats'!CT40+0.05*AA40+AB40+P40)</f>
        <v>53442412.497999996</v>
      </c>
      <c r="AI40" s="29">
        <f t="shared" si="9"/>
        <v>0.96930611539203204</v>
      </c>
      <c r="AJ40" s="12">
        <f t="shared" si="32"/>
        <v>947804.02859999985</v>
      </c>
      <c r="AK40" s="12">
        <f t="shared" si="33"/>
        <v>658233.74939999729</v>
      </c>
      <c r="AL40" s="12">
        <f t="shared" si="34"/>
        <v>0</v>
      </c>
      <c r="AM40" s="12">
        <f t="shared" si="35"/>
        <v>0</v>
      </c>
      <c r="AN40" s="12">
        <f>IF('Compte de Résultats'!BZ40+'Compte de Résultats'!CI40-'Compte de Résultats'!CR40=0,1,0)</f>
        <v>0</v>
      </c>
      <c r="AO40" s="12">
        <f>IF('Compte de Résultats'!CA40+'Compte de Résultats'!CJ40-'Compte de Résultats'!CS40=0,1,0)</f>
        <v>1</v>
      </c>
      <c r="AP40" s="12">
        <f>IF('Compte de Résultats'!CB40+'Compte de Résultats'!CK40-'Compte de Résultats'!CT40=0,1,0)</f>
        <v>0</v>
      </c>
      <c r="AQ40">
        <f t="shared" si="30"/>
        <v>0</v>
      </c>
      <c r="AR40">
        <v>0</v>
      </c>
      <c r="AS40">
        <f t="shared" si="20"/>
        <v>1</v>
      </c>
      <c r="AT40" s="24">
        <f t="shared" si="21"/>
        <v>0</v>
      </c>
      <c r="AU40" s="15">
        <f t="shared" si="25"/>
        <v>0</v>
      </c>
      <c r="AV40" s="24"/>
      <c r="AW40" s="24"/>
    </row>
    <row r="41" spans="2:51" x14ac:dyDescent="0.25">
      <c r="B41" t="str">
        <f>Bilan!B41</f>
        <v>SAME DEUTZ-FAHR DEUTSCHLAND GMBH</v>
      </c>
      <c r="C41" s="13">
        <v>1462033.9</v>
      </c>
      <c r="D41" s="13">
        <v>793199.01</v>
      </c>
      <c r="E41" s="13">
        <v>4247.09</v>
      </c>
      <c r="F41" s="13"/>
      <c r="G41" s="12">
        <v>7967009</v>
      </c>
      <c r="H41" s="12">
        <v>5382329</v>
      </c>
      <c r="I41" s="12">
        <v>4709612</v>
      </c>
      <c r="J41" s="12">
        <v>5712298</v>
      </c>
      <c r="K41" s="12">
        <f t="shared" si="0"/>
        <v>6504975.0999999996</v>
      </c>
      <c r="L41" s="12">
        <f t="shared" si="1"/>
        <v>4589129.99</v>
      </c>
      <c r="M41" s="12">
        <f t="shared" si="2"/>
        <v>4705364.91</v>
      </c>
      <c r="N41" s="12"/>
      <c r="O41" s="12">
        <f t="shared" si="28"/>
        <v>4589129.99</v>
      </c>
      <c r="P41" s="12">
        <f t="shared" si="29"/>
        <v>4705364.91</v>
      </c>
      <c r="Q41" s="12">
        <f t="shared" si="13"/>
        <v>2.532831282907284E-2</v>
      </c>
      <c r="R41" s="12">
        <f t="shared" si="14"/>
        <v>1.0824576766564853</v>
      </c>
      <c r="S41" s="12">
        <f t="shared" si="15"/>
        <v>0.79998004788113231</v>
      </c>
      <c r="T41" s="12">
        <f t="shared" si="4"/>
        <v>-0.2609595135838243</v>
      </c>
      <c r="U41" s="12">
        <v>1557323</v>
      </c>
      <c r="V41" s="12">
        <v>845625</v>
      </c>
      <c r="W41" s="12">
        <v>18788</v>
      </c>
      <c r="X41" s="12">
        <v>183676</v>
      </c>
      <c r="Y41" s="12">
        <f t="shared" si="36"/>
        <v>52425.989999999991</v>
      </c>
      <c r="Z41" s="12">
        <v>52425.989999999991</v>
      </c>
      <c r="AA41" s="12">
        <f t="shared" si="5"/>
        <v>0</v>
      </c>
      <c r="AB41" s="12">
        <f t="shared" si="37"/>
        <v>14540.91</v>
      </c>
      <c r="AC41" s="12">
        <v>14540.91</v>
      </c>
      <c r="AD41" s="12">
        <f t="shared" si="6"/>
        <v>0</v>
      </c>
      <c r="AE41" s="12">
        <f t="shared" si="38"/>
        <v>4967538.98685</v>
      </c>
      <c r="AF41" s="12">
        <f t="shared" si="39"/>
        <v>3764198.0460000001</v>
      </c>
      <c r="AG41" s="12">
        <f>IF($AO$3=1,'Compte de Résultats'!P41+'Compte de Résultats'!Y41+0.05*Z41+AA41+O41,'Compte de Résultats'!P41+'Compte de Résultats'!Y41+'Compte de Résultats'!CJ41-'Compte de Résultats'!CS41+0.05*Z41+AA41+O41)</f>
        <v>16558463.2895</v>
      </c>
      <c r="AH41" s="12">
        <f>IF($AO$3=1,'Compte de Résultats'!Q41+'Compte de Résultats'!Z41+0.05*AA41+AB41+P41,'Compte de Résultats'!Q41+'Compte de Résultats'!Z41+'Compte de Résultats'!CK41-'Compte de Résultats'!CT41+0.05*AA41+AB41+P41)</f>
        <v>12547326.82</v>
      </c>
      <c r="AI41" s="29">
        <f t="shared" si="9"/>
        <v>-0.24224086495052524</v>
      </c>
      <c r="AJ41" s="12">
        <f t="shared" si="32"/>
        <v>378408.99684999976</v>
      </c>
      <c r="AK41" s="12">
        <f t="shared" si="33"/>
        <v>0</v>
      </c>
      <c r="AL41" s="12">
        <f t="shared" si="34"/>
        <v>0</v>
      </c>
      <c r="AM41" s="12">
        <f t="shared" si="35"/>
        <v>941166.86400000006</v>
      </c>
      <c r="AN41" s="12">
        <f>IF('Compte de Résultats'!BZ41+'Compte de Résultats'!CI41-'Compte de Résultats'!CR41=0,1,0)</f>
        <v>0</v>
      </c>
      <c r="AO41" s="12">
        <f>IF('Compte de Résultats'!CA41+'Compte de Résultats'!CJ41-'Compte de Résultats'!CS41=0,1,0)</f>
        <v>0</v>
      </c>
      <c r="AP41" s="12">
        <f>IF('Compte de Résultats'!CB41+'Compte de Résultats'!CK41-'Compte de Résultats'!CT41=0,1,0)</f>
        <v>0</v>
      </c>
      <c r="AQ41">
        <f t="shared" si="30"/>
        <v>0</v>
      </c>
      <c r="AR41">
        <v>0</v>
      </c>
      <c r="AS41">
        <f t="shared" si="20"/>
        <v>0</v>
      </c>
      <c r="AT41" s="24">
        <f t="shared" si="21"/>
        <v>0</v>
      </c>
      <c r="AU41" s="15">
        <f t="shared" si="25"/>
        <v>0</v>
      </c>
      <c r="AV41" s="24"/>
      <c r="AW41" s="24"/>
    </row>
    <row r="42" spans="2:51" x14ac:dyDescent="0.25">
      <c r="B42" t="str">
        <f>Bilan!B42</f>
        <v>SASOL WAX GMBH</v>
      </c>
      <c r="C42" s="13">
        <v>1428366.08</v>
      </c>
      <c r="D42" s="13">
        <v>572478.66</v>
      </c>
      <c r="E42" s="13">
        <v>10346218.060000001</v>
      </c>
      <c r="F42" s="13">
        <v>213925.1</v>
      </c>
      <c r="G42" s="12">
        <v>95308</v>
      </c>
      <c r="H42" s="12">
        <v>4691047</v>
      </c>
      <c r="I42" s="12">
        <v>3205191</v>
      </c>
      <c r="J42" s="12">
        <v>4941317</v>
      </c>
      <c r="K42" s="12">
        <f t="shared" si="0"/>
        <v>-1333058.08</v>
      </c>
      <c r="L42" s="12">
        <f t="shared" si="1"/>
        <v>4118568.34</v>
      </c>
      <c r="M42" s="12">
        <f t="shared" si="2"/>
        <v>-7141027.0600000005</v>
      </c>
      <c r="N42" s="12"/>
      <c r="O42" s="12">
        <f t="shared" si="28"/>
        <v>4118568.34</v>
      </c>
      <c r="P42" s="12">
        <f t="shared" si="29"/>
        <v>0</v>
      </c>
      <c r="Q42" s="12">
        <f t="shared" si="13"/>
        <v>-1</v>
      </c>
      <c r="R42" s="12">
        <f t="shared" si="14"/>
        <v>0.88841356126434934</v>
      </c>
      <c r="S42" s="12">
        <v>0</v>
      </c>
      <c r="T42" s="12">
        <f t="shared" si="4"/>
        <v>-1</v>
      </c>
      <c r="U42" s="12">
        <v>3013433</v>
      </c>
      <c r="V42" s="12">
        <v>667580</v>
      </c>
      <c r="W42" s="12">
        <v>10436802</v>
      </c>
      <c r="X42" s="12">
        <v>242396</v>
      </c>
      <c r="Y42" s="12">
        <f t="shared" si="36"/>
        <v>95101.339999999967</v>
      </c>
      <c r="Z42" s="12">
        <v>35047.15</v>
      </c>
      <c r="AA42" s="12">
        <f t="shared" si="5"/>
        <v>60054.189999999966</v>
      </c>
      <c r="AB42" s="12">
        <f t="shared" si="37"/>
        <v>90583.939999999478</v>
      </c>
      <c r="AC42" s="12">
        <v>24175.91</v>
      </c>
      <c r="AD42" s="12">
        <f t="shared" si="6"/>
        <v>66408.029999999475</v>
      </c>
      <c r="AE42" s="12">
        <f t="shared" si="38"/>
        <v>3658991.9662499996</v>
      </c>
      <c r="AF42" s="12">
        <f>0.3*AH42</f>
        <v>-306544.0051500001</v>
      </c>
      <c r="AG42" s="12">
        <f>IF($AO$3=1,'Compte de Résultats'!P42+'Compte de Résultats'!Y42+0.05*Z42+AA42+O42,'Compte de Résultats'!P42+'Compte de Résultats'!Y42+'Compte de Résultats'!CJ42-'Compte de Résultats'!CS42+0.05*Z42+AA42+O42)</f>
        <v>12196639.887499999</v>
      </c>
      <c r="AH42" s="12">
        <f>IF($AO$3=1,'Compte de Résultats'!Q42+'Compte de Résultats'!Z42+0.05*AA42+AB42+P42,'Compte de Résultats'!Q42+'Compte de Résultats'!Z42+'Compte de Résultats'!CK42-'Compte de Résultats'!CT42+0.05*AA42+AB42+P42)</f>
        <v>-1021813.3505000004</v>
      </c>
      <c r="AI42" s="29">
        <f t="shared" si="9"/>
        <v>-1.0837782667952038</v>
      </c>
      <c r="AJ42" s="12">
        <f t="shared" si="32"/>
        <v>0</v>
      </c>
      <c r="AK42" s="12">
        <f t="shared" si="33"/>
        <v>0</v>
      </c>
      <c r="AL42" s="12">
        <f t="shared" si="34"/>
        <v>459576.37375000026</v>
      </c>
      <c r="AM42" s="12">
        <v>0</v>
      </c>
      <c r="AN42" s="12">
        <f>IF('Compte de Résultats'!BZ42+'Compte de Résultats'!CI42-'Compte de Résultats'!CR42=0,1,0)</f>
        <v>1</v>
      </c>
      <c r="AO42" s="49">
        <f>IF('Compte de Résultats'!CA42+'Compte de Résultats'!CJ42-'Compte de Résultats'!CS42=0,1,0)</f>
        <v>1</v>
      </c>
      <c r="AP42" s="12">
        <f>IF('Compte de Résultats'!CB42+'Compte de Résultats'!CK42-'Compte de Résultats'!CT42=0,1,0)</f>
        <v>1</v>
      </c>
      <c r="AQ42">
        <f t="shared" si="30"/>
        <v>1</v>
      </c>
      <c r="AR42">
        <v>0</v>
      </c>
      <c r="AS42">
        <f t="shared" si="20"/>
        <v>1</v>
      </c>
      <c r="AT42" s="24">
        <f t="shared" si="21"/>
        <v>1</v>
      </c>
      <c r="AU42" s="15">
        <f t="shared" si="25"/>
        <v>1</v>
      </c>
      <c r="AV42" s="24"/>
      <c r="AW42" s="24"/>
    </row>
    <row r="43" spans="2:51" x14ac:dyDescent="0.25">
      <c r="B43" t="str">
        <f>Bilan!B43</f>
        <v>S-BAHN HAMBURG GMBH</v>
      </c>
      <c r="C43" s="13">
        <v>39000</v>
      </c>
      <c r="D43" s="13">
        <v>1000</v>
      </c>
      <c r="E43" s="13">
        <v>18000</v>
      </c>
      <c r="F43" s="13"/>
      <c r="G43" s="12">
        <v>7089000</v>
      </c>
      <c r="H43" s="12">
        <v>5239000</v>
      </c>
      <c r="I43" s="12">
        <v>4036000</v>
      </c>
      <c r="J43" s="12">
        <v>2923000</v>
      </c>
      <c r="K43" s="12">
        <f t="shared" si="0"/>
        <v>7050000</v>
      </c>
      <c r="L43" s="12">
        <f t="shared" si="1"/>
        <v>5238000</v>
      </c>
      <c r="M43" s="12">
        <f t="shared" si="2"/>
        <v>4018000</v>
      </c>
      <c r="N43" s="12"/>
      <c r="O43" s="12">
        <f t="shared" si="28"/>
        <v>5238000</v>
      </c>
      <c r="P43" s="12">
        <f t="shared" si="29"/>
        <v>4018000</v>
      </c>
      <c r="Q43" s="12">
        <f t="shared" si="13"/>
        <v>-0.23291332569683085</v>
      </c>
      <c r="R43" s="12">
        <f t="shared" si="14"/>
        <v>2.0611111111111109</v>
      </c>
      <c r="S43" s="12">
        <f t="shared" si="15"/>
        <v>2.5417496266799402</v>
      </c>
      <c r="T43" s="12">
        <f t="shared" si="4"/>
        <v>0.23319388895522719</v>
      </c>
      <c r="U43" s="12">
        <v>39000</v>
      </c>
      <c r="V43" s="12">
        <v>11000</v>
      </c>
      <c r="W43" s="12">
        <v>18000</v>
      </c>
      <c r="X43" s="12">
        <v>14000</v>
      </c>
      <c r="Y43" s="12">
        <f t="shared" si="36"/>
        <v>10000</v>
      </c>
      <c r="Z43" s="12">
        <v>0</v>
      </c>
      <c r="AA43" s="12">
        <f t="shared" si="5"/>
        <v>10000</v>
      </c>
      <c r="AB43" s="12">
        <f t="shared" si="37"/>
        <v>0</v>
      </c>
      <c r="AC43" s="12">
        <v>0</v>
      </c>
      <c r="AD43" s="12">
        <f t="shared" si="6"/>
        <v>0</v>
      </c>
      <c r="AE43" s="12">
        <f t="shared" si="38"/>
        <v>10796100</v>
      </c>
      <c r="AF43" s="12">
        <f t="shared" si="39"/>
        <v>10212750</v>
      </c>
      <c r="AG43" s="12">
        <f>IF($AO$3=1,'Compte de Résultats'!P43+'Compte de Résultats'!Y43+0.05*Z43+AA43+O43,'Compte de Résultats'!P43+'Compte de Résultats'!Y43+'Compte de Résultats'!CJ43-'Compte de Résultats'!CS43+0.05*Z43+AA43+O43)</f>
        <v>35987000</v>
      </c>
      <c r="AH43" s="12">
        <f>IF($AO$3=1,'Compte de Résultats'!Q43+'Compte de Résultats'!Z43+0.05*AA43+AB43+P43,'Compte de Résultats'!Q43+'Compte de Résultats'!Z43+'Compte de Résultats'!CK43-'Compte de Résultats'!CT43+0.05*AA43+AB43+P43)</f>
        <v>34042500</v>
      </c>
      <c r="AI43" s="29">
        <f t="shared" si="9"/>
        <v>-5.4033400950343181E-2</v>
      </c>
      <c r="AJ43" s="12">
        <f t="shared" si="32"/>
        <v>5558100</v>
      </c>
      <c r="AK43" s="12">
        <f t="shared" si="33"/>
        <v>6194750</v>
      </c>
      <c r="AL43" s="12">
        <f t="shared" si="34"/>
        <v>0</v>
      </c>
      <c r="AM43" s="12">
        <f t="shared" si="35"/>
        <v>0</v>
      </c>
      <c r="AN43" s="12">
        <f>IF('Compte de Résultats'!BZ43+'Compte de Résultats'!CI43-'Compte de Résultats'!CR43=0,1,0)</f>
        <v>1</v>
      </c>
      <c r="AO43" s="12">
        <f>IF('Compte de Résultats'!CA43+'Compte de Résultats'!CJ43-'Compte de Résultats'!CS43=0,1,0)</f>
        <v>1</v>
      </c>
      <c r="AP43" s="12">
        <f>IF('Compte de Résultats'!CB43+'Compte de Résultats'!CK43-'Compte de Résultats'!CT43=0,1,0)</f>
        <v>0</v>
      </c>
      <c r="AQ43">
        <f t="shared" si="30"/>
        <v>0</v>
      </c>
      <c r="AR43">
        <v>0</v>
      </c>
      <c r="AS43">
        <f t="shared" si="20"/>
        <v>1</v>
      </c>
      <c r="AT43" s="24">
        <f t="shared" si="21"/>
        <v>0</v>
      </c>
      <c r="AU43" s="15">
        <f t="shared" si="25"/>
        <v>0</v>
      </c>
      <c r="AV43" s="24"/>
      <c r="AW43" s="24"/>
    </row>
    <row r="44" spans="2:51" x14ac:dyDescent="0.25">
      <c r="B44" t="str">
        <f>Bilan!B44</f>
        <v>SCA HYGIENE PRODUCTS GMBH</v>
      </c>
      <c r="C44" s="13">
        <v>954000</v>
      </c>
      <c r="D44" s="13">
        <v>5000</v>
      </c>
      <c r="E44" s="13">
        <v>65000</v>
      </c>
      <c r="F44" s="13"/>
      <c r="G44" s="12">
        <v>7513000</v>
      </c>
      <c r="H44" s="12">
        <v>3022000</v>
      </c>
      <c r="I44" s="12">
        <v>6324000</v>
      </c>
      <c r="J44" s="12">
        <v>6362000</v>
      </c>
      <c r="K44" s="12">
        <f t="shared" si="0"/>
        <v>6559000</v>
      </c>
      <c r="L44" s="12">
        <f t="shared" si="1"/>
        <v>3017000</v>
      </c>
      <c r="M44" s="12">
        <f t="shared" si="2"/>
        <v>6259000</v>
      </c>
      <c r="N44" s="12"/>
      <c r="O44" s="12">
        <f t="shared" si="28"/>
        <v>3017000</v>
      </c>
      <c r="P44" s="12">
        <f t="shared" si="29"/>
        <v>6259000</v>
      </c>
      <c r="Q44" s="12">
        <f t="shared" si="13"/>
        <v>1.0745773947630095</v>
      </c>
      <c r="R44" s="12">
        <f t="shared" si="14"/>
        <v>2.2387686443486907</v>
      </c>
      <c r="S44" s="12">
        <f t="shared" si="15"/>
        <v>2.1294296213452628</v>
      </c>
      <c r="T44" s="12">
        <f t="shared" si="4"/>
        <v>-4.8838911193182781E-2</v>
      </c>
      <c r="U44" s="12">
        <v>28186000</v>
      </c>
      <c r="V44" s="12">
        <v>9656000</v>
      </c>
      <c r="W44" s="12">
        <v>18050000</v>
      </c>
      <c r="X44" s="12">
        <v>18475000</v>
      </c>
      <c r="Y44" s="12">
        <f t="shared" si="36"/>
        <v>9651000</v>
      </c>
      <c r="Z44" s="12">
        <v>9651000</v>
      </c>
      <c r="AA44" s="12">
        <f t="shared" si="5"/>
        <v>0</v>
      </c>
      <c r="AB44" s="12">
        <f t="shared" si="37"/>
        <v>17985000</v>
      </c>
      <c r="AC44" s="12">
        <v>17985000</v>
      </c>
      <c r="AD44" s="12">
        <f t="shared" si="6"/>
        <v>0</v>
      </c>
      <c r="AE44" s="12">
        <f t="shared" si="38"/>
        <v>6754365</v>
      </c>
      <c r="AF44" s="12">
        <f t="shared" si="39"/>
        <v>13328100</v>
      </c>
      <c r="AG44" s="12">
        <f>IF($AO$3=1,'Compte de Résultats'!P44+'Compte de Résultats'!Y44+0.05*Z44+AA44+O44,'Compte de Résultats'!P44+'Compte de Résultats'!Y44+'Compte de Résultats'!CJ44-'Compte de Résultats'!CS44+0.05*Z44+AA44+O44)</f>
        <v>22514550</v>
      </c>
      <c r="AH44" s="12">
        <f>IF($AO$3=1,'Compte de Résultats'!Q44+'Compte de Résultats'!Z44+0.05*AA44+AB44+P44,'Compte de Résultats'!Q44+'Compte de Résultats'!Z44+'Compte de Résultats'!CK44-'Compte de Résultats'!CT44+0.05*AA44+AB44+P44)</f>
        <v>44427000</v>
      </c>
      <c r="AI44" s="29">
        <f t="shared" si="9"/>
        <v>0.97325729361679447</v>
      </c>
      <c r="AJ44" s="12">
        <f t="shared" si="32"/>
        <v>3737365</v>
      </c>
      <c r="AK44" s="12">
        <f t="shared" si="33"/>
        <v>7069100</v>
      </c>
      <c r="AL44" s="12">
        <f t="shared" si="34"/>
        <v>0</v>
      </c>
      <c r="AM44" s="12">
        <f t="shared" si="35"/>
        <v>0</v>
      </c>
      <c r="AN44" s="12">
        <f>IF('Compte de Résultats'!BZ44+'Compte de Résultats'!CI44-'Compte de Résultats'!CR44=0,1,0)</f>
        <v>1</v>
      </c>
      <c r="AO44" s="12">
        <f>IF('Compte de Résultats'!CA44+'Compte de Résultats'!CJ44-'Compte de Résultats'!CS44=0,1,0)</f>
        <v>1</v>
      </c>
      <c r="AP44" s="12">
        <f>IF('Compte de Résultats'!CB44+'Compte de Résultats'!CK44-'Compte de Résultats'!CT44=0,1,0)</f>
        <v>0</v>
      </c>
      <c r="AQ44">
        <f t="shared" si="30"/>
        <v>0</v>
      </c>
      <c r="AR44">
        <v>0</v>
      </c>
      <c r="AS44">
        <f t="shared" si="20"/>
        <v>1</v>
      </c>
      <c r="AT44" s="24">
        <f t="shared" si="21"/>
        <v>0</v>
      </c>
      <c r="AU44" s="15">
        <f t="shared" si="25"/>
        <v>0</v>
      </c>
      <c r="AV44" s="24"/>
      <c r="AW44" s="24"/>
    </row>
    <row r="45" spans="2:51" x14ac:dyDescent="0.25">
      <c r="B45" t="str">
        <f>Bilan!B45</f>
        <v>SEEHAFEN KIEL GMBH &amp; CO. KOMMANDITGESELLSCHAFT</v>
      </c>
      <c r="C45" s="13">
        <v>285884.79999999999</v>
      </c>
      <c r="D45" s="13">
        <v>240880.48</v>
      </c>
      <c r="E45" s="13">
        <v>41330.35</v>
      </c>
      <c r="F45" s="13"/>
      <c r="G45" s="12">
        <v>3869152</v>
      </c>
      <c r="H45" s="12">
        <v>3824348</v>
      </c>
      <c r="I45" s="12">
        <v>3805651</v>
      </c>
      <c r="J45" s="12">
        <v>4219663</v>
      </c>
      <c r="K45" s="12">
        <f t="shared" si="0"/>
        <v>3583267.2</v>
      </c>
      <c r="L45" s="12">
        <f t="shared" si="1"/>
        <v>3583467.52</v>
      </c>
      <c r="M45" s="12">
        <f t="shared" si="2"/>
        <v>3764320.65</v>
      </c>
      <c r="N45" s="12"/>
      <c r="O45" s="12">
        <f t="shared" si="28"/>
        <v>3583467.52</v>
      </c>
      <c r="P45" s="12">
        <f t="shared" si="29"/>
        <v>3764320.65</v>
      </c>
      <c r="Q45" s="12">
        <f t="shared" si="13"/>
        <v>5.046875100461351E-2</v>
      </c>
      <c r="R45" s="12">
        <f t="shared" si="14"/>
        <v>1.1885584535171116</v>
      </c>
      <c r="S45" s="12">
        <f t="shared" si="15"/>
        <v>1.1832757631845203</v>
      </c>
      <c r="T45" s="12">
        <f t="shared" si="4"/>
        <v>-4.4446197130306028E-3</v>
      </c>
      <c r="U45" s="12">
        <v>671924</v>
      </c>
      <c r="V45" s="12">
        <v>200171</v>
      </c>
      <c r="W45" s="12">
        <v>476944</v>
      </c>
      <c r="X45" s="12">
        <v>1178488</v>
      </c>
      <c r="Y45" s="12">
        <f t="shared" si="36"/>
        <v>-40709.48000000001</v>
      </c>
      <c r="Z45" s="12">
        <v>-40709.48000000001</v>
      </c>
      <c r="AA45" s="12">
        <f t="shared" si="5"/>
        <v>0</v>
      </c>
      <c r="AB45" s="12">
        <f t="shared" si="37"/>
        <v>435613.65</v>
      </c>
      <c r="AC45" s="12">
        <v>435613.65</v>
      </c>
      <c r="AD45" s="12">
        <f t="shared" si="6"/>
        <v>0</v>
      </c>
      <c r="AE45" s="12">
        <f t="shared" si="38"/>
        <v>4259160.6137999995</v>
      </c>
      <c r="AF45" s="12">
        <f t="shared" si="39"/>
        <v>4454229.3899999997</v>
      </c>
      <c r="AG45" s="12">
        <f>IF($AO$3=1,'Compte de Résultats'!P45+'Compte de Résultats'!Y45+0.05*Z45+AA45+O45,'Compte de Résultats'!P45+'Compte de Résultats'!Y45+'Compte de Résultats'!CJ45-'Compte de Résultats'!CS45+0.05*Z45+AA45+O45)</f>
        <v>14197202.046</v>
      </c>
      <c r="AH45" s="12">
        <f>IF($AO$3=1,'Compte de Résultats'!Q45+'Compte de Résultats'!Z45+0.05*AA45+AB45+P45,'Compte de Résultats'!Q45+'Compte de Résultats'!Z45+'Compte de Résultats'!CK45-'Compte de Résultats'!CT45+0.05*AA45+AB45+P45)</f>
        <v>14847431.300000001</v>
      </c>
      <c r="AI45" s="29">
        <f t="shared" si="9"/>
        <v>4.5799816885975779E-2</v>
      </c>
      <c r="AJ45" s="12">
        <f t="shared" si="32"/>
        <v>675693.09379999945</v>
      </c>
      <c r="AK45" s="12">
        <f t="shared" si="33"/>
        <v>689908.73999999976</v>
      </c>
      <c r="AL45" s="12">
        <f t="shared" si="34"/>
        <v>0</v>
      </c>
      <c r="AM45" s="12">
        <f t="shared" si="35"/>
        <v>0</v>
      </c>
      <c r="AN45" s="12">
        <f>IF('Compte de Résultats'!BZ45+'Compte de Résultats'!CI45-'Compte de Résultats'!CR45=0,1,0)</f>
        <v>0</v>
      </c>
      <c r="AO45" s="12">
        <f>IF('Compte de Résultats'!CA45+'Compte de Résultats'!CJ45-'Compte de Résultats'!CS45=0,1,0)</f>
        <v>0</v>
      </c>
      <c r="AP45" s="12">
        <f>IF('Compte de Résultats'!CB45+'Compte de Résultats'!CK45-'Compte de Résultats'!CT45=0,1,0)</f>
        <v>0</v>
      </c>
      <c r="AQ45">
        <f t="shared" si="30"/>
        <v>0</v>
      </c>
      <c r="AR45">
        <v>0</v>
      </c>
      <c r="AS45">
        <f t="shared" si="20"/>
        <v>1</v>
      </c>
      <c r="AT45" s="24">
        <f t="shared" si="21"/>
        <v>0</v>
      </c>
      <c r="AU45" s="15">
        <f t="shared" si="25"/>
        <v>0</v>
      </c>
      <c r="AV45" s="24"/>
      <c r="AW45" s="24"/>
    </row>
    <row r="46" spans="2:51" x14ac:dyDescent="0.25">
      <c r="B46" t="str">
        <f>Bilan!B46</f>
        <v>SKF GMBH</v>
      </c>
      <c r="C46" s="13">
        <v>151329.41</v>
      </c>
      <c r="D46" s="13">
        <v>13629.72</v>
      </c>
      <c r="E46" s="13">
        <v>238328</v>
      </c>
      <c r="F46" s="13"/>
      <c r="G46" s="12">
        <v>2415743</v>
      </c>
      <c r="H46" s="12">
        <v>5831727</v>
      </c>
      <c r="I46" s="12">
        <v>18610163</v>
      </c>
      <c r="J46" s="12">
        <v>47619340</v>
      </c>
      <c r="K46" s="12">
        <f t="shared" si="0"/>
        <v>2264413.59</v>
      </c>
      <c r="L46" s="12">
        <f t="shared" si="1"/>
        <v>5818097.2800000003</v>
      </c>
      <c r="M46" s="12">
        <f t="shared" si="2"/>
        <v>18371835</v>
      </c>
      <c r="N46" s="12"/>
      <c r="O46" s="12">
        <f t="shared" si="28"/>
        <v>5818097.2800000003</v>
      </c>
      <c r="P46" s="12">
        <f t="shared" si="29"/>
        <v>18371835</v>
      </c>
      <c r="Q46" s="12">
        <f t="shared" si="13"/>
        <v>2.1577050220789706</v>
      </c>
      <c r="R46" s="12">
        <f t="shared" si="14"/>
        <v>1.9840667399428562</v>
      </c>
      <c r="S46" s="12">
        <f t="shared" si="15"/>
        <v>2.357376288715852</v>
      </c>
      <c r="T46" s="12">
        <f t="shared" si="4"/>
        <v>0.18815372550610251</v>
      </c>
      <c r="U46" s="12">
        <v>43396152</v>
      </c>
      <c r="V46" s="12">
        <v>12825306</v>
      </c>
      <c r="W46" s="12">
        <v>11577877</v>
      </c>
      <c r="X46" s="12">
        <v>19551280</v>
      </c>
      <c r="Y46" s="12">
        <f t="shared" si="36"/>
        <v>12811676.279999999</v>
      </c>
      <c r="Z46" s="12">
        <v>72169</v>
      </c>
      <c r="AA46" s="12">
        <f t="shared" si="5"/>
        <v>12739507.279999999</v>
      </c>
      <c r="AB46" s="12">
        <f t="shared" si="37"/>
        <v>11339549</v>
      </c>
      <c r="AC46" s="12">
        <v>75600</v>
      </c>
      <c r="AD46" s="12">
        <f t="shared" si="6"/>
        <v>11263949</v>
      </c>
      <c r="AE46" s="12">
        <f t="shared" si="38"/>
        <v>11543493.302999999</v>
      </c>
      <c r="AF46" s="12">
        <f t="shared" si="39"/>
        <v>43309328.209199995</v>
      </c>
      <c r="AG46" s="12">
        <f>IF($AO$3=1,'Compte de Résultats'!P46+'Compte de Résultats'!Y46+0.05*Z46+AA46+O46,'Compte de Résultats'!P46+'Compte de Résultats'!Y46+'Compte de Résultats'!CJ46-'Compte de Résultats'!CS46+0.05*Z46+AA46+O46)</f>
        <v>38478311.009999998</v>
      </c>
      <c r="AH46" s="12">
        <f>IF($AO$3=1,'Compte de Résultats'!Q46+'Compte de Résultats'!Z46+0.05*AA46+AB46+P46,'Compte de Résultats'!Q46+'Compte de Résultats'!Z46+'Compte de Résultats'!CK46-'Compte de Résultats'!CT46+0.05*AA46+AB46+P46)</f>
        <v>144364427.36399999</v>
      </c>
      <c r="AI46" s="29">
        <f t="shared" si="9"/>
        <v>2.751838986032459</v>
      </c>
      <c r="AJ46" s="12">
        <f t="shared" si="32"/>
        <v>5725396.0229999991</v>
      </c>
      <c r="AK46" s="12">
        <f t="shared" si="33"/>
        <v>24937493.209199995</v>
      </c>
      <c r="AL46" s="12">
        <f t="shared" si="34"/>
        <v>0</v>
      </c>
      <c r="AM46" s="12">
        <f t="shared" si="35"/>
        <v>0</v>
      </c>
      <c r="AN46" s="12">
        <f>IF('Compte de Résultats'!BZ46+'Compte de Résultats'!CI46-'Compte de Résultats'!CR46=0,1,0)</f>
        <v>0</v>
      </c>
      <c r="AO46" s="12">
        <f>IF('Compte de Résultats'!CA46+'Compte de Résultats'!CJ46-'Compte de Résultats'!CS46=0,1,0)</f>
        <v>0</v>
      </c>
      <c r="AP46" s="12">
        <f>IF('Compte de Résultats'!CB46+'Compte de Résultats'!CK46-'Compte de Résultats'!CT46=0,1,0)</f>
        <v>0</v>
      </c>
      <c r="AQ46">
        <f t="shared" si="30"/>
        <v>0</v>
      </c>
      <c r="AR46">
        <v>0</v>
      </c>
      <c r="AS46">
        <f t="shared" si="20"/>
        <v>1</v>
      </c>
      <c r="AT46" s="24">
        <f t="shared" si="21"/>
        <v>0</v>
      </c>
      <c r="AU46" s="15">
        <f t="shared" si="25"/>
        <v>0</v>
      </c>
      <c r="AV46" s="24"/>
      <c r="AW46" s="24"/>
    </row>
    <row r="47" spans="2:51" x14ac:dyDescent="0.25">
      <c r="B47" t="str">
        <f>Bilan!B47</f>
        <v>SKODA AUTO DEUTSCHLAND GMBH</v>
      </c>
      <c r="C47" s="13">
        <v>892000</v>
      </c>
      <c r="D47" s="13">
        <v>578000</v>
      </c>
      <c r="E47" s="13">
        <v>9655000</v>
      </c>
      <c r="F47" s="13"/>
      <c r="G47" s="12">
        <v>11469000</v>
      </c>
      <c r="H47" s="12">
        <v>4148000</v>
      </c>
      <c r="I47" s="12">
        <v>5329000</v>
      </c>
      <c r="J47" s="12">
        <v>6637000</v>
      </c>
      <c r="K47" s="12">
        <f t="shared" si="0"/>
        <v>10577000</v>
      </c>
      <c r="L47" s="12">
        <f t="shared" si="1"/>
        <v>3570000</v>
      </c>
      <c r="M47" s="12">
        <f t="shared" si="2"/>
        <v>-4326000</v>
      </c>
      <c r="N47" s="12"/>
      <c r="O47" s="12">
        <f t="shared" si="28"/>
        <v>3570000</v>
      </c>
      <c r="P47" s="12">
        <f>MAX(I47-E47,0)</f>
        <v>0</v>
      </c>
      <c r="Q47" s="12">
        <f t="shared" si="13"/>
        <v>-1</v>
      </c>
      <c r="R47" s="12">
        <f t="shared" si="14"/>
        <v>3.6573949579831933</v>
      </c>
      <c r="S47" s="12">
        <v>0</v>
      </c>
      <c r="T47" s="12">
        <f t="shared" si="4"/>
        <v>-1</v>
      </c>
      <c r="U47" s="12">
        <v>892000</v>
      </c>
      <c r="V47" s="12">
        <v>578000</v>
      </c>
      <c r="W47" s="12">
        <v>9655000</v>
      </c>
      <c r="X47" s="12">
        <v>11156000</v>
      </c>
      <c r="Y47" s="12">
        <v>0</v>
      </c>
      <c r="Z47" s="12">
        <v>0</v>
      </c>
      <c r="AA47" s="12">
        <f t="shared" si="5"/>
        <v>0</v>
      </c>
      <c r="AB47" s="12">
        <f t="shared" si="37"/>
        <v>0</v>
      </c>
      <c r="AC47" s="12">
        <v>0</v>
      </c>
      <c r="AD47" s="12">
        <f t="shared" si="6"/>
        <v>0</v>
      </c>
      <c r="AE47" s="12">
        <f t="shared" si="38"/>
        <v>13056900</v>
      </c>
      <c r="AF47" s="12">
        <f t="shared" si="39"/>
        <v>5552100</v>
      </c>
      <c r="AG47" s="12">
        <f>IF($AO$3=1,'Compte de Résultats'!P47+'Compte de Résultats'!Y47+0.05*Z47+AA47+O47,'Compte de Résultats'!P47+'Compte de Résultats'!Y47+'Compte de Résultats'!CJ47-'Compte de Résultats'!CS47+0.05*Z47+AA47+O47)</f>
        <v>43523000</v>
      </c>
      <c r="AH47" s="12">
        <f>IF($AO$3=1,'Compte de Résultats'!Q47+'Compte de Résultats'!Z47+0.05*AA47+AB47+P47,'Compte de Résultats'!Q47+'Compte de Résultats'!Z47+'Compte de Résultats'!CK47-'Compte de Résultats'!CT47+0.05*AA47+AB47+P47)</f>
        <v>18507000</v>
      </c>
      <c r="AI47" s="29">
        <f t="shared" si="9"/>
        <v>-0.57477655492498214</v>
      </c>
      <c r="AJ47" s="12">
        <f t="shared" si="32"/>
        <v>9486900</v>
      </c>
      <c r="AK47" s="12">
        <f t="shared" si="33"/>
        <v>0</v>
      </c>
      <c r="AL47" s="12">
        <f t="shared" si="34"/>
        <v>0</v>
      </c>
      <c r="AM47" s="12">
        <f t="shared" si="35"/>
        <v>0</v>
      </c>
      <c r="AN47" s="12">
        <f>IF('Compte de Résultats'!BZ47+'Compte de Résultats'!CI47-'Compte de Résultats'!CR47=0,1,0)</f>
        <v>0</v>
      </c>
      <c r="AO47" s="12">
        <f>IF('Compte de Résultats'!CA47+'Compte de Résultats'!CJ47-'Compte de Résultats'!CS47=0,1,0)</f>
        <v>0</v>
      </c>
      <c r="AP47" s="12">
        <f>IF('Compte de Résultats'!CB47+'Compte de Résultats'!CK47-'Compte de Résultats'!CT47=0,1,0)</f>
        <v>0</v>
      </c>
      <c r="AQ47">
        <f t="shared" si="30"/>
        <v>0</v>
      </c>
      <c r="AR47">
        <v>0</v>
      </c>
      <c r="AS47">
        <f t="shared" si="20"/>
        <v>1</v>
      </c>
      <c r="AT47" s="24">
        <f t="shared" si="21"/>
        <v>0</v>
      </c>
      <c r="AU47" s="15">
        <f t="shared" si="25"/>
        <v>0</v>
      </c>
      <c r="AV47" s="24"/>
      <c r="AW47" s="24"/>
    </row>
    <row r="48" spans="2:51" x14ac:dyDescent="0.25">
      <c r="B48" t="str">
        <f>Bilan!B48</f>
        <v>SODAWERK STAßFURT GMBH &amp; CO. KG</v>
      </c>
      <c r="C48" s="13">
        <v>958000.02</v>
      </c>
      <c r="D48" s="13">
        <v>1234367.1499999999</v>
      </c>
      <c r="E48" s="13">
        <v>828422.08</v>
      </c>
      <c r="F48" s="13"/>
      <c r="G48" s="12">
        <v>7495638</v>
      </c>
      <c r="H48" s="12">
        <v>6109058</v>
      </c>
      <c r="I48" s="12">
        <v>4569186</v>
      </c>
      <c r="J48" s="12">
        <v>3808258</v>
      </c>
      <c r="K48" s="12">
        <f t="shared" si="0"/>
        <v>6537637.9800000004</v>
      </c>
      <c r="L48" s="12">
        <f t="shared" si="1"/>
        <v>4874690.8499999996</v>
      </c>
      <c r="M48" s="12">
        <f t="shared" si="2"/>
        <v>3740763.92</v>
      </c>
      <c r="N48" s="12"/>
      <c r="O48" s="12">
        <f t="shared" si="28"/>
        <v>4874690.8499999996</v>
      </c>
      <c r="P48" s="12">
        <f t="shared" si="29"/>
        <v>3740763.92</v>
      </c>
      <c r="Q48" s="12">
        <f t="shared" si="13"/>
        <v>-0.23261514727646776</v>
      </c>
      <c r="R48" s="12">
        <f t="shared" si="14"/>
        <v>2.2062843668947747</v>
      </c>
      <c r="S48" s="12">
        <f t="shared" si="15"/>
        <v>1.7127323121609879</v>
      </c>
      <c r="T48" s="12">
        <f t="shared" si="4"/>
        <v>-0.2237028291273416</v>
      </c>
      <c r="U48" s="12">
        <v>4792420</v>
      </c>
      <c r="V48" s="12">
        <v>1972909</v>
      </c>
      <c r="W48" s="12">
        <v>1282861</v>
      </c>
      <c r="X48" s="12">
        <v>830367</v>
      </c>
      <c r="Y48" s="12">
        <f>V48-D48</f>
        <v>738541.85000000009</v>
      </c>
      <c r="Z48" s="12">
        <v>269736.12</v>
      </c>
      <c r="AA48" s="12">
        <f t="shared" si="5"/>
        <v>468805.7300000001</v>
      </c>
      <c r="AB48" s="12">
        <f t="shared" si="37"/>
        <v>454438.92000000004</v>
      </c>
      <c r="AC48" s="12">
        <v>400000</v>
      </c>
      <c r="AD48" s="12">
        <f t="shared" si="6"/>
        <v>54438.920000000042</v>
      </c>
      <c r="AE48" s="12">
        <f t="shared" si="38"/>
        <v>10754954.2158</v>
      </c>
      <c r="AF48" s="12">
        <f t="shared" si="39"/>
        <v>6406927.2379500009</v>
      </c>
      <c r="AG48" s="12">
        <f>IF($AO$3=1,'Compte de Résultats'!P48+'Compte de Résultats'!Y48+0.05*Z48+AA48+O48,'Compte de Résultats'!P48+'Compte de Résultats'!Y48+'Compte de Résultats'!CJ48-'Compte de Résultats'!CS48+0.05*Z48+AA48+O48)</f>
        <v>35849847.386</v>
      </c>
      <c r="AH48" s="12">
        <f>IF($AO$3=1,'Compte de Résultats'!Q48+'Compte de Résultats'!Z48+0.05*AA48+AB48+P48,'Compte de Résultats'!Q48+'Compte de Résultats'!Z48+'Compte de Résultats'!CK48-'Compte de Résultats'!CT48+0.05*AA48+AB48+P48)</f>
        <v>21356424.126500003</v>
      </c>
      <c r="AI48" s="29">
        <f t="shared" si="9"/>
        <v>-0.40428130986019023</v>
      </c>
      <c r="AJ48" s="12">
        <f t="shared" si="32"/>
        <v>5880263.3658000007</v>
      </c>
      <c r="AK48" s="12">
        <f t="shared" si="33"/>
        <v>2666163.317950001</v>
      </c>
      <c r="AL48" s="12">
        <f t="shared" si="34"/>
        <v>0</v>
      </c>
      <c r="AM48" s="12">
        <f t="shared" si="35"/>
        <v>0</v>
      </c>
      <c r="AN48" s="12">
        <f>IF('Compte de Résultats'!BZ48+'Compte de Résultats'!CI48-'Compte de Résultats'!CR48=0,1,0)</f>
        <v>0</v>
      </c>
      <c r="AO48" s="12">
        <f>IF('Compte de Résultats'!CA48+'Compte de Résultats'!CJ48-'Compte de Résultats'!CS48=0,1,0)</f>
        <v>0</v>
      </c>
      <c r="AP48" s="12">
        <f>IF('Compte de Résultats'!CB48+'Compte de Résultats'!CK48-'Compte de Résultats'!CT48=0,1,0)</f>
        <v>0</v>
      </c>
      <c r="AQ48">
        <f t="shared" si="30"/>
        <v>0</v>
      </c>
      <c r="AR48">
        <v>0</v>
      </c>
      <c r="AS48">
        <f t="shared" si="20"/>
        <v>1</v>
      </c>
      <c r="AT48" s="24">
        <f t="shared" si="21"/>
        <v>0</v>
      </c>
      <c r="AU48" s="15">
        <f t="shared" si="25"/>
        <v>0</v>
      </c>
      <c r="AV48" s="24"/>
      <c r="AW48" s="24"/>
    </row>
    <row r="49" spans="2:49" x14ac:dyDescent="0.25">
      <c r="B49" t="str">
        <f>Bilan!B49</f>
        <v>STADTWERKE DÜSSELDORF AG</v>
      </c>
      <c r="C49" s="13">
        <v>4850993.95</v>
      </c>
      <c r="D49" s="13">
        <v>684498.08</v>
      </c>
      <c r="E49" s="13">
        <v>687556.86</v>
      </c>
      <c r="F49" s="13"/>
      <c r="G49" s="12">
        <v>10397698</v>
      </c>
      <c r="H49" s="12">
        <v>9586031</v>
      </c>
      <c r="I49" s="12">
        <v>13054559</v>
      </c>
      <c r="J49" s="12">
        <v>10544718</v>
      </c>
      <c r="K49" s="12">
        <f t="shared" si="0"/>
        <v>5546704.0499999998</v>
      </c>
      <c r="L49" s="12">
        <f t="shared" si="1"/>
        <v>8901532.9199999999</v>
      </c>
      <c r="M49" s="12">
        <f t="shared" si="2"/>
        <v>12367002.140000001</v>
      </c>
      <c r="N49" s="12"/>
      <c r="O49" s="12">
        <f t="shared" si="28"/>
        <v>8901532.9199999999</v>
      </c>
      <c r="P49" s="12">
        <f t="shared" si="29"/>
        <v>12367002.140000001</v>
      </c>
      <c r="Q49" s="12">
        <f t="shared" si="13"/>
        <v>0.3893115097303938</v>
      </c>
      <c r="R49" s="12">
        <f t="shared" si="14"/>
        <v>5.0788862496449649</v>
      </c>
      <c r="S49" s="12">
        <f t="shared" si="15"/>
        <v>3.9689793789952383</v>
      </c>
      <c r="T49" s="12">
        <f t="shared" si="4"/>
        <v>-0.21853351622657696</v>
      </c>
      <c r="U49" s="12">
        <v>16837240</v>
      </c>
      <c r="V49" s="12">
        <v>14026656</v>
      </c>
      <c r="W49" s="12">
        <v>10804289</v>
      </c>
      <c r="X49" s="12">
        <v>15155808</v>
      </c>
      <c r="Y49" s="12">
        <f>V49-D49</f>
        <v>13342157.92</v>
      </c>
      <c r="Z49" s="12">
        <v>10993518.609999999</v>
      </c>
      <c r="AA49" s="12">
        <f t="shared" si="5"/>
        <v>2348639.3100000005</v>
      </c>
      <c r="AB49" s="12">
        <f t="shared" si="37"/>
        <v>10116732.140000001</v>
      </c>
      <c r="AC49" s="12">
        <v>8175100.25</v>
      </c>
      <c r="AD49" s="12">
        <f t="shared" si="6"/>
        <v>1941631.8900000006</v>
      </c>
      <c r="AE49" s="12">
        <f t="shared" si="38"/>
        <v>45209873.148149997</v>
      </c>
      <c r="AF49" s="12">
        <f t="shared" si="39"/>
        <v>49084376.473649986</v>
      </c>
      <c r="AG49" s="12">
        <f>IF($AO$3=1,'Compte de Résultats'!P49+'Compte de Résultats'!Y49+0.05*Z49+AA49+O49,'Compte de Résultats'!P49+'Compte de Résultats'!Y49+'Compte de Résultats'!CJ49-'Compte de Résultats'!CS49+0.05*Z49+AA49+O49)</f>
        <v>150699577.16049999</v>
      </c>
      <c r="AH49" s="12">
        <f>IF($AO$3=1,'Compte de Résultats'!Q49+'Compte de Résultats'!Z49+0.05*AA49+AB49+P49,'Compte de Résultats'!Q49+'Compte de Résultats'!Z49+'Compte de Résultats'!CK49-'Compte de Résultats'!CT49+0.05*AA49+AB49+P49)</f>
        <v>163614588.24549997</v>
      </c>
      <c r="AI49" s="29">
        <f t="shared" si="9"/>
        <v>8.5700380374956656E-2</v>
      </c>
      <c r="AJ49" s="12">
        <f t="shared" si="32"/>
        <v>36308340.228149995</v>
      </c>
      <c r="AK49" s="12">
        <f t="shared" si="33"/>
        <v>36717374.333649985</v>
      </c>
      <c r="AL49" s="12">
        <f t="shared" si="34"/>
        <v>0</v>
      </c>
      <c r="AM49" s="12">
        <f t="shared" si="35"/>
        <v>0</v>
      </c>
      <c r="AN49" s="12">
        <f>IF('Compte de Résultats'!BZ49+'Compte de Résultats'!CI49-'Compte de Résultats'!CR49=0,1,0)</f>
        <v>0</v>
      </c>
      <c r="AO49" s="12">
        <f>IF('Compte de Résultats'!CA49+'Compte de Résultats'!CJ49-'Compte de Résultats'!CS49=0,1,0)</f>
        <v>0</v>
      </c>
      <c r="AP49" s="12">
        <f>IF('Compte de Résultats'!CB49+'Compte de Résultats'!CK49-'Compte de Résultats'!CT49=0,1,0)</f>
        <v>0</v>
      </c>
      <c r="AQ49">
        <f t="shared" si="30"/>
        <v>0</v>
      </c>
      <c r="AR49">
        <v>0</v>
      </c>
      <c r="AS49">
        <f t="shared" si="20"/>
        <v>1</v>
      </c>
      <c r="AT49" s="24">
        <f t="shared" si="21"/>
        <v>0</v>
      </c>
      <c r="AU49" s="15">
        <f t="shared" si="25"/>
        <v>0</v>
      </c>
      <c r="AV49" s="24"/>
      <c r="AW49" s="24"/>
    </row>
    <row r="50" spans="2:49" x14ac:dyDescent="0.25">
      <c r="B50" t="str">
        <f>Bilan!B50</f>
        <v>TAKKO HOLDING GMBH</v>
      </c>
      <c r="C50" s="13">
        <v>5459238.5800000001</v>
      </c>
      <c r="D50" s="13">
        <v>9091336.8499999996</v>
      </c>
      <c r="E50" s="13">
        <v>4096672.16</v>
      </c>
      <c r="F50" s="13"/>
      <c r="G50" s="12">
        <v>50729629</v>
      </c>
      <c r="H50" s="12">
        <v>38590850</v>
      </c>
      <c r="I50" s="12">
        <v>24949645</v>
      </c>
      <c r="J50" s="12">
        <v>52779382</v>
      </c>
      <c r="K50" s="12">
        <f t="shared" si="0"/>
        <v>45270390.420000002</v>
      </c>
      <c r="L50" s="12">
        <f t="shared" si="1"/>
        <v>29499513.149999999</v>
      </c>
      <c r="M50" s="12">
        <f t="shared" si="2"/>
        <v>20852972.84</v>
      </c>
      <c r="N50" s="12"/>
      <c r="O50" s="12">
        <f t="shared" si="28"/>
        <v>29499513.149999999</v>
      </c>
      <c r="P50" s="12">
        <f t="shared" si="29"/>
        <v>20852972.84</v>
      </c>
      <c r="Q50" s="12">
        <f t="shared" si="13"/>
        <v>-0.29310789862984565</v>
      </c>
      <c r="R50" s="12">
        <f t="shared" si="14"/>
        <v>0.96872905663529585</v>
      </c>
      <c r="S50" s="12">
        <f t="shared" si="15"/>
        <v>1.3387584957886514</v>
      </c>
      <c r="T50" s="12">
        <f t="shared" si="4"/>
        <v>0.38197413055677865</v>
      </c>
      <c r="U50" s="12">
        <v>73985319</v>
      </c>
      <c r="V50" s="12">
        <v>9091337</v>
      </c>
      <c r="W50" s="12">
        <v>4096672</v>
      </c>
      <c r="X50" s="12">
        <v>3940585</v>
      </c>
      <c r="Y50" s="12">
        <v>0</v>
      </c>
      <c r="Z50" s="12">
        <v>0</v>
      </c>
      <c r="AA50" s="12">
        <f t="shared" si="5"/>
        <v>0</v>
      </c>
      <c r="AB50" s="12">
        <v>0</v>
      </c>
      <c r="AC50" s="12">
        <v>0</v>
      </c>
      <c r="AD50" s="12">
        <f t="shared" si="6"/>
        <v>0</v>
      </c>
      <c r="AE50" s="12">
        <f t="shared" si="38"/>
        <v>28577035.545000002</v>
      </c>
      <c r="AF50" s="12">
        <f t="shared" si="39"/>
        <v>27917094.552000001</v>
      </c>
      <c r="AG50" s="12">
        <f>IF($AO$3=1,'Compte de Résultats'!P50+'Compte de Résultats'!Y50+0.05*Z50+AA50+O50,'Compte de Résultats'!P50+'Compte de Résultats'!Y50+'Compte de Résultats'!CJ50-'Compte de Résultats'!CS50+0.05*Z50+AA50+O50)</f>
        <v>95256785.150000006</v>
      </c>
      <c r="AH50" s="12">
        <f>IF($AO$3=1,'Compte de Résultats'!Q50+'Compte de Résultats'!Z50+0.05*AA50+AB50+P50,'Compte de Résultats'!Q50+'Compte de Résultats'!Z50+'Compte de Résultats'!CK50-'Compte de Résultats'!CT50+0.05*AA50+AB50+P50)</f>
        <v>93056981.840000004</v>
      </c>
      <c r="AI50" s="29">
        <f t="shared" si="9"/>
        <v>-2.3093402811526675E-2</v>
      </c>
      <c r="AJ50" s="12">
        <f t="shared" si="32"/>
        <v>0</v>
      </c>
      <c r="AK50" s="12">
        <f t="shared" si="33"/>
        <v>7064121.7120000012</v>
      </c>
      <c r="AL50" s="12">
        <f t="shared" si="34"/>
        <v>922477.60499999672</v>
      </c>
      <c r="AM50" s="12">
        <f t="shared" si="35"/>
        <v>0</v>
      </c>
      <c r="AN50" s="12">
        <f>IF('Compte de Résultats'!BZ50+'Compte de Résultats'!CI50-'Compte de Résultats'!CR50=0,1,0)</f>
        <v>0</v>
      </c>
      <c r="AO50" s="12">
        <f>IF('Compte de Résultats'!CA50+'Compte de Résultats'!CJ50-'Compte de Résultats'!CS50=0,1,0)</f>
        <v>0</v>
      </c>
      <c r="AP50" s="12">
        <f>IF('Compte de Résultats'!CB50+'Compte de Résultats'!CK50-'Compte de Résultats'!CT50=0,1,0)</f>
        <v>0</v>
      </c>
      <c r="AQ50">
        <f t="shared" si="30"/>
        <v>1</v>
      </c>
      <c r="AR50">
        <v>0</v>
      </c>
      <c r="AS50">
        <f t="shared" si="20"/>
        <v>1</v>
      </c>
      <c r="AT50" s="24">
        <f t="shared" si="21"/>
        <v>1</v>
      </c>
      <c r="AU50" s="15">
        <f t="shared" si="25"/>
        <v>1</v>
      </c>
      <c r="AV50" s="24"/>
      <c r="AW50" s="24"/>
    </row>
    <row r="51" spans="2:49" x14ac:dyDescent="0.25">
      <c r="B51" t="str">
        <f>Bilan!B51</f>
        <v>TOYS "R" US GMBH</v>
      </c>
      <c r="C51" s="14">
        <v>1044482.53</v>
      </c>
      <c r="D51" s="13">
        <v>1002763.75</v>
      </c>
      <c r="E51" s="13">
        <v>814235.44</v>
      </c>
      <c r="F51" s="13"/>
      <c r="G51" s="12">
        <v>5029608</v>
      </c>
      <c r="H51" s="12">
        <v>4842151</v>
      </c>
      <c r="I51" s="12">
        <v>4429817</v>
      </c>
      <c r="J51" s="12">
        <v>584116</v>
      </c>
      <c r="K51" s="12">
        <f t="shared" ref="K51:K57" si="40">G51-C51</f>
        <v>3985125.4699999997</v>
      </c>
      <c r="L51" s="12">
        <f t="shared" ref="L51:L57" si="41">H51-D51</f>
        <v>3839387.25</v>
      </c>
      <c r="M51" s="12">
        <f t="shared" ref="M51:M57" si="42">I51-E51</f>
        <v>3615581.56</v>
      </c>
      <c r="N51" s="12"/>
      <c r="O51" s="12">
        <f t="shared" ref="O51:O69" si="43">IF(0&lt;H51-D51,MAX(H51-D51,0),0)</f>
        <v>3839387.25</v>
      </c>
      <c r="P51" s="12">
        <f t="shared" ref="P51:P69" si="44">MAX(I51-E51,0)</f>
        <v>3615581.56</v>
      </c>
      <c r="Q51" s="12">
        <f t="shared" si="13"/>
        <v>-5.829203344882701E-2</v>
      </c>
      <c r="R51" s="12">
        <f t="shared" si="14"/>
        <v>0.89354738832348823</v>
      </c>
      <c r="S51" s="12">
        <f t="shared" si="15"/>
        <v>1.3092812902137934</v>
      </c>
      <c r="T51" s="12">
        <f t="shared" si="4"/>
        <v>0.46526228751037235</v>
      </c>
      <c r="U51" s="12">
        <v>4947985</v>
      </c>
      <c r="V51" s="12">
        <v>5066894</v>
      </c>
      <c r="W51" s="12">
        <v>4779576</v>
      </c>
      <c r="X51" s="12">
        <v>642923</v>
      </c>
      <c r="Y51" s="12">
        <f>V51-D51</f>
        <v>4064130.25</v>
      </c>
      <c r="Z51" s="12">
        <v>0</v>
      </c>
      <c r="AA51" s="12">
        <f t="shared" ref="AA51:AA69" si="45">Y51-Z51</f>
        <v>4064130.25</v>
      </c>
      <c r="AB51" s="12">
        <f>(W51-E51)</f>
        <v>3965340.56</v>
      </c>
      <c r="AC51" s="12">
        <v>0</v>
      </c>
      <c r="AD51" s="12">
        <f t="shared" ref="AD51:AD69" si="46">AB51-AC51</f>
        <v>3965340.56</v>
      </c>
      <c r="AE51" s="12">
        <f t="shared" si="38"/>
        <v>3430674.4499999997</v>
      </c>
      <c r="AF51" s="12">
        <f t="shared" si="39"/>
        <v>4733813.2897499995</v>
      </c>
      <c r="AG51" s="12">
        <f>IF($AO$3=1,'Compte de Résultats'!P51+'Compte de Résultats'!Y51+0.05*Z51+AA51+O51,'Compte de Résultats'!P51+'Compte de Résultats'!Y51+'Compte de Résultats'!CJ51-'Compte de Résultats'!CS51+0.05*Z51+AA51+O51)</f>
        <v>11435581.5</v>
      </c>
      <c r="AH51" s="12">
        <f>IF($AO$3=1,'Compte de Résultats'!Q51+'Compte de Résultats'!Z51+0.05*AA51+AB51+P51,'Compte de Résultats'!Q51+'Compte de Résultats'!Z51+'Compte de Résultats'!CK51-'Compte de Résultats'!CT51+0.05*AA51+AB51+P51)</f>
        <v>15779377.6325</v>
      </c>
      <c r="AI51" s="29">
        <f t="shared" si="9"/>
        <v>0.37984916923551287</v>
      </c>
      <c r="AJ51" s="12">
        <f t="shared" si="32"/>
        <v>0</v>
      </c>
      <c r="AK51" s="12">
        <f t="shared" si="33"/>
        <v>1118231.7297499995</v>
      </c>
      <c r="AL51" s="12">
        <f t="shared" si="34"/>
        <v>408712.80000000028</v>
      </c>
      <c r="AM51" s="12">
        <f t="shared" si="35"/>
        <v>0</v>
      </c>
      <c r="AN51" s="12">
        <f>IF('Compte de Résultats'!BZ51+'Compte de Résultats'!CI51-'Compte de Résultats'!CR51=0,1,0)</f>
        <v>0</v>
      </c>
      <c r="AO51" s="12">
        <f>IF('Compte de Résultats'!CA51+'Compte de Résultats'!CJ51-'Compte de Résultats'!CS51=0,1,0)</f>
        <v>0</v>
      </c>
      <c r="AP51" s="12">
        <f>IF('Compte de Résultats'!CB51+'Compte de Résultats'!CK51-'Compte de Résultats'!CT51=0,1,0)</f>
        <v>0</v>
      </c>
      <c r="AQ51">
        <f t="shared" si="30"/>
        <v>1</v>
      </c>
      <c r="AR51">
        <v>0</v>
      </c>
      <c r="AS51">
        <f t="shared" si="20"/>
        <v>1</v>
      </c>
      <c r="AT51" s="24">
        <f t="shared" si="21"/>
        <v>1</v>
      </c>
      <c r="AU51" s="15">
        <f t="shared" si="25"/>
        <v>1</v>
      </c>
      <c r="AV51" s="24"/>
      <c r="AW51" s="24"/>
    </row>
    <row r="52" spans="2:49" x14ac:dyDescent="0.25">
      <c r="B52" t="str">
        <f>Bilan!B52</f>
        <v>TRANS EUROPA NATURGAS PIPELINE GMBH &amp; CO. KG</v>
      </c>
      <c r="C52" s="13">
        <v>343584</v>
      </c>
      <c r="D52" s="13">
        <v>1131716</v>
      </c>
      <c r="E52" s="13">
        <v>131205</v>
      </c>
      <c r="F52" s="13"/>
      <c r="G52" s="12">
        <v>13849585</v>
      </c>
      <c r="H52" s="12">
        <v>9446469</v>
      </c>
      <c r="I52" s="12">
        <v>7386485</v>
      </c>
      <c r="J52" s="12">
        <v>7303617</v>
      </c>
      <c r="K52" s="12">
        <f t="shared" si="40"/>
        <v>13506001</v>
      </c>
      <c r="L52" s="12">
        <f t="shared" si="41"/>
        <v>8314753</v>
      </c>
      <c r="M52" s="12">
        <f t="shared" si="42"/>
        <v>7255280</v>
      </c>
      <c r="N52" s="12"/>
      <c r="O52" s="12">
        <f t="shared" si="43"/>
        <v>8314753</v>
      </c>
      <c r="P52" s="12">
        <f t="shared" si="44"/>
        <v>7255280</v>
      </c>
      <c r="Q52" s="12">
        <f t="shared" ref="Q52:Q69" si="47">(P52-O52)/O52</f>
        <v>-0.12742086265220387</v>
      </c>
      <c r="R52" s="12">
        <f t="shared" si="14"/>
        <v>1.6708869523845145</v>
      </c>
      <c r="S52" s="12">
        <f t="shared" si="15"/>
        <v>3.4021098978950501</v>
      </c>
      <c r="T52" s="12">
        <f t="shared" ref="T52:T69" si="48">(S52-R52)/R52</f>
        <v>1.0361101587632342</v>
      </c>
      <c r="U52" s="12">
        <v>343584</v>
      </c>
      <c r="V52" s="12">
        <v>1131716</v>
      </c>
      <c r="W52" s="12">
        <v>131205</v>
      </c>
      <c r="X52" s="12">
        <v>64319</v>
      </c>
      <c r="Y52" s="12">
        <f>V52-D52</f>
        <v>0</v>
      </c>
      <c r="Z52" s="12">
        <v>0</v>
      </c>
      <c r="AA52" s="12">
        <f t="shared" si="45"/>
        <v>0</v>
      </c>
      <c r="AB52" s="12">
        <f>(W52-E52)</f>
        <v>0</v>
      </c>
      <c r="AC52" s="12">
        <v>0</v>
      </c>
      <c r="AD52" s="12">
        <f t="shared" si="46"/>
        <v>0</v>
      </c>
      <c r="AE52" s="12">
        <f t="shared" si="38"/>
        <v>13893012.299999999</v>
      </c>
      <c r="AF52" s="12">
        <f t="shared" si="39"/>
        <v>24683259.899999999</v>
      </c>
      <c r="AG52" s="12">
        <f>IF($AO$3=1,'Compte de Résultats'!P52+'Compte de Résultats'!Y52+0.05*Z52+AA52+O52,'Compte de Résultats'!P52+'Compte de Résultats'!Y52+'Compte de Résultats'!CJ52-'Compte de Résultats'!CS52+0.05*Z52+AA52+O52)</f>
        <v>46310041</v>
      </c>
      <c r="AH52" s="12">
        <f>IF($AO$3=1,'Compte de Résultats'!Q52+'Compte de Résultats'!Z52+0.05*AA52+AB52+P52,'Compte de Résultats'!Q52+'Compte de Résultats'!Z52+'Compte de Résultats'!CK52-'Compte de Résultats'!CT52+0.05*AA52+AB52+P52)</f>
        <v>82277533</v>
      </c>
      <c r="AI52" s="29">
        <f t="shared" ref="AI52:AI69" si="49">(AH52-AG52)/AG52</f>
        <v>0.77666724587870695</v>
      </c>
      <c r="AJ52" s="12">
        <f t="shared" si="32"/>
        <v>5578259.2999999989</v>
      </c>
      <c r="AK52" s="12">
        <f t="shared" si="33"/>
        <v>17427979.899999999</v>
      </c>
      <c r="AL52" s="12">
        <f t="shared" si="34"/>
        <v>0</v>
      </c>
      <c r="AM52" s="12">
        <f t="shared" si="35"/>
        <v>0</v>
      </c>
      <c r="AN52" s="12">
        <f>IF('Compte de Résultats'!BZ52+'Compte de Résultats'!CI52-'Compte de Résultats'!CR52=0,1,0)</f>
        <v>0</v>
      </c>
      <c r="AO52" s="12">
        <f>IF('Compte de Résultats'!CA52+'Compte de Résultats'!CJ52-'Compte de Résultats'!CS52=0,1,0)</f>
        <v>0</v>
      </c>
      <c r="AP52" s="12">
        <f>IF('Compte de Résultats'!CB52+'Compte de Résultats'!CK52-'Compte de Résultats'!CT52=0,1,0)</f>
        <v>0</v>
      </c>
      <c r="AQ52">
        <f t="shared" si="30"/>
        <v>0</v>
      </c>
      <c r="AR52">
        <v>0</v>
      </c>
      <c r="AS52">
        <f t="shared" si="20"/>
        <v>1</v>
      </c>
      <c r="AT52" s="24">
        <f t="shared" si="21"/>
        <v>0</v>
      </c>
      <c r="AU52" s="15">
        <f t="shared" si="25"/>
        <v>0</v>
      </c>
      <c r="AV52" s="24"/>
      <c r="AW52" s="24"/>
    </row>
    <row r="53" spans="2:49" x14ac:dyDescent="0.25">
      <c r="B53" t="str">
        <f>Bilan!B53</f>
        <v>TRIMET ALUMINIUM SE</v>
      </c>
      <c r="C53" s="13">
        <v>3107000</v>
      </c>
      <c r="D53" s="13">
        <v>2923000</v>
      </c>
      <c r="E53" s="13">
        <v>1652323</v>
      </c>
      <c r="F53" s="13"/>
      <c r="G53" s="12">
        <v>7535000</v>
      </c>
      <c r="H53" s="12">
        <v>8337000</v>
      </c>
      <c r="I53" s="12">
        <v>2779000</v>
      </c>
      <c r="J53" s="12">
        <v>5923000</v>
      </c>
      <c r="K53" s="12">
        <f t="shared" si="40"/>
        <v>4428000</v>
      </c>
      <c r="L53" s="12">
        <f t="shared" si="41"/>
        <v>5414000</v>
      </c>
      <c r="M53" s="12">
        <f t="shared" si="42"/>
        <v>1126677</v>
      </c>
      <c r="N53" s="12"/>
      <c r="O53" s="12">
        <f t="shared" si="43"/>
        <v>5414000</v>
      </c>
      <c r="P53" s="12">
        <f t="shared" si="44"/>
        <v>1126677</v>
      </c>
      <c r="Q53" s="12">
        <f t="shared" si="47"/>
        <v>-0.7918956409309198</v>
      </c>
      <c r="R53" s="12">
        <f t="shared" si="14"/>
        <v>1.6880402659770963</v>
      </c>
      <c r="S53" s="12">
        <f t="shared" si="15"/>
        <v>14.415618850833024</v>
      </c>
      <c r="T53" s="12">
        <f t="shared" si="48"/>
        <v>7.5398548490718387</v>
      </c>
      <c r="U53" s="12">
        <v>9023000</v>
      </c>
      <c r="V53" s="12">
        <v>8669000</v>
      </c>
      <c r="W53" s="12">
        <v>5164000</v>
      </c>
      <c r="X53" s="12">
        <v>5874000</v>
      </c>
      <c r="Y53" s="12">
        <f>V53-D53</f>
        <v>5746000</v>
      </c>
      <c r="Z53" s="12">
        <v>4890000</v>
      </c>
      <c r="AA53" s="12">
        <f t="shared" si="45"/>
        <v>856000</v>
      </c>
      <c r="AB53" s="12">
        <f>(W53-E53)</f>
        <v>3511677</v>
      </c>
      <c r="AC53" s="12">
        <v>3463000</v>
      </c>
      <c r="AD53" s="12">
        <f t="shared" si="46"/>
        <v>48677</v>
      </c>
      <c r="AE53" s="12">
        <f t="shared" si="38"/>
        <v>9139050</v>
      </c>
      <c r="AF53" s="12">
        <f t="shared" si="39"/>
        <v>16241746.199999999</v>
      </c>
      <c r="AG53" s="12">
        <f>IF($AO$3=1,'Compte de Résultats'!P53+'Compte de Résultats'!Y53+0.05*Z53+AA53+O53,'Compte de Résultats'!P53+'Compte de Résultats'!Y53+'Compte de Résultats'!CJ53-'Compte de Résultats'!CS53+0.05*Z53+AA53+O53)</f>
        <v>30463500</v>
      </c>
      <c r="AH53" s="12">
        <f>IF($AO$3=1,'Compte de Résultats'!Q53+'Compte de Résultats'!Z53+0.05*AA53+AB53+P53,'Compte de Résultats'!Q53+'Compte de Résultats'!Z53+'Compte de Résultats'!CK53-'Compte de Résultats'!CT53+0.05*AA53+AB53+P53)</f>
        <v>54139154</v>
      </c>
      <c r="AI53" s="29">
        <f t="shared" si="49"/>
        <v>0.77718101990907151</v>
      </c>
      <c r="AJ53" s="12">
        <f t="shared" si="32"/>
        <v>3725050</v>
      </c>
      <c r="AK53" s="12">
        <f t="shared" si="33"/>
        <v>0</v>
      </c>
      <c r="AL53" s="12">
        <f t="shared" si="34"/>
        <v>0</v>
      </c>
      <c r="AM53" s="12">
        <f t="shared" si="35"/>
        <v>0</v>
      </c>
      <c r="AN53" s="12">
        <f>IF('Compte de Résultats'!BZ53+'Compte de Résultats'!CI53-'Compte de Résultats'!CR53=0,1,0)</f>
        <v>0</v>
      </c>
      <c r="AO53" s="12">
        <f>IF('Compte de Résultats'!CA53+'Compte de Résultats'!CJ53-'Compte de Résultats'!CS53=0,1,0)</f>
        <v>0</v>
      </c>
      <c r="AP53" s="12">
        <f>IF('Compte de Résultats'!CB53+'Compte de Résultats'!CK53-'Compte de Résultats'!CT53=0,1,0)</f>
        <v>0</v>
      </c>
      <c r="AQ53">
        <f t="shared" si="30"/>
        <v>0</v>
      </c>
      <c r="AR53">
        <v>0</v>
      </c>
      <c r="AS53">
        <f t="shared" si="20"/>
        <v>1</v>
      </c>
      <c r="AT53" s="24">
        <f t="shared" si="21"/>
        <v>0</v>
      </c>
      <c r="AU53" s="15">
        <f t="shared" si="25"/>
        <v>0</v>
      </c>
      <c r="AV53" s="24"/>
      <c r="AW53" s="24"/>
    </row>
    <row r="54" spans="2:49" x14ac:dyDescent="0.25">
      <c r="B54" t="str">
        <f>Bilan!B54</f>
        <v>URENCO DEUTSCHLAND GMBH</v>
      </c>
      <c r="C54" s="13">
        <v>99599.7</v>
      </c>
      <c r="D54" s="13">
        <v>80632.27</v>
      </c>
      <c r="E54" s="13">
        <v>71846.509999999995</v>
      </c>
      <c r="F54" s="13"/>
      <c r="G54" s="12">
        <v>11196531</v>
      </c>
      <c r="H54" s="12">
        <v>17770733</v>
      </c>
      <c r="I54" s="12">
        <v>27894357</v>
      </c>
      <c r="J54" s="12">
        <v>30661181</v>
      </c>
      <c r="K54" s="12">
        <f t="shared" si="40"/>
        <v>11096931.300000001</v>
      </c>
      <c r="L54" s="12">
        <f t="shared" si="41"/>
        <v>17690100.73</v>
      </c>
      <c r="M54" s="12">
        <f t="shared" si="42"/>
        <v>27822510.489999998</v>
      </c>
      <c r="N54" s="12"/>
      <c r="O54" s="12">
        <f t="shared" si="43"/>
        <v>17690100.73</v>
      </c>
      <c r="P54" s="12">
        <f t="shared" si="44"/>
        <v>27822510.489999998</v>
      </c>
      <c r="Q54" s="12">
        <f t="shared" si="47"/>
        <v>0.57277286967715291</v>
      </c>
      <c r="R54" s="12">
        <f t="shared" si="14"/>
        <v>2.8709434937174603</v>
      </c>
      <c r="S54" s="12">
        <f t="shared" si="15"/>
        <v>2.5275260466619383</v>
      </c>
      <c r="T54" s="12">
        <f t="shared" si="48"/>
        <v>-0.11961832331671762</v>
      </c>
      <c r="U54" s="12">
        <v>25247</v>
      </c>
      <c r="V54" s="12">
        <v>4777017</v>
      </c>
      <c r="W54" s="12">
        <v>71847</v>
      </c>
      <c r="X54" s="12">
        <v>813826</v>
      </c>
      <c r="Y54" s="12">
        <v>4696385</v>
      </c>
      <c r="Z54" s="12">
        <v>4696385</v>
      </c>
      <c r="AA54" s="12">
        <f t="shared" si="45"/>
        <v>0</v>
      </c>
      <c r="AB54" s="12">
        <v>0</v>
      </c>
      <c r="AC54" s="12">
        <v>0</v>
      </c>
      <c r="AD54" s="12">
        <f t="shared" si="46"/>
        <v>0</v>
      </c>
      <c r="AE54" s="12">
        <f t="shared" si="38"/>
        <v>50787279.593999997</v>
      </c>
      <c r="AF54" s="12">
        <f t="shared" si="39"/>
        <v>70322119.946999997</v>
      </c>
      <c r="AG54" s="12">
        <f>IF($AO$3=1,'Compte de Résultats'!P54+'Compte de Résultats'!Y54+0.05*Z54+AA54+O54,'Compte de Résultats'!P54+'Compte de Résultats'!Y54+'Compte de Résultats'!CJ54-'Compte de Résultats'!CS54+0.05*Z54+AA54+O54)</f>
        <v>169290931.97999999</v>
      </c>
      <c r="AH54" s="12">
        <f>IF($AO$3=1,'Compte de Résultats'!Q54+'Compte de Résultats'!Z54+0.05*AA54+AB54+P54,'Compte de Résultats'!Q54+'Compte de Résultats'!Z54+'Compte de Résultats'!CK54-'Compte de Résultats'!CT54+0.05*AA54+AB54+P54)</f>
        <v>234407066.49000001</v>
      </c>
      <c r="AI54" s="29">
        <f t="shared" si="49"/>
        <v>0.38464041604834942</v>
      </c>
      <c r="AJ54" s="12">
        <f t="shared" si="32"/>
        <v>33097178.863999996</v>
      </c>
      <c r="AK54" s="12">
        <f t="shared" si="33"/>
        <v>42499609.457000002</v>
      </c>
      <c r="AL54" s="12">
        <f t="shared" si="34"/>
        <v>0</v>
      </c>
      <c r="AM54" s="12">
        <f t="shared" si="35"/>
        <v>0</v>
      </c>
      <c r="AN54" s="12">
        <f>IF('Compte de Résultats'!BZ54+'Compte de Résultats'!CI54-'Compte de Résultats'!CR54=0,1,0)</f>
        <v>0</v>
      </c>
      <c r="AO54" s="12">
        <f>IF('Compte de Résultats'!CA54+'Compte de Résultats'!CJ54-'Compte de Résultats'!CS54=0,1,0)</f>
        <v>0</v>
      </c>
      <c r="AP54" s="12">
        <f>IF('Compte de Résultats'!CB54+'Compte de Résultats'!CK54-'Compte de Résultats'!CT54=0,1,0)</f>
        <v>0</v>
      </c>
      <c r="AQ54">
        <f t="shared" si="30"/>
        <v>0</v>
      </c>
      <c r="AR54">
        <v>0</v>
      </c>
      <c r="AS54">
        <f t="shared" si="20"/>
        <v>1</v>
      </c>
      <c r="AT54" s="24">
        <f t="shared" si="21"/>
        <v>0</v>
      </c>
      <c r="AU54" s="15">
        <f t="shared" si="25"/>
        <v>0</v>
      </c>
      <c r="AV54" s="24"/>
      <c r="AW54" s="24"/>
    </row>
    <row r="55" spans="2:49" x14ac:dyDescent="0.25">
      <c r="B55" t="str">
        <f>Bilan!B55</f>
        <v>ZAPF GMBH</v>
      </c>
      <c r="C55" s="13">
        <v>666997.4</v>
      </c>
      <c r="D55" s="13">
        <v>299318.89</v>
      </c>
      <c r="E55" s="13">
        <v>251645.82</v>
      </c>
      <c r="F55" s="13">
        <v>62504.17</v>
      </c>
      <c r="G55" s="12">
        <v>5914471</v>
      </c>
      <c r="H55" s="12">
        <v>3990859</v>
      </c>
      <c r="I55" s="12">
        <v>3014847</v>
      </c>
      <c r="J55" s="12">
        <v>2015605</v>
      </c>
      <c r="K55" s="12">
        <f t="shared" si="40"/>
        <v>5247473.5999999996</v>
      </c>
      <c r="L55" s="12">
        <f t="shared" si="41"/>
        <v>3691540.11</v>
      </c>
      <c r="M55" s="12">
        <f t="shared" si="42"/>
        <v>2763201.18</v>
      </c>
      <c r="N55" s="12"/>
      <c r="O55" s="12">
        <f t="shared" si="43"/>
        <v>3691540.11</v>
      </c>
      <c r="P55" s="12">
        <f t="shared" si="44"/>
        <v>2763201.18</v>
      </c>
      <c r="Q55" s="12">
        <f t="shared" si="47"/>
        <v>-0.25147740572700961</v>
      </c>
      <c r="R55" s="12">
        <f t="shared" si="14"/>
        <v>0.40997365315096085</v>
      </c>
      <c r="S55" s="12">
        <f t="shared" si="15"/>
        <v>0.96170971090856283</v>
      </c>
      <c r="T55" s="12">
        <f t="shared" si="48"/>
        <v>1.34578418275684</v>
      </c>
      <c r="U55" s="12">
        <v>793301</v>
      </c>
      <c r="V55" s="12">
        <v>303829</v>
      </c>
      <c r="W55" s="12">
        <v>253761</v>
      </c>
      <c r="X55" s="12">
        <v>74219</v>
      </c>
      <c r="Y55" s="12">
        <f>V55-D55</f>
        <v>4510.109999999986</v>
      </c>
      <c r="Z55" s="12">
        <v>4510.109999999986</v>
      </c>
      <c r="AA55" s="12">
        <f t="shared" si="45"/>
        <v>0</v>
      </c>
      <c r="AB55" s="12">
        <f t="shared" ref="AB55:AB69" si="50">(W55-E55)</f>
        <v>2115.179999999993</v>
      </c>
      <c r="AC55" s="12">
        <v>2115.179999999993</v>
      </c>
      <c r="AD55" s="12">
        <f t="shared" si="46"/>
        <v>0</v>
      </c>
      <c r="AE55" s="12">
        <f t="shared" si="38"/>
        <v>1513434.1846499997</v>
      </c>
      <c r="AF55" s="12">
        <f t="shared" si="39"/>
        <v>2657397.4079999998</v>
      </c>
      <c r="AG55" s="12">
        <f>IF($AO$3=1,'Compte de Résultats'!P55+'Compte de Résultats'!Y55+0.05*Z55+AA55+O55,'Compte de Résultats'!P55+'Compte de Résultats'!Y55+'Compte de Résultats'!CJ55-'Compte de Résultats'!CS55+0.05*Z55+AA55+O55)</f>
        <v>5044780.6154999994</v>
      </c>
      <c r="AH55" s="12">
        <f>IF($AO$3=1,'Compte de Résultats'!Q55+'Compte de Résultats'!Z55+0.05*AA55+AB55+P55,'Compte de Résultats'!Q55+'Compte de Résultats'!Z55+'Compte de Résultats'!CK55-'Compte de Résultats'!CT55+0.05*AA55+AB55+P55)</f>
        <v>8857991.3599999994</v>
      </c>
      <c r="AI55" s="29">
        <f t="shared" si="49"/>
        <v>0.75587246208169634</v>
      </c>
      <c r="AJ55" s="12">
        <f t="shared" si="32"/>
        <v>0</v>
      </c>
      <c r="AK55" s="12">
        <f t="shared" si="33"/>
        <v>0</v>
      </c>
      <c r="AL55" s="12">
        <f t="shared" si="34"/>
        <v>2178105.9253500002</v>
      </c>
      <c r="AM55" s="12">
        <f t="shared" si="35"/>
        <v>105803.77200000035</v>
      </c>
      <c r="AN55" s="12">
        <f>IF('Compte de Résultats'!BZ55+'Compte de Résultats'!CI55-'Compte de Résultats'!CR55=0,1,0)</f>
        <v>0</v>
      </c>
      <c r="AO55" s="49">
        <f>IF('Compte de Résultats'!CA55+'Compte de Résultats'!CJ55-'Compte de Résultats'!CS55=0,1,0)</f>
        <v>0</v>
      </c>
      <c r="AP55" s="12">
        <f>IF('Compte de Résultats'!CB55+'Compte de Résultats'!CK55-'Compte de Résultats'!CT55=0,1,0)</f>
        <v>0</v>
      </c>
      <c r="AQ55">
        <f t="shared" si="30"/>
        <v>1</v>
      </c>
      <c r="AR55">
        <v>1</v>
      </c>
      <c r="AS55">
        <f t="shared" si="20"/>
        <v>1</v>
      </c>
      <c r="AT55" s="24">
        <f t="shared" si="21"/>
        <v>1</v>
      </c>
      <c r="AU55" s="15">
        <v>1</v>
      </c>
      <c r="AV55" s="24"/>
      <c r="AW55" s="24"/>
    </row>
    <row r="56" spans="2:49" x14ac:dyDescent="0.25">
      <c r="B56" t="str">
        <f>Bilan!B56</f>
        <v>ZELLSTOFF STENDAL GMBH</v>
      </c>
      <c r="C56" s="13">
        <v>1138300.43</v>
      </c>
      <c r="D56" s="13">
        <v>383229.85</v>
      </c>
      <c r="E56" s="13">
        <v>311587.98</v>
      </c>
      <c r="F56" s="13"/>
      <c r="G56" s="12">
        <v>43312691</v>
      </c>
      <c r="H56" s="12">
        <v>44231658</v>
      </c>
      <c r="I56" s="12">
        <v>40952415</v>
      </c>
      <c r="J56" s="12">
        <v>38830909</v>
      </c>
      <c r="K56" s="12">
        <f t="shared" si="40"/>
        <v>42174390.57</v>
      </c>
      <c r="L56" s="12">
        <f t="shared" si="41"/>
        <v>43848428.149999999</v>
      </c>
      <c r="M56" s="12">
        <f t="shared" si="42"/>
        <v>40640827.020000003</v>
      </c>
      <c r="N56" s="12"/>
      <c r="O56" s="12">
        <f t="shared" si="43"/>
        <v>43848428.149999999</v>
      </c>
      <c r="P56" s="12">
        <f t="shared" si="44"/>
        <v>40640827.020000003</v>
      </c>
      <c r="Q56" s="12">
        <f t="shared" si="47"/>
        <v>-7.3152020843875912E-2</v>
      </c>
      <c r="R56" s="12">
        <f t="shared" si="14"/>
        <v>0.65948959324326439</v>
      </c>
      <c r="S56" s="12">
        <f t="shared" si="15"/>
        <v>1.0454897015528302</v>
      </c>
      <c r="T56" s="12">
        <f t="shared" si="48"/>
        <v>0.58530128794190506</v>
      </c>
      <c r="U56" s="12">
        <v>1138300</v>
      </c>
      <c r="V56" s="12">
        <v>383230</v>
      </c>
      <c r="W56" s="12">
        <v>433530</v>
      </c>
      <c r="X56" s="12">
        <v>1848747</v>
      </c>
      <c r="Y56" s="12">
        <v>0</v>
      </c>
      <c r="Z56" s="12">
        <v>0</v>
      </c>
      <c r="AA56" s="12">
        <f t="shared" si="45"/>
        <v>0</v>
      </c>
      <c r="AB56" s="12">
        <f t="shared" si="50"/>
        <v>121942.02000000002</v>
      </c>
      <c r="AC56" s="12">
        <v>121942.02000000002</v>
      </c>
      <c r="AD56" s="12">
        <f t="shared" si="46"/>
        <v>0</v>
      </c>
      <c r="AE56" s="12">
        <f t="shared" si="38"/>
        <v>28917582.045000002</v>
      </c>
      <c r="AF56" s="12">
        <f t="shared" si="39"/>
        <v>42489566.111999996</v>
      </c>
      <c r="AG56" s="12">
        <f>IF($AO$3=1,'Compte de Résultats'!P56+'Compte de Résultats'!Y56+0.05*Z56+AA56+O56,'Compte de Résultats'!P56+'Compte de Résultats'!Y56+'Compte de Résultats'!CJ56-'Compte de Résultats'!CS56+0.05*Z56+AA56+O56)</f>
        <v>96391940.150000006</v>
      </c>
      <c r="AH56" s="12">
        <f>IF($AO$3=1,'Compte de Résultats'!Q56+'Compte de Résultats'!Z56+0.05*AA56+AB56+P56,'Compte de Résultats'!Q56+'Compte de Résultats'!Z56+'Compte de Résultats'!CK56-'Compte de Résultats'!CT56+0.05*AA56+AB56+P56)</f>
        <v>141631887.03999999</v>
      </c>
      <c r="AI56" s="29">
        <f t="shared" si="49"/>
        <v>0.46933329508255556</v>
      </c>
      <c r="AJ56" s="12">
        <f t="shared" si="32"/>
        <v>0</v>
      </c>
      <c r="AK56" s="12">
        <f t="shared" si="33"/>
        <v>1848739.0919999927</v>
      </c>
      <c r="AL56" s="12">
        <f t="shared" si="34"/>
        <v>14930846.104999997</v>
      </c>
      <c r="AM56" s="12">
        <f t="shared" si="35"/>
        <v>0</v>
      </c>
      <c r="AN56" s="12">
        <f>IF('Compte de Résultats'!BZ56+'Compte de Résultats'!CI56-'Compte de Résultats'!CR56=0,1,0)</f>
        <v>0</v>
      </c>
      <c r="AO56" s="12">
        <f>IF('Compte de Résultats'!CA56+'Compte de Résultats'!CJ56-'Compte de Résultats'!CS56=0,1,0)</f>
        <v>0</v>
      </c>
      <c r="AP56" s="12">
        <f>IF('Compte de Résultats'!CB56+'Compte de Résultats'!CK56-'Compte de Résultats'!CT56=0,1,0)</f>
        <v>0</v>
      </c>
      <c r="AQ56">
        <f t="shared" si="30"/>
        <v>1</v>
      </c>
      <c r="AR56">
        <v>0</v>
      </c>
      <c r="AS56">
        <f t="shared" si="20"/>
        <v>1</v>
      </c>
      <c r="AT56" s="24">
        <f t="shared" si="21"/>
        <v>1</v>
      </c>
      <c r="AU56" s="15">
        <f t="shared" ref="AU56:AU67" si="51">IF(AM56-AL56&lt;0,1,0)</f>
        <v>1</v>
      </c>
      <c r="AV56" s="24"/>
      <c r="AW56" s="24"/>
    </row>
    <row r="57" spans="2:49" x14ac:dyDescent="0.25">
      <c r="B57" t="str">
        <f>Bilan!B57</f>
        <v>ZKS ZENTRALKOKEREI SAAR GMBH</v>
      </c>
      <c r="C57" s="13">
        <v>2489000</v>
      </c>
      <c r="D57" s="13">
        <v>1288000</v>
      </c>
      <c r="E57" s="13">
        <v>115000</v>
      </c>
      <c r="F57" s="13"/>
      <c r="G57" s="12">
        <v>4922000</v>
      </c>
      <c r="H57" s="12">
        <v>7558000</v>
      </c>
      <c r="I57" s="12">
        <v>6517000</v>
      </c>
      <c r="J57" s="12">
        <v>6964000</v>
      </c>
      <c r="K57" s="12">
        <f t="shared" si="40"/>
        <v>2433000</v>
      </c>
      <c r="L57" s="12">
        <f t="shared" si="41"/>
        <v>6270000</v>
      </c>
      <c r="M57" s="12">
        <f t="shared" si="42"/>
        <v>6402000</v>
      </c>
      <c r="N57" s="12"/>
      <c r="O57" s="12">
        <f t="shared" si="43"/>
        <v>6270000</v>
      </c>
      <c r="P57" s="12">
        <f t="shared" si="44"/>
        <v>6402000</v>
      </c>
      <c r="Q57" s="12">
        <f t="shared" si="47"/>
        <v>2.1052631578947368E-2</v>
      </c>
      <c r="R57" s="12">
        <f t="shared" si="14"/>
        <v>0.58632296650717708</v>
      </c>
      <c r="S57" s="12">
        <f t="shared" si="15"/>
        <v>1.0798500468603562</v>
      </c>
      <c r="T57" s="12">
        <f t="shared" si="48"/>
        <v>0.84173247262204587</v>
      </c>
      <c r="U57" s="12">
        <v>3707000</v>
      </c>
      <c r="V57" s="12">
        <v>2331000</v>
      </c>
      <c r="W57" s="12">
        <v>1145000</v>
      </c>
      <c r="X57" s="12">
        <v>1476000</v>
      </c>
      <c r="Y57" s="12">
        <f t="shared" ref="Y57:Y69" si="52">V57-D57</f>
        <v>1043000</v>
      </c>
      <c r="Z57" s="12">
        <v>1043000</v>
      </c>
      <c r="AA57" s="12">
        <f t="shared" si="45"/>
        <v>0</v>
      </c>
      <c r="AB57" s="12">
        <f t="shared" si="50"/>
        <v>1030000</v>
      </c>
      <c r="AC57" s="12">
        <v>1030000</v>
      </c>
      <c r="AD57" s="12">
        <f t="shared" si="46"/>
        <v>0</v>
      </c>
      <c r="AE57" s="12">
        <f t="shared" si="38"/>
        <v>3676245</v>
      </c>
      <c r="AF57" s="12">
        <f t="shared" si="39"/>
        <v>6913200</v>
      </c>
      <c r="AG57" s="12">
        <f>IF($AO$3=1,'Compte de Résultats'!P57+'Compte de Résultats'!Y57+0.05*Z57+AA57+O57,'Compte de Résultats'!P57+'Compte de Résultats'!Y57+'Compte de Résultats'!CJ57-'Compte de Résultats'!CS57+0.05*Z57+AA57+O57)</f>
        <v>12254150</v>
      </c>
      <c r="AH57" s="12">
        <f>IF($AO$3=1,'Compte de Résultats'!Q57+'Compte de Résultats'!Z57+0.05*AA57+AB57+P57,'Compte de Résultats'!Q57+'Compte de Résultats'!Z57+'Compte de Résultats'!CK57-'Compte de Résultats'!CT57+0.05*AA57+AB57+P57)</f>
        <v>23044000</v>
      </c>
      <c r="AI57" s="29">
        <f t="shared" si="49"/>
        <v>0.88050578783514155</v>
      </c>
      <c r="AJ57" s="12">
        <f t="shared" si="32"/>
        <v>0</v>
      </c>
      <c r="AK57" s="12">
        <f t="shared" si="33"/>
        <v>511200</v>
      </c>
      <c r="AL57" s="12">
        <f t="shared" si="34"/>
        <v>2593755</v>
      </c>
      <c r="AM57" s="12">
        <f t="shared" si="35"/>
        <v>0</v>
      </c>
      <c r="AN57" s="12">
        <f>IF('Compte de Résultats'!BZ57+'Compte de Résultats'!CI57-'Compte de Résultats'!CR57=0,1,0)</f>
        <v>1</v>
      </c>
      <c r="AO57" s="12">
        <f>IF('Compte de Résultats'!CA57+'Compte de Résultats'!CJ57-'Compte de Résultats'!CS57=0,1,0)</f>
        <v>1</v>
      </c>
      <c r="AP57" s="12">
        <f>IF('Compte de Résultats'!CB57+'Compte de Résultats'!CK57-'Compte de Résultats'!CT57=0,1,0)</f>
        <v>1</v>
      </c>
      <c r="AQ57">
        <f t="shared" si="30"/>
        <v>1</v>
      </c>
      <c r="AR57">
        <v>0</v>
      </c>
      <c r="AS57">
        <f t="shared" si="20"/>
        <v>1</v>
      </c>
      <c r="AT57" s="24">
        <f t="shared" si="21"/>
        <v>1</v>
      </c>
      <c r="AU57" s="15">
        <f t="shared" si="51"/>
        <v>1</v>
      </c>
      <c r="AV57" s="24"/>
      <c r="AW57" s="24"/>
    </row>
    <row r="58" spans="2:49" x14ac:dyDescent="0.25">
      <c r="B58" t="str">
        <f>Bilan!B58</f>
        <v>ALDI GMBH &amp; CO KOMMANDITGESELLSCHAFT DONAUESCHINGEN</v>
      </c>
      <c r="C58" s="13">
        <v>1446490.76</v>
      </c>
      <c r="D58" s="13">
        <v>1356110.61</v>
      </c>
      <c r="E58" s="13">
        <v>936049.73</v>
      </c>
      <c r="F58" s="13"/>
      <c r="G58" s="12">
        <v>1654869</v>
      </c>
      <c r="H58" s="12">
        <v>4650138</v>
      </c>
      <c r="I58" s="12">
        <v>5273417</v>
      </c>
      <c r="J58" s="12">
        <v>4968749</v>
      </c>
      <c r="K58" s="12">
        <f t="shared" ref="K58:K69" si="53">G58-C58</f>
        <v>208378.23999999999</v>
      </c>
      <c r="L58" s="12">
        <f t="shared" ref="L58:L69" si="54">H58-D58</f>
        <v>3294027.3899999997</v>
      </c>
      <c r="M58" s="12">
        <f t="shared" ref="M58:M69" si="55">I58-E58</f>
        <v>4337367.2699999996</v>
      </c>
      <c r="N58" s="12"/>
      <c r="O58" s="12">
        <f t="shared" si="43"/>
        <v>3294027.3899999997</v>
      </c>
      <c r="P58" s="12">
        <f t="shared" si="44"/>
        <v>4337367.2699999996</v>
      </c>
      <c r="Q58" s="12">
        <f t="shared" si="47"/>
        <v>0.3167368562773244</v>
      </c>
      <c r="R58" s="12">
        <f t="shared" si="14"/>
        <v>4.1326004784222521</v>
      </c>
      <c r="S58" s="12">
        <f t="shared" si="15"/>
        <v>2.2815395944093062</v>
      </c>
      <c r="T58" s="12">
        <f t="shared" si="48"/>
        <v>-0.44791672790001841</v>
      </c>
      <c r="U58" s="12">
        <v>1513455</v>
      </c>
      <c r="V58" s="12">
        <v>1429694</v>
      </c>
      <c r="W58" s="12">
        <v>981131</v>
      </c>
      <c r="X58" s="12">
        <v>1333258</v>
      </c>
      <c r="Y58" s="12">
        <f t="shared" si="52"/>
        <v>73583.389999999898</v>
      </c>
      <c r="Z58" s="12">
        <v>73583.389999999898</v>
      </c>
      <c r="AA58" s="12">
        <f t="shared" si="45"/>
        <v>0</v>
      </c>
      <c r="AB58" s="12">
        <f t="shared" si="50"/>
        <v>45081.270000000019</v>
      </c>
      <c r="AC58" s="12">
        <v>45081.270000000019</v>
      </c>
      <c r="AD58" s="12">
        <f t="shared" si="46"/>
        <v>0</v>
      </c>
      <c r="AE58" s="12">
        <f t="shared" ref="AE58:AE69" si="56">0.3*AG58</f>
        <v>13612899.167850001</v>
      </c>
      <c r="AF58" s="12">
        <f t="shared" ref="AF58:AF69" si="57">0.3*AH58</f>
        <v>9895875.1619999986</v>
      </c>
      <c r="AG58" s="12">
        <f>IF($AO$3=1,'Compte de Résultats'!P58+'Compte de Résultats'!Y58+0.05*Z58+AA58+O58,'Compte de Résultats'!P58+'Compte de Résultats'!Y58+'Compte de Résultats'!CJ58-'Compte de Résultats'!CS58+0.05*Z58+AA58+O58)</f>
        <v>45376330.559500001</v>
      </c>
      <c r="AH58" s="12">
        <f>IF($AO$3=1,'Compte de Résultats'!Q58+'Compte de Résultats'!Z58+0.05*AA58+AB58+P58,'Compte de Résultats'!Q58+'Compte de Résultats'!Z58+'Compte de Résultats'!CK58-'Compte de Résultats'!CT58+0.05*AA58+AB58+P58)</f>
        <v>32986250.539999999</v>
      </c>
      <c r="AI58" s="29">
        <f t="shared" si="49"/>
        <v>-0.27305160789177146</v>
      </c>
      <c r="AJ58" s="12">
        <f t="shared" si="32"/>
        <v>10318871.777850002</v>
      </c>
      <c r="AK58" s="12">
        <f t="shared" si="33"/>
        <v>5558507.8919999991</v>
      </c>
      <c r="AL58" s="12">
        <f t="shared" si="34"/>
        <v>0</v>
      </c>
      <c r="AM58" s="12">
        <f t="shared" si="35"/>
        <v>0</v>
      </c>
      <c r="AN58" s="12">
        <f>IF('Compte de Résultats'!BZ58+'Compte de Résultats'!CI58-'Compte de Résultats'!CR58=0,1,0)</f>
        <v>0</v>
      </c>
      <c r="AO58" s="12">
        <f>IF('Compte de Résultats'!CA58+'Compte de Résultats'!CJ58-'Compte de Résultats'!CS58=0,1,0)</f>
        <v>0</v>
      </c>
      <c r="AP58" s="12">
        <f>IF('Compte de Résultats'!CB58+'Compte de Résultats'!CK58-'Compte de Résultats'!CT58=0,1,0)</f>
        <v>0</v>
      </c>
      <c r="AQ58">
        <f t="shared" si="30"/>
        <v>0</v>
      </c>
      <c r="AR58">
        <v>0</v>
      </c>
      <c r="AS58">
        <f t="shared" si="20"/>
        <v>1</v>
      </c>
      <c r="AT58" s="24">
        <f t="shared" si="21"/>
        <v>0</v>
      </c>
      <c r="AU58" s="15">
        <f t="shared" si="51"/>
        <v>0</v>
      </c>
      <c r="AV58" s="24"/>
      <c r="AW58" s="24"/>
    </row>
    <row r="59" spans="2:49" x14ac:dyDescent="0.25">
      <c r="B59" t="str">
        <f>Bilan!B59</f>
        <v>ALDI GMBH &amp; CO. KOMMANDITGESELLSCHAFT BINGEN</v>
      </c>
      <c r="C59" s="13">
        <v>614970.06999999995</v>
      </c>
      <c r="D59" s="13">
        <v>1355771.25</v>
      </c>
      <c r="E59" s="13">
        <v>1011114.65</v>
      </c>
      <c r="F59" s="13"/>
      <c r="G59" s="12">
        <v>511117</v>
      </c>
      <c r="H59" s="12">
        <v>4676330</v>
      </c>
      <c r="I59" s="12">
        <v>5352204</v>
      </c>
      <c r="J59" s="12">
        <v>4991107</v>
      </c>
      <c r="K59" s="12">
        <f t="shared" si="53"/>
        <v>-103853.06999999995</v>
      </c>
      <c r="L59" s="12">
        <f t="shared" si="54"/>
        <v>3320558.75</v>
      </c>
      <c r="M59" s="12">
        <f t="shared" si="55"/>
        <v>4341089.3499999996</v>
      </c>
      <c r="N59" s="12"/>
      <c r="O59" s="12">
        <f t="shared" si="43"/>
        <v>3320558.75</v>
      </c>
      <c r="P59" s="12">
        <f t="shared" si="44"/>
        <v>4341089.3499999996</v>
      </c>
      <c r="Q59" s="12">
        <f t="shared" si="47"/>
        <v>0.30733701067629043</v>
      </c>
      <c r="R59" s="12">
        <f t="shared" si="14"/>
        <v>4.6991346143928334</v>
      </c>
      <c r="S59" s="12">
        <f t="shared" si="15"/>
        <v>2.2781747880863135</v>
      </c>
      <c r="T59" s="12">
        <f t="shared" si="48"/>
        <v>-0.51519269503185483</v>
      </c>
      <c r="U59" s="12">
        <v>682350</v>
      </c>
      <c r="V59" s="12">
        <v>1429267</v>
      </c>
      <c r="W59" s="12">
        <v>1055554</v>
      </c>
      <c r="X59" s="12">
        <v>1359210</v>
      </c>
      <c r="Y59" s="12">
        <f t="shared" si="52"/>
        <v>73495.75</v>
      </c>
      <c r="Z59" s="12">
        <v>73495.75</v>
      </c>
      <c r="AA59" s="12">
        <f t="shared" si="45"/>
        <v>0</v>
      </c>
      <c r="AB59" s="12">
        <f t="shared" si="50"/>
        <v>44439.349999999977</v>
      </c>
      <c r="AC59" s="12">
        <v>44439.349999999977</v>
      </c>
      <c r="AD59" s="12">
        <f t="shared" si="46"/>
        <v>0</v>
      </c>
      <c r="AE59" s="12">
        <f t="shared" si="56"/>
        <v>15603752.561249999</v>
      </c>
      <c r="AF59" s="12">
        <f t="shared" si="57"/>
        <v>9889760.3100000005</v>
      </c>
      <c r="AG59" s="12">
        <f>IF($AO$3=1,'Compte de Résultats'!P59+'Compte de Résultats'!Y59+0.05*Z59+AA59+O59,'Compte de Résultats'!P59+'Compte de Résultats'!Y59+'Compte de Résultats'!CJ59-'Compte de Résultats'!CS59+0.05*Z59+AA59+O59)</f>
        <v>52012508.537500001</v>
      </c>
      <c r="AH59" s="12">
        <f>IF($AO$3=1,'Compte de Résultats'!Q59+'Compte de Résultats'!Z59+0.05*AA59+AB59+P59,'Compte de Résultats'!Q59+'Compte de Résultats'!Z59+'Compte de Résultats'!CK59-'Compte de Résultats'!CT59+0.05*AA59+AB59+P59)</f>
        <v>32965867.700000003</v>
      </c>
      <c r="AI59" s="29">
        <f t="shared" si="49"/>
        <v>-0.36619346716891654</v>
      </c>
      <c r="AJ59" s="12">
        <f t="shared" si="32"/>
        <v>12283193.811249999</v>
      </c>
      <c r="AK59" s="12">
        <f t="shared" si="33"/>
        <v>5548670.9600000009</v>
      </c>
      <c r="AL59" s="12">
        <f t="shared" si="34"/>
        <v>0</v>
      </c>
      <c r="AM59" s="12">
        <f t="shared" si="35"/>
        <v>0</v>
      </c>
      <c r="AN59" s="12">
        <f>IF('Compte de Résultats'!BZ59+'Compte de Résultats'!CI59-'Compte de Résultats'!CR59=0,1,0)</f>
        <v>0</v>
      </c>
      <c r="AO59" s="12">
        <f>IF('Compte de Résultats'!CA59+'Compte de Résultats'!CJ59-'Compte de Résultats'!CS59=0,1,0)</f>
        <v>0</v>
      </c>
      <c r="AP59" s="12">
        <f>IF('Compte de Résultats'!CB59+'Compte de Résultats'!CK59-'Compte de Résultats'!CT59=0,1,0)</f>
        <v>0</v>
      </c>
      <c r="AQ59">
        <f t="shared" si="30"/>
        <v>0</v>
      </c>
      <c r="AR59">
        <v>0</v>
      </c>
      <c r="AS59">
        <f t="shared" si="20"/>
        <v>1</v>
      </c>
      <c r="AT59" s="24">
        <f t="shared" si="21"/>
        <v>0</v>
      </c>
      <c r="AU59" s="15">
        <f t="shared" si="51"/>
        <v>0</v>
      </c>
      <c r="AV59" s="24"/>
      <c r="AW59" s="24"/>
    </row>
    <row r="60" spans="2:49" x14ac:dyDescent="0.25">
      <c r="B60" t="str">
        <f>Bilan!B60</f>
        <v>ALDI GMBH &amp; CO. KOMMANDITGESELLSCHAFT EBERSBERG</v>
      </c>
      <c r="C60" s="13">
        <v>833256.88</v>
      </c>
      <c r="D60" s="13">
        <v>1367170.99</v>
      </c>
      <c r="E60" s="13">
        <v>997472.67</v>
      </c>
      <c r="F60" s="13"/>
      <c r="G60" s="12">
        <v>570663</v>
      </c>
      <c r="H60" s="12">
        <v>4547281</v>
      </c>
      <c r="I60" s="12">
        <v>5416034</v>
      </c>
      <c r="J60" s="12">
        <v>5104894</v>
      </c>
      <c r="K60" s="12">
        <f t="shared" si="53"/>
        <v>-262593.88</v>
      </c>
      <c r="L60" s="12">
        <f t="shared" si="54"/>
        <v>3180110.01</v>
      </c>
      <c r="M60" s="12">
        <f t="shared" si="55"/>
        <v>4418561.33</v>
      </c>
      <c r="N60" s="12"/>
      <c r="O60" s="12">
        <f t="shared" si="43"/>
        <v>3180110.01</v>
      </c>
      <c r="P60" s="12">
        <f t="shared" si="44"/>
        <v>4418561.33</v>
      </c>
      <c r="Q60" s="12">
        <f t="shared" si="47"/>
        <v>0.38943662832594911</v>
      </c>
      <c r="R60" s="12">
        <f t="shared" si="14"/>
        <v>5.2642736605045934</v>
      </c>
      <c r="S60" s="12">
        <f t="shared" si="15"/>
        <v>2.4651569785951115</v>
      </c>
      <c r="T60" s="12">
        <f t="shared" si="48"/>
        <v>-0.53171944743487742</v>
      </c>
      <c r="U60" s="12">
        <v>901355</v>
      </c>
      <c r="V60" s="12">
        <v>1441375</v>
      </c>
      <c r="W60" s="12">
        <v>1043098</v>
      </c>
      <c r="X60" s="12">
        <v>1468718</v>
      </c>
      <c r="Y60" s="12">
        <f t="shared" si="52"/>
        <v>74204.010000000009</v>
      </c>
      <c r="Z60" s="12">
        <v>74204.010000000009</v>
      </c>
      <c r="AA60" s="12">
        <f t="shared" si="45"/>
        <v>0</v>
      </c>
      <c r="AB60" s="12">
        <f t="shared" si="50"/>
        <v>45625.329999999958</v>
      </c>
      <c r="AC60" s="12">
        <v>45625.329999999958</v>
      </c>
      <c r="AD60" s="12">
        <f t="shared" si="46"/>
        <v>0</v>
      </c>
      <c r="AE60" s="12">
        <f t="shared" si="56"/>
        <v>16740969.363149997</v>
      </c>
      <c r="AF60" s="12">
        <f t="shared" si="57"/>
        <v>10892447.297999999</v>
      </c>
      <c r="AG60" s="12">
        <f>IF($AO$3=1,'Compte de Résultats'!P60+'Compte de Résultats'!Y60+0.05*Z60+AA60+O60,'Compte de Résultats'!P60+'Compte de Résultats'!Y60+'Compte de Résultats'!CJ60-'Compte de Résultats'!CS60+0.05*Z60+AA60+O60)</f>
        <v>55803231.210499994</v>
      </c>
      <c r="AH60" s="12">
        <f>IF($AO$3=1,'Compte de Résultats'!Q60+'Compte de Résultats'!Z60+0.05*AA60+AB60+P60,'Compte de Résultats'!Q60+'Compte de Résultats'!Z60+'Compte de Résultats'!CK60-'Compte de Résultats'!CT60+0.05*AA60+AB60+P60)</f>
        <v>36308157.659999996</v>
      </c>
      <c r="AI60" s="29">
        <f t="shared" si="49"/>
        <v>-0.34935384793330365</v>
      </c>
      <c r="AJ60" s="12">
        <f t="shared" si="32"/>
        <v>13560859.353149997</v>
      </c>
      <c r="AK60" s="12">
        <f t="shared" si="33"/>
        <v>6473885.9679999985</v>
      </c>
      <c r="AL60" s="12">
        <f t="shared" si="34"/>
        <v>0</v>
      </c>
      <c r="AM60" s="12">
        <f t="shared" si="35"/>
        <v>0</v>
      </c>
      <c r="AN60" s="12">
        <f>IF('Compte de Résultats'!BZ60+'Compte de Résultats'!CI60-'Compte de Résultats'!CR60=0,1,0)</f>
        <v>0</v>
      </c>
      <c r="AO60" s="12">
        <f>IF('Compte de Résultats'!CA60+'Compte de Résultats'!CJ60-'Compte de Résultats'!CS60=0,1,0)</f>
        <v>0</v>
      </c>
      <c r="AP60" s="12">
        <f>IF('Compte de Résultats'!CB60+'Compte de Résultats'!CK60-'Compte de Résultats'!CT60=0,1,0)</f>
        <v>0</v>
      </c>
      <c r="AQ60">
        <f t="shared" si="30"/>
        <v>0</v>
      </c>
      <c r="AR60">
        <v>0</v>
      </c>
      <c r="AS60">
        <f t="shared" si="20"/>
        <v>1</v>
      </c>
      <c r="AT60" s="24">
        <f t="shared" si="21"/>
        <v>0</v>
      </c>
      <c r="AU60" s="15">
        <f t="shared" si="51"/>
        <v>0</v>
      </c>
      <c r="AV60" s="24"/>
      <c r="AW60" s="24"/>
    </row>
    <row r="61" spans="2:49" x14ac:dyDescent="0.25">
      <c r="B61" t="str">
        <f>Bilan!B61</f>
        <v>ALDI GMBH &amp; CO. KOMMANDITGESELLSCHAFT HELMSTADT</v>
      </c>
      <c r="C61" s="13">
        <v>593778.28</v>
      </c>
      <c r="D61" s="13">
        <v>1179928.51</v>
      </c>
      <c r="E61" s="13">
        <v>889226.87</v>
      </c>
      <c r="F61" s="13"/>
      <c r="G61" s="12">
        <v>453273</v>
      </c>
      <c r="H61" s="12">
        <v>4188270</v>
      </c>
      <c r="I61" s="12">
        <v>4624959</v>
      </c>
      <c r="J61" s="12">
        <v>4272830</v>
      </c>
      <c r="K61" s="12">
        <f t="shared" si="53"/>
        <v>-140505.28000000003</v>
      </c>
      <c r="L61" s="12">
        <f t="shared" si="54"/>
        <v>3008341.49</v>
      </c>
      <c r="M61" s="12">
        <f t="shared" si="55"/>
        <v>3735732.13</v>
      </c>
      <c r="N61" s="12"/>
      <c r="O61" s="12">
        <f t="shared" si="43"/>
        <v>3008341.49</v>
      </c>
      <c r="P61" s="12">
        <f t="shared" si="44"/>
        <v>3735732.13</v>
      </c>
      <c r="Q61" s="12">
        <f t="shared" si="47"/>
        <v>0.24179124691060244</v>
      </c>
      <c r="R61" s="12">
        <f t="shared" si="14"/>
        <v>3.8636238631771822</v>
      </c>
      <c r="S61" s="12">
        <f t="shared" si="15"/>
        <v>1.9843689590238367</v>
      </c>
      <c r="T61" s="12">
        <f t="shared" si="48"/>
        <v>-0.48639696065236893</v>
      </c>
      <c r="U61" s="12">
        <v>658681</v>
      </c>
      <c r="V61" s="12">
        <v>1250770</v>
      </c>
      <c r="W61" s="12">
        <v>931179</v>
      </c>
      <c r="X61" s="12">
        <v>1205231</v>
      </c>
      <c r="Y61" s="12">
        <f t="shared" si="52"/>
        <v>70841.489999999991</v>
      </c>
      <c r="Z61" s="12">
        <v>70841.489999999991</v>
      </c>
      <c r="AA61" s="12">
        <f t="shared" si="45"/>
        <v>0</v>
      </c>
      <c r="AB61" s="12">
        <f t="shared" si="50"/>
        <v>41952.130000000005</v>
      </c>
      <c r="AC61" s="12">
        <v>41952.130000000005</v>
      </c>
      <c r="AD61" s="12">
        <f t="shared" si="46"/>
        <v>0</v>
      </c>
      <c r="AE61" s="12">
        <f t="shared" si="56"/>
        <v>11623099.969350001</v>
      </c>
      <c r="AF61" s="12">
        <f t="shared" si="57"/>
        <v>7413070.8779999996</v>
      </c>
      <c r="AG61" s="12">
        <f>IF($AO$3=1,'Compte de Résultats'!P61+'Compte de Résultats'!Y61+0.05*Z61+AA61+O61,'Compte de Résultats'!P61+'Compte de Résultats'!Y61+'Compte de Résultats'!CJ61-'Compte de Résultats'!CS61+0.05*Z61+AA61+O61)</f>
        <v>38743666.564500004</v>
      </c>
      <c r="AH61" s="12">
        <f>IF($AO$3=1,'Compte de Résultats'!Q61+'Compte de Résultats'!Z61+0.05*AA61+AB61+P61,'Compte de Résultats'!Q61+'Compte de Résultats'!Z61+'Compte de Résultats'!CK61-'Compte de Résultats'!CT61+0.05*AA61+AB61+P61)</f>
        <v>24710236.259999998</v>
      </c>
      <c r="AI61" s="29">
        <f t="shared" si="49"/>
        <v>-0.36221224135143004</v>
      </c>
      <c r="AJ61" s="12">
        <f t="shared" si="32"/>
        <v>8614758.4793500006</v>
      </c>
      <c r="AK61" s="12">
        <f t="shared" si="33"/>
        <v>3677338.7479999997</v>
      </c>
      <c r="AL61" s="12">
        <f t="shared" si="34"/>
        <v>0</v>
      </c>
      <c r="AM61" s="12">
        <f t="shared" si="35"/>
        <v>0</v>
      </c>
      <c r="AN61" s="12">
        <f>IF('Compte de Résultats'!BZ61+'Compte de Résultats'!CI61-'Compte de Résultats'!CR61=0,1,0)</f>
        <v>0</v>
      </c>
      <c r="AO61" s="12">
        <f>IF('Compte de Résultats'!CA61+'Compte de Résultats'!CJ61-'Compte de Résultats'!CS61=0,1,0)</f>
        <v>0</v>
      </c>
      <c r="AP61" s="12">
        <f>IF('Compte de Résultats'!CB61+'Compte de Résultats'!CK61-'Compte de Résultats'!CT61=0,1,0)</f>
        <v>0</v>
      </c>
      <c r="AQ61">
        <f t="shared" si="30"/>
        <v>0</v>
      </c>
      <c r="AR61">
        <v>0</v>
      </c>
      <c r="AS61">
        <f t="shared" si="20"/>
        <v>1</v>
      </c>
      <c r="AT61" s="24">
        <f t="shared" si="21"/>
        <v>0</v>
      </c>
      <c r="AU61" s="15">
        <f t="shared" si="51"/>
        <v>0</v>
      </c>
      <c r="AV61" s="24"/>
      <c r="AW61" s="24"/>
    </row>
    <row r="62" spans="2:49" x14ac:dyDescent="0.25">
      <c r="B62" t="str">
        <f>Bilan!B62</f>
        <v>ALDI GMBH &amp; CO. KOMMANDITGESELLSCHAFT KERPEN</v>
      </c>
      <c r="C62" s="13">
        <v>623905.72</v>
      </c>
      <c r="D62" s="13">
        <v>1295763.3999999999</v>
      </c>
      <c r="E62" s="13">
        <v>960944.45</v>
      </c>
      <c r="F62" s="13"/>
      <c r="G62" s="12">
        <v>485346</v>
      </c>
      <c r="H62" s="12">
        <v>4426237</v>
      </c>
      <c r="I62" s="12">
        <v>5009828</v>
      </c>
      <c r="J62" s="12">
        <v>4676245</v>
      </c>
      <c r="K62" s="12">
        <f t="shared" si="53"/>
        <v>-138559.71999999997</v>
      </c>
      <c r="L62" s="12">
        <f t="shared" si="54"/>
        <v>3130473.6</v>
      </c>
      <c r="M62" s="12">
        <f t="shared" si="55"/>
        <v>4048883.55</v>
      </c>
      <c r="N62" s="12"/>
      <c r="O62" s="12">
        <f t="shared" si="43"/>
        <v>3130473.6</v>
      </c>
      <c r="P62" s="12">
        <f t="shared" si="44"/>
        <v>4048883.55</v>
      </c>
      <c r="Q62" s="12">
        <f t="shared" si="47"/>
        <v>0.29337731837125208</v>
      </c>
      <c r="R62" s="12">
        <f t="shared" si="14"/>
        <v>5.0877716438816156</v>
      </c>
      <c r="S62" s="12">
        <f t="shared" si="15"/>
        <v>2.371017840214249</v>
      </c>
      <c r="T62" s="12">
        <f t="shared" si="48"/>
        <v>-0.5339771502784415</v>
      </c>
      <c r="U62" s="12">
        <v>690209</v>
      </c>
      <c r="V62" s="12">
        <v>1368319</v>
      </c>
      <c r="W62" s="12">
        <v>1004503</v>
      </c>
      <c r="X62" s="12">
        <v>1301115</v>
      </c>
      <c r="Y62" s="12">
        <f t="shared" si="52"/>
        <v>72555.600000000093</v>
      </c>
      <c r="Z62" s="12">
        <v>72555.600000000093</v>
      </c>
      <c r="AA62" s="12">
        <f t="shared" si="45"/>
        <v>0</v>
      </c>
      <c r="AB62" s="12">
        <f t="shared" si="50"/>
        <v>43558.550000000047</v>
      </c>
      <c r="AC62" s="12">
        <v>43558.550000000047</v>
      </c>
      <c r="AD62" s="12">
        <f t="shared" si="46"/>
        <v>0</v>
      </c>
      <c r="AE62" s="12">
        <f t="shared" si="56"/>
        <v>15927134.813999999</v>
      </c>
      <c r="AF62" s="12">
        <f t="shared" si="57"/>
        <v>9599975.1300000008</v>
      </c>
      <c r="AG62" s="12">
        <f>IF($AO$3=1,'Compte de Résultats'!P62+'Compte de Résultats'!Y62+0.05*Z62+AA62+O62,'Compte de Résultats'!P62+'Compte de Résultats'!Y62+'Compte de Résultats'!CJ62-'Compte de Résultats'!CS62+0.05*Z62+AA62+O62)</f>
        <v>53090449.380000003</v>
      </c>
      <c r="AH62" s="12">
        <f>IF($AO$3=1,'Compte de Résultats'!Q62+'Compte de Résultats'!Z62+0.05*AA62+AB62+P62,'Compte de Résultats'!Q62+'Compte de Résultats'!Z62+'Compte de Résultats'!CK62-'Compte de Résultats'!CT62+0.05*AA62+AB62+P62)</f>
        <v>31999917.100000001</v>
      </c>
      <c r="AI62" s="29">
        <f t="shared" si="49"/>
        <v>-0.39725661632740167</v>
      </c>
      <c r="AJ62" s="12">
        <f t="shared" si="32"/>
        <v>12796661.214</v>
      </c>
      <c r="AK62" s="12">
        <f t="shared" si="33"/>
        <v>5551091.580000001</v>
      </c>
      <c r="AL62" s="12">
        <f t="shared" si="34"/>
        <v>0</v>
      </c>
      <c r="AM62" s="12">
        <f t="shared" si="35"/>
        <v>0</v>
      </c>
      <c r="AN62" s="12">
        <f>IF('Compte de Résultats'!BZ62+'Compte de Résultats'!CI62-'Compte de Résultats'!CR62=0,1,0)</f>
        <v>0</v>
      </c>
      <c r="AO62" s="12">
        <f>IF('Compte de Résultats'!CA62+'Compte de Résultats'!CJ62-'Compte de Résultats'!CS62=0,1,0)</f>
        <v>0</v>
      </c>
      <c r="AP62" s="12">
        <f>IF('Compte de Résultats'!CB62+'Compte de Résultats'!CK62-'Compte de Résultats'!CT62=0,1,0)</f>
        <v>0</v>
      </c>
      <c r="AQ62">
        <f t="shared" si="30"/>
        <v>0</v>
      </c>
      <c r="AR62">
        <v>0</v>
      </c>
      <c r="AS62">
        <f t="shared" si="20"/>
        <v>1</v>
      </c>
      <c r="AT62" s="24">
        <f t="shared" si="21"/>
        <v>0</v>
      </c>
      <c r="AU62" s="15">
        <f t="shared" si="51"/>
        <v>0</v>
      </c>
      <c r="AV62" s="24"/>
      <c r="AW62" s="24"/>
    </row>
    <row r="63" spans="2:49" x14ac:dyDescent="0.25">
      <c r="B63" t="str">
        <f>Bilan!B63</f>
        <v>ALDI GMBH &amp; CO. KOMMANDITGESELLSCHAFT LANGENFELD</v>
      </c>
      <c r="C63" s="13">
        <v>778533.01</v>
      </c>
      <c r="D63" s="13">
        <v>2002574.24</v>
      </c>
      <c r="E63" s="13">
        <v>1425789.11</v>
      </c>
      <c r="F63" s="13"/>
      <c r="G63" s="12">
        <v>520727</v>
      </c>
      <c r="H63" s="12">
        <v>6534668</v>
      </c>
      <c r="I63" s="12">
        <v>6916473</v>
      </c>
      <c r="J63" s="12">
        <v>6402855</v>
      </c>
      <c r="K63" s="12">
        <f t="shared" si="53"/>
        <v>-257806.01</v>
      </c>
      <c r="L63" s="12">
        <f t="shared" si="54"/>
        <v>4532093.76</v>
      </c>
      <c r="M63" s="12">
        <f t="shared" si="55"/>
        <v>5490683.8899999997</v>
      </c>
      <c r="N63" s="12"/>
      <c r="O63" s="12">
        <f t="shared" si="43"/>
        <v>4532093.76</v>
      </c>
      <c r="P63" s="12">
        <f t="shared" si="44"/>
        <v>5490683.8899999997</v>
      </c>
      <c r="Q63" s="12">
        <f t="shared" si="47"/>
        <v>0.21151153986717167</v>
      </c>
      <c r="R63" s="12">
        <f t="shared" si="14"/>
        <v>5.5040078858386199</v>
      </c>
      <c r="S63" s="12">
        <f t="shared" si="15"/>
        <v>2.0740044158688584</v>
      </c>
      <c r="T63" s="12">
        <f t="shared" si="48"/>
        <v>-0.62318287711667186</v>
      </c>
      <c r="U63" s="12">
        <v>848896</v>
      </c>
      <c r="V63" s="12">
        <v>2079592</v>
      </c>
      <c r="W63" s="12">
        <v>1473867</v>
      </c>
      <c r="X63" s="12">
        <v>1714235</v>
      </c>
      <c r="Y63" s="12">
        <f t="shared" si="52"/>
        <v>77017.760000000009</v>
      </c>
      <c r="Z63" s="12">
        <v>77017.760000000009</v>
      </c>
      <c r="AA63" s="12">
        <f t="shared" si="45"/>
        <v>0</v>
      </c>
      <c r="AB63" s="12">
        <f t="shared" si="50"/>
        <v>48077.889999999898</v>
      </c>
      <c r="AC63" s="12">
        <v>48077.889999999898</v>
      </c>
      <c r="AD63" s="12">
        <f t="shared" si="46"/>
        <v>0</v>
      </c>
      <c r="AE63" s="12">
        <f t="shared" si="56"/>
        <v>24944679.794399999</v>
      </c>
      <c r="AF63" s="12">
        <f t="shared" si="57"/>
        <v>11387702.634</v>
      </c>
      <c r="AG63" s="12">
        <f>IF($AO$3=1,'Compte de Résultats'!P63+'Compte de Résultats'!Y63+0.05*Z63+AA63+O63,'Compte de Résultats'!P63+'Compte de Résultats'!Y63+'Compte de Résultats'!CJ63-'Compte de Résultats'!CS63+0.05*Z63+AA63+O63)</f>
        <v>83148932.648000002</v>
      </c>
      <c r="AH63" s="12">
        <f>IF($AO$3=1,'Compte de Résultats'!Q63+'Compte de Résultats'!Z63+0.05*AA63+AB63+P63,'Compte de Résultats'!Q63+'Compte de Résultats'!Z63+'Compte de Résultats'!CK63-'Compte de Résultats'!CT63+0.05*AA63+AB63+P63)</f>
        <v>37959008.780000001</v>
      </c>
      <c r="AI63" s="29">
        <f t="shared" si="49"/>
        <v>-0.54348170720730182</v>
      </c>
      <c r="AJ63" s="12">
        <f t="shared" si="32"/>
        <v>20412586.034400001</v>
      </c>
      <c r="AK63" s="12">
        <f t="shared" si="33"/>
        <v>5897018.7439999999</v>
      </c>
      <c r="AL63" s="12">
        <f t="shared" si="34"/>
        <v>0</v>
      </c>
      <c r="AM63" s="12">
        <f t="shared" si="35"/>
        <v>0</v>
      </c>
      <c r="AN63" s="12">
        <f>IF('Compte de Résultats'!BZ63+'Compte de Résultats'!CI63-'Compte de Résultats'!CR63=0,1,0)</f>
        <v>0</v>
      </c>
      <c r="AO63" s="12">
        <f>IF('Compte de Résultats'!CA63+'Compte de Résultats'!CJ63-'Compte de Résultats'!CS63=0,1,0)</f>
        <v>0</v>
      </c>
      <c r="AP63" s="12">
        <f>IF('Compte de Résultats'!CB63+'Compte de Résultats'!CK63-'Compte de Résultats'!CT63=0,1,0)</f>
        <v>0</v>
      </c>
      <c r="AQ63">
        <f t="shared" si="30"/>
        <v>0</v>
      </c>
      <c r="AR63">
        <v>0</v>
      </c>
      <c r="AS63">
        <f t="shared" si="20"/>
        <v>1</v>
      </c>
      <c r="AT63" s="24">
        <f t="shared" si="21"/>
        <v>0</v>
      </c>
      <c r="AU63" s="15">
        <f t="shared" si="51"/>
        <v>0</v>
      </c>
      <c r="AV63" s="24"/>
      <c r="AW63" s="24"/>
    </row>
    <row r="64" spans="2:49" x14ac:dyDescent="0.25">
      <c r="B64" t="str">
        <f>Bilan!B64</f>
        <v>ALDI GMBH &amp; CO. KOMMANDITGESELLSCHAFT MAHLBERG</v>
      </c>
      <c r="C64" s="13">
        <v>644297.81000000006</v>
      </c>
      <c r="D64" s="13">
        <v>1360329.95</v>
      </c>
      <c r="E64" s="13">
        <v>1023739.29</v>
      </c>
      <c r="F64" s="13"/>
      <c r="G64" s="12">
        <v>303123</v>
      </c>
      <c r="H64" s="12">
        <v>4719736</v>
      </c>
      <c r="I64" s="12">
        <v>5254396</v>
      </c>
      <c r="J64" s="12">
        <v>4833428</v>
      </c>
      <c r="K64" s="12">
        <f t="shared" si="53"/>
        <v>-341174.81000000006</v>
      </c>
      <c r="L64" s="12">
        <f t="shared" si="54"/>
        <v>3359406.05</v>
      </c>
      <c r="M64" s="12">
        <f t="shared" si="55"/>
        <v>4230656.71</v>
      </c>
      <c r="N64" s="12"/>
      <c r="O64" s="12">
        <f t="shared" si="43"/>
        <v>3359406.05</v>
      </c>
      <c r="P64" s="12">
        <f t="shared" si="44"/>
        <v>4230656.71</v>
      </c>
      <c r="Q64" s="12">
        <f t="shared" si="47"/>
        <v>0.25934663658773854</v>
      </c>
      <c r="R64" s="12">
        <f t="shared" si="14"/>
        <v>4.3551386965413128</v>
      </c>
      <c r="S64" s="12">
        <f t="shared" si="15"/>
        <v>2.1364503304263609</v>
      </c>
      <c r="T64" s="12">
        <f t="shared" si="48"/>
        <v>-0.50944149445273712</v>
      </c>
      <c r="U64" s="12">
        <v>711805</v>
      </c>
      <c r="V64" s="12">
        <v>1433828</v>
      </c>
      <c r="W64" s="12">
        <v>1067974</v>
      </c>
      <c r="X64" s="12">
        <v>1336021</v>
      </c>
      <c r="Y64" s="12">
        <f t="shared" si="52"/>
        <v>73498.050000000047</v>
      </c>
      <c r="Z64" s="12">
        <v>73498.050000000047</v>
      </c>
      <c r="AA64" s="12">
        <f t="shared" si="45"/>
        <v>0</v>
      </c>
      <c r="AB64" s="12">
        <f t="shared" si="50"/>
        <v>44234.709999999963</v>
      </c>
      <c r="AC64" s="12">
        <v>44234.709999999963</v>
      </c>
      <c r="AD64" s="12">
        <f t="shared" si="46"/>
        <v>0</v>
      </c>
      <c r="AE64" s="12">
        <f t="shared" si="56"/>
        <v>14630679.28575</v>
      </c>
      <c r="AF64" s="12">
        <f t="shared" si="57"/>
        <v>9038587.9260000009</v>
      </c>
      <c r="AG64" s="12">
        <f>IF($AO$3=1,'Compte de Résultats'!P64+'Compte de Résultats'!Y64+0.05*Z64+AA64+O64,'Compte de Résultats'!P64+'Compte de Résultats'!Y64+'Compte de Résultats'!CJ64-'Compte de Résultats'!CS64+0.05*Z64+AA64+O64)</f>
        <v>48768930.952500001</v>
      </c>
      <c r="AH64" s="12">
        <f>IF($AO$3=1,'Compte de Résultats'!Q64+'Compte de Résultats'!Z64+0.05*AA64+AB64+P64,'Compte de Résultats'!Q64+'Compte de Résultats'!Z64+'Compte de Résultats'!CK64-'Compte de Résultats'!CT64+0.05*AA64+AB64+P64)</f>
        <v>30128626.420000002</v>
      </c>
      <c r="AI64" s="29">
        <f t="shared" si="49"/>
        <v>-0.38221679598954705</v>
      </c>
      <c r="AJ64" s="12">
        <f t="shared" si="32"/>
        <v>11271273.235750001</v>
      </c>
      <c r="AK64" s="12">
        <f t="shared" si="33"/>
        <v>4807931.2160000009</v>
      </c>
      <c r="AL64" s="12">
        <f t="shared" si="34"/>
        <v>0</v>
      </c>
      <c r="AM64" s="12">
        <f t="shared" si="35"/>
        <v>0</v>
      </c>
      <c r="AN64" s="12">
        <f>IF('Compte de Résultats'!BZ64+'Compte de Résultats'!CI64-'Compte de Résultats'!CR64=0,1,0)</f>
        <v>0</v>
      </c>
      <c r="AO64" s="12">
        <f>IF('Compte de Résultats'!CA64+'Compte de Résultats'!CJ64-'Compte de Résultats'!CS64=0,1,0)</f>
        <v>0</v>
      </c>
      <c r="AP64" s="12">
        <f>IF('Compte de Résultats'!CB64+'Compte de Résultats'!CK64-'Compte de Résultats'!CT64=0,1,0)</f>
        <v>0</v>
      </c>
      <c r="AQ64">
        <f t="shared" si="30"/>
        <v>0</v>
      </c>
      <c r="AR64">
        <v>0</v>
      </c>
      <c r="AS64">
        <f t="shared" si="20"/>
        <v>1</v>
      </c>
      <c r="AT64" s="24">
        <f t="shared" si="21"/>
        <v>0</v>
      </c>
      <c r="AU64" s="15">
        <f t="shared" si="51"/>
        <v>0</v>
      </c>
      <c r="AV64" s="24"/>
      <c r="AW64" s="24"/>
    </row>
    <row r="65" spans="2:49" x14ac:dyDescent="0.25">
      <c r="B65" t="str">
        <f>Bilan!B65</f>
        <v>ALDI GMBH &amp; CO. KOMMANDITGESELLSCHAFT MÖNCHENGLADBACH</v>
      </c>
      <c r="C65" s="13">
        <v>520651.06</v>
      </c>
      <c r="D65" s="13">
        <v>1281123.3500000001</v>
      </c>
      <c r="E65" s="13">
        <v>954369.36</v>
      </c>
      <c r="F65" s="13"/>
      <c r="G65" s="12">
        <v>509640</v>
      </c>
      <c r="H65" s="12">
        <v>4495741</v>
      </c>
      <c r="I65" s="12">
        <v>4979278</v>
      </c>
      <c r="J65" s="12">
        <v>4633438</v>
      </c>
      <c r="K65" s="12">
        <f t="shared" si="53"/>
        <v>-11011.059999999998</v>
      </c>
      <c r="L65" s="12">
        <f t="shared" si="54"/>
        <v>3214617.65</v>
      </c>
      <c r="M65" s="12">
        <f t="shared" si="55"/>
        <v>4024908.64</v>
      </c>
      <c r="N65" s="12"/>
      <c r="O65" s="12">
        <f t="shared" si="43"/>
        <v>3214617.65</v>
      </c>
      <c r="P65" s="12">
        <f t="shared" si="44"/>
        <v>4024908.64</v>
      </c>
      <c r="Q65" s="12">
        <f t="shared" si="47"/>
        <v>0.2520644998013995</v>
      </c>
      <c r="R65" s="12">
        <f t="shared" si="14"/>
        <v>4.5380344019295729</v>
      </c>
      <c r="S65" s="12">
        <f t="shared" si="15"/>
        <v>2.1586113278834569</v>
      </c>
      <c r="T65" s="12">
        <f t="shared" si="48"/>
        <v>-0.5243290075179653</v>
      </c>
      <c r="U65" s="12">
        <v>587825</v>
      </c>
      <c r="V65" s="12">
        <v>1354676</v>
      </c>
      <c r="W65" s="12">
        <v>998853</v>
      </c>
      <c r="X65" s="12">
        <v>1250795</v>
      </c>
      <c r="Y65" s="12">
        <f t="shared" si="52"/>
        <v>73552.649999999907</v>
      </c>
      <c r="Z65" s="12">
        <v>73552.649999999907</v>
      </c>
      <c r="AA65" s="12">
        <f t="shared" si="45"/>
        <v>0</v>
      </c>
      <c r="AB65" s="12">
        <f t="shared" si="50"/>
        <v>44483.640000000014</v>
      </c>
      <c r="AC65" s="12">
        <v>44483.640000000014</v>
      </c>
      <c r="AD65" s="12">
        <f t="shared" si="46"/>
        <v>0</v>
      </c>
      <c r="AE65" s="12">
        <f t="shared" si="56"/>
        <v>14588045.484749999</v>
      </c>
      <c r="AF65" s="12">
        <f t="shared" si="57"/>
        <v>8688213.3839999996</v>
      </c>
      <c r="AG65" s="12">
        <f>IF($AO$3=1,'Compte de Résultats'!P65+'Compte de Résultats'!Y65+0.05*Z65+AA65+O65,'Compte de Résultats'!P65+'Compte de Résultats'!Y65+'Compte de Résultats'!CJ65-'Compte de Résultats'!CS65+0.05*Z65+AA65+O65)</f>
        <v>48626818.282499999</v>
      </c>
      <c r="AH65" s="12">
        <f>IF($AO$3=1,'Compte de Résultats'!Q65+'Compte de Résultats'!Z65+0.05*AA65+AB65+P65,'Compte de Résultats'!Q65+'Compte de Résultats'!Z65+'Compte de Résultats'!CK65-'Compte de Résultats'!CT65+0.05*AA65+AB65+P65)</f>
        <v>28960711.280000001</v>
      </c>
      <c r="AI65" s="29">
        <f t="shared" si="49"/>
        <v>-0.40442923672794584</v>
      </c>
      <c r="AJ65" s="12">
        <f t="shared" si="32"/>
        <v>11373427.834749999</v>
      </c>
      <c r="AK65" s="12">
        <f t="shared" si="33"/>
        <v>4663304.743999999</v>
      </c>
      <c r="AL65" s="12">
        <f t="shared" si="34"/>
        <v>0</v>
      </c>
      <c r="AM65" s="12">
        <f t="shared" si="35"/>
        <v>0</v>
      </c>
      <c r="AN65" s="12">
        <f>IF('Compte de Résultats'!BZ65+'Compte de Résultats'!CI65-'Compte de Résultats'!CR65=0,1,0)</f>
        <v>0</v>
      </c>
      <c r="AO65" s="12">
        <f>IF('Compte de Résultats'!CA65+'Compte de Résultats'!CJ65-'Compte de Résultats'!CS65=0,1,0)</f>
        <v>0</v>
      </c>
      <c r="AP65" s="12">
        <f>IF('Compte de Résultats'!CB65+'Compte de Résultats'!CK65-'Compte de Résultats'!CT65=0,1,0)</f>
        <v>0</v>
      </c>
      <c r="AQ65">
        <f t="shared" si="30"/>
        <v>0</v>
      </c>
      <c r="AR65">
        <v>0</v>
      </c>
      <c r="AS65">
        <f t="shared" si="20"/>
        <v>1</v>
      </c>
      <c r="AT65" s="24">
        <f t="shared" si="21"/>
        <v>0</v>
      </c>
      <c r="AU65" s="15">
        <f t="shared" si="51"/>
        <v>0</v>
      </c>
      <c r="AV65" s="24"/>
      <c r="AW65" s="24"/>
    </row>
    <row r="66" spans="2:49" x14ac:dyDescent="0.25">
      <c r="B66" t="str">
        <f>Bilan!B66</f>
        <v>ALDI GMBH &amp; CO. KOMMANDITGESELLSCHAFT MÖRFELDEN-WALLDORF</v>
      </c>
      <c r="C66" s="13">
        <v>791311.48</v>
      </c>
      <c r="D66" s="13">
        <v>1661762.43</v>
      </c>
      <c r="E66" s="13">
        <v>1177974.3600000001</v>
      </c>
      <c r="F66" s="13"/>
      <c r="G66" s="12">
        <v>777370</v>
      </c>
      <c r="H66" s="12">
        <v>5563148</v>
      </c>
      <c r="I66" s="12">
        <v>6012601</v>
      </c>
      <c r="J66" s="12">
        <v>5562601</v>
      </c>
      <c r="K66" s="12">
        <f t="shared" si="53"/>
        <v>-13941.479999999981</v>
      </c>
      <c r="L66" s="12">
        <f t="shared" si="54"/>
        <v>3901385.5700000003</v>
      </c>
      <c r="M66" s="12">
        <f t="shared" si="55"/>
        <v>4834626.6399999997</v>
      </c>
      <c r="N66" s="12"/>
      <c r="O66" s="12">
        <f t="shared" si="43"/>
        <v>3901385.5700000003</v>
      </c>
      <c r="P66" s="12">
        <f t="shared" si="44"/>
        <v>4834626.6399999997</v>
      </c>
      <c r="Q66" s="12">
        <f t="shared" si="47"/>
        <v>0.2392075977253382</v>
      </c>
      <c r="R66" s="12">
        <f t="shared" si="14"/>
        <v>5.5777233008912761</v>
      </c>
      <c r="S66" s="12">
        <f t="shared" si="15"/>
        <v>2.0929898082057483</v>
      </c>
      <c r="T66" s="12">
        <f t="shared" si="48"/>
        <v>-0.62475911849709265</v>
      </c>
      <c r="U66" s="12">
        <v>858894</v>
      </c>
      <c r="V66" s="12">
        <v>1735451</v>
      </c>
      <c r="W66" s="12">
        <v>1222818</v>
      </c>
      <c r="X66" s="12">
        <v>1523398</v>
      </c>
      <c r="Y66" s="12">
        <f t="shared" si="52"/>
        <v>73688.570000000065</v>
      </c>
      <c r="Z66" s="12">
        <v>73688.570000000065</v>
      </c>
      <c r="AA66" s="12">
        <f t="shared" si="45"/>
        <v>0</v>
      </c>
      <c r="AB66" s="12">
        <f t="shared" si="50"/>
        <v>44843.639999999898</v>
      </c>
      <c r="AC66" s="12">
        <v>44843.639999999898</v>
      </c>
      <c r="AD66" s="12">
        <f t="shared" si="46"/>
        <v>0</v>
      </c>
      <c r="AE66" s="12">
        <f t="shared" si="56"/>
        <v>21760849.199549995</v>
      </c>
      <c r="AF66" s="12">
        <f t="shared" si="57"/>
        <v>10118824.284</v>
      </c>
      <c r="AG66" s="12">
        <f>IF($AO$3=1,'Compte de Résultats'!P66+'Compte de Résultats'!Y66+0.05*Z66+AA66+O66,'Compte de Résultats'!P66+'Compte de Résultats'!Y66+'Compte de Résultats'!CJ66-'Compte de Résultats'!CS66+0.05*Z66+AA66+O66)</f>
        <v>72536163.99849999</v>
      </c>
      <c r="AH66" s="12">
        <f>IF($AO$3=1,'Compte de Résultats'!Q66+'Compte de Résultats'!Z66+0.05*AA66+AB66+P66,'Compte de Résultats'!Q66+'Compte de Résultats'!Z66+'Compte de Résultats'!CK66-'Compte de Résultats'!CT66+0.05*AA66+AB66+P66)</f>
        <v>33729414.280000001</v>
      </c>
      <c r="AI66" s="29">
        <f t="shared" si="49"/>
        <v>-0.53499864866444402</v>
      </c>
      <c r="AJ66" s="12">
        <f t="shared" si="32"/>
        <v>17859463.629549995</v>
      </c>
      <c r="AK66" s="12">
        <f t="shared" si="33"/>
        <v>5284197.6440000003</v>
      </c>
      <c r="AL66" s="12">
        <f t="shared" si="34"/>
        <v>0</v>
      </c>
      <c r="AM66" s="12">
        <f t="shared" si="35"/>
        <v>0</v>
      </c>
      <c r="AN66" s="12">
        <f>IF('Compte de Résultats'!BZ66+'Compte de Résultats'!CI66-'Compte de Résultats'!CR66=0,1,0)</f>
        <v>0</v>
      </c>
      <c r="AO66" s="12">
        <f>IF('Compte de Résultats'!CA66+'Compte de Résultats'!CJ66-'Compte de Résultats'!CS66=0,1,0)</f>
        <v>0</v>
      </c>
      <c r="AP66" s="12">
        <f>IF('Compte de Résultats'!CB66+'Compte de Résultats'!CK66-'Compte de Résultats'!CT66=0,1,0)</f>
        <v>0</v>
      </c>
      <c r="AQ66">
        <f t="shared" si="30"/>
        <v>0</v>
      </c>
      <c r="AR66">
        <v>0</v>
      </c>
      <c r="AS66">
        <f t="shared" si="20"/>
        <v>1</v>
      </c>
      <c r="AT66" s="24">
        <f t="shared" si="21"/>
        <v>0</v>
      </c>
      <c r="AU66" s="15">
        <f t="shared" si="51"/>
        <v>0</v>
      </c>
      <c r="AV66" s="24"/>
      <c r="AW66" s="24"/>
    </row>
    <row r="67" spans="2:49" x14ac:dyDescent="0.25">
      <c r="B67" t="str">
        <f>Bilan!B67</f>
        <v>ALDI GMBH &amp; CO. KOMMANDITGESELLSCHAFT MURR</v>
      </c>
      <c r="C67" s="13">
        <v>664877.66</v>
      </c>
      <c r="D67" s="13">
        <v>1752518.63</v>
      </c>
      <c r="E67" s="13">
        <v>1329953.3</v>
      </c>
      <c r="F67" s="13"/>
      <c r="G67" s="12">
        <v>541755</v>
      </c>
      <c r="H67" s="12">
        <v>6340036</v>
      </c>
      <c r="I67" s="12">
        <v>6390708</v>
      </c>
      <c r="J67" s="12">
        <v>5796848</v>
      </c>
      <c r="K67" s="12">
        <f t="shared" si="53"/>
        <v>-123122.66000000003</v>
      </c>
      <c r="L67" s="12">
        <f t="shared" si="54"/>
        <v>4587517.37</v>
      </c>
      <c r="M67" s="12">
        <f t="shared" si="55"/>
        <v>5060754.7</v>
      </c>
      <c r="N67" s="12"/>
      <c r="O67" s="12">
        <f t="shared" si="43"/>
        <v>4587517.37</v>
      </c>
      <c r="P67" s="12">
        <f t="shared" si="44"/>
        <v>5060754.7</v>
      </c>
      <c r="Q67" s="12">
        <f t="shared" si="47"/>
        <v>0.10315761049641542</v>
      </c>
      <c r="R67" s="12">
        <f t="shared" si="14"/>
        <v>3.3398503200762804</v>
      </c>
      <c r="S67" s="12">
        <f t="shared" si="15"/>
        <v>1.7970414807894164</v>
      </c>
      <c r="T67" s="12">
        <f t="shared" si="48"/>
        <v>-0.46193951567614772</v>
      </c>
      <c r="U67" s="12">
        <v>731376</v>
      </c>
      <c r="V67" s="12">
        <v>1825475</v>
      </c>
      <c r="W67" s="12">
        <v>1374180</v>
      </c>
      <c r="X67" s="12">
        <v>1496388</v>
      </c>
      <c r="Y67" s="12">
        <f t="shared" si="52"/>
        <v>72956.370000000112</v>
      </c>
      <c r="Z67" s="12">
        <v>72956.370000000112</v>
      </c>
      <c r="AA67" s="12">
        <f t="shared" si="45"/>
        <v>0</v>
      </c>
      <c r="AB67" s="12">
        <f t="shared" si="50"/>
        <v>44226.699999999953</v>
      </c>
      <c r="AC67" s="12">
        <v>44226.699999999953</v>
      </c>
      <c r="AD67" s="12">
        <f t="shared" si="46"/>
        <v>0</v>
      </c>
      <c r="AE67" s="12">
        <f t="shared" si="56"/>
        <v>15321621.356549997</v>
      </c>
      <c r="AF67" s="12">
        <f t="shared" si="57"/>
        <v>9094386.1199999992</v>
      </c>
      <c r="AG67" s="12">
        <f>IF($AO$3=1,'Compte de Résultats'!P67+'Compte de Résultats'!Y67+0.05*Z67+AA67+O67,'Compte de Résultats'!P67+'Compte de Résultats'!Y67+'Compte de Résultats'!CJ67-'Compte de Résultats'!CS67+0.05*Z67+AA67+O67)</f>
        <v>51072071.188499995</v>
      </c>
      <c r="AH67" s="12">
        <f>IF($AO$3=1,'Compte de Résultats'!Q67+'Compte de Résultats'!Z67+0.05*AA67+AB67+P67,'Compte de Résultats'!Q67+'Compte de Résultats'!Z67+'Compte de Résultats'!CK67-'Compte de Résultats'!CT67+0.05*AA67+AB67+P67)</f>
        <v>30314620.399999999</v>
      </c>
      <c r="AI67" s="29">
        <f t="shared" si="49"/>
        <v>-0.4064344818107552</v>
      </c>
      <c r="AJ67" s="12">
        <f t="shared" si="32"/>
        <v>10734103.986549996</v>
      </c>
      <c r="AK67" s="12">
        <f t="shared" si="33"/>
        <v>4033631.419999999</v>
      </c>
      <c r="AL67" s="12">
        <f t="shared" si="34"/>
        <v>0</v>
      </c>
      <c r="AM67" s="12">
        <f t="shared" si="35"/>
        <v>0</v>
      </c>
      <c r="AN67" s="12">
        <f>IF('Compte de Résultats'!BZ67+'Compte de Résultats'!CI67-'Compte de Résultats'!CR67=0,1,0)</f>
        <v>0</v>
      </c>
      <c r="AO67" s="12">
        <f>IF('Compte de Résultats'!CA67+'Compte de Résultats'!CJ67-'Compte de Résultats'!CS67=0,1,0)</f>
        <v>0</v>
      </c>
      <c r="AP67" s="12">
        <f>IF('Compte de Résultats'!CB67+'Compte de Résultats'!CK67-'Compte de Résultats'!CT67=0,1,0)</f>
        <v>0</v>
      </c>
      <c r="AQ67">
        <f t="shared" si="30"/>
        <v>0</v>
      </c>
      <c r="AR67">
        <v>0</v>
      </c>
      <c r="AS67">
        <f t="shared" si="20"/>
        <v>1</v>
      </c>
      <c r="AT67" s="24">
        <f t="shared" si="21"/>
        <v>0</v>
      </c>
      <c r="AU67" s="15">
        <f t="shared" si="51"/>
        <v>0</v>
      </c>
      <c r="AV67" s="24"/>
      <c r="AW67" s="24"/>
    </row>
    <row r="68" spans="2:49" x14ac:dyDescent="0.25">
      <c r="B68" t="str">
        <f>Bilan!B68</f>
        <v>ALDI GMBH &amp; CO. KOMMANDITGESELLSCHAFT ROTH</v>
      </c>
      <c r="C68" s="13">
        <v>435059.32</v>
      </c>
      <c r="D68" s="13">
        <v>1311183.7</v>
      </c>
      <c r="E68" s="13">
        <v>1007429.32</v>
      </c>
      <c r="F68" s="13"/>
      <c r="G68" s="12">
        <v>435816</v>
      </c>
      <c r="H68" s="12">
        <v>4649765</v>
      </c>
      <c r="I68" s="12">
        <v>4960518</v>
      </c>
      <c r="J68" s="12">
        <v>4568041</v>
      </c>
      <c r="K68" s="12">
        <f t="shared" si="53"/>
        <v>756.67999999999302</v>
      </c>
      <c r="L68" s="12">
        <f t="shared" si="54"/>
        <v>3338581.3</v>
      </c>
      <c r="M68" s="12">
        <f t="shared" si="55"/>
        <v>3953088.68</v>
      </c>
      <c r="N68" s="12"/>
      <c r="O68" s="12">
        <f t="shared" si="43"/>
        <v>3338581.3</v>
      </c>
      <c r="P68" s="12">
        <f t="shared" si="44"/>
        <v>3953088.68</v>
      </c>
      <c r="Q68" s="12">
        <f t="shared" si="47"/>
        <v>0.18406242795405353</v>
      </c>
      <c r="R68" s="12">
        <f t="shared" ref="R68:R69" si="58">AE68/O68</f>
        <v>3.8508671825664389</v>
      </c>
      <c r="S68" s="12">
        <f t="shared" ref="S68:S69" si="59">AF68/P68</f>
        <v>1.9494039551877695</v>
      </c>
      <c r="T68" s="12">
        <f t="shared" si="48"/>
        <v>-0.49377533351109376</v>
      </c>
      <c r="U68" s="12">
        <v>502064</v>
      </c>
      <c r="V68" s="12">
        <v>1384602</v>
      </c>
      <c r="W68" s="12">
        <v>1051950</v>
      </c>
      <c r="X68" s="12">
        <v>1226350</v>
      </c>
      <c r="Y68" s="12">
        <f t="shared" si="52"/>
        <v>73418.300000000047</v>
      </c>
      <c r="Z68" s="12">
        <v>73418.300000000047</v>
      </c>
      <c r="AA68" s="12">
        <f t="shared" si="45"/>
        <v>0</v>
      </c>
      <c r="AB68" s="12">
        <f t="shared" si="50"/>
        <v>44520.680000000051</v>
      </c>
      <c r="AC68" s="12">
        <v>44520.680000000051</v>
      </c>
      <c r="AD68" s="12">
        <f t="shared" si="46"/>
        <v>0</v>
      </c>
      <c r="AE68" s="12">
        <f t="shared" si="56"/>
        <v>12856433.164499998</v>
      </c>
      <c r="AF68" s="12">
        <f t="shared" si="57"/>
        <v>7706166.7079999996</v>
      </c>
      <c r="AG68" s="12">
        <f>IF($AO$3=1,'Compte de Résultats'!P68+'Compte de Résultats'!Y68+0.05*Z68+AA68+O68,'Compte de Résultats'!P68+'Compte de Résultats'!Y68+'Compte de Résultats'!CJ68-'Compte de Résultats'!CS68+0.05*Z68+AA68+O68)</f>
        <v>42854777.214999996</v>
      </c>
      <c r="AH68" s="12">
        <f>IF($AO$3=1,'Compte de Résultats'!Q68+'Compte de Résultats'!Z68+0.05*AA68+AB68+P68,'Compte de Résultats'!Q68+'Compte de Résultats'!Z68+'Compte de Résultats'!CK68-'Compte de Résultats'!CT68+0.05*AA68+AB68+P68)</f>
        <v>25687222.359999999</v>
      </c>
      <c r="AI68" s="29">
        <f t="shared" si="49"/>
        <v>-0.40059839230691469</v>
      </c>
      <c r="AJ68" s="12">
        <f t="shared" si="32"/>
        <v>9517851.8644999973</v>
      </c>
      <c r="AK68" s="12">
        <f t="shared" si="33"/>
        <v>3753078.0279999995</v>
      </c>
      <c r="AL68" s="12">
        <f t="shared" si="34"/>
        <v>0</v>
      </c>
      <c r="AM68" s="12">
        <f t="shared" si="35"/>
        <v>0</v>
      </c>
      <c r="AN68" s="12">
        <f>IF('Compte de Résultats'!BZ68+'Compte de Résultats'!CI68-'Compte de Résultats'!CR68=0,1,0)</f>
        <v>0</v>
      </c>
      <c r="AO68" s="12">
        <f>IF('Compte de Résultats'!CA68+'Compte de Résultats'!CJ68-'Compte de Résultats'!CS68=0,1,0)</f>
        <v>0</v>
      </c>
      <c r="AP68" s="12">
        <f>IF('Compte de Résultats'!CB68+'Compte de Résultats'!CK68-'Compte de Résultats'!CT68=0,1,0)</f>
        <v>0</v>
      </c>
      <c r="AQ68">
        <f t="shared" si="30"/>
        <v>0</v>
      </c>
      <c r="AR68">
        <v>0</v>
      </c>
      <c r="AS68">
        <f t="shared" ref="AS68:AS69" si="60">IF(AND(3000000&lt;P68,AM68),0,1)</f>
        <v>1</v>
      </c>
      <c r="AT68" s="24">
        <f t="shared" ref="AT68:AT69" si="61">IF(AND(AQ68=1,AS68=1),1,0)</f>
        <v>0</v>
      </c>
      <c r="AU68" s="15">
        <f t="shared" ref="AU68:AU69" si="62">IF(AM68-AL68&lt;0,1,0)</f>
        <v>0</v>
      </c>
      <c r="AV68" s="24"/>
      <c r="AW68" s="24"/>
    </row>
    <row r="69" spans="2:49" x14ac:dyDescent="0.25">
      <c r="B69" t="str">
        <f>Bilan!B69</f>
        <v>ALDI GMBH &amp; CO. KOMMANDITGESELLSCHAFT SANKT AUGUSTIN</v>
      </c>
      <c r="C69" s="13">
        <v>913346.19</v>
      </c>
      <c r="D69" s="13">
        <v>1641926.76</v>
      </c>
      <c r="E69" s="13">
        <v>1359245.61</v>
      </c>
      <c r="F69" s="13"/>
      <c r="G69" s="12">
        <v>585335</v>
      </c>
      <c r="H69" s="12">
        <v>5388229</v>
      </c>
      <c r="I69" s="12">
        <v>6218711</v>
      </c>
      <c r="J69" s="12">
        <v>5801042</v>
      </c>
      <c r="K69" s="12">
        <f t="shared" si="53"/>
        <v>-328011.18999999994</v>
      </c>
      <c r="L69" s="12">
        <f t="shared" si="54"/>
        <v>3746302.24</v>
      </c>
      <c r="M69" s="12">
        <f t="shared" si="55"/>
        <v>4859465.3899999997</v>
      </c>
      <c r="N69" s="12"/>
      <c r="O69" s="12">
        <f t="shared" si="43"/>
        <v>3746302.24</v>
      </c>
      <c r="P69" s="12">
        <f t="shared" si="44"/>
        <v>4859465.3899999997</v>
      </c>
      <c r="Q69" s="12">
        <f t="shared" si="47"/>
        <v>0.29713650386093765</v>
      </c>
      <c r="R69" s="12">
        <f t="shared" si="58"/>
        <v>6.0437066699669151</v>
      </c>
      <c r="S69" s="12">
        <f t="shared" si="59"/>
        <v>2.3924594581792054</v>
      </c>
      <c r="T69" s="12">
        <f t="shared" si="48"/>
        <v>-0.60414037463662973</v>
      </c>
      <c r="U69" s="12">
        <v>983504</v>
      </c>
      <c r="V69" s="12">
        <v>1718251</v>
      </c>
      <c r="W69" s="12">
        <v>1406602</v>
      </c>
      <c r="X69" s="12">
        <v>1641006</v>
      </c>
      <c r="Y69" s="12">
        <f t="shared" si="52"/>
        <v>76324.239999999991</v>
      </c>
      <c r="Z69" s="12">
        <v>76324.239999999991</v>
      </c>
      <c r="AA69" s="12">
        <f t="shared" si="45"/>
        <v>0</v>
      </c>
      <c r="AB69" s="12">
        <f t="shared" si="50"/>
        <v>47356.389999999898</v>
      </c>
      <c r="AC69" s="12">
        <v>47356.389999999898</v>
      </c>
      <c r="AD69" s="12">
        <f t="shared" si="46"/>
        <v>0</v>
      </c>
      <c r="AE69" s="12">
        <f t="shared" si="56"/>
        <v>22641551.835599996</v>
      </c>
      <c r="AF69" s="12">
        <f t="shared" si="57"/>
        <v>11626073.934</v>
      </c>
      <c r="AG69" s="12">
        <f>IF($AO$3=1,'Compte de Résultats'!P69+'Compte de Résultats'!Y69+0.05*Z69+AA69+O69,'Compte de Résultats'!P69+'Compte de Résultats'!Y69+'Compte de Résultats'!CJ69-'Compte de Résultats'!CS69+0.05*Z69+AA69+O69)</f>
        <v>75471839.451999992</v>
      </c>
      <c r="AH69" s="12">
        <f>IF($AO$3=1,'Compte de Résultats'!Q69+'Compte de Résultats'!Z69+0.05*AA69+AB69+P69,'Compte de Résultats'!Q69+'Compte de Résultats'!Z69+'Compte de Résultats'!CK69-'Compte de Résultats'!CT69+0.05*AA69+AB69+P69)</f>
        <v>38753579.780000001</v>
      </c>
      <c r="AI69" s="29">
        <f t="shared" si="49"/>
        <v>-0.48651602953645728</v>
      </c>
      <c r="AJ69" s="12">
        <f t="shared" si="32"/>
        <v>18895249.595599994</v>
      </c>
      <c r="AK69" s="12">
        <f t="shared" si="33"/>
        <v>6766608.5440000007</v>
      </c>
      <c r="AL69" s="12">
        <f t="shared" si="34"/>
        <v>0</v>
      </c>
      <c r="AM69" s="12">
        <f t="shared" si="35"/>
        <v>0</v>
      </c>
      <c r="AN69" s="12">
        <f>IF('Compte de Résultats'!BZ69+'Compte de Résultats'!CI69-'Compte de Résultats'!CR69=0,1,0)</f>
        <v>0</v>
      </c>
      <c r="AO69" s="12">
        <f>IF('Compte de Résultats'!CA69+'Compte de Résultats'!CJ69-'Compte de Résultats'!CS69=0,1,0)</f>
        <v>0</v>
      </c>
      <c r="AP69" s="12">
        <f>IF('Compte de Résultats'!CB69+'Compte de Résultats'!CK69-'Compte de Résultats'!CT69=0,1,0)</f>
        <v>0</v>
      </c>
      <c r="AQ69">
        <f t="shared" si="30"/>
        <v>0</v>
      </c>
      <c r="AR69">
        <v>0</v>
      </c>
      <c r="AS69">
        <f t="shared" si="60"/>
        <v>1</v>
      </c>
      <c r="AT69" s="24">
        <f t="shared" si="61"/>
        <v>0</v>
      </c>
      <c r="AU69" s="15">
        <f t="shared" si="62"/>
        <v>0</v>
      </c>
      <c r="AV69" s="24"/>
    </row>
  </sheetData>
  <mergeCells count="16">
    <mergeCell ref="AX32:AX33"/>
    <mergeCell ref="BD21:BD25"/>
    <mergeCell ref="BD26:BD29"/>
    <mergeCell ref="BD30:BD31"/>
    <mergeCell ref="BC16:BD16"/>
    <mergeCell ref="BD17:BD18"/>
    <mergeCell ref="BC19:BD19"/>
    <mergeCell ref="AX23:AX27"/>
    <mergeCell ref="AX28:AX31"/>
    <mergeCell ref="BJ14:BJ15"/>
    <mergeCell ref="BK4:BK7"/>
    <mergeCell ref="BK14:BK15"/>
    <mergeCell ref="BJ11:BJ13"/>
    <mergeCell ref="BK11:BK13"/>
    <mergeCell ref="BK8:BK10"/>
    <mergeCell ref="BJ4:BJ10"/>
  </mergeCells>
  <pageMargins left="0.7" right="0.7" top="0.75" bottom="0.75" header="0.3" footer="0.3"/>
  <pageSetup paperSize="9" orientation="portrait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69"/>
  <sheetViews>
    <sheetView topLeftCell="AM1" workbookViewId="0">
      <selection activeCell="AX15" sqref="AX15"/>
    </sheetView>
  </sheetViews>
  <sheetFormatPr baseColWidth="10" defaultRowHeight="15" x14ac:dyDescent="0.25"/>
  <cols>
    <col min="1" max="1" width="26.140625" customWidth="1"/>
    <col min="2" max="2" width="37.7109375" customWidth="1"/>
    <col min="3" max="3" width="17.42578125" customWidth="1"/>
    <col min="4" max="4" width="16.85546875" customWidth="1"/>
    <col min="5" max="5" width="16.140625" customWidth="1"/>
    <col min="6" max="6" width="17.42578125" customWidth="1"/>
    <col min="7" max="7" width="16" customWidth="1"/>
    <col min="8" max="8" width="16.7109375" customWidth="1"/>
    <col min="9" max="9" width="16.42578125" customWidth="1"/>
    <col min="10" max="10" width="17.140625" customWidth="1"/>
    <col min="11" max="11" width="15.7109375" customWidth="1"/>
    <col min="14" max="14" width="13.42578125" customWidth="1"/>
    <col min="21" max="21" width="32" customWidth="1"/>
    <col min="22" max="22" width="18.140625" customWidth="1"/>
    <col min="23" max="23" width="16.85546875" customWidth="1"/>
    <col min="24" max="24" width="16.7109375" customWidth="1"/>
    <col min="25" max="25" width="17" customWidth="1"/>
    <col min="26" max="26" width="19.140625" customWidth="1"/>
    <col min="27" max="27" width="16.28515625" customWidth="1"/>
    <col min="28" max="28" width="16" customWidth="1"/>
    <col min="29" max="40" width="16.7109375" customWidth="1"/>
    <col min="50" max="50" width="23.28515625" customWidth="1"/>
    <col min="60" max="60" width="19.5703125" customWidth="1"/>
    <col min="61" max="61" width="16.5703125" customWidth="1"/>
    <col min="62" max="62" width="19.85546875" customWidth="1"/>
    <col min="63" max="63" width="18.7109375" customWidth="1"/>
    <col min="64" max="64" width="18.5703125" customWidth="1"/>
    <col min="65" max="65" width="17.5703125" customWidth="1"/>
    <col min="66" max="66" width="19.140625" customWidth="1"/>
    <col min="67" max="67" width="16.7109375" customWidth="1"/>
    <col min="68" max="68" width="17.7109375" customWidth="1"/>
    <col min="69" max="69" width="19.85546875" customWidth="1"/>
    <col min="99" max="99" width="18.28515625" customWidth="1"/>
  </cols>
  <sheetData>
    <row r="1" spans="1:131" x14ac:dyDescent="0.25">
      <c r="C1" s="7" t="s">
        <v>100</v>
      </c>
      <c r="D1" s="1"/>
      <c r="E1" s="1"/>
      <c r="F1" s="1"/>
      <c r="G1" s="1"/>
      <c r="H1" s="1"/>
      <c r="I1" s="1"/>
      <c r="J1" s="1"/>
      <c r="K1" s="1"/>
      <c r="L1" s="8" t="s">
        <v>101</v>
      </c>
      <c r="M1" s="2"/>
      <c r="N1" s="2"/>
      <c r="O1" s="2"/>
      <c r="P1" s="2"/>
      <c r="Q1" s="2"/>
      <c r="R1" s="2"/>
      <c r="S1" s="2"/>
      <c r="T1" s="2"/>
      <c r="U1" s="2"/>
      <c r="V1" s="6" t="s">
        <v>102</v>
      </c>
      <c r="W1" s="4"/>
      <c r="X1" s="4"/>
      <c r="Y1" s="4"/>
      <c r="Z1" s="4"/>
      <c r="AA1" s="4"/>
      <c r="AB1" s="4"/>
      <c r="AC1" s="4"/>
      <c r="AD1" s="4"/>
      <c r="AE1" s="8" t="s">
        <v>344</v>
      </c>
      <c r="AF1" s="2"/>
      <c r="AG1" s="2"/>
      <c r="AH1" s="2"/>
      <c r="AI1" s="2"/>
      <c r="AJ1" s="2"/>
      <c r="AK1" s="2"/>
      <c r="AL1" s="2"/>
      <c r="AM1" s="2"/>
      <c r="AN1" s="2"/>
      <c r="AO1" s="7" t="s">
        <v>103</v>
      </c>
      <c r="AP1" s="1"/>
      <c r="AQ1" s="1"/>
      <c r="AR1" s="1"/>
      <c r="AS1" s="1"/>
      <c r="AT1" s="1"/>
      <c r="AU1" s="1"/>
      <c r="AV1" s="1"/>
      <c r="AW1" s="1"/>
      <c r="AX1" s="1"/>
      <c r="AY1" s="6" t="s">
        <v>104</v>
      </c>
      <c r="AZ1" s="4"/>
      <c r="BA1" s="4"/>
      <c r="BB1" s="4"/>
      <c r="BC1" s="4"/>
      <c r="BD1" s="4"/>
      <c r="BE1" s="4"/>
      <c r="BF1" s="4"/>
      <c r="BG1" s="4"/>
      <c r="BH1" s="4"/>
      <c r="BI1" s="8" t="s">
        <v>105</v>
      </c>
      <c r="BJ1" s="2"/>
      <c r="BK1" s="2"/>
      <c r="BL1" s="2"/>
      <c r="BM1" s="2"/>
      <c r="BN1" s="2"/>
      <c r="BO1" s="2"/>
      <c r="BP1" s="2"/>
      <c r="BQ1" s="2"/>
      <c r="BR1" s="7" t="s">
        <v>106</v>
      </c>
      <c r="BS1" s="1"/>
      <c r="BT1" s="1"/>
      <c r="BU1" s="1"/>
      <c r="BV1" s="1"/>
      <c r="BW1" s="1"/>
      <c r="BX1" s="1"/>
      <c r="BY1" s="1"/>
      <c r="BZ1" s="1"/>
      <c r="CA1" s="1"/>
      <c r="CB1" s="8" t="s">
        <v>107</v>
      </c>
      <c r="CC1" s="2"/>
      <c r="CD1" s="2"/>
      <c r="CE1" s="2"/>
      <c r="CF1" s="2"/>
      <c r="CG1" s="2"/>
      <c r="CH1" s="2"/>
      <c r="CI1" s="2"/>
      <c r="CJ1" s="2"/>
      <c r="CK1" s="2"/>
      <c r="CL1" s="7" t="s">
        <v>108</v>
      </c>
      <c r="CM1" s="1"/>
      <c r="CN1" s="1"/>
      <c r="CO1" s="1"/>
      <c r="CP1" s="1"/>
      <c r="CQ1" s="1"/>
      <c r="CR1" s="1"/>
      <c r="CS1" s="1"/>
      <c r="CT1" s="1"/>
      <c r="CU1" s="1"/>
      <c r="CV1" s="8" t="s">
        <v>109</v>
      </c>
      <c r="CW1" s="2"/>
      <c r="CX1" s="2"/>
      <c r="CY1" s="2"/>
      <c r="CZ1" s="2"/>
      <c r="DA1" s="2"/>
      <c r="DB1" s="2"/>
      <c r="DC1" s="2"/>
      <c r="DD1" s="2"/>
      <c r="DE1" s="2"/>
      <c r="DF1" s="7" t="s">
        <v>110</v>
      </c>
      <c r="DG1" s="1"/>
      <c r="DH1" s="1"/>
      <c r="DI1" s="1"/>
      <c r="DJ1" s="1"/>
      <c r="DK1" s="1"/>
      <c r="DL1" s="1"/>
      <c r="DM1" s="1"/>
      <c r="DN1" s="1"/>
      <c r="DQ1" s="8" t="s">
        <v>165</v>
      </c>
      <c r="DR1" s="2"/>
      <c r="DS1" s="2"/>
      <c r="DT1" s="2"/>
      <c r="DU1" s="2"/>
      <c r="DV1" s="2"/>
      <c r="DW1" s="2"/>
      <c r="DX1" s="2"/>
      <c r="DY1" s="2"/>
      <c r="DZ1" s="2"/>
    </row>
    <row r="2" spans="1:131" x14ac:dyDescent="0.25">
      <c r="A2" t="s">
        <v>159</v>
      </c>
      <c r="C2" s="1" t="s">
        <v>0</v>
      </c>
      <c r="D2" s="1" t="s">
        <v>1</v>
      </c>
      <c r="E2" s="1" t="s">
        <v>2</v>
      </c>
      <c r="F2" s="1" t="s">
        <v>3</v>
      </c>
      <c r="G2" s="1" t="s">
        <v>4</v>
      </c>
      <c r="H2" s="1" t="s">
        <v>5</v>
      </c>
      <c r="I2" s="1" t="s">
        <v>6</v>
      </c>
      <c r="J2" s="1" t="s">
        <v>7</v>
      </c>
      <c r="K2" s="1" t="s">
        <v>8</v>
      </c>
      <c r="L2" s="2" t="s">
        <v>0</v>
      </c>
      <c r="M2" s="2" t="s">
        <v>1</v>
      </c>
      <c r="N2" s="2" t="s">
        <v>2</v>
      </c>
      <c r="O2" s="2" t="s">
        <v>3</v>
      </c>
      <c r="P2" s="2" t="s">
        <v>4</v>
      </c>
      <c r="Q2" s="2" t="s">
        <v>5</v>
      </c>
      <c r="R2" s="2" t="s">
        <v>6</v>
      </c>
      <c r="S2" s="2" t="s">
        <v>7</v>
      </c>
      <c r="T2" s="2" t="s">
        <v>8</v>
      </c>
      <c r="U2" s="8" t="s">
        <v>334</v>
      </c>
      <c r="V2" s="4" t="s">
        <v>0</v>
      </c>
      <c r="W2" s="4" t="s">
        <v>1</v>
      </c>
      <c r="X2" s="4" t="s">
        <v>2</v>
      </c>
      <c r="Y2" s="4" t="s">
        <v>3</v>
      </c>
      <c r="Z2" s="4" t="s">
        <v>4</v>
      </c>
      <c r="AA2" s="4" t="s">
        <v>5</v>
      </c>
      <c r="AB2" s="4" t="s">
        <v>6</v>
      </c>
      <c r="AC2" s="4" t="s">
        <v>7</v>
      </c>
      <c r="AD2" s="4" t="s">
        <v>8</v>
      </c>
      <c r="AE2" s="2" t="s">
        <v>0</v>
      </c>
      <c r="AF2" s="2" t="s">
        <v>1</v>
      </c>
      <c r="AG2" s="2" t="s">
        <v>2</v>
      </c>
      <c r="AH2" s="2" t="s">
        <v>3</v>
      </c>
      <c r="AI2" s="2" t="s">
        <v>4</v>
      </c>
      <c r="AJ2" s="2" t="s">
        <v>5</v>
      </c>
      <c r="AK2" s="2" t="s">
        <v>6</v>
      </c>
      <c r="AL2" s="2" t="s">
        <v>7</v>
      </c>
      <c r="AM2" s="2" t="s">
        <v>8</v>
      </c>
      <c r="AN2" s="2"/>
      <c r="AO2" s="1" t="s">
        <v>0</v>
      </c>
      <c r="AP2" s="1" t="s">
        <v>1</v>
      </c>
      <c r="AQ2" s="1" t="s">
        <v>2</v>
      </c>
      <c r="AR2" s="1" t="s">
        <v>3</v>
      </c>
      <c r="AS2" s="1" t="s">
        <v>4</v>
      </c>
      <c r="AT2" s="1" t="s">
        <v>5</v>
      </c>
      <c r="AU2" s="1" t="s">
        <v>6</v>
      </c>
      <c r="AV2" s="1" t="s">
        <v>7</v>
      </c>
      <c r="AW2" s="1" t="s">
        <v>8</v>
      </c>
      <c r="AX2" s="1" t="s">
        <v>111</v>
      </c>
      <c r="AY2" s="4" t="s">
        <v>0</v>
      </c>
      <c r="AZ2" s="4" t="s">
        <v>1</v>
      </c>
      <c r="BA2" s="4" t="s">
        <v>2</v>
      </c>
      <c r="BB2" s="4" t="s">
        <v>3</v>
      </c>
      <c r="BC2" s="4" t="s">
        <v>4</v>
      </c>
      <c r="BD2" s="4" t="s">
        <v>5</v>
      </c>
      <c r="BE2" s="4" t="s">
        <v>6</v>
      </c>
      <c r="BF2" s="4" t="s">
        <v>7</v>
      </c>
      <c r="BG2" s="4" t="s">
        <v>8</v>
      </c>
      <c r="BH2" s="4" t="s">
        <v>111</v>
      </c>
      <c r="BI2" s="2" t="s">
        <v>0</v>
      </c>
      <c r="BJ2" s="2" t="s">
        <v>1</v>
      </c>
      <c r="BK2" s="2" t="s">
        <v>2</v>
      </c>
      <c r="BL2" s="2" t="s">
        <v>3</v>
      </c>
      <c r="BM2" s="2" t="s">
        <v>4</v>
      </c>
      <c r="BN2" s="2" t="s">
        <v>5</v>
      </c>
      <c r="BO2" s="2" t="s">
        <v>6</v>
      </c>
      <c r="BP2" s="2" t="s">
        <v>7</v>
      </c>
      <c r="BQ2" s="2" t="s">
        <v>8</v>
      </c>
      <c r="BR2" s="1" t="s">
        <v>0</v>
      </c>
      <c r="BS2" s="1" t="s">
        <v>1</v>
      </c>
      <c r="BT2" s="1" t="s">
        <v>2</v>
      </c>
      <c r="BU2" s="1" t="s">
        <v>3</v>
      </c>
      <c r="BV2" s="1" t="s">
        <v>4</v>
      </c>
      <c r="BW2" s="1" t="s">
        <v>5</v>
      </c>
      <c r="BX2" s="1" t="s">
        <v>6</v>
      </c>
      <c r="BY2" s="1" t="s">
        <v>7</v>
      </c>
      <c r="BZ2" s="1" t="s">
        <v>8</v>
      </c>
      <c r="CA2" s="1" t="s">
        <v>112</v>
      </c>
      <c r="CB2" s="2" t="s">
        <v>0</v>
      </c>
      <c r="CC2" s="2" t="s">
        <v>1</v>
      </c>
      <c r="CD2" s="2" t="s">
        <v>2</v>
      </c>
      <c r="CE2" s="2" t="s">
        <v>3</v>
      </c>
      <c r="CF2" s="2" t="s">
        <v>4</v>
      </c>
      <c r="CG2" s="2" t="s">
        <v>5</v>
      </c>
      <c r="CH2" s="2" t="s">
        <v>6</v>
      </c>
      <c r="CI2" s="2" t="s">
        <v>7</v>
      </c>
      <c r="CJ2" s="2" t="s">
        <v>8</v>
      </c>
      <c r="CK2" s="2"/>
      <c r="CL2" s="1" t="s">
        <v>0</v>
      </c>
      <c r="CM2" s="1" t="s">
        <v>1</v>
      </c>
      <c r="CN2" s="1" t="s">
        <v>2</v>
      </c>
      <c r="CO2" s="1" t="s">
        <v>3</v>
      </c>
      <c r="CP2" s="1" t="s">
        <v>4</v>
      </c>
      <c r="CQ2" s="1" t="s">
        <v>5</v>
      </c>
      <c r="CR2" s="1" t="s">
        <v>6</v>
      </c>
      <c r="CS2" s="1" t="s">
        <v>7</v>
      </c>
      <c r="CT2" s="1" t="s">
        <v>8</v>
      </c>
      <c r="CU2" s="1"/>
      <c r="CV2" s="2" t="s">
        <v>0</v>
      </c>
      <c r="CW2" s="2" t="s">
        <v>1</v>
      </c>
      <c r="CX2" s="2" t="s">
        <v>2</v>
      </c>
      <c r="CY2" s="2" t="s">
        <v>3</v>
      </c>
      <c r="CZ2" s="2" t="s">
        <v>4</v>
      </c>
      <c r="DA2" s="2" t="s">
        <v>5</v>
      </c>
      <c r="DB2" s="2" t="s">
        <v>6</v>
      </c>
      <c r="DC2" s="2" t="s">
        <v>7</v>
      </c>
      <c r="DD2" s="2" t="s">
        <v>8</v>
      </c>
      <c r="DE2" s="2"/>
      <c r="DF2" s="1" t="s">
        <v>0</v>
      </c>
      <c r="DG2" s="1" t="s">
        <v>1</v>
      </c>
      <c r="DH2" s="1" t="s">
        <v>2</v>
      </c>
      <c r="DI2" s="1" t="s">
        <v>3</v>
      </c>
      <c r="DJ2" s="1" t="s">
        <v>4</v>
      </c>
      <c r="DK2" s="1" t="s">
        <v>5</v>
      </c>
      <c r="DL2" s="1" t="s">
        <v>6</v>
      </c>
      <c r="DM2" s="1" t="s">
        <v>7</v>
      </c>
      <c r="DN2" s="1" t="s">
        <v>8</v>
      </c>
      <c r="DQ2" s="2" t="s">
        <v>0</v>
      </c>
      <c r="DR2" s="2" t="s">
        <v>1</v>
      </c>
      <c r="DS2" s="2" t="s">
        <v>2</v>
      </c>
      <c r="DT2" s="2" t="s">
        <v>3</v>
      </c>
      <c r="DU2" s="2" t="s">
        <v>4</v>
      </c>
      <c r="DV2" s="2" t="s">
        <v>5</v>
      </c>
      <c r="DW2" s="2" t="s">
        <v>6</v>
      </c>
      <c r="DX2" s="2" t="s">
        <v>7</v>
      </c>
      <c r="DY2" s="2" t="s">
        <v>8</v>
      </c>
      <c r="DZ2" s="8" t="s">
        <v>117</v>
      </c>
      <c r="EA2" s="25" t="s">
        <v>115</v>
      </c>
    </row>
    <row r="3" spans="1:131" x14ac:dyDescent="0.25">
      <c r="A3">
        <v>0</v>
      </c>
      <c r="B3" t="str">
        <f>Bilan!B3</f>
        <v>AMBAU GMBH</v>
      </c>
      <c r="C3" s="12">
        <v>5260120</v>
      </c>
      <c r="D3" s="12">
        <v>13905576</v>
      </c>
      <c r="E3" s="12">
        <v>19556337</v>
      </c>
      <c r="F3" s="12">
        <v>24303376</v>
      </c>
      <c r="G3" s="12">
        <v>34116990</v>
      </c>
      <c r="H3" s="12">
        <v>49866270</v>
      </c>
      <c r="I3" s="12">
        <v>56677256</v>
      </c>
      <c r="J3" s="12">
        <v>70889655</v>
      </c>
      <c r="K3" s="12">
        <v>73040601</v>
      </c>
      <c r="L3">
        <v>0.29740300727512575</v>
      </c>
      <c r="M3">
        <v>0.44378887898689734</v>
      </c>
      <c r="N3">
        <v>0.47473672665685751</v>
      </c>
      <c r="O3">
        <v>0.2131508879535837</v>
      </c>
      <c r="P3">
        <v>0.28732101193484522</v>
      </c>
      <c r="Q3">
        <v>0.42505946653390841</v>
      </c>
      <c r="R3">
        <v>0.3980722201740941</v>
      </c>
      <c r="S3">
        <v>0.44243520216587973</v>
      </c>
      <c r="T3">
        <v>0.60435672411530383</v>
      </c>
      <c r="U3">
        <v>0.38546156959924516</v>
      </c>
      <c r="V3" s="12">
        <v>3562294</v>
      </c>
      <c r="W3" s="12">
        <v>8932138</v>
      </c>
      <c r="X3" s="12">
        <v>12703201</v>
      </c>
      <c r="Y3" s="12">
        <v>56406713</v>
      </c>
      <c r="Z3" s="12">
        <v>73635980</v>
      </c>
      <c r="AA3" s="12">
        <v>67449716</v>
      </c>
      <c r="AB3" s="12">
        <v>55382723</v>
      </c>
      <c r="AC3" s="12">
        <v>33843083</v>
      </c>
      <c r="AD3" s="12">
        <v>24118226</v>
      </c>
      <c r="AE3" s="12">
        <v>0.3089766957832269</v>
      </c>
      <c r="AF3" s="12">
        <v>0.28551778841507836</v>
      </c>
      <c r="AG3" s="12">
        <v>0.3212799716697074</v>
      </c>
      <c r="AH3" s="12">
        <v>0.59525698505868985</v>
      </c>
      <c r="AI3" s="12">
        <v>0.62016172142905535</v>
      </c>
      <c r="AJ3" s="12">
        <v>0.57494054199007916</v>
      </c>
      <c r="AK3" s="12">
        <v>0.38899638732672781</v>
      </c>
      <c r="AL3" s="12">
        <v>0.31450855691882307</v>
      </c>
      <c r="AM3" s="12">
        <v>0.27831739403855815</v>
      </c>
      <c r="AN3" s="12"/>
      <c r="AO3">
        <v>0.20140927362838432</v>
      </c>
      <c r="AP3">
        <v>0.28506431592450876</v>
      </c>
      <c r="AQ3">
        <v>0.30837452130243609</v>
      </c>
      <c r="AR3">
        <v>0.49471073329454118</v>
      </c>
      <c r="AS3">
        <v>0.6201357238259888</v>
      </c>
      <c r="AT3">
        <v>0.57494054199007916</v>
      </c>
      <c r="AU3">
        <v>0.38898007877969365</v>
      </c>
      <c r="AV3">
        <v>0.21122082296805714</v>
      </c>
      <c r="AW3">
        <v>0.19956040691440294</v>
      </c>
      <c r="AX3">
        <v>0.16217519308959627</v>
      </c>
      <c r="AY3">
        <v>0.67722675528314946</v>
      </c>
      <c r="AZ3">
        <v>0.64234217985648345</v>
      </c>
      <c r="BA3">
        <v>0.64956954873502126</v>
      </c>
      <c r="BB3">
        <v>2.3209414609723358</v>
      </c>
      <c r="BC3">
        <v>2.1583375321210929</v>
      </c>
      <c r="BD3">
        <v>1.3526120160982564</v>
      </c>
      <c r="BE3">
        <v>0.97715956820492511</v>
      </c>
      <c r="BF3">
        <v>0.47740510233827488</v>
      </c>
      <c r="BG3">
        <v>0.33020300585971357</v>
      </c>
      <c r="BH3">
        <v>-0.41721407504539437</v>
      </c>
      <c r="BI3" s="12">
        <v>5464822</v>
      </c>
      <c r="BJ3" s="12">
        <v>8946347</v>
      </c>
      <c r="BK3" s="12">
        <v>13234829</v>
      </c>
      <c r="BL3" s="12">
        <v>67870955</v>
      </c>
      <c r="BM3" s="12">
        <v>73639067</v>
      </c>
      <c r="BN3" s="12">
        <v>67449716</v>
      </c>
      <c r="BO3" s="12">
        <v>55385045</v>
      </c>
      <c r="BP3" s="12">
        <v>50392471</v>
      </c>
      <c r="BQ3" s="12">
        <v>33636541</v>
      </c>
      <c r="BR3">
        <v>0.3089766957832269</v>
      </c>
      <c r="BS3">
        <v>0.28551778841507836</v>
      </c>
      <c r="BT3">
        <v>0.3212799716697074</v>
      </c>
      <c r="BU3">
        <v>0.59525698505868985</v>
      </c>
      <c r="BV3">
        <v>0.62016172142905535</v>
      </c>
      <c r="BW3">
        <v>0.57494054199007916</v>
      </c>
      <c r="BX3">
        <v>0.38899638732672781</v>
      </c>
      <c r="BY3">
        <v>0.31450855691882307</v>
      </c>
      <c r="BZ3">
        <v>0.27831739403855815</v>
      </c>
      <c r="CA3">
        <v>-3.4130541226001024E-2</v>
      </c>
      <c r="CB3">
        <v>1.0389158422241318</v>
      </c>
      <c r="CC3">
        <v>0.64336400016799011</v>
      </c>
      <c r="CD3">
        <v>0.67675398516603591</v>
      </c>
      <c r="CE3">
        <v>2.7926554319037815</v>
      </c>
      <c r="CF3">
        <v>2.1584280148981492</v>
      </c>
      <c r="CG3">
        <v>1.3526120160982564</v>
      </c>
      <c r="CH3">
        <v>0.97720053701964682</v>
      </c>
      <c r="CI3">
        <v>0.7108578959793217</v>
      </c>
      <c r="CJ3">
        <v>0.46051840400382249</v>
      </c>
      <c r="CK3">
        <v>-0.51565381083330886</v>
      </c>
      <c r="CM3">
        <v>0.31154764654990413</v>
      </c>
      <c r="CN3">
        <v>0.37258718741865804</v>
      </c>
      <c r="CO3">
        <v>0.42220598363822676</v>
      </c>
      <c r="CP3">
        <v>0.24251287844528746</v>
      </c>
      <c r="CQ3">
        <v>0.29947004471452981</v>
      </c>
      <c r="CR3">
        <v>0.17901228038105804</v>
      </c>
      <c r="CS3">
        <v>0.13518293701761344</v>
      </c>
      <c r="CT3">
        <v>0.14991744820457528</v>
      </c>
      <c r="CU3">
        <v>-0.29070156198654207</v>
      </c>
      <c r="CW3">
        <v>3.8617192373856226</v>
      </c>
      <c r="CX3">
        <v>2.9022520881947025</v>
      </c>
      <c r="CY3">
        <v>3.1166181985231467</v>
      </c>
      <c r="CZ3">
        <v>1.3735281147223251</v>
      </c>
      <c r="DA3">
        <v>1.1525264212957811</v>
      </c>
      <c r="DB3">
        <v>1.1104761810592136</v>
      </c>
      <c r="DC3">
        <v>1.4950946250414299</v>
      </c>
      <c r="DD3">
        <v>0.87399136344058059</v>
      </c>
      <c r="DE3">
        <v>-0.63019967545529898</v>
      </c>
      <c r="DF3">
        <v>0.2876998618521045</v>
      </c>
      <c r="DG3">
        <v>0.33735477805985903</v>
      </c>
      <c r="DH3">
        <v>0.34920819182023977</v>
      </c>
      <c r="DI3">
        <v>0.57066283331356771</v>
      </c>
      <c r="DJ3">
        <v>0.5309742870820563</v>
      </c>
      <c r="DK3">
        <v>0.56672837039215074</v>
      </c>
      <c r="DL3">
        <v>0.55838160637502654</v>
      </c>
      <c r="DM3">
        <v>0.55316239948038914</v>
      </c>
      <c r="DN3">
        <v>0.67615517671169911</v>
      </c>
      <c r="DO3">
        <v>-6.8945490957794025E-3</v>
      </c>
      <c r="DQ3">
        <v>17.681420177453418</v>
      </c>
      <c r="DR3">
        <v>18.03944402850605</v>
      </c>
      <c r="DS3">
        <v>18.325693824893655</v>
      </c>
      <c r="DT3">
        <v>18.670553334395599</v>
      </c>
      <c r="DU3">
        <v>18.869263500749238</v>
      </c>
      <c r="DV3">
        <v>18.734417666581095</v>
      </c>
      <c r="DW3">
        <v>18.6851705018037</v>
      </c>
      <c r="DX3">
        <v>19.176194895791266</v>
      </c>
      <c r="DY3">
        <v>18.757411554283372</v>
      </c>
      <c r="DZ3">
        <v>-7.1463220683090564E-3</v>
      </c>
      <c r="EA3">
        <v>3.4205912937696607E-3</v>
      </c>
    </row>
    <row r="4" spans="1:131" x14ac:dyDescent="0.25">
      <c r="A4">
        <v>0</v>
      </c>
      <c r="B4" t="str">
        <f>Bilan!B4</f>
        <v>ARCELORMITTAL EISENHÜTTENSTADT GMBH</v>
      </c>
      <c r="C4" s="12">
        <v>573869411</v>
      </c>
      <c r="D4" s="12">
        <v>561567709</v>
      </c>
      <c r="E4" s="12">
        <v>429366155</v>
      </c>
      <c r="F4" s="12">
        <v>384575771</v>
      </c>
      <c r="G4" s="12">
        <v>381145954</v>
      </c>
      <c r="H4" s="12">
        <v>378071033</v>
      </c>
      <c r="I4" s="12">
        <v>375027880</v>
      </c>
      <c r="J4" s="12">
        <v>372574438</v>
      </c>
      <c r="K4" s="12">
        <v>370623490</v>
      </c>
      <c r="L4">
        <v>0.62105780335504956</v>
      </c>
      <c r="M4">
        <v>0.62780179746524289</v>
      </c>
      <c r="N4">
        <v>0.54296572530444076</v>
      </c>
      <c r="O4">
        <v>0.45634297793025835</v>
      </c>
      <c r="P4">
        <v>0.47408430589592437</v>
      </c>
      <c r="Q4">
        <v>0.43954881248598243</v>
      </c>
      <c r="R4">
        <v>0.46590870181954175</v>
      </c>
      <c r="S4">
        <v>0.49089267706076611</v>
      </c>
      <c r="T4">
        <v>0.46492834303252761</v>
      </c>
      <c r="U4">
        <v>-1.7245042653188807E-2</v>
      </c>
      <c r="V4" s="12">
        <v>121912040</v>
      </c>
      <c r="W4" s="12">
        <v>115601727</v>
      </c>
      <c r="X4" s="12">
        <v>139907772</v>
      </c>
      <c r="Y4" s="12">
        <v>166045021</v>
      </c>
      <c r="Z4" s="12">
        <v>94009909</v>
      </c>
      <c r="AA4" s="12">
        <v>235828842</v>
      </c>
      <c r="AB4" s="12">
        <v>84963932</v>
      </c>
      <c r="AC4" s="12">
        <v>166832481</v>
      </c>
      <c r="AD4" s="12">
        <v>49333750</v>
      </c>
      <c r="AE4" s="12">
        <v>0.13212918492181791</v>
      </c>
      <c r="AF4" s="12">
        <v>0.12923637184468151</v>
      </c>
      <c r="AG4" s="12">
        <v>0.17692387724344116</v>
      </c>
      <c r="AH4" s="12">
        <v>0.19752360288188234</v>
      </c>
      <c r="AI4" s="12">
        <v>0.11722414827623871</v>
      </c>
      <c r="AJ4" s="12">
        <v>0.27417675093623051</v>
      </c>
      <c r="AK4" s="12">
        <v>0.10555331315528814</v>
      </c>
      <c r="AL4" s="12">
        <v>0.22012750340392076</v>
      </c>
      <c r="AM4" s="12">
        <v>6.2079369460439328E-2</v>
      </c>
      <c r="AN4" s="12"/>
      <c r="AO4">
        <v>0.13193667812507423</v>
      </c>
      <c r="AP4">
        <v>0.12923636960879156</v>
      </c>
      <c r="AQ4">
        <v>0.17692387724344116</v>
      </c>
      <c r="AR4">
        <v>0.1970313396410828</v>
      </c>
      <c r="AS4">
        <v>0.1169332167582291</v>
      </c>
      <c r="AT4">
        <v>0.27417675093623051</v>
      </c>
      <c r="AU4">
        <v>0.10555331315528814</v>
      </c>
      <c r="AV4">
        <v>0.21981337114378038</v>
      </c>
      <c r="AW4">
        <v>6.1886683553384482E-2</v>
      </c>
      <c r="AX4">
        <v>0.39153878482315407</v>
      </c>
      <c r="AY4">
        <v>0.21243864486096473</v>
      </c>
      <c r="AZ4">
        <v>0.20585536729997414</v>
      </c>
      <c r="BA4">
        <v>0.3258472293886322</v>
      </c>
      <c r="BB4">
        <v>0.43176152405087426</v>
      </c>
      <c r="BC4">
        <v>0.24665068069960411</v>
      </c>
      <c r="BD4">
        <v>0.62376860805413781</v>
      </c>
      <c r="BE4">
        <v>0.22655364182524243</v>
      </c>
      <c r="BF4">
        <v>0.44778295015505065</v>
      </c>
      <c r="BG4">
        <v>0.13311015445890922</v>
      </c>
      <c r="BH4">
        <v>0.44470633279643379</v>
      </c>
      <c r="BI4" s="12">
        <v>122089920</v>
      </c>
      <c r="BJ4" s="12">
        <v>115601729</v>
      </c>
      <c r="BK4" s="12">
        <v>139907772</v>
      </c>
      <c r="BL4" s="12">
        <v>166459868</v>
      </c>
      <c r="BM4" s="12">
        <v>94243807</v>
      </c>
      <c r="BN4" s="12">
        <v>235828842</v>
      </c>
      <c r="BO4" s="12">
        <v>84963932</v>
      </c>
      <c r="BP4" s="12">
        <v>167070899</v>
      </c>
      <c r="BQ4" s="12">
        <v>49487352</v>
      </c>
      <c r="BR4">
        <v>0.13212918492181791</v>
      </c>
      <c r="BS4">
        <v>0.12923637184468151</v>
      </c>
      <c r="BT4">
        <v>0.17692387724344116</v>
      </c>
      <c r="BU4">
        <v>0.19752360288188234</v>
      </c>
      <c r="BV4">
        <v>0.11722414827623871</v>
      </c>
      <c r="BW4">
        <v>0.27417675093623051</v>
      </c>
      <c r="BX4">
        <v>0.10555331315528814</v>
      </c>
      <c r="BY4">
        <v>0.22012750340392076</v>
      </c>
      <c r="BZ4">
        <v>6.2079369460439328E-2</v>
      </c>
      <c r="CA4">
        <v>0.3880708276680544</v>
      </c>
      <c r="CB4">
        <v>0.21274861085077071</v>
      </c>
      <c r="CC4">
        <v>0.20585537086143249</v>
      </c>
      <c r="CD4">
        <v>0.3258472293886322</v>
      </c>
      <c r="CE4">
        <v>0.43284023735338228</v>
      </c>
      <c r="CF4">
        <v>0.24726435112571077</v>
      </c>
      <c r="CG4">
        <v>0.62376860805413781</v>
      </c>
      <c r="CH4">
        <v>0.22655364182524243</v>
      </c>
      <c r="CI4">
        <v>0.44842287059961961</v>
      </c>
      <c r="CJ4">
        <v>0.13352459661960445</v>
      </c>
      <c r="CK4">
        <v>0.44110587284628189</v>
      </c>
      <c r="CM4">
        <v>0.28092807968259337</v>
      </c>
      <c r="CN4">
        <v>2.6382867495966671E-2</v>
      </c>
      <c r="CO4">
        <v>0.10982431003438706</v>
      </c>
      <c r="CP4">
        <v>6.2467515478765015E-2</v>
      </c>
      <c r="CQ4">
        <v>5.2002610146958429E-2</v>
      </c>
      <c r="CR4">
        <v>-3.9590594098257801E-3</v>
      </c>
      <c r="CS4">
        <v>-6.6220706253380746E-3</v>
      </c>
      <c r="CT4">
        <v>1.3522347780700472E-2</v>
      </c>
      <c r="CU4">
        <v>-0.52649272159619387</v>
      </c>
      <c r="CW4">
        <v>1.4620984316796588</v>
      </c>
      <c r="CX4">
        <v>0.24201590726362041</v>
      </c>
      <c r="CY4">
        <v>1.6227477510601369</v>
      </c>
      <c r="CZ4">
        <v>1.0422104144666819</v>
      </c>
      <c r="DA4">
        <v>1.4490751697409927</v>
      </c>
      <c r="DB4">
        <v>1.543548678079073</v>
      </c>
      <c r="DC4">
        <v>1.4852363881222979</v>
      </c>
      <c r="DD4">
        <v>1.5715413777675074</v>
      </c>
      <c r="DE4">
        <v>-0.10702376953268575</v>
      </c>
      <c r="DF4">
        <v>0.43199167600091409</v>
      </c>
      <c r="DG4">
        <v>0.38688636728475168</v>
      </c>
      <c r="DH4">
        <v>0.422750462814866</v>
      </c>
      <c r="DI4">
        <v>0.40831841612249725</v>
      </c>
      <c r="DJ4">
        <v>0.38913658890724612</v>
      </c>
      <c r="DK4">
        <v>0.34693269290563111</v>
      </c>
      <c r="DL4">
        <v>0.32681993849714452</v>
      </c>
      <c r="DM4">
        <v>0.33148247904255013</v>
      </c>
      <c r="DN4">
        <v>0.29909678641010318</v>
      </c>
      <c r="DO4">
        <v>-0.1503378755232293</v>
      </c>
      <c r="DQ4">
        <v>20.897599958105602</v>
      </c>
      <c r="DR4">
        <v>21.024116228256666</v>
      </c>
      <c r="DS4">
        <v>19.193021864392044</v>
      </c>
      <c r="DT4">
        <v>20.972650558874399</v>
      </c>
      <c r="DU4">
        <v>20.59350585617074</v>
      </c>
      <c r="DV4">
        <v>20.875988593490579</v>
      </c>
      <c r="DW4">
        <v>21.006683260948243</v>
      </c>
      <c r="DX4">
        <v>20.901850455074495</v>
      </c>
      <c r="DY4">
        <v>20.899534072637973</v>
      </c>
      <c r="DZ4">
        <v>1.3717078543729081E-2</v>
      </c>
      <c r="EA4">
        <v>-4.6089532227922628E-3</v>
      </c>
    </row>
    <row r="5" spans="1:131" x14ac:dyDescent="0.25">
      <c r="A5">
        <v>0</v>
      </c>
      <c r="B5" t="str">
        <f>Bilan!B5</f>
        <v>AVNET TECHNOLOGY SOLUTIONS GMBH</v>
      </c>
      <c r="C5" s="12">
        <v>9792129</v>
      </c>
      <c r="D5" s="12">
        <v>26380305</v>
      </c>
      <c r="E5" s="12">
        <v>64380305</v>
      </c>
      <c r="F5" s="12">
        <v>64380305</v>
      </c>
      <c r="G5" s="12">
        <v>64380305</v>
      </c>
      <c r="H5" s="12">
        <v>64380305</v>
      </c>
      <c r="I5" s="12">
        <v>64650803</v>
      </c>
      <c r="J5" s="12">
        <v>64650803</v>
      </c>
      <c r="K5" s="12">
        <v>64650803</v>
      </c>
      <c r="L5">
        <v>5.1859630772449143E-2</v>
      </c>
      <c r="M5">
        <v>0.14564825117286068</v>
      </c>
      <c r="N5">
        <v>0.26901665460094942</v>
      </c>
      <c r="O5">
        <v>0.23940739683764556</v>
      </c>
      <c r="P5">
        <v>0.26299707687772966</v>
      </c>
      <c r="Q5">
        <v>0.23913465652917332</v>
      </c>
      <c r="R5">
        <v>0.23443659164745398</v>
      </c>
      <c r="S5">
        <v>0.24843029643345407</v>
      </c>
      <c r="T5">
        <v>0.26010148708090353</v>
      </c>
      <c r="U5">
        <v>-0.10859620787174672</v>
      </c>
      <c r="V5" s="12">
        <v>106607376</v>
      </c>
      <c r="W5" s="12">
        <v>102154079</v>
      </c>
      <c r="X5" s="12">
        <v>114522405</v>
      </c>
      <c r="Y5" s="12">
        <v>129316864</v>
      </c>
      <c r="Z5" s="12">
        <v>124984984</v>
      </c>
      <c r="AA5" s="12">
        <v>122281086</v>
      </c>
      <c r="AB5" s="12">
        <v>51221958</v>
      </c>
      <c r="AC5" s="12">
        <v>50165189</v>
      </c>
      <c r="AD5" s="12">
        <v>57486171</v>
      </c>
      <c r="AE5" s="12">
        <v>0.56459827653206529</v>
      </c>
      <c r="AF5" s="12">
        <v>0.58947700791156787</v>
      </c>
      <c r="AG5" s="12">
        <v>0.47853818446425567</v>
      </c>
      <c r="AH5" s="12">
        <v>0.48185015123220726</v>
      </c>
      <c r="AI5" s="12">
        <v>0.51057051447037749</v>
      </c>
      <c r="AJ5" s="12">
        <v>0.45420172365794642</v>
      </c>
      <c r="AK5" s="12">
        <v>0.1857409451051836</v>
      </c>
      <c r="AL5" s="12">
        <v>0.1927671768270264</v>
      </c>
      <c r="AM5" s="12">
        <v>0.23127691954092372</v>
      </c>
      <c r="AN5" s="12"/>
      <c r="AO5">
        <v>0.56459827653206529</v>
      </c>
      <c r="AP5">
        <v>0.56400268899560679</v>
      </c>
      <c r="AQ5">
        <v>0.47853818446425567</v>
      </c>
      <c r="AR5">
        <v>0.48088330394594808</v>
      </c>
      <c r="AS5">
        <v>0.51057051447037749</v>
      </c>
      <c r="AT5">
        <v>0.45420172365794642</v>
      </c>
      <c r="AU5">
        <v>0.1857409451051836</v>
      </c>
      <c r="AV5">
        <v>0.1927671768270264</v>
      </c>
      <c r="AW5">
        <v>0.23127691954092372</v>
      </c>
      <c r="AX5">
        <v>-5.5484522064007252E-2</v>
      </c>
      <c r="AY5">
        <v>10.887047750290055</v>
      </c>
      <c r="AZ5">
        <v>3.872361559125264</v>
      </c>
      <c r="BA5">
        <v>1.7788422251183806</v>
      </c>
      <c r="BB5">
        <v>2.0086401268213936</v>
      </c>
      <c r="BC5">
        <v>1.9413543318876789</v>
      </c>
      <c r="BD5">
        <v>1.8993554938890085</v>
      </c>
      <c r="BE5">
        <v>0.79228649333249579</v>
      </c>
      <c r="BF5">
        <v>0.77594069481240624</v>
      </c>
      <c r="BG5">
        <v>0.88917953579014319</v>
      </c>
      <c r="BH5">
        <v>-5.4407273594262208E-2</v>
      </c>
      <c r="BI5" s="12">
        <v>106607376</v>
      </c>
      <c r="BJ5" s="12">
        <v>106768074</v>
      </c>
      <c r="BK5" s="12">
        <v>114522405</v>
      </c>
      <c r="BL5" s="12">
        <v>129576864</v>
      </c>
      <c r="BM5" s="12">
        <v>124984984</v>
      </c>
      <c r="BN5" s="12">
        <v>122281086</v>
      </c>
      <c r="BO5" s="12">
        <v>51221958</v>
      </c>
      <c r="BP5" s="12">
        <v>50165189</v>
      </c>
      <c r="BQ5" s="12">
        <v>57486171</v>
      </c>
      <c r="BR5">
        <v>0.56459827653206529</v>
      </c>
      <c r="BS5">
        <v>0.58947700791156787</v>
      </c>
      <c r="BT5">
        <v>0.47853818446425567</v>
      </c>
      <c r="BU5">
        <v>0.48185015123220726</v>
      </c>
      <c r="BV5">
        <v>0.51057051447037749</v>
      </c>
      <c r="BW5">
        <v>0.45420172365794642</v>
      </c>
      <c r="BX5">
        <v>0.1857409451051836</v>
      </c>
      <c r="BY5">
        <v>0.1927671768270264</v>
      </c>
      <c r="BZ5">
        <v>0.23127691954092372</v>
      </c>
      <c r="CA5">
        <v>-5.7379721690565266E-2</v>
      </c>
      <c r="CB5">
        <v>10.887047750290055</v>
      </c>
      <c r="CC5">
        <v>4.0472645786316725</v>
      </c>
      <c r="CD5">
        <v>1.7788422251183806</v>
      </c>
      <c r="CE5">
        <v>2.012678628968906</v>
      </c>
      <c r="CF5">
        <v>1.9413543318876789</v>
      </c>
      <c r="CG5">
        <v>1.8993554938890085</v>
      </c>
      <c r="CH5">
        <v>0.79228649333249579</v>
      </c>
      <c r="CI5">
        <v>0.77594069481240624</v>
      </c>
      <c r="CJ5">
        <v>0.88917953579014319</v>
      </c>
      <c r="CK5">
        <v>-5.630463475331525E-2</v>
      </c>
      <c r="CM5">
        <v>4.3608025902993529E-2</v>
      </c>
      <c r="CN5">
        <v>6.0184043595915469E-2</v>
      </c>
      <c r="CO5">
        <v>5.6052642975406713E-3</v>
      </c>
      <c r="CP5">
        <v>3.5988521455146368E-2</v>
      </c>
      <c r="CQ5">
        <v>6.0819007335349159E-2</v>
      </c>
      <c r="CR5">
        <v>1.0646029094422704E-2</v>
      </c>
      <c r="CS5">
        <v>5.5536323411809911E-2</v>
      </c>
      <c r="CT5">
        <v>2.0527676841334514E-2</v>
      </c>
      <c r="CU5">
        <v>9.8503371307636112</v>
      </c>
      <c r="CW5">
        <v>3.3100016351562567</v>
      </c>
      <c r="CX5">
        <v>3.5585711596939524</v>
      </c>
      <c r="CY5">
        <v>3.4487708763331031</v>
      </c>
      <c r="CZ5">
        <v>3.0373849650211944</v>
      </c>
      <c r="DA5">
        <v>3.4473644870373144</v>
      </c>
      <c r="DB5">
        <v>3.789378264613219</v>
      </c>
      <c r="DC5">
        <v>3.9393177721006993</v>
      </c>
      <c r="DD5">
        <v>4.1048071479928696</v>
      </c>
      <c r="DE5">
        <v>-4.0779435521216026E-4</v>
      </c>
      <c r="DF5">
        <v>7.2375696679176389E-3</v>
      </c>
      <c r="DG5">
        <v>6.4048547236223883E-3</v>
      </c>
      <c r="DH5">
        <v>4.0467091931037863E-3</v>
      </c>
      <c r="DI5">
        <v>7.2505030776032053E-3</v>
      </c>
      <c r="DJ5">
        <v>7.2117313134425617E-3</v>
      </c>
      <c r="DK5">
        <v>5.3602496203346726E-3</v>
      </c>
      <c r="DL5">
        <v>7.0693086330672183E-3</v>
      </c>
      <c r="DM5">
        <v>7.3677823599949451E-3</v>
      </c>
      <c r="DN5">
        <v>6.8429256329841084E-3</v>
      </c>
      <c r="DO5">
        <v>-0.26070652436622271</v>
      </c>
      <c r="DQ5">
        <v>20.279138547117242</v>
      </c>
      <c r="DR5">
        <v>20.253252761256057</v>
      </c>
      <c r="DS5">
        <v>20.284048175889289</v>
      </c>
      <c r="DT5">
        <v>20.531318210648895</v>
      </c>
      <c r="DU5">
        <v>20.520903847830905</v>
      </c>
      <c r="DV5">
        <v>20.553540706213663</v>
      </c>
      <c r="DW5">
        <v>20.743248750931144</v>
      </c>
      <c r="DX5">
        <v>20.806088764532095</v>
      </c>
      <c r="DY5">
        <v>20.789262816828291</v>
      </c>
      <c r="DZ5">
        <v>1.5904201211004911E-3</v>
      </c>
      <c r="EA5">
        <v>1.0823706172574401E-3</v>
      </c>
    </row>
    <row r="6" spans="1:131" x14ac:dyDescent="0.25">
      <c r="A6">
        <v>0</v>
      </c>
      <c r="B6" t="str">
        <f>Bilan!B6</f>
        <v>BALL PACKAGING EUROPE GMBH</v>
      </c>
      <c r="C6" s="12">
        <v>289836000</v>
      </c>
      <c r="D6" s="12">
        <v>356847000</v>
      </c>
      <c r="E6" s="12">
        <v>292106000</v>
      </c>
      <c r="F6" s="12">
        <v>289836000</v>
      </c>
      <c r="G6" s="12">
        <v>289836000</v>
      </c>
      <c r="H6" s="12">
        <v>290148000</v>
      </c>
      <c r="I6" s="12">
        <v>290148000</v>
      </c>
      <c r="J6" s="12">
        <v>144412000</v>
      </c>
      <c r="K6" s="12">
        <v>109199000</v>
      </c>
      <c r="L6">
        <v>0.31761944317203017</v>
      </c>
      <c r="M6">
        <v>0.38558253869634512</v>
      </c>
      <c r="N6">
        <v>0.34009710207360661</v>
      </c>
      <c r="O6">
        <v>0.29701545764212545</v>
      </c>
      <c r="P6">
        <v>0.33184871043899805</v>
      </c>
      <c r="Q6">
        <v>0.37854657466153674</v>
      </c>
      <c r="R6">
        <v>0.3898691111084237</v>
      </c>
      <c r="S6">
        <v>0.35433571255063712</v>
      </c>
      <c r="T6">
        <v>0.28783845050820295</v>
      </c>
      <c r="U6">
        <v>0.17483991603484392</v>
      </c>
      <c r="V6" s="12">
        <v>363386000</v>
      </c>
      <c r="W6" s="12">
        <v>368870000</v>
      </c>
      <c r="X6" s="12">
        <v>356827000</v>
      </c>
      <c r="Y6" s="12">
        <v>469697000</v>
      </c>
      <c r="Z6" s="12">
        <v>291551000</v>
      </c>
      <c r="AA6" s="12">
        <v>220595000</v>
      </c>
      <c r="AB6" s="12">
        <v>217002000</v>
      </c>
      <c r="AC6" s="12">
        <v>209154000</v>
      </c>
      <c r="AD6" s="12">
        <v>201669000</v>
      </c>
      <c r="AE6" s="12">
        <v>0.48014741497776503</v>
      </c>
      <c r="AF6" s="12">
        <v>0.4860314973392042</v>
      </c>
      <c r="AG6" s="12">
        <v>0.44100990813724689</v>
      </c>
      <c r="AH6" s="12">
        <v>0.50106986067216763</v>
      </c>
      <c r="AI6" s="12">
        <v>0.37614695705737822</v>
      </c>
      <c r="AJ6" s="12">
        <v>0.32937366842405336</v>
      </c>
      <c r="AK6" s="12">
        <v>0.3663625895065834</v>
      </c>
      <c r="AL6" s="12">
        <v>0.51318956612203936</v>
      </c>
      <c r="AM6" s="12">
        <v>0.53158080637678717</v>
      </c>
      <c r="AN6" s="12"/>
      <c r="AO6">
        <v>0.39821988633748517</v>
      </c>
      <c r="AP6">
        <v>0.39857370539452713</v>
      </c>
      <c r="AQ6">
        <v>0.41545133835531906</v>
      </c>
      <c r="AR6">
        <v>0.48133175108728177</v>
      </c>
      <c r="AS6">
        <v>0.33381230550104307</v>
      </c>
      <c r="AT6">
        <v>0.28780305787895039</v>
      </c>
      <c r="AU6">
        <v>0.29158352581699742</v>
      </c>
      <c r="AV6">
        <v>0.51318956612203936</v>
      </c>
      <c r="AW6">
        <v>0.53158080637678717</v>
      </c>
      <c r="AX6">
        <v>-0.40206924386593823</v>
      </c>
      <c r="AY6">
        <v>1.2537641976842075</v>
      </c>
      <c r="AZ6">
        <v>1.0336923107101923</v>
      </c>
      <c r="BA6">
        <v>1.2215668284800723</v>
      </c>
      <c r="BB6">
        <v>1.620561282932417</v>
      </c>
      <c r="BC6">
        <v>1.0059171393477691</v>
      </c>
      <c r="BD6">
        <v>0.76028440657871155</v>
      </c>
      <c r="BE6">
        <v>0.74790107117746807</v>
      </c>
      <c r="BF6">
        <v>1.4483145444976873</v>
      </c>
      <c r="BG6">
        <v>1.8468026263976776</v>
      </c>
      <c r="BH6">
        <v>-0.53085118434831935</v>
      </c>
      <c r="BI6" s="12">
        <v>438147000</v>
      </c>
      <c r="BJ6" s="12">
        <v>449810000</v>
      </c>
      <c r="BK6" s="12">
        <v>378779000</v>
      </c>
      <c r="BL6" s="12">
        <v>488958000</v>
      </c>
      <c r="BM6" s="12">
        <v>328526000</v>
      </c>
      <c r="BN6" s="12">
        <v>252458000</v>
      </c>
      <c r="BO6" s="12">
        <v>272654000</v>
      </c>
      <c r="BP6" s="12">
        <v>209154000</v>
      </c>
      <c r="BQ6" s="12">
        <v>201669000</v>
      </c>
      <c r="BR6">
        <v>0.48014741497776503</v>
      </c>
      <c r="BS6">
        <v>0.4860314973392042</v>
      </c>
      <c r="BT6">
        <v>0.44100990813724689</v>
      </c>
      <c r="BU6">
        <v>0.50106986067216763</v>
      </c>
      <c r="BV6">
        <v>0.37614695705737822</v>
      </c>
      <c r="BW6">
        <v>0.32937366842405336</v>
      </c>
      <c r="BX6">
        <v>0.3663625895065834</v>
      </c>
      <c r="BY6">
        <v>0.51318956612203936</v>
      </c>
      <c r="BZ6">
        <v>0.53158080637678717</v>
      </c>
      <c r="CA6">
        <v>-0.3426591893150186</v>
      </c>
      <c r="CB6">
        <v>1.5117066202956155</v>
      </c>
      <c r="CC6">
        <v>1.2605122083133669</v>
      </c>
      <c r="CD6">
        <v>1.2967176299014742</v>
      </c>
      <c r="CE6">
        <v>1.6870161056597524</v>
      </c>
      <c r="CF6">
        <v>1.1334892835948605</v>
      </c>
      <c r="CG6">
        <v>0.87010077615561709</v>
      </c>
      <c r="CH6">
        <v>0.93970663247721853</v>
      </c>
      <c r="CI6">
        <v>1.4483145444976873</v>
      </c>
      <c r="CJ6">
        <v>1.8468026263976776</v>
      </c>
      <c r="CK6">
        <v>-0.48423682901631748</v>
      </c>
      <c r="CM6">
        <v>8.1012486219570731E-2</v>
      </c>
      <c r="CN6">
        <v>0.14460898457548826</v>
      </c>
      <c r="CO6">
        <v>6.312449789845033E-2</v>
      </c>
      <c r="CP6">
        <v>0.11354152576068734</v>
      </c>
      <c r="CQ6">
        <v>0.1204181827757792</v>
      </c>
      <c r="CR6">
        <v>0.10791554628372076</v>
      </c>
      <c r="CS6">
        <v>9.6373513710346012E-2</v>
      </c>
      <c r="CT6">
        <v>0.13211158193823194</v>
      </c>
      <c r="CU6">
        <v>0.90762995009478564</v>
      </c>
      <c r="CW6">
        <v>0.45050332812434934</v>
      </c>
      <c r="CX6">
        <v>0.51536994516329449</v>
      </c>
      <c r="CY6">
        <v>0.62667862007940478</v>
      </c>
      <c r="CZ6">
        <v>0.54686174202830828</v>
      </c>
      <c r="DA6">
        <v>0.63208067799559875</v>
      </c>
      <c r="DB6">
        <v>0.73717088139401077</v>
      </c>
      <c r="DC6">
        <v>0.58467870344616302</v>
      </c>
      <c r="DD6">
        <v>0.41018066184607305</v>
      </c>
      <c r="DE6">
        <v>8.620140759723843E-3</v>
      </c>
      <c r="DF6">
        <v>0.12570052798495604</v>
      </c>
      <c r="DG6">
        <v>0.14598125287014777</v>
      </c>
      <c r="DH6">
        <v>0.14628415745904597</v>
      </c>
      <c r="DI6">
        <v>0.1318193370143099</v>
      </c>
      <c r="DJ6">
        <v>0.1342217408329307</v>
      </c>
      <c r="DK6">
        <v>0.14671634839310665</v>
      </c>
      <c r="DL6">
        <v>0.14617202731991524</v>
      </c>
      <c r="DM6">
        <v>0.25519865932863378</v>
      </c>
      <c r="DN6">
        <v>0.32168350132849732</v>
      </c>
      <c r="DO6">
        <v>0.11301082008309286</v>
      </c>
      <c r="DQ6">
        <v>19.743641194100441</v>
      </c>
      <c r="DR6">
        <v>19.834337324260588</v>
      </c>
      <c r="DS6">
        <v>19.982947383205598</v>
      </c>
      <c r="DT6">
        <v>20.103829980314252</v>
      </c>
      <c r="DU6">
        <v>20.095237635900475</v>
      </c>
      <c r="DV6">
        <v>20.129163672996818</v>
      </c>
      <c r="DW6">
        <v>20.152382307520877</v>
      </c>
      <c r="DX6">
        <v>19.891153099112493</v>
      </c>
      <c r="DY6">
        <v>18.934533786458225</v>
      </c>
      <c r="DZ6">
        <v>1.6882625481240182E-3</v>
      </c>
      <c r="EA6">
        <v>1.2601426050345733E-3</v>
      </c>
    </row>
    <row r="7" spans="1:131" x14ac:dyDescent="0.25">
      <c r="A7">
        <v>0</v>
      </c>
      <c r="B7" t="str">
        <f>Bilan!B7</f>
        <v>BAUER MASCHINEN GMBH</v>
      </c>
      <c r="C7" s="12">
        <v>38402171</v>
      </c>
      <c r="D7" s="12">
        <v>62957284</v>
      </c>
      <c r="E7" s="12">
        <v>89212851</v>
      </c>
      <c r="F7" s="12">
        <v>125136922</v>
      </c>
      <c r="G7" s="12">
        <v>125878399</v>
      </c>
      <c r="H7" s="12">
        <v>135136159</v>
      </c>
      <c r="I7" s="12">
        <v>147566930</v>
      </c>
      <c r="J7" s="12">
        <v>146805155</v>
      </c>
      <c r="K7" s="12">
        <v>150391779</v>
      </c>
      <c r="L7">
        <v>0.28328994250527784</v>
      </c>
      <c r="M7">
        <v>0.38701544303109753</v>
      </c>
      <c r="N7">
        <v>0.39146747787872443</v>
      </c>
      <c r="O7">
        <v>0.39848064515278503</v>
      </c>
      <c r="P7">
        <v>0.34639498347200498</v>
      </c>
      <c r="Q7">
        <v>0.36310899349729187</v>
      </c>
      <c r="R7">
        <v>0.36254041938684406</v>
      </c>
      <c r="S7">
        <v>0.37559046382588457</v>
      </c>
      <c r="T7">
        <v>0.35708337888730068</v>
      </c>
      <c r="U7">
        <v>4.6609901081734122E-2</v>
      </c>
      <c r="V7" s="12">
        <v>67399786</v>
      </c>
      <c r="W7" s="12">
        <v>73854465</v>
      </c>
      <c r="X7" s="12">
        <v>100558600</v>
      </c>
      <c r="Y7" s="12">
        <v>122199817</v>
      </c>
      <c r="Z7" s="12">
        <v>192161271</v>
      </c>
      <c r="AA7" s="12">
        <v>193339768</v>
      </c>
      <c r="AB7" s="12">
        <v>190257572</v>
      </c>
      <c r="AC7" s="12">
        <v>185593031</v>
      </c>
      <c r="AD7" s="12">
        <v>112308321</v>
      </c>
      <c r="AE7" s="12">
        <v>0.5491146015212961</v>
      </c>
      <c r="AF7" s="12">
        <v>0.48564336061702956</v>
      </c>
      <c r="AG7" s="12">
        <v>0.45888825270935568</v>
      </c>
      <c r="AH7" s="12">
        <v>0.41546567152875113</v>
      </c>
      <c r="AI7" s="12">
        <v>0.59148293116184469</v>
      </c>
      <c r="AJ7" s="12">
        <v>0.55676709882137365</v>
      </c>
      <c r="AK7" s="12">
        <v>0.55299453130905307</v>
      </c>
      <c r="AL7" s="12">
        <v>0.50870349550307237</v>
      </c>
      <c r="AM7" s="12">
        <v>0.5370142496545588</v>
      </c>
      <c r="AN7" s="12"/>
      <c r="AO7">
        <v>0.49720317897673105</v>
      </c>
      <c r="AP7">
        <v>0.45400336030696126</v>
      </c>
      <c r="AQ7">
        <v>0.44125281368953784</v>
      </c>
      <c r="AR7">
        <v>0.38912785401348027</v>
      </c>
      <c r="AS7">
        <v>0.52879366770469072</v>
      </c>
      <c r="AT7">
        <v>0.51950128730149803</v>
      </c>
      <c r="AU7">
        <v>0.46742220594006179</v>
      </c>
      <c r="AV7">
        <v>0.47482646366295361</v>
      </c>
      <c r="AW7">
        <v>0.26665975365474992</v>
      </c>
      <c r="AX7">
        <v>0.33504009528832479</v>
      </c>
      <c r="AY7">
        <v>1.755103533078898</v>
      </c>
      <c r="AZ7">
        <v>1.1730884864728282</v>
      </c>
      <c r="BA7">
        <v>1.1271761733071393</v>
      </c>
      <c r="BB7">
        <v>0.9765288697128095</v>
      </c>
      <c r="BC7">
        <v>1.526562718675823</v>
      </c>
      <c r="BD7">
        <v>1.4307034433322912</v>
      </c>
      <c r="BE7">
        <v>1.2892968092512327</v>
      </c>
      <c r="BF7">
        <v>1.2642133104930817</v>
      </c>
      <c r="BG7">
        <v>0.74677167692789914</v>
      </c>
      <c r="BH7">
        <v>0.46509077991012321</v>
      </c>
      <c r="BI7" s="12">
        <v>74436786</v>
      </c>
      <c r="BJ7" s="12">
        <v>79001465</v>
      </c>
      <c r="BK7" s="12">
        <v>104577600</v>
      </c>
      <c r="BL7" s="12">
        <v>130470817</v>
      </c>
      <c r="BM7" s="12">
        <v>214942271</v>
      </c>
      <c r="BN7" s="12">
        <v>207208768</v>
      </c>
      <c r="BO7" s="12">
        <v>225088572</v>
      </c>
      <c r="BP7" s="12">
        <v>198834376</v>
      </c>
      <c r="BQ7" s="12">
        <v>226172746</v>
      </c>
      <c r="BR7">
        <v>0.5491146015212961</v>
      </c>
      <c r="BS7">
        <v>0.48564336061702956</v>
      </c>
      <c r="BT7">
        <v>0.45888825270935568</v>
      </c>
      <c r="BU7">
        <v>0.41546567152875113</v>
      </c>
      <c r="BV7">
        <v>0.59148293116184469</v>
      </c>
      <c r="BW7">
        <v>0.55676709882137365</v>
      </c>
      <c r="BX7">
        <v>0.55299453130905307</v>
      </c>
      <c r="BY7">
        <v>0.50870349550307237</v>
      </c>
      <c r="BZ7">
        <v>0.5370142496545588</v>
      </c>
      <c r="CA7">
        <v>0.34010373654383658</v>
      </c>
      <c r="CB7">
        <v>1.9383483813974995</v>
      </c>
      <c r="CC7">
        <v>1.2548423308731045</v>
      </c>
      <c r="CD7">
        <v>1.1722257368504005</v>
      </c>
      <c r="CE7">
        <v>1.042624470178354</v>
      </c>
      <c r="CF7">
        <v>1.7075389638535203</v>
      </c>
      <c r="CG7">
        <v>1.5333332657471788</v>
      </c>
      <c r="CH7">
        <v>1.525332078128887</v>
      </c>
      <c r="CI7">
        <v>1.3544100409825528</v>
      </c>
      <c r="CJ7">
        <v>1.5038903556024827</v>
      </c>
      <c r="CK7">
        <v>0.47064768725875272</v>
      </c>
      <c r="CM7">
        <v>0.37742265784506412</v>
      </c>
      <c r="CN7">
        <v>0.43372406264562691</v>
      </c>
      <c r="CO7">
        <v>0.36627644897345885</v>
      </c>
      <c r="CP7">
        <v>0.14951907673820392</v>
      </c>
      <c r="CQ7">
        <v>9.6077401165826026E-2</v>
      </c>
      <c r="CR7">
        <v>0.10657111475063391</v>
      </c>
      <c r="CS7">
        <v>5.8086713605813751E-2</v>
      </c>
      <c r="CT7">
        <v>5.8286392506052394E-2</v>
      </c>
      <c r="CU7">
        <v>-0.73769156757117083</v>
      </c>
      <c r="CW7">
        <v>2.9755412660252452</v>
      </c>
      <c r="CX7">
        <v>3.015684870858975</v>
      </c>
      <c r="CY7">
        <v>2.6649982842196596</v>
      </c>
      <c r="CZ7">
        <v>1.3866845127378933</v>
      </c>
      <c r="DA7">
        <v>1.0005184268074161</v>
      </c>
      <c r="DB7">
        <v>1.087529972491307</v>
      </c>
      <c r="DC7">
        <v>0.86400983927209885</v>
      </c>
      <c r="DD7">
        <v>0.98056890844060263</v>
      </c>
      <c r="DE7">
        <v>-0.62457070508006773</v>
      </c>
      <c r="DF7">
        <v>0.15623687967749617</v>
      </c>
      <c r="DG7">
        <v>0.1467480549683256</v>
      </c>
      <c r="DH7">
        <v>0.15410583802318339</v>
      </c>
      <c r="DI7">
        <v>0.22730943683078109</v>
      </c>
      <c r="DJ7">
        <v>0.2173779916298372</v>
      </c>
      <c r="DK7">
        <v>0.20523366334226018</v>
      </c>
      <c r="DL7">
        <v>0.17849644385457877</v>
      </c>
      <c r="DM7">
        <v>0.17366672734491076</v>
      </c>
      <c r="DN7">
        <v>0.15460992703034401</v>
      </c>
      <c r="DO7">
        <v>-9.7117716696271894E-2</v>
      </c>
      <c r="DQ7">
        <v>19.504646588534921</v>
      </c>
      <c r="DR7">
        <v>19.815334889498608</v>
      </c>
      <c r="DS7">
        <v>20.01108466585335</v>
      </c>
      <c r="DT7">
        <v>20.224591909678328</v>
      </c>
      <c r="DU7">
        <v>19.891931080545682</v>
      </c>
      <c r="DV7">
        <v>19.711520791131104</v>
      </c>
      <c r="DW7">
        <v>19.818754692508033</v>
      </c>
      <c r="DX7">
        <v>19.678240583330258</v>
      </c>
      <c r="DY7">
        <v>19.764250356149944</v>
      </c>
      <c r="DZ7">
        <v>-9.0695211381975459E-3</v>
      </c>
      <c r="EA7">
        <v>-2.5368675958385954E-2</v>
      </c>
    </row>
    <row r="8" spans="1:131" x14ac:dyDescent="0.25">
      <c r="A8">
        <v>0</v>
      </c>
      <c r="B8" t="str">
        <f>Bilan!B8</f>
        <v>BOMBARDIER TRANSPORTATION GMBH</v>
      </c>
      <c r="C8" s="12">
        <v>371455475</v>
      </c>
      <c r="D8" s="12">
        <v>646004316</v>
      </c>
      <c r="E8" s="12">
        <v>1603071495</v>
      </c>
      <c r="F8" s="12">
        <v>1603071495</v>
      </c>
      <c r="G8" s="12">
        <v>1603072000</v>
      </c>
      <c r="H8" s="12">
        <v>1603071495</v>
      </c>
      <c r="I8" s="12">
        <v>1603071495</v>
      </c>
      <c r="J8" s="12">
        <v>1603071495</v>
      </c>
      <c r="K8" s="12">
        <v>1603071495</v>
      </c>
      <c r="L8">
        <v>0.23917729762372908</v>
      </c>
      <c r="M8">
        <v>0.33434726811892068</v>
      </c>
      <c r="N8">
        <v>0.47784970701139651</v>
      </c>
      <c r="O8">
        <v>0.44492793081544352</v>
      </c>
      <c r="P8">
        <v>0.45820503168275456</v>
      </c>
      <c r="Q8">
        <v>0.43949590299286662</v>
      </c>
      <c r="R8">
        <v>0.45635866499651928</v>
      </c>
      <c r="S8">
        <v>0.43308030764610783</v>
      </c>
      <c r="T8">
        <v>0.40012009741771515</v>
      </c>
      <c r="U8">
        <v>-4.0295644058174372E-3</v>
      </c>
      <c r="V8" s="12">
        <v>823158859</v>
      </c>
      <c r="W8" s="12">
        <v>610298545</v>
      </c>
      <c r="X8" s="12">
        <v>1498912622</v>
      </c>
      <c r="Y8" s="12">
        <v>838990499</v>
      </c>
      <c r="Z8" s="12">
        <v>1292618000</v>
      </c>
      <c r="AA8" s="12">
        <v>1241464457</v>
      </c>
      <c r="AB8" s="12">
        <v>1035765683</v>
      </c>
      <c r="AC8" s="12">
        <v>979433392</v>
      </c>
      <c r="AD8" s="12">
        <v>1478287162</v>
      </c>
      <c r="AE8" s="12">
        <v>0.53002560107817021</v>
      </c>
      <c r="AF8" s="12">
        <v>0.31586731884574931</v>
      </c>
      <c r="AG8" s="12">
        <v>0.44680163017831226</v>
      </c>
      <c r="AH8" s="12">
        <v>0.23285942508377422</v>
      </c>
      <c r="AI8" s="12">
        <v>0.36946816589878612</v>
      </c>
      <c r="AJ8" s="12">
        <v>0.34035820876645545</v>
      </c>
      <c r="AK8" s="12">
        <v>0.29485936579708694</v>
      </c>
      <c r="AL8" s="12">
        <v>0.2646003725031808</v>
      </c>
      <c r="AM8" s="12">
        <v>0.36897443758164861</v>
      </c>
      <c r="AN8" s="12"/>
      <c r="AO8">
        <v>0.53002560107817021</v>
      </c>
      <c r="AP8">
        <v>0.31586731884574931</v>
      </c>
      <c r="AQ8">
        <v>0.44680163017831226</v>
      </c>
      <c r="AR8">
        <v>0.23285942508377422</v>
      </c>
      <c r="AS8">
        <v>0.36946816589878612</v>
      </c>
      <c r="AT8">
        <v>0.34035820876645545</v>
      </c>
      <c r="AU8">
        <v>0.29485936579708694</v>
      </c>
      <c r="AV8">
        <v>0.2646003725031808</v>
      </c>
      <c r="AW8">
        <v>0.36897443758164861</v>
      </c>
      <c r="AX8">
        <v>0.46164669368228123</v>
      </c>
      <c r="AY8">
        <v>2.2160364145931624</v>
      </c>
      <c r="AZ8">
        <v>0.94472827794543712</v>
      </c>
      <c r="BA8">
        <v>0.93502543503214119</v>
      </c>
      <c r="BB8">
        <v>0.52336436747632398</v>
      </c>
      <c r="BC8">
        <v>0.80633808088470138</v>
      </c>
      <c r="BD8">
        <v>0.77442862709002258</v>
      </c>
      <c r="BE8">
        <v>0.64611321842510838</v>
      </c>
      <c r="BF8">
        <v>0.61097299468854949</v>
      </c>
      <c r="BG8">
        <v>0.92215922160103037</v>
      </c>
      <c r="BH8">
        <v>0.4797121760970024</v>
      </c>
      <c r="BI8" s="12">
        <v>823158859</v>
      </c>
      <c r="BJ8" s="12">
        <v>610298545</v>
      </c>
      <c r="BK8" s="12">
        <v>1498912622</v>
      </c>
      <c r="BL8" s="12">
        <v>838990499</v>
      </c>
      <c r="BM8" s="12">
        <v>1292618000</v>
      </c>
      <c r="BN8" s="12">
        <v>1241464457</v>
      </c>
      <c r="BO8" s="12">
        <v>1035765683</v>
      </c>
      <c r="BP8" s="12">
        <v>979433392</v>
      </c>
      <c r="BQ8" s="12">
        <v>1478287162</v>
      </c>
      <c r="BR8">
        <v>0.53002560107817021</v>
      </c>
      <c r="BS8">
        <v>0.31586731884574931</v>
      </c>
      <c r="BT8">
        <v>0.44680163017831226</v>
      </c>
      <c r="BU8">
        <v>0.23285942508377422</v>
      </c>
      <c r="BV8">
        <v>0.36946816589878612</v>
      </c>
      <c r="BW8">
        <v>0.34035820876645545</v>
      </c>
      <c r="BX8">
        <v>0.29485936579708694</v>
      </c>
      <c r="BY8">
        <v>0.2646003725031808</v>
      </c>
      <c r="BZ8">
        <v>0.36897443758164861</v>
      </c>
      <c r="CA8">
        <v>0.46164669368228123</v>
      </c>
      <c r="CB8">
        <v>2.2160364145931624</v>
      </c>
      <c r="CC8">
        <v>0.94472827794543712</v>
      </c>
      <c r="CD8">
        <v>0.93502543503214119</v>
      </c>
      <c r="CE8">
        <v>0.52336436747632398</v>
      </c>
      <c r="CF8">
        <v>0.80633808088470138</v>
      </c>
      <c r="CG8">
        <v>0.77442862709002258</v>
      </c>
      <c r="CH8">
        <v>0.64611321842510838</v>
      </c>
      <c r="CI8">
        <v>0.61097299468854949</v>
      </c>
      <c r="CJ8">
        <v>0.92215922160103037</v>
      </c>
      <c r="CK8">
        <v>0.4797121760970024</v>
      </c>
      <c r="CM8">
        <v>0.13379413339787502</v>
      </c>
      <c r="CN8">
        <v>0.10012639696646494</v>
      </c>
      <c r="CO8">
        <v>2.2141425888615247E-2</v>
      </c>
      <c r="CP8">
        <v>2.2743879067353968E-2</v>
      </c>
      <c r="CQ8">
        <v>2.5090009378061055E-2</v>
      </c>
      <c r="CR8">
        <v>-1.2027202514973022E-4</v>
      </c>
      <c r="CS8">
        <v>-4.511858908834477E-2</v>
      </c>
      <c r="CT8">
        <v>-9.5460050414237607E-2</v>
      </c>
      <c r="CU8">
        <v>0.13317044278353909</v>
      </c>
      <c r="CW8">
        <v>0.87142647405078477</v>
      </c>
      <c r="CX8">
        <v>1.1037592617540326</v>
      </c>
      <c r="CY8">
        <v>0.75853800991434128</v>
      </c>
      <c r="CZ8">
        <v>0.79945459319820689</v>
      </c>
      <c r="DA8">
        <v>0.77379475423106048</v>
      </c>
      <c r="DB8">
        <v>0.76820019158737718</v>
      </c>
      <c r="DC8">
        <v>0.72276150670440586</v>
      </c>
      <c r="DD8">
        <v>0.66785195226260774</v>
      </c>
      <c r="DE8">
        <v>2.0113355055789595E-2</v>
      </c>
      <c r="DF8">
        <v>5.510070557041942E-2</v>
      </c>
      <c r="DG8">
        <v>4.2156789552194249E-2</v>
      </c>
      <c r="DH8">
        <v>4.8622804041762425E-2</v>
      </c>
      <c r="DI8">
        <v>4.9258593977703588E-2</v>
      </c>
      <c r="DJ8">
        <v>5.3104235390761596E-2</v>
      </c>
      <c r="DK8">
        <v>5.2816643331530543E-2</v>
      </c>
      <c r="DL8">
        <v>5.6895123448635884E-2</v>
      </c>
      <c r="DM8">
        <v>5.379042513907533E-2</v>
      </c>
      <c r="DN8">
        <v>4.5848562002764957E-2</v>
      </c>
      <c r="DO8">
        <v>7.2232052653339443E-2</v>
      </c>
      <c r="DQ8">
        <v>21.034911277617926</v>
      </c>
      <c r="DR8">
        <v>21.025865950030358</v>
      </c>
      <c r="DS8">
        <v>21.480613708617039</v>
      </c>
      <c r="DT8">
        <v>21.657283957631464</v>
      </c>
      <c r="DU8">
        <v>21.781204731511011</v>
      </c>
      <c r="DV8">
        <v>21.719177537359268</v>
      </c>
      <c r="DW8">
        <v>21.753609280885499</v>
      </c>
      <c r="DX8">
        <v>21.654987565822857</v>
      </c>
      <c r="DY8">
        <v>21.628330652546126</v>
      </c>
      <c r="DZ8">
        <v>-2.8477393659500911E-3</v>
      </c>
      <c r="EA8">
        <v>2.8578643494211174E-3</v>
      </c>
    </row>
    <row r="9" spans="1:131" x14ac:dyDescent="0.25">
      <c r="A9">
        <v>0</v>
      </c>
      <c r="B9" t="str">
        <f>Bilan!B9</f>
        <v>BOREALIS POLYMERE GMBH</v>
      </c>
      <c r="C9" s="12">
        <v>23452959</v>
      </c>
      <c r="D9" s="12">
        <v>23452959</v>
      </c>
      <c r="E9" s="12">
        <v>26714737</v>
      </c>
      <c r="F9" s="12">
        <v>27954069</v>
      </c>
      <c r="G9" s="12">
        <v>116498071</v>
      </c>
      <c r="H9" s="12">
        <v>119031708</v>
      </c>
      <c r="I9" s="12">
        <v>53119903</v>
      </c>
      <c r="J9" s="12">
        <v>54748816</v>
      </c>
      <c r="K9" s="12">
        <v>53230936</v>
      </c>
      <c r="L9">
        <v>0.58058174575812294</v>
      </c>
      <c r="M9">
        <v>0.16593756860643918</v>
      </c>
      <c r="N9">
        <v>9.603443371795943E-2</v>
      </c>
      <c r="O9">
        <v>0.10772233477214395</v>
      </c>
      <c r="P9">
        <v>0.46507814685797444</v>
      </c>
      <c r="Q9">
        <v>0.50586171978090344</v>
      </c>
      <c r="R9">
        <v>0.24535178644486086</v>
      </c>
      <c r="S9">
        <v>0.24895943392266831</v>
      </c>
      <c r="T9">
        <v>0.26405643868774603</v>
      </c>
      <c r="U9">
        <v>-0.47245040838311764</v>
      </c>
      <c r="V9" s="12">
        <v>16942660</v>
      </c>
      <c r="W9" s="12">
        <v>14604601</v>
      </c>
      <c r="X9" s="12">
        <v>12281565</v>
      </c>
      <c r="Y9" s="12">
        <v>96909345</v>
      </c>
      <c r="Z9" s="12">
        <v>98008708</v>
      </c>
      <c r="AA9" s="12">
        <v>106457820</v>
      </c>
      <c r="AB9" s="12">
        <v>50567142</v>
      </c>
      <c r="AC9" s="12">
        <v>150777899</v>
      </c>
      <c r="AD9" s="12">
        <v>91020061</v>
      </c>
      <c r="AE9" s="12">
        <v>0.41941825424187706</v>
      </c>
      <c r="AF9" s="12">
        <v>0.10333246139249082</v>
      </c>
      <c r="AG9" s="12">
        <v>4.4149906470923164E-2</v>
      </c>
      <c r="AH9" s="12">
        <v>0.37344477130106513</v>
      </c>
      <c r="AI9" s="12">
        <v>0.39126577720402195</v>
      </c>
      <c r="AJ9" s="12">
        <v>0.45242512952368841</v>
      </c>
      <c r="AK9" s="12">
        <v>0.23356101808226107</v>
      </c>
      <c r="AL9" s="12">
        <v>0.68563273373965306</v>
      </c>
      <c r="AM9" s="12">
        <v>0.45151250312039226</v>
      </c>
      <c r="AN9" s="12"/>
      <c r="AO9">
        <v>0.41941825424187706</v>
      </c>
      <c r="AP9">
        <v>0.10333246139249082</v>
      </c>
      <c r="AQ9">
        <v>4.4149906470923164E-2</v>
      </c>
      <c r="AR9">
        <v>0.37344477130106513</v>
      </c>
      <c r="AS9">
        <v>0.39126577720402195</v>
      </c>
      <c r="AT9">
        <v>0.45242512952368841</v>
      </c>
      <c r="AU9">
        <v>0.23356101808226107</v>
      </c>
      <c r="AV9">
        <v>0.68563273373965306</v>
      </c>
      <c r="AW9">
        <v>0.45151250312039226</v>
      </c>
      <c r="AX9">
        <v>0.21149140192125115</v>
      </c>
      <c r="AY9">
        <v>0.72241033636736418</v>
      </c>
      <c r="AZ9">
        <v>0.6227189072389544</v>
      </c>
      <c r="BA9">
        <v>0.45972996103236952</v>
      </c>
      <c r="BB9">
        <v>3.4667348427880036</v>
      </c>
      <c r="BC9">
        <v>0.84129039355510016</v>
      </c>
      <c r="BD9">
        <v>0.89436522241619854</v>
      </c>
      <c r="BE9">
        <v>0.95194341751715927</v>
      </c>
      <c r="BF9">
        <v>2.7539937849980172</v>
      </c>
      <c r="BG9">
        <v>1.7099090836952406</v>
      </c>
      <c r="BH9">
        <v>-0.74201510557498085</v>
      </c>
      <c r="BI9" s="12">
        <v>16942660</v>
      </c>
      <c r="BJ9" s="12">
        <v>14604601</v>
      </c>
      <c r="BK9" s="12">
        <v>12281565</v>
      </c>
      <c r="BL9" s="12">
        <v>96909345</v>
      </c>
      <c r="BM9" s="12">
        <v>98008708</v>
      </c>
      <c r="BN9" s="12">
        <v>106457820</v>
      </c>
      <c r="BO9" s="12">
        <v>50567142</v>
      </c>
      <c r="BP9" s="12">
        <v>150777899</v>
      </c>
      <c r="BQ9" s="12">
        <v>91020061</v>
      </c>
      <c r="BR9">
        <v>0.41941825424187706</v>
      </c>
      <c r="BS9">
        <v>0.10333246139249082</v>
      </c>
      <c r="BT9">
        <v>4.4149906470923164E-2</v>
      </c>
      <c r="BU9">
        <v>0.37344477130106513</v>
      </c>
      <c r="BV9">
        <v>0.39126577720402195</v>
      </c>
      <c r="BW9">
        <v>0.45242512952368841</v>
      </c>
      <c r="BX9">
        <v>0.23356101808226107</v>
      </c>
      <c r="BY9">
        <v>0.68563273373965306</v>
      </c>
      <c r="BZ9">
        <v>0.45151250312039226</v>
      </c>
      <c r="CA9">
        <v>0.21149140192125115</v>
      </c>
      <c r="CB9">
        <v>0.72241033636736418</v>
      </c>
      <c r="CC9">
        <v>0.6227189072389544</v>
      </c>
      <c r="CD9">
        <v>0.45972996103236952</v>
      </c>
      <c r="CE9">
        <v>3.4667348427880036</v>
      </c>
      <c r="CF9">
        <v>0.84129039355510016</v>
      </c>
      <c r="CG9">
        <v>0.89436522241619854</v>
      </c>
      <c r="CH9">
        <v>0.95194341751715927</v>
      </c>
      <c r="CI9">
        <v>2.7539937849980172</v>
      </c>
      <c r="CJ9">
        <v>1.7099090836952406</v>
      </c>
      <c r="CK9">
        <v>-0.74201510557498085</v>
      </c>
      <c r="CM9">
        <v>0.14056531724393181</v>
      </c>
      <c r="CN9">
        <v>0.1091541399550027</v>
      </c>
      <c r="CO9">
        <v>0.12970542622215994</v>
      </c>
      <c r="CP9">
        <v>0.13282331477052492</v>
      </c>
      <c r="CQ9">
        <v>0.12188790649406316</v>
      </c>
      <c r="CR9">
        <v>0.12393656987089352</v>
      </c>
      <c r="CS9">
        <v>0.13380233761650809</v>
      </c>
      <c r="CT9">
        <v>0.12114734447304243</v>
      </c>
      <c r="CU9">
        <v>-6.0271339108873584E-2</v>
      </c>
      <c r="CW9">
        <v>0.97956590292625545</v>
      </c>
      <c r="CX9">
        <v>0.42548743812627382</v>
      </c>
      <c r="CY9">
        <v>0.36162874593878008</v>
      </c>
      <c r="CZ9">
        <v>0.36303981905775268</v>
      </c>
      <c r="DA9">
        <v>0.32598953730900504</v>
      </c>
      <c r="DB9">
        <v>0.34531007977507167</v>
      </c>
      <c r="DC9">
        <v>0.37606307850755583</v>
      </c>
      <c r="DD9">
        <v>0.36428045597985981</v>
      </c>
      <c r="DE9">
        <v>-9.8551923844594991E-2</v>
      </c>
      <c r="DF9">
        <v>0.70916101075218085</v>
      </c>
      <c r="DG9">
        <v>0.74350695163450908</v>
      </c>
      <c r="DH9">
        <v>0.83625683145323992</v>
      </c>
      <c r="DI9">
        <v>0.91555772453765261</v>
      </c>
      <c r="DJ9">
        <v>0.88683378253773026</v>
      </c>
      <c r="DK9">
        <v>0.87955112303387695</v>
      </c>
      <c r="DL9">
        <v>0.89526154675212466</v>
      </c>
      <c r="DM9">
        <v>0.81333421005327666</v>
      </c>
      <c r="DN9">
        <v>0.80802991977195693</v>
      </c>
      <c r="DO9">
        <v>-3.9327505561660384E-2</v>
      </c>
      <c r="DQ9">
        <v>17.360641083475837</v>
      </c>
      <c r="DR9">
        <v>17.493586160079477</v>
      </c>
      <c r="DS9">
        <v>17.912131044970295</v>
      </c>
      <c r="DT9">
        <v>18.426637238762073</v>
      </c>
      <c r="DU9">
        <v>18.361028919440162</v>
      </c>
      <c r="DV9">
        <v>18.218045122620499</v>
      </c>
      <c r="DW9">
        <v>18.213079926123484</v>
      </c>
      <c r="DX9">
        <v>18.215126096946882</v>
      </c>
      <c r="DY9">
        <v>18.198900400547892</v>
      </c>
      <c r="DZ9">
        <v>-7.7873520839715181E-3</v>
      </c>
      <c r="EA9">
        <v>-1.1320140155729659E-2</v>
      </c>
    </row>
    <row r="10" spans="1:131" x14ac:dyDescent="0.25">
      <c r="A10">
        <v>0</v>
      </c>
      <c r="B10" t="str">
        <f>Bilan!B10</f>
        <v>DB ENERGIE GMBH</v>
      </c>
      <c r="C10" s="12">
        <v>531100000</v>
      </c>
      <c r="D10" s="12">
        <v>531100000</v>
      </c>
      <c r="E10" s="12">
        <v>531100000</v>
      </c>
      <c r="F10" s="12">
        <v>531100000</v>
      </c>
      <c r="G10" s="12">
        <v>531100000</v>
      </c>
      <c r="H10" s="12">
        <v>538000000</v>
      </c>
      <c r="I10" s="12">
        <v>538000000</v>
      </c>
      <c r="J10" s="12">
        <v>538000000</v>
      </c>
      <c r="K10" s="12">
        <v>591000000</v>
      </c>
      <c r="L10">
        <v>0.47041629760850312</v>
      </c>
      <c r="M10">
        <v>0.45004660621981191</v>
      </c>
      <c r="N10">
        <v>0.45100203804347827</v>
      </c>
      <c r="O10">
        <v>0.46010569176124055</v>
      </c>
      <c r="P10">
        <v>0.49290023201856148</v>
      </c>
      <c r="Q10">
        <v>0.45077503142019271</v>
      </c>
      <c r="R10">
        <v>0.44796003330557871</v>
      </c>
      <c r="S10">
        <v>0.45324347093513057</v>
      </c>
      <c r="T10">
        <v>0.45287356321839078</v>
      </c>
      <c r="U10">
        <v>-9.11750406952343E-2</v>
      </c>
      <c r="V10" s="12">
        <v>207700000</v>
      </c>
      <c r="W10" s="12">
        <v>375800000</v>
      </c>
      <c r="X10" s="12">
        <v>363400000</v>
      </c>
      <c r="Y10" s="12">
        <v>401300000</v>
      </c>
      <c r="Z10" s="12">
        <v>281100000</v>
      </c>
      <c r="AA10" s="12">
        <v>413100000</v>
      </c>
      <c r="AB10" s="12">
        <v>414000000</v>
      </c>
      <c r="AC10" s="12">
        <v>441000000</v>
      </c>
      <c r="AD10" s="12">
        <v>711000000</v>
      </c>
      <c r="AE10" s="12">
        <v>0.18396811337466784</v>
      </c>
      <c r="AF10" s="12">
        <v>0.3198881450724515</v>
      </c>
      <c r="AG10" s="12">
        <v>0.31003736413043476</v>
      </c>
      <c r="AH10" s="12">
        <v>0.34912934245863292</v>
      </c>
      <c r="AI10" s="12">
        <v>0.26245939675174013</v>
      </c>
      <c r="AJ10" s="12">
        <v>0.34754922496857982</v>
      </c>
      <c r="AK10" s="12">
        <v>0.34471273938384678</v>
      </c>
      <c r="AL10" s="12">
        <v>0.37152485256950296</v>
      </c>
      <c r="AM10" s="12">
        <v>0.54482758620689653</v>
      </c>
      <c r="AN10" s="12"/>
      <c r="AO10">
        <v>0.18396811337466784</v>
      </c>
      <c r="AP10">
        <v>0.31844758918735699</v>
      </c>
      <c r="AQ10">
        <v>0.30859375</v>
      </c>
      <c r="AR10">
        <v>0.34765658840855929</v>
      </c>
      <c r="AS10">
        <v>0.2608816705336427</v>
      </c>
      <c r="AT10">
        <v>0.34612484289903644</v>
      </c>
      <c r="AU10">
        <v>0.34471273938384678</v>
      </c>
      <c r="AV10">
        <v>0.37152485256950296</v>
      </c>
      <c r="AW10">
        <v>0.54482758620689653</v>
      </c>
      <c r="AX10">
        <v>-4.4059153791233896E-3</v>
      </c>
      <c r="AY10">
        <v>0.3910751270947091</v>
      </c>
      <c r="AZ10">
        <v>0.70758802485407646</v>
      </c>
      <c r="BA10">
        <v>0.68424025607230277</v>
      </c>
      <c r="BB10">
        <v>0.75560158162304647</v>
      </c>
      <c r="BC10">
        <v>0.5292788552061759</v>
      </c>
      <c r="BD10">
        <v>0.76784386617100375</v>
      </c>
      <c r="BE10">
        <v>0.76951672862453535</v>
      </c>
      <c r="BF10">
        <v>0.8197026022304833</v>
      </c>
      <c r="BG10">
        <v>1.2030456852791878</v>
      </c>
      <c r="BH10">
        <v>1.6202036689310025E-2</v>
      </c>
      <c r="BI10" s="12">
        <v>207700000</v>
      </c>
      <c r="BJ10" s="12">
        <v>377500000</v>
      </c>
      <c r="BK10" s="12">
        <v>365100000</v>
      </c>
      <c r="BL10" s="12">
        <v>403000000</v>
      </c>
      <c r="BM10" s="12">
        <v>282800000</v>
      </c>
      <c r="BN10" s="12">
        <v>414800000</v>
      </c>
      <c r="BO10" s="12">
        <v>414000000</v>
      </c>
      <c r="BP10" s="12">
        <v>441000000</v>
      </c>
      <c r="BQ10" s="12">
        <v>711000000</v>
      </c>
      <c r="BR10">
        <v>0.18396811337466784</v>
      </c>
      <c r="BS10">
        <v>0.3198881450724515</v>
      </c>
      <c r="BT10">
        <v>0.31003736413043476</v>
      </c>
      <c r="BU10">
        <v>0.34912934245863292</v>
      </c>
      <c r="BV10">
        <v>0.26245939675174013</v>
      </c>
      <c r="BW10">
        <v>0.34754922496857982</v>
      </c>
      <c r="BX10">
        <v>0.34471273938384678</v>
      </c>
      <c r="BY10">
        <v>0.37152485256950296</v>
      </c>
      <c r="BZ10">
        <v>0.54482758620689653</v>
      </c>
      <c r="CA10">
        <v>-4.5258799473158681E-3</v>
      </c>
      <c r="CB10">
        <v>0.3910751270947091</v>
      </c>
      <c r="CC10">
        <v>0.71078892863867449</v>
      </c>
      <c r="CD10">
        <v>0.6874411598569008</v>
      </c>
      <c r="CE10">
        <v>0.7588024854076445</v>
      </c>
      <c r="CF10">
        <v>0.53247975899077382</v>
      </c>
      <c r="CG10">
        <v>0.77100371747211893</v>
      </c>
      <c r="CH10">
        <v>0.76951672862453535</v>
      </c>
      <c r="CI10">
        <v>0.8197026022304833</v>
      </c>
      <c r="CJ10">
        <v>1.2030456852791878</v>
      </c>
      <c r="CK10">
        <v>1.6079588956432682E-2</v>
      </c>
      <c r="CM10">
        <v>0.16811337466784765</v>
      </c>
      <c r="CN10">
        <v>0.15930853317515464</v>
      </c>
      <c r="CO10">
        <v>8.0332880434782608E-2</v>
      </c>
      <c r="CP10">
        <v>0.13713939183920992</v>
      </c>
      <c r="CQ10">
        <v>0.10283062645011601</v>
      </c>
      <c r="CR10">
        <v>2.5974025974025976E-2</v>
      </c>
      <c r="CS10">
        <v>0.11240632805995004</v>
      </c>
      <c r="CT10">
        <v>3.3698399326032011E-2</v>
      </c>
      <c r="CU10">
        <v>0.28005650853759634</v>
      </c>
      <c r="CW10">
        <v>1.6575730735163863</v>
      </c>
      <c r="CX10">
        <v>1.6667231590543174</v>
      </c>
      <c r="CY10">
        <v>1.7888926630434783</v>
      </c>
      <c r="CZ10">
        <v>1.9342458632937711</v>
      </c>
      <c r="DA10">
        <v>2.2079814385150813</v>
      </c>
      <c r="DB10">
        <v>2.2664432341851697</v>
      </c>
      <c r="DC10">
        <v>2.241465445462115</v>
      </c>
      <c r="DD10">
        <v>2.2207245155855095</v>
      </c>
      <c r="DE10">
        <v>0.2342727342615398</v>
      </c>
      <c r="DF10">
        <v>0.71656333038086806</v>
      </c>
      <c r="DG10">
        <v>0.6665536818913651</v>
      </c>
      <c r="DH10">
        <v>0.65174932065217395</v>
      </c>
      <c r="DI10">
        <v>0.64385341765572213</v>
      </c>
      <c r="DJ10">
        <v>0.71090487238979116</v>
      </c>
      <c r="DK10">
        <v>0.62832006702974441</v>
      </c>
      <c r="DL10">
        <v>0.62114904246461278</v>
      </c>
      <c r="DM10">
        <v>0.63437236731255264</v>
      </c>
      <c r="DN10">
        <v>0.62452107279693492</v>
      </c>
      <c r="DO10">
        <v>-2.4125600952053385E-2</v>
      </c>
      <c r="DQ10">
        <v>21.145850237517315</v>
      </c>
      <c r="DR10">
        <v>21.349952651340445</v>
      </c>
      <c r="DS10">
        <v>21.399724536728534</v>
      </c>
      <c r="DT10">
        <v>21.468341110841415</v>
      </c>
      <c r="DU10">
        <v>21.526477452816554</v>
      </c>
      <c r="DV10">
        <v>21.5899881022724</v>
      </c>
      <c r="DW10">
        <v>21.718367749614544</v>
      </c>
      <c r="DX10">
        <v>21.713550249100365</v>
      </c>
      <c r="DY10">
        <v>21.692528453966034</v>
      </c>
      <c r="DZ10">
        <v>2.9503503113806747E-3</v>
      </c>
      <c r="EA10">
        <v>5.6663433286680111E-3</v>
      </c>
    </row>
    <row r="11" spans="1:131" x14ac:dyDescent="0.25">
      <c r="A11">
        <v>0</v>
      </c>
      <c r="B11" t="str">
        <f>Bilan!B11</f>
        <v>DB FAHRZEUGINSTANDHALTUNG GMBH</v>
      </c>
      <c r="C11" s="12">
        <v>80247000</v>
      </c>
      <c r="D11" s="12">
        <v>80247000</v>
      </c>
      <c r="E11" s="12">
        <v>182096000</v>
      </c>
      <c r="F11" s="12">
        <v>183091000</v>
      </c>
      <c r="G11" s="12">
        <v>183091000</v>
      </c>
      <c r="H11" s="12">
        <v>190939000</v>
      </c>
      <c r="I11" s="12">
        <v>190939000</v>
      </c>
      <c r="J11" s="12">
        <v>190939000</v>
      </c>
      <c r="K11" s="12">
        <v>190939000</v>
      </c>
      <c r="L11">
        <v>0.20406829486618722</v>
      </c>
      <c r="M11">
        <v>0.19861348988703978</v>
      </c>
      <c r="N11">
        <v>0.32311961899083674</v>
      </c>
      <c r="O11">
        <v>0.31312326307238447</v>
      </c>
      <c r="P11">
        <v>0.30814944720556481</v>
      </c>
      <c r="Q11">
        <v>0.31332191230091139</v>
      </c>
      <c r="R11">
        <v>0.2860110875937884</v>
      </c>
      <c r="S11">
        <v>0.27998070302006534</v>
      </c>
      <c r="T11">
        <v>0.29060571839071714</v>
      </c>
      <c r="U11">
        <v>-7.184293144945357E-2</v>
      </c>
      <c r="V11" s="12">
        <v>176167000</v>
      </c>
      <c r="W11" s="12">
        <v>322714000</v>
      </c>
      <c r="X11" s="12">
        <v>158054000</v>
      </c>
      <c r="Y11" s="12">
        <v>153976000</v>
      </c>
      <c r="Z11" s="12">
        <v>174358000</v>
      </c>
      <c r="AA11" s="12">
        <v>168532000</v>
      </c>
      <c r="AB11" s="12">
        <v>172117000</v>
      </c>
      <c r="AC11" s="12">
        <v>170512000</v>
      </c>
      <c r="AD11" s="12">
        <v>244225000</v>
      </c>
      <c r="AE11" s="12">
        <v>0.47461320937045437</v>
      </c>
      <c r="AF11" s="12">
        <v>0.79872585611183167</v>
      </c>
      <c r="AG11" s="12">
        <v>0.32207092107971524</v>
      </c>
      <c r="AH11" s="12">
        <v>0.2724391808114926</v>
      </c>
      <c r="AI11" s="12">
        <v>0.30120522482887691</v>
      </c>
      <c r="AJ11" s="12">
        <v>0.29094751904325883</v>
      </c>
      <c r="AK11" s="12">
        <v>0.25781726291318213</v>
      </c>
      <c r="AL11" s="12">
        <v>0.25002786038136465</v>
      </c>
      <c r="AM11" s="12">
        <v>0.3725720582371187</v>
      </c>
      <c r="AN11" s="12"/>
      <c r="AO11">
        <v>0.44799306269008943</v>
      </c>
      <c r="AP11">
        <v>0.79872585611183167</v>
      </c>
      <c r="AQ11">
        <v>0.28045837503282728</v>
      </c>
      <c r="AR11">
        <v>0.2633306255077173</v>
      </c>
      <c r="AS11">
        <v>0.29345146028951652</v>
      </c>
      <c r="AT11">
        <v>0.27655307990456218</v>
      </c>
      <c r="AU11">
        <v>0.25781726291318213</v>
      </c>
      <c r="AV11">
        <v>0.25002786038136465</v>
      </c>
      <c r="AW11">
        <v>0.37170605048718641</v>
      </c>
      <c r="AX11">
        <v>5.0212368467781508E-2</v>
      </c>
      <c r="AY11">
        <v>2.1953094819744039</v>
      </c>
      <c r="AZ11">
        <v>4.0215085922215161</v>
      </c>
      <c r="BA11">
        <v>0.86797074070819791</v>
      </c>
      <c r="BB11">
        <v>0.84098071450808609</v>
      </c>
      <c r="BC11">
        <v>0.95230240699979796</v>
      </c>
      <c r="BD11">
        <v>0.88264838508633647</v>
      </c>
      <c r="BE11">
        <v>0.90142401499955482</v>
      </c>
      <c r="BF11">
        <v>0.8930181890551433</v>
      </c>
      <c r="BG11">
        <v>1.2790734213544639</v>
      </c>
      <c r="BH11">
        <v>4.9546523314298596E-2</v>
      </c>
      <c r="BI11" s="12">
        <v>186635000</v>
      </c>
      <c r="BJ11" s="12">
        <v>322714000</v>
      </c>
      <c r="BK11" s="12">
        <v>181505000</v>
      </c>
      <c r="BL11" s="12">
        <v>159302000</v>
      </c>
      <c r="BM11" s="12">
        <v>178965000</v>
      </c>
      <c r="BN11" s="12">
        <v>177304000</v>
      </c>
      <c r="BO11" s="12">
        <v>172117000</v>
      </c>
      <c r="BP11" s="12">
        <v>170512000</v>
      </c>
      <c r="BQ11" s="12">
        <v>244794000</v>
      </c>
      <c r="BR11">
        <v>0.47461320937045437</v>
      </c>
      <c r="BS11">
        <v>0.79872585611183167</v>
      </c>
      <c r="BT11">
        <v>0.32207092107971524</v>
      </c>
      <c r="BU11">
        <v>0.2724391808114926</v>
      </c>
      <c r="BV11">
        <v>0.30120522482887691</v>
      </c>
      <c r="BW11">
        <v>0.29094751904325883</v>
      </c>
      <c r="BX11">
        <v>0.25781726291318213</v>
      </c>
      <c r="BY11">
        <v>0.25002786038136465</v>
      </c>
      <c r="BZ11">
        <v>0.3725720582371187</v>
      </c>
      <c r="CA11">
        <v>6.7935669813119159E-2</v>
      </c>
      <c r="CB11">
        <v>2.3257567261081413</v>
      </c>
      <c r="CC11">
        <v>4.0215085922215161</v>
      </c>
      <c r="CD11">
        <v>0.99675445918636318</v>
      </c>
      <c r="CE11">
        <v>0.87007007444385576</v>
      </c>
      <c r="CF11">
        <v>0.97746475796188781</v>
      </c>
      <c r="CG11">
        <v>0.92858975903298957</v>
      </c>
      <c r="CH11">
        <v>0.90142401499955482</v>
      </c>
      <c r="CI11">
        <v>0.8930181890551433</v>
      </c>
      <c r="CJ11">
        <v>1.282053430676813</v>
      </c>
      <c r="CK11">
        <v>6.7258587909185694E-2</v>
      </c>
      <c r="CM11">
        <v>0.11321699946088354</v>
      </c>
      <c r="CN11">
        <v>0.20763248819412131</v>
      </c>
      <c r="CO11">
        <v>0.14911384139286957</v>
      </c>
      <c r="CP11">
        <v>8.125871136004105E-2</v>
      </c>
      <c r="CQ11">
        <v>0.12642490360389322</v>
      </c>
      <c r="CR11">
        <v>0.12168650578764099</v>
      </c>
      <c r="CS11">
        <v>0.11621601784320687</v>
      </c>
      <c r="CT11">
        <v>6.2548022499457456E-2</v>
      </c>
      <c r="CU11">
        <v>-0.15215849566371178</v>
      </c>
      <c r="CW11">
        <v>4.2075318638171479</v>
      </c>
      <c r="CX11">
        <v>4.3683137146194895</v>
      </c>
      <c r="CY11">
        <v>3.1319088076428963</v>
      </c>
      <c r="CZ11">
        <v>2.7469990166317499</v>
      </c>
      <c r="DA11">
        <v>3.1473046958494555</v>
      </c>
      <c r="DB11">
        <v>3.2741490838559768</v>
      </c>
      <c r="DC11">
        <v>2.9711515848728194</v>
      </c>
      <c r="DD11">
        <v>2.6774838263154499</v>
      </c>
      <c r="DE11">
        <v>4.9158162488601729E-3</v>
      </c>
      <c r="DF11">
        <v>0.27715926313969219</v>
      </c>
      <c r="DG11">
        <v>0.28330891306715245</v>
      </c>
      <c r="DH11">
        <v>0.39252532135227025</v>
      </c>
      <c r="DI11">
        <v>0.40268160246269613</v>
      </c>
      <c r="DJ11">
        <v>0.40076881259856301</v>
      </c>
      <c r="DK11">
        <v>0.39523992372850764</v>
      </c>
      <c r="DL11">
        <v>0.39401102168536817</v>
      </c>
      <c r="DM11">
        <v>0.41065175696362899</v>
      </c>
      <c r="DN11">
        <v>0.43603261911792013</v>
      </c>
      <c r="DO11">
        <v>-1.8480304758591203E-2</v>
      </c>
      <c r="DQ11">
        <v>21.048675682468893</v>
      </c>
      <c r="DR11">
        <v>21.226796719264346</v>
      </c>
      <c r="DS11">
        <v>21.291391598409049</v>
      </c>
      <c r="DT11">
        <v>21.29141992732589</v>
      </c>
      <c r="DU11">
        <v>21.197161258957898</v>
      </c>
      <c r="DV11">
        <v>21.349210685439374</v>
      </c>
      <c r="DW11">
        <v>21.41404672053266</v>
      </c>
      <c r="DX11">
        <v>21.408138881558266</v>
      </c>
      <c r="DY11">
        <v>21.325376642523828</v>
      </c>
      <c r="DZ11">
        <v>7.1731032577402251E-3</v>
      </c>
      <c r="EA11">
        <v>2.7142744969918049E-3</v>
      </c>
    </row>
    <row r="12" spans="1:131" x14ac:dyDescent="0.25">
      <c r="A12">
        <v>0</v>
      </c>
      <c r="B12" t="str">
        <f>Bilan!B12</f>
        <v>DB REGIO AKTIENGESELLSCHAFT</v>
      </c>
      <c r="C12" s="12">
        <v>1764000000</v>
      </c>
      <c r="D12" s="12">
        <v>1764000000</v>
      </c>
      <c r="E12" s="12">
        <v>1823000000</v>
      </c>
      <c r="F12" s="12">
        <v>1823000000</v>
      </c>
      <c r="G12" s="12">
        <v>1823000000</v>
      </c>
      <c r="H12" s="12">
        <v>1834000000</v>
      </c>
      <c r="I12" s="12">
        <v>1834000000</v>
      </c>
      <c r="J12" s="12">
        <v>1834000000</v>
      </c>
      <c r="K12" s="12">
        <v>1834000000</v>
      </c>
      <c r="L12">
        <v>0.39720783607295657</v>
      </c>
      <c r="M12">
        <v>0.40136518771331059</v>
      </c>
      <c r="N12">
        <v>0.39864421605073258</v>
      </c>
      <c r="O12">
        <v>0.40269494146233709</v>
      </c>
      <c r="P12">
        <v>0.38508660752006757</v>
      </c>
      <c r="Q12">
        <v>0.39577039274924469</v>
      </c>
      <c r="R12">
        <v>0.37193267085783815</v>
      </c>
      <c r="S12">
        <v>0.36245059288537551</v>
      </c>
      <c r="T12">
        <v>0.33009359251259901</v>
      </c>
      <c r="U12">
        <v>-3.4158385166754832E-2</v>
      </c>
      <c r="V12" s="12">
        <v>1735000000</v>
      </c>
      <c r="W12" s="12">
        <v>1605000000</v>
      </c>
      <c r="X12" s="12">
        <v>1776000000</v>
      </c>
      <c r="Y12" s="12">
        <v>1635000000</v>
      </c>
      <c r="Z12" s="12">
        <v>1491000000</v>
      </c>
      <c r="AA12" s="12">
        <v>1465000000</v>
      </c>
      <c r="AB12" s="12">
        <v>1396000000</v>
      </c>
      <c r="AC12" s="12">
        <v>1598000000</v>
      </c>
      <c r="AD12" s="12">
        <v>935000000</v>
      </c>
      <c r="AE12" s="12">
        <v>0.39180364782706595</v>
      </c>
      <c r="AF12" s="12">
        <v>0.36791808873720139</v>
      </c>
      <c r="AG12" s="12">
        <v>0.39011589766017929</v>
      </c>
      <c r="AH12" s="12">
        <v>0.36359620057433178</v>
      </c>
      <c r="AI12" s="12">
        <v>0.31664554288128433</v>
      </c>
      <c r="AJ12" s="12">
        <v>0.31937850668968493</v>
      </c>
      <c r="AK12" s="12">
        <v>0.28310687487325087</v>
      </c>
      <c r="AL12" s="12">
        <v>0.31581027667984191</v>
      </c>
      <c r="AM12" s="12">
        <v>0.16828653707703384</v>
      </c>
      <c r="AN12" s="12"/>
      <c r="AO12">
        <v>0.3906777752758388</v>
      </c>
      <c r="AP12">
        <v>0.3651877133105802</v>
      </c>
      <c r="AQ12">
        <v>0.38836649901596326</v>
      </c>
      <c r="AR12">
        <v>0.36116633532140491</v>
      </c>
      <c r="AS12">
        <v>0.31495564005069709</v>
      </c>
      <c r="AT12">
        <v>0.3161415623651273</v>
      </c>
      <c r="AU12">
        <v>0.28310687487325087</v>
      </c>
      <c r="AV12">
        <v>0.31581027667984191</v>
      </c>
      <c r="AW12">
        <v>0.16828653707703384</v>
      </c>
      <c r="AX12">
        <v>-0.12466492181839064</v>
      </c>
      <c r="AY12">
        <v>0.98356009070294781</v>
      </c>
      <c r="AZ12">
        <v>0.90986394557823125</v>
      </c>
      <c r="BA12">
        <v>0.97421832144816234</v>
      </c>
      <c r="BB12">
        <v>0.89687328579264947</v>
      </c>
      <c r="BC12">
        <v>0.81788261108063631</v>
      </c>
      <c r="BD12">
        <v>0.7988004362050164</v>
      </c>
      <c r="BE12">
        <v>0.76117775354416572</v>
      </c>
      <c r="BF12">
        <v>0.871319520174482</v>
      </c>
      <c r="BG12">
        <v>0.50981461286804797</v>
      </c>
      <c r="BH12">
        <v>-0.1093497277053548</v>
      </c>
      <c r="BI12" s="12">
        <v>1740000000</v>
      </c>
      <c r="BJ12" s="12">
        <v>1617000000</v>
      </c>
      <c r="BK12" s="12">
        <v>1784000000</v>
      </c>
      <c r="BL12" s="12">
        <v>1646000000</v>
      </c>
      <c r="BM12" s="12">
        <v>1499000000</v>
      </c>
      <c r="BN12" s="12">
        <v>1480000000</v>
      </c>
      <c r="BO12" s="12">
        <v>1396000000</v>
      </c>
      <c r="BP12" s="12">
        <v>1598000000</v>
      </c>
      <c r="BQ12" s="12">
        <v>935000000</v>
      </c>
      <c r="BR12">
        <v>0.39180364782706595</v>
      </c>
      <c r="BS12">
        <v>0.36791808873720139</v>
      </c>
      <c r="BT12">
        <v>0.39011589766017929</v>
      </c>
      <c r="BU12">
        <v>0.36359620057433178</v>
      </c>
      <c r="BV12">
        <v>0.31664554288128433</v>
      </c>
      <c r="BW12">
        <v>0.31937850668968493</v>
      </c>
      <c r="BX12">
        <v>0.28310687487325087</v>
      </c>
      <c r="BY12">
        <v>0.31581027667984191</v>
      </c>
      <c r="BZ12">
        <v>0.16828653707703384</v>
      </c>
      <c r="CA12">
        <v>-0.1216120900460488</v>
      </c>
      <c r="CB12">
        <v>0.98639455782312924</v>
      </c>
      <c r="CC12">
        <v>0.91666666666666663</v>
      </c>
      <c r="CD12">
        <v>0.97860669226549646</v>
      </c>
      <c r="CE12">
        <v>0.90290729566648387</v>
      </c>
      <c r="CF12">
        <v>0.82227098189797043</v>
      </c>
      <c r="CG12">
        <v>0.80697928026172305</v>
      </c>
      <c r="CH12">
        <v>0.76117775354416572</v>
      </c>
      <c r="CI12">
        <v>0.871319520174482</v>
      </c>
      <c r="CJ12">
        <v>0.50981461286804797</v>
      </c>
      <c r="CK12">
        <v>-0.10624348243188272</v>
      </c>
      <c r="CM12">
        <v>0.21098851609997749</v>
      </c>
      <c r="CN12">
        <v>0.13788395904436859</v>
      </c>
      <c r="CO12">
        <v>0.22326700196807348</v>
      </c>
      <c r="CP12">
        <v>0.21117738016346366</v>
      </c>
      <c r="CQ12">
        <v>0.19159273341782848</v>
      </c>
      <c r="CR12">
        <v>0.1976694000863185</v>
      </c>
      <c r="CS12">
        <v>0.21516933684850942</v>
      </c>
      <c r="CT12">
        <v>0.19407114624505928</v>
      </c>
      <c r="CU12">
        <v>-0.14186721849193962</v>
      </c>
      <c r="CW12">
        <v>1.2375591083089394</v>
      </c>
      <c r="CX12">
        <v>1.2377701934015928</v>
      </c>
      <c r="CY12">
        <v>1.2280778482396677</v>
      </c>
      <c r="CZ12">
        <v>1.2646344157278551</v>
      </c>
      <c r="DA12">
        <v>1.1928601605407689</v>
      </c>
      <c r="DB12">
        <v>1.2382391022874406</v>
      </c>
      <c r="DC12">
        <v>1.4055972419387548</v>
      </c>
      <c r="DD12">
        <v>1.3308300395256918</v>
      </c>
      <c r="DE12">
        <v>-2.8677080813223659E-2</v>
      </c>
      <c r="DF12">
        <v>0.79328979959468593</v>
      </c>
      <c r="DG12">
        <v>0.78156996587030714</v>
      </c>
      <c r="DH12">
        <v>0.77214082659085936</v>
      </c>
      <c r="DI12">
        <v>0.76629114203666893</v>
      </c>
      <c r="DJ12">
        <v>0.70468948035487955</v>
      </c>
      <c r="DK12">
        <v>0.68083728959861889</v>
      </c>
      <c r="DL12">
        <v>0.63171770431961061</v>
      </c>
      <c r="DM12">
        <v>0.8100790513833992</v>
      </c>
      <c r="DN12">
        <v>0.78329733621310293</v>
      </c>
      <c r="DO12">
        <v>-0.11151616892102983</v>
      </c>
      <c r="DQ12">
        <v>22.379968942038392</v>
      </c>
      <c r="DR12">
        <v>22.427286392048408</v>
      </c>
      <c r="DS12">
        <v>22.417044897998085</v>
      </c>
      <c r="DT12">
        <v>22.448885503847983</v>
      </c>
      <c r="DU12">
        <v>22.468108386561386</v>
      </c>
      <c r="DV12">
        <v>22.454390267814198</v>
      </c>
      <c r="DW12">
        <v>22.470376554679859</v>
      </c>
      <c r="DX12">
        <v>22.659269940026537</v>
      </c>
      <c r="DY12">
        <v>22.630435157833794</v>
      </c>
      <c r="DZ12">
        <v>-6.1055957676410099E-4</v>
      </c>
      <c r="EA12">
        <v>2.4521324077631082E-4</v>
      </c>
    </row>
    <row r="13" spans="1:131" x14ac:dyDescent="0.25">
      <c r="A13">
        <v>0</v>
      </c>
      <c r="B13" t="str">
        <f>Bilan!B13</f>
        <v>DB STATION&amp;SERVICE AKTIENGESELLSCHAFT</v>
      </c>
      <c r="C13" s="12">
        <v>1202000000</v>
      </c>
      <c r="D13" s="12">
        <v>1203000000</v>
      </c>
      <c r="E13" s="12">
        <v>1489000000</v>
      </c>
      <c r="F13" s="12">
        <v>1434000000</v>
      </c>
      <c r="G13" s="12">
        <v>1434000000</v>
      </c>
      <c r="H13" s="12">
        <v>1531000000</v>
      </c>
      <c r="I13" s="12">
        <v>1512000000</v>
      </c>
      <c r="J13" s="12">
        <v>1505000000</v>
      </c>
      <c r="K13" s="12">
        <v>1501000000</v>
      </c>
      <c r="L13">
        <v>0.40827417546958322</v>
      </c>
      <c r="M13">
        <v>0.40436974789915964</v>
      </c>
      <c r="N13">
        <v>0.46141927486829876</v>
      </c>
      <c r="O13">
        <v>0.50315789473684214</v>
      </c>
      <c r="P13">
        <v>0.50122334847955263</v>
      </c>
      <c r="Q13">
        <v>0.51863143631436315</v>
      </c>
      <c r="R13">
        <v>0.52119958634953467</v>
      </c>
      <c r="S13">
        <v>0.51138294257560313</v>
      </c>
      <c r="T13">
        <v>0.45484848484848484</v>
      </c>
      <c r="U13">
        <v>3.9854962723862353E-2</v>
      </c>
      <c r="V13" s="12">
        <v>1109000000</v>
      </c>
      <c r="W13" s="12">
        <v>1675000000</v>
      </c>
      <c r="X13" s="12">
        <v>988000000</v>
      </c>
      <c r="Y13" s="12">
        <v>674000000</v>
      </c>
      <c r="Z13" s="12">
        <v>861000000</v>
      </c>
      <c r="AA13" s="12">
        <v>839000000</v>
      </c>
      <c r="AB13" s="12">
        <v>517000000</v>
      </c>
      <c r="AC13" s="12">
        <v>828000000</v>
      </c>
      <c r="AD13" s="12">
        <v>1081000000</v>
      </c>
      <c r="AE13" s="12">
        <v>0.39560476885975343</v>
      </c>
      <c r="AF13" s="12">
        <v>0.56302521008403361</v>
      </c>
      <c r="AG13" s="12">
        <v>0.3216609854353889</v>
      </c>
      <c r="AH13" s="12">
        <v>0.25473684210526315</v>
      </c>
      <c r="AI13" s="12">
        <v>0.3212163579168123</v>
      </c>
      <c r="AJ13" s="12">
        <v>0.3025067750677507</v>
      </c>
      <c r="AK13" s="12">
        <v>0.17821440882454326</v>
      </c>
      <c r="AL13" s="12">
        <v>0.28134556574923547</v>
      </c>
      <c r="AM13" s="12">
        <v>0.32757575757575758</v>
      </c>
      <c r="AN13" s="12"/>
      <c r="AO13">
        <v>0.37668557453890833</v>
      </c>
      <c r="AP13">
        <v>0.56302521008403361</v>
      </c>
      <c r="AQ13">
        <v>0.30616671831422376</v>
      </c>
      <c r="AR13">
        <v>0.23649122807017545</v>
      </c>
      <c r="AS13">
        <v>0.30094372596994057</v>
      </c>
      <c r="AT13">
        <v>0.28421409214092141</v>
      </c>
      <c r="AU13">
        <v>0.17821440882454326</v>
      </c>
      <c r="AV13">
        <v>0.28134556574923547</v>
      </c>
      <c r="AW13">
        <v>0.32757575757575758</v>
      </c>
      <c r="AX13">
        <v>0.20179549347422257</v>
      </c>
      <c r="AY13">
        <v>0.92262895174708814</v>
      </c>
      <c r="AZ13">
        <v>1.3923524522028263</v>
      </c>
      <c r="BA13">
        <v>0.66353257219610473</v>
      </c>
      <c r="BB13">
        <v>0.47001394700139471</v>
      </c>
      <c r="BC13">
        <v>0.60041841004184104</v>
      </c>
      <c r="BD13">
        <v>0.5480078380143697</v>
      </c>
      <c r="BE13">
        <v>0.34193121693121692</v>
      </c>
      <c r="BF13">
        <v>0.55016611295681062</v>
      </c>
      <c r="BG13">
        <v>0.72018654230512991</v>
      </c>
      <c r="BH13">
        <v>0.16593952479615154</v>
      </c>
      <c r="BI13" s="12">
        <v>1164700000</v>
      </c>
      <c r="BJ13" s="12">
        <v>1675000000</v>
      </c>
      <c r="BK13" s="12">
        <v>1038000000</v>
      </c>
      <c r="BL13" s="12">
        <v>726000000</v>
      </c>
      <c r="BM13" s="12">
        <v>919000000</v>
      </c>
      <c r="BN13" s="12">
        <v>893000000</v>
      </c>
      <c r="BO13" s="12">
        <v>517000000</v>
      </c>
      <c r="BP13" s="12">
        <v>828000000</v>
      </c>
      <c r="BQ13" s="12">
        <v>1081000000</v>
      </c>
      <c r="BR13">
        <v>0.39560476885975343</v>
      </c>
      <c r="BS13">
        <v>0.56302521008403361</v>
      </c>
      <c r="BT13">
        <v>0.3216609854353889</v>
      </c>
      <c r="BU13">
        <v>0.25473684210526315</v>
      </c>
      <c r="BV13">
        <v>0.3212163579168123</v>
      </c>
      <c r="BW13">
        <v>0.3025067750677507</v>
      </c>
      <c r="BX13">
        <v>0.17821440882454326</v>
      </c>
      <c r="BY13">
        <v>0.28134556574923547</v>
      </c>
      <c r="BZ13">
        <v>0.32757575757575758</v>
      </c>
      <c r="CA13">
        <v>0.18752659634034369</v>
      </c>
      <c r="CB13">
        <v>0.96896838602329449</v>
      </c>
      <c r="CC13">
        <v>1.3923524522028263</v>
      </c>
      <c r="CD13">
        <v>0.697112155809268</v>
      </c>
      <c r="CE13">
        <v>0.50627615062761511</v>
      </c>
      <c r="CF13">
        <v>0.64086471408647139</v>
      </c>
      <c r="CG13">
        <v>0.58327890267798821</v>
      </c>
      <c r="CH13">
        <v>0.34193121693121692</v>
      </c>
      <c r="CI13">
        <v>0.55016611295681062</v>
      </c>
      <c r="CJ13">
        <v>0.72018654230512991</v>
      </c>
      <c r="CK13">
        <v>0.1520963449590014</v>
      </c>
      <c r="CM13">
        <v>7.6424034509697356E-2</v>
      </c>
      <c r="CN13">
        <v>8.9411764705882357E-2</v>
      </c>
      <c r="CO13">
        <v>0.10722032847846297</v>
      </c>
      <c r="CP13">
        <v>0.10526315789473684</v>
      </c>
      <c r="CQ13">
        <v>0.10450891296749389</v>
      </c>
      <c r="CR13">
        <v>0.10399728997289973</v>
      </c>
      <c r="CS13">
        <v>0.1089279558772837</v>
      </c>
      <c r="CT13">
        <v>0.11450900441726129</v>
      </c>
      <c r="CU13">
        <v>-2.5288259693344584E-2</v>
      </c>
      <c r="CW13">
        <v>0.3634387418905608</v>
      </c>
      <c r="CX13">
        <v>0.37243697478991594</v>
      </c>
      <c r="CY13">
        <v>0.38146885652308643</v>
      </c>
      <c r="CZ13">
        <v>0.41403508771929826</v>
      </c>
      <c r="DA13">
        <v>0.44669695910520796</v>
      </c>
      <c r="DB13">
        <v>0.43766937669376693</v>
      </c>
      <c r="DC13">
        <v>0.43502240606687348</v>
      </c>
      <c r="DD13">
        <v>0.44002718314644917</v>
      </c>
      <c r="DE13">
        <v>0.17099194722380681</v>
      </c>
      <c r="DF13">
        <v>0.94738629801976837</v>
      </c>
      <c r="DG13">
        <v>0.95764705882352941</v>
      </c>
      <c r="DH13">
        <v>0.87201735357917576</v>
      </c>
      <c r="DI13">
        <v>0.96210526315789469</v>
      </c>
      <c r="DJ13">
        <v>0.95211464522894096</v>
      </c>
      <c r="DK13">
        <v>0.92378048780487809</v>
      </c>
      <c r="DL13">
        <v>0.95656670113753883</v>
      </c>
      <c r="DM13">
        <v>0.96839959225280325</v>
      </c>
      <c r="DN13">
        <v>0.97090909090909094</v>
      </c>
      <c r="DO13">
        <v>-3.983428510433891E-2</v>
      </c>
      <c r="DQ13">
        <v>20.772246460120233</v>
      </c>
      <c r="DR13">
        <v>20.790924486354804</v>
      </c>
      <c r="DS13">
        <v>20.825822426174032</v>
      </c>
      <c r="DT13">
        <v>20.931092684961076</v>
      </c>
      <c r="DU13">
        <v>20.888780276271444</v>
      </c>
      <c r="DV13">
        <v>20.968562193684228</v>
      </c>
      <c r="DW13">
        <v>20.979457243080816</v>
      </c>
      <c r="DX13">
        <v>20.955963601857825</v>
      </c>
      <c r="DY13">
        <v>20.981776532870114</v>
      </c>
      <c r="DZ13">
        <v>3.8193669691385752E-3</v>
      </c>
      <c r="EA13">
        <v>1.7901362956590397E-3</v>
      </c>
    </row>
    <row r="14" spans="1:131" x14ac:dyDescent="0.25">
      <c r="A14">
        <v>0</v>
      </c>
      <c r="B14" t="str">
        <f>Bilan!B14</f>
        <v>DIEHL AEROSPACE GMBH</v>
      </c>
      <c r="C14" s="12">
        <v>10998537</v>
      </c>
      <c r="D14" s="12">
        <v>21921722</v>
      </c>
      <c r="E14" s="12">
        <v>23473361</v>
      </c>
      <c r="F14" s="12">
        <v>21006160</v>
      </c>
      <c r="G14" s="12">
        <v>22817543</v>
      </c>
      <c r="H14" s="12">
        <v>20196369</v>
      </c>
      <c r="I14" s="12">
        <v>20144264</v>
      </c>
      <c r="J14" s="12">
        <v>20402216</v>
      </c>
      <c r="K14" s="12">
        <v>30692517</v>
      </c>
      <c r="L14">
        <v>8.5956680963971729E-2</v>
      </c>
      <c r="M14">
        <v>0.12064434849263674</v>
      </c>
      <c r="N14">
        <v>0.12571300653099365</v>
      </c>
      <c r="O14">
        <v>0.10412197034066183</v>
      </c>
      <c r="P14">
        <v>0.11423334538035815</v>
      </c>
      <c r="Q14">
        <v>9.353010034791534E-2</v>
      </c>
      <c r="R14">
        <v>8.7597756166613791E-2</v>
      </c>
      <c r="S14">
        <v>8.4139933893485508E-2</v>
      </c>
      <c r="T14">
        <v>0.11016133751987699</v>
      </c>
      <c r="U14">
        <v>-0.23316824982282461</v>
      </c>
      <c r="V14" s="12">
        <v>84663914</v>
      </c>
      <c r="W14" s="12">
        <v>107112419</v>
      </c>
      <c r="X14" s="12">
        <v>121815432</v>
      </c>
      <c r="Y14" s="12">
        <v>129023396</v>
      </c>
      <c r="Z14" s="12">
        <v>110395990</v>
      </c>
      <c r="AA14" s="12">
        <v>126727001</v>
      </c>
      <c r="AB14" s="12">
        <v>122853964</v>
      </c>
      <c r="AC14" s="12">
        <v>131959845</v>
      </c>
      <c r="AD14" s="12">
        <v>132555639</v>
      </c>
      <c r="AE14" s="12">
        <v>0.7243966732309054</v>
      </c>
      <c r="AF14" s="12">
        <v>0.64350793945034201</v>
      </c>
      <c r="AG14" s="12">
        <v>0.66921755051258958</v>
      </c>
      <c r="AH14" s="12">
        <v>0.64728992838717325</v>
      </c>
      <c r="AI14" s="12">
        <v>0.61672148238181446</v>
      </c>
      <c r="AJ14" s="12">
        <v>0.63334341062079169</v>
      </c>
      <c r="AK14" s="12">
        <v>0.59094689576519366</v>
      </c>
      <c r="AL14" s="12">
        <v>0.57739694552921161</v>
      </c>
      <c r="AM14" s="12">
        <v>0.58003537342565881</v>
      </c>
      <c r="AN14" s="12"/>
      <c r="AO14">
        <v>0.66167246106087918</v>
      </c>
      <c r="AP14">
        <v>0.58948416578429941</v>
      </c>
      <c r="AQ14">
        <v>0.65238992399051043</v>
      </c>
      <c r="AR14">
        <v>0.63953479415387993</v>
      </c>
      <c r="AS14">
        <v>0.55268453988567323</v>
      </c>
      <c r="AT14">
        <v>0.58687723126470737</v>
      </c>
      <c r="AU14">
        <v>0.5342330492975047</v>
      </c>
      <c r="AV14">
        <v>0.54421013064926849</v>
      </c>
      <c r="AW14">
        <v>0.47576764356087087</v>
      </c>
      <c r="AX14">
        <v>-8.2337291685341055E-2</v>
      </c>
      <c r="AY14">
        <v>7.6977432543982891</v>
      </c>
      <c r="AZ14">
        <v>4.8861316186748471</v>
      </c>
      <c r="BA14">
        <v>5.1895181094858973</v>
      </c>
      <c r="BB14">
        <v>6.1421695350316288</v>
      </c>
      <c r="BC14">
        <v>4.8382067254129861</v>
      </c>
      <c r="BD14">
        <v>6.274741811263203</v>
      </c>
      <c r="BE14">
        <v>6.0987070066198497</v>
      </c>
      <c r="BF14">
        <v>6.467917259576117</v>
      </c>
      <c r="BG14">
        <v>4.3188259535703768</v>
      </c>
      <c r="BH14">
        <v>2.158394936438229E-2</v>
      </c>
      <c r="BI14" s="12">
        <v>92689754</v>
      </c>
      <c r="BJ14" s="12">
        <v>116928827</v>
      </c>
      <c r="BK14" s="12">
        <v>124957517</v>
      </c>
      <c r="BL14" s="12">
        <v>130587961</v>
      </c>
      <c r="BM14" s="12">
        <v>123187051</v>
      </c>
      <c r="BN14" s="12">
        <v>136760649</v>
      </c>
      <c r="BO14" s="12">
        <v>135896064</v>
      </c>
      <c r="BP14" s="12">
        <v>140006970</v>
      </c>
      <c r="BQ14" s="12">
        <v>161606113</v>
      </c>
      <c r="BR14">
        <v>0.7243966732309054</v>
      </c>
      <c r="BS14">
        <v>0.64350793945034201</v>
      </c>
      <c r="BT14">
        <v>0.66921755051258958</v>
      </c>
      <c r="BU14">
        <v>0.64728992838717325</v>
      </c>
      <c r="BV14">
        <v>0.61672148238181446</v>
      </c>
      <c r="BW14">
        <v>0.63334341062079169</v>
      </c>
      <c r="BX14">
        <v>0.59094689576519366</v>
      </c>
      <c r="BY14">
        <v>0.57739694552921161</v>
      </c>
      <c r="BZ14">
        <v>0.58003537342565881</v>
      </c>
      <c r="CA14">
        <v>-2.1546013856775972E-2</v>
      </c>
      <c r="CB14">
        <v>8.4274621251899227</v>
      </c>
      <c r="CC14">
        <v>5.333925272841249</v>
      </c>
      <c r="CD14">
        <v>5.3233755915908247</v>
      </c>
      <c r="CE14">
        <v>6.216650782437152</v>
      </c>
      <c r="CF14">
        <v>5.3987868457177886</v>
      </c>
      <c r="CG14">
        <v>6.7715463606354191</v>
      </c>
      <c r="CH14">
        <v>6.7461419290374671</v>
      </c>
      <c r="CI14">
        <v>6.8623413260598749</v>
      </c>
      <c r="CJ14">
        <v>5.2653261705450873</v>
      </c>
      <c r="CK14">
        <v>8.9259570405003194E-2</v>
      </c>
      <c r="CM14">
        <v>0.15799267015534132</v>
      </c>
      <c r="CN14">
        <v>0.1239512464072533</v>
      </c>
      <c r="CO14">
        <v>0.11816529184696184</v>
      </c>
      <c r="CP14">
        <v>0.11081001864416423</v>
      </c>
      <c r="CQ14">
        <v>9.1330838118975979E-2</v>
      </c>
      <c r="CR14">
        <v>9.0493159935202738E-2</v>
      </c>
      <c r="CS14">
        <v>8.8045262468512256E-2</v>
      </c>
      <c r="CT14">
        <v>0.12825079020467794</v>
      </c>
      <c r="CU14">
        <v>-0.2270925185268419</v>
      </c>
      <c r="CW14">
        <v>1.69511018130777</v>
      </c>
      <c r="CX14">
        <v>1.2378370702452179</v>
      </c>
      <c r="CY14">
        <v>1.2340461479121103</v>
      </c>
      <c r="CZ14">
        <v>1.0978901250644735</v>
      </c>
      <c r="DA14">
        <v>1.1610350855788503</v>
      </c>
      <c r="DB14">
        <v>1.2544820376515129</v>
      </c>
      <c r="DC14">
        <v>1.2053396994637953</v>
      </c>
      <c r="DD14">
        <v>1.2981729158540039</v>
      </c>
      <c r="DE14">
        <v>-5.9163964375876767E-2</v>
      </c>
      <c r="DF14">
        <v>0.12183597382183375</v>
      </c>
      <c r="DG14">
        <v>0.11918482064178446</v>
      </c>
      <c r="DH14">
        <v>0.12718144768267758</v>
      </c>
      <c r="DI14">
        <v>0.11233603380556777</v>
      </c>
      <c r="DJ14">
        <v>0.13167043004774637</v>
      </c>
      <c r="DK14">
        <v>0.12978373050659994</v>
      </c>
      <c r="DL14">
        <v>0.13245853004629324</v>
      </c>
      <c r="DM14">
        <v>0.13048887143000767</v>
      </c>
      <c r="DN14">
        <v>0.11996314459695037</v>
      </c>
      <c r="DO14">
        <v>0.15531700835397846</v>
      </c>
      <c r="DQ14">
        <v>18.859450271488232</v>
      </c>
      <c r="DR14">
        <v>19.194932388323256</v>
      </c>
      <c r="DS14">
        <v>19.23126246834136</v>
      </c>
      <c r="DT14">
        <v>19.255428783738633</v>
      </c>
      <c r="DU14">
        <v>19.215908835641521</v>
      </c>
      <c r="DV14">
        <v>19.261864187907697</v>
      </c>
      <c r="DW14">
        <v>19.417208131460168</v>
      </c>
      <c r="DX14">
        <v>19.440191475814377</v>
      </c>
      <c r="DY14">
        <v>19.567385896589762</v>
      </c>
      <c r="DZ14">
        <v>2.3915263472180292E-3</v>
      </c>
      <c r="EA14">
        <v>3.3421245724213301E-4</v>
      </c>
    </row>
    <row r="15" spans="1:131" x14ac:dyDescent="0.25">
      <c r="A15">
        <v>1</v>
      </c>
      <c r="B15" t="str">
        <f>Bilan!B15</f>
        <v>ELSEVIER GMBH</v>
      </c>
      <c r="C15" s="12">
        <v>26000</v>
      </c>
      <c r="D15" s="12">
        <v>26000</v>
      </c>
      <c r="E15" s="12">
        <v>26000</v>
      </c>
      <c r="F15" s="12">
        <v>26000</v>
      </c>
      <c r="G15" s="12">
        <v>26000</v>
      </c>
      <c r="H15" s="12">
        <v>26000</v>
      </c>
      <c r="I15" s="12">
        <v>26000</v>
      </c>
      <c r="J15" s="12">
        <v>26000</v>
      </c>
      <c r="K15" s="12">
        <v>26000</v>
      </c>
      <c r="L15">
        <v>2.989359982511784E-4</v>
      </c>
      <c r="M15">
        <v>3.0219081834575355E-4</v>
      </c>
      <c r="N15">
        <v>2.9711772607667779E-4</v>
      </c>
      <c r="O15">
        <v>2.9776233210756798E-4</v>
      </c>
      <c r="P15">
        <v>2.9150663139466325E-4</v>
      </c>
      <c r="Q15">
        <v>3.0675481777613496E-4</v>
      </c>
      <c r="R15">
        <v>3.1107784705175669E-4</v>
      </c>
      <c r="S15">
        <v>1.6158310675963661E-3</v>
      </c>
      <c r="T15">
        <v>1.5581713923807576E-3</v>
      </c>
      <c r="U15">
        <v>6.7138149013826309E-2</v>
      </c>
      <c r="V15" s="12">
        <v>86949140</v>
      </c>
      <c r="W15" s="12">
        <v>78089292</v>
      </c>
      <c r="X15" s="12">
        <v>78287007</v>
      </c>
      <c r="Y15" s="12">
        <v>78426964</v>
      </c>
      <c r="Z15" s="12">
        <v>77560441</v>
      </c>
      <c r="AA15" s="12">
        <v>77090284</v>
      </c>
      <c r="AB15" s="12">
        <v>6542975</v>
      </c>
      <c r="AC15" s="12">
        <v>6552309</v>
      </c>
      <c r="AD15" s="12">
        <v>6602521</v>
      </c>
      <c r="AE15" s="12">
        <v>0.99970107549928722</v>
      </c>
      <c r="AF15" s="12">
        <v>0.9076102712892502</v>
      </c>
      <c r="AG15" s="12">
        <v>0.8946329808149599</v>
      </c>
      <c r="AH15" s="12">
        <v>0.89817675772139527</v>
      </c>
      <c r="AI15" s="12">
        <v>0.86959164943825107</v>
      </c>
      <c r="AJ15" s="12">
        <v>0.90953138541271117</v>
      </c>
      <c r="AK15" s="12">
        <v>7.8283637550517995E-2</v>
      </c>
      <c r="AL15" s="12">
        <v>0.40720863256504919</v>
      </c>
      <c r="AM15" s="12">
        <v>0.39568689768435356</v>
      </c>
      <c r="AN15" s="12"/>
      <c r="AO15">
        <v>0.99970107549928722</v>
      </c>
      <c r="AP15">
        <v>0.9076102712892502</v>
      </c>
      <c r="AQ15">
        <v>0.8946329808149599</v>
      </c>
      <c r="AR15">
        <v>0.89817675772139527</v>
      </c>
      <c r="AS15">
        <v>0.86959164943825107</v>
      </c>
      <c r="AT15">
        <v>0.90953138541271117</v>
      </c>
      <c r="AU15">
        <v>7.8283637550517995E-2</v>
      </c>
      <c r="AV15">
        <v>0.40720863256504919</v>
      </c>
      <c r="AW15">
        <v>0.39568689768435356</v>
      </c>
      <c r="AX15">
        <v>1.2641863189737517E-2</v>
      </c>
      <c r="AY15">
        <v>3344.1976923076923</v>
      </c>
      <c r="AZ15">
        <v>3003.4343076923078</v>
      </c>
      <c r="BA15">
        <v>3011.0387307692308</v>
      </c>
      <c r="BB15">
        <v>3016.4216923076924</v>
      </c>
      <c r="BC15">
        <v>2983.0938846153845</v>
      </c>
      <c r="BD15">
        <v>2965.0109230769231</v>
      </c>
      <c r="BE15">
        <v>251.65288461538461</v>
      </c>
      <c r="BF15">
        <v>252.01188461538462</v>
      </c>
      <c r="BG15">
        <v>253.9431153846154</v>
      </c>
      <c r="BH15">
        <v>-1.7043628005286589E-2</v>
      </c>
      <c r="BI15" s="12">
        <v>86949140</v>
      </c>
      <c r="BJ15" s="12">
        <v>78089292</v>
      </c>
      <c r="BK15" s="12">
        <v>78287007</v>
      </c>
      <c r="BL15" s="12">
        <v>78426964</v>
      </c>
      <c r="BM15" s="12">
        <v>77560441</v>
      </c>
      <c r="BN15" s="12">
        <v>77090284</v>
      </c>
      <c r="BO15" s="12">
        <v>6542975</v>
      </c>
      <c r="BP15" s="12">
        <v>6552309</v>
      </c>
      <c r="BQ15" s="12">
        <v>6602521</v>
      </c>
      <c r="BR15">
        <v>0.99970107549928722</v>
      </c>
      <c r="BS15">
        <v>0.9076102712892502</v>
      </c>
      <c r="BT15">
        <v>0.8946329808149599</v>
      </c>
      <c r="BU15">
        <v>0.89817675772139527</v>
      </c>
      <c r="BV15">
        <v>0.86959164943825107</v>
      </c>
      <c r="BW15">
        <v>0.90953138541271117</v>
      </c>
      <c r="BX15">
        <v>7.8283637550517995E-2</v>
      </c>
      <c r="BY15">
        <v>0.40720863256504919</v>
      </c>
      <c r="BZ15">
        <v>0.39568689768435356</v>
      </c>
      <c r="CA15">
        <v>1.2641863189737517E-2</v>
      </c>
      <c r="CB15">
        <v>3344.1976923076923</v>
      </c>
      <c r="CC15">
        <v>3003.4343076923078</v>
      </c>
      <c r="CD15">
        <v>3011.0387307692308</v>
      </c>
      <c r="CE15">
        <v>3016.4216923076924</v>
      </c>
      <c r="CF15">
        <v>2983.0938846153845</v>
      </c>
      <c r="CG15">
        <v>2965.0109230769231</v>
      </c>
      <c r="CH15">
        <v>251.65288461538461</v>
      </c>
      <c r="CI15">
        <v>252.01188461538462</v>
      </c>
      <c r="CJ15">
        <v>253.9431153846154</v>
      </c>
      <c r="CK15">
        <v>-1.7043628005286589E-2</v>
      </c>
      <c r="CM15">
        <v>3.7840226964167313E-2</v>
      </c>
      <c r="CN15">
        <v>1.8438753917555277E-2</v>
      </c>
      <c r="CO15">
        <v>1.3078333797160769E-2</v>
      </c>
      <c r="CP15">
        <v>6.3579049176617289E-2</v>
      </c>
      <c r="CQ15">
        <v>7.2649316311558521E-2</v>
      </c>
      <c r="CR15">
        <v>4.3921213800498113E-2</v>
      </c>
      <c r="CS15">
        <v>8.6823023565403188E-4</v>
      </c>
      <c r="CT15">
        <v>-1.4624824845465956E-2</v>
      </c>
      <c r="CU15">
        <v>4.5549366944075302</v>
      </c>
      <c r="CW15">
        <v>0.54979259073101339</v>
      </c>
      <c r="CX15">
        <v>0.49490362158494156</v>
      </c>
      <c r="CY15">
        <v>0.45082810767057291</v>
      </c>
      <c r="CZ15">
        <v>0.46514390704629593</v>
      </c>
      <c r="DA15">
        <v>0.43092963393180245</v>
      </c>
      <c r="DB15">
        <v>0.44080259094557706</v>
      </c>
      <c r="DC15">
        <v>0.439831855244949</v>
      </c>
      <c r="DD15">
        <v>2.2898603306698844</v>
      </c>
      <c r="DE15">
        <v>-4.4137606773423682E-2</v>
      </c>
      <c r="DF15">
        <v>7.157631561819062E-3</v>
      </c>
      <c r="DG15">
        <v>4.5208676242427335E-3</v>
      </c>
      <c r="DH15">
        <v>2.0795498200203663E-3</v>
      </c>
      <c r="DI15">
        <v>2.7212041435415086E-3</v>
      </c>
      <c r="DJ15">
        <v>7.673833588909904E-3</v>
      </c>
      <c r="DK15">
        <v>8.7304662808910215E-3</v>
      </c>
      <c r="DL15">
        <v>8.4463737386167199E-3</v>
      </c>
      <c r="DM15">
        <v>4.1390009975270946E-2</v>
      </c>
      <c r="DN15">
        <v>3.3686766558237914E-2</v>
      </c>
      <c r="DO15">
        <v>2.2083099320614603</v>
      </c>
      <c r="DQ15">
        <v>17.708987218243266</v>
      </c>
      <c r="DR15">
        <v>17.682918718433466</v>
      </c>
      <c r="DS15">
        <v>17.566911492543763</v>
      </c>
      <c r="DT15">
        <v>17.490564807840425</v>
      </c>
      <c r="DU15">
        <v>17.519658330799551</v>
      </c>
      <c r="DV15">
        <v>17.46448918169763</v>
      </c>
      <c r="DW15">
        <v>17.43615546905896</v>
      </c>
      <c r="DX15">
        <v>17.419956436973248</v>
      </c>
      <c r="DY15">
        <v>17.422248530602261</v>
      </c>
      <c r="DZ15">
        <v>-3.1489854459623759E-3</v>
      </c>
      <c r="EA15">
        <v>-1.490839571464622E-3</v>
      </c>
    </row>
    <row r="16" spans="1:131" x14ac:dyDescent="0.25">
      <c r="A16">
        <v>0</v>
      </c>
      <c r="B16" t="str">
        <f>Bilan!B16</f>
        <v>ESPRIT RETAIL B.V. &amp; CO. KG</v>
      </c>
      <c r="C16" s="12">
        <v>21806783</v>
      </c>
      <c r="D16" s="12">
        <v>21806783</v>
      </c>
      <c r="E16" s="12">
        <v>21806783</v>
      </c>
      <c r="F16" s="12">
        <v>21806783</v>
      </c>
      <c r="G16" s="12">
        <v>21806783</v>
      </c>
      <c r="H16" s="12">
        <v>21806783</v>
      </c>
      <c r="I16" s="12">
        <v>21806783</v>
      </c>
      <c r="J16" s="12">
        <v>21806783</v>
      </c>
      <c r="K16" s="12">
        <v>21806783</v>
      </c>
      <c r="L16">
        <v>0.15706967772290364</v>
      </c>
      <c r="M16">
        <v>0.13171498200922269</v>
      </c>
      <c r="N16">
        <v>0.10831543973304873</v>
      </c>
      <c r="O16">
        <v>8.4489233383397908E-2</v>
      </c>
      <c r="P16">
        <v>7.7013052293650713E-2</v>
      </c>
      <c r="Q16">
        <v>8.2314303545589051E-2</v>
      </c>
      <c r="R16">
        <v>7.1221559156527559E-2</v>
      </c>
      <c r="S16">
        <v>6.3487381148231561E-2</v>
      </c>
      <c r="T16">
        <v>6.2875966563977273E-2</v>
      </c>
      <c r="U16">
        <v>-7.5201449165268705E-2</v>
      </c>
      <c r="V16" s="12">
        <v>11490971</v>
      </c>
      <c r="W16" s="12">
        <v>14767138</v>
      </c>
      <c r="X16" s="12">
        <v>24194490</v>
      </c>
      <c r="Y16" s="12">
        <v>30974716</v>
      </c>
      <c r="Z16" s="12">
        <v>27934201</v>
      </c>
      <c r="AA16" s="12">
        <v>35689991</v>
      </c>
      <c r="AB16" s="12">
        <v>59122238</v>
      </c>
      <c r="AC16" s="12">
        <v>47166233</v>
      </c>
      <c r="AD16" s="12">
        <v>52845573</v>
      </c>
      <c r="AE16" s="12">
        <v>8.276705058665608E-2</v>
      </c>
      <c r="AF16" s="12">
        <v>8.9194876474797249E-2</v>
      </c>
      <c r="AG16" s="12">
        <v>0.12017530616353866</v>
      </c>
      <c r="AH16" s="12">
        <v>0.12000990742689875</v>
      </c>
      <c r="AI16" s="12">
        <v>9.8652702803267683E-2</v>
      </c>
      <c r="AJ16" s="12">
        <v>0.13471940142263725</v>
      </c>
      <c r="AK16" s="12">
        <v>0.19309487195719338</v>
      </c>
      <c r="AL16" s="12">
        <v>0.13731785251393097</v>
      </c>
      <c r="AM16" s="12">
        <v>0.15237077752377412</v>
      </c>
      <c r="AN16" s="12"/>
      <c r="AO16">
        <v>8.276705058665608E-2</v>
      </c>
      <c r="AP16">
        <v>8.9194876474797249E-2</v>
      </c>
      <c r="AQ16">
        <v>0.12017530616353866</v>
      </c>
      <c r="AR16">
        <v>0.12000990742689875</v>
      </c>
      <c r="AS16">
        <v>9.8652702803267683E-2</v>
      </c>
      <c r="AT16">
        <v>0.13471940142263725</v>
      </c>
      <c r="AU16">
        <v>0.19309487195719338</v>
      </c>
      <c r="AV16">
        <v>0.13731785251393097</v>
      </c>
      <c r="AW16">
        <v>0.15237077752377412</v>
      </c>
      <c r="AX16">
        <v>0.12256899710299704</v>
      </c>
      <c r="AY16">
        <v>0.52694480428406154</v>
      </c>
      <c r="AZ16">
        <v>0.67718094869839351</v>
      </c>
      <c r="BA16">
        <v>1.1094937754000671</v>
      </c>
      <c r="BB16">
        <v>1.4204165740540455</v>
      </c>
      <c r="BC16">
        <v>1.2809867920453926</v>
      </c>
      <c r="BD16">
        <v>1.6366463132136455</v>
      </c>
      <c r="BE16">
        <v>2.7111856893334521</v>
      </c>
      <c r="BF16">
        <v>2.1629156854543838</v>
      </c>
      <c r="BG16">
        <v>2.4233548341357825</v>
      </c>
      <c r="BH16">
        <v>0.15222980575511971</v>
      </c>
      <c r="BI16" s="12">
        <v>11490971</v>
      </c>
      <c r="BJ16" s="12">
        <v>14767138</v>
      </c>
      <c r="BK16" s="12">
        <v>24194490</v>
      </c>
      <c r="BL16" s="12">
        <v>30974716</v>
      </c>
      <c r="BM16" s="12">
        <v>27934201</v>
      </c>
      <c r="BN16" s="12">
        <v>35689991</v>
      </c>
      <c r="BO16" s="12">
        <v>59122238</v>
      </c>
      <c r="BP16" s="12">
        <v>47166233</v>
      </c>
      <c r="BQ16" s="12">
        <v>52845573</v>
      </c>
      <c r="BR16">
        <v>8.276705058665608E-2</v>
      </c>
      <c r="BS16">
        <v>8.9194876474797249E-2</v>
      </c>
      <c r="BT16">
        <v>0.12017530616353866</v>
      </c>
      <c r="BU16">
        <v>0.12000990742689875</v>
      </c>
      <c r="BV16">
        <v>9.8652702803267683E-2</v>
      </c>
      <c r="BW16">
        <v>0.13471940142263725</v>
      </c>
      <c r="BX16">
        <v>0.19309487195719338</v>
      </c>
      <c r="BY16">
        <v>0.13731785251393097</v>
      </c>
      <c r="BZ16">
        <v>0.15237077752377412</v>
      </c>
      <c r="CA16">
        <v>0.12256899710299704</v>
      </c>
      <c r="CB16">
        <v>0.52694480428406154</v>
      </c>
      <c r="CC16">
        <v>0.67718094869839351</v>
      </c>
      <c r="CD16">
        <v>1.1094937754000671</v>
      </c>
      <c r="CE16">
        <v>1.4204165740540455</v>
      </c>
      <c r="CF16">
        <v>1.2809867920453926</v>
      </c>
      <c r="CG16">
        <v>1.6366463132136455</v>
      </c>
      <c r="CH16">
        <v>2.7111856893334521</v>
      </c>
      <c r="CI16">
        <v>2.1629156854543838</v>
      </c>
      <c r="CJ16">
        <v>2.4233548341357825</v>
      </c>
      <c r="CK16">
        <v>0.15222980575511971</v>
      </c>
      <c r="CM16">
        <v>0.27883400890341187</v>
      </c>
      <c r="CN16">
        <v>0.23866658825821521</v>
      </c>
      <c r="CO16">
        <v>0.15459640995837437</v>
      </c>
      <c r="CP16">
        <v>0.14046611399792741</v>
      </c>
      <c r="CQ16">
        <v>0.2403078001511077</v>
      </c>
      <c r="CR16">
        <v>0.21178543739448549</v>
      </c>
      <c r="CS16">
        <v>0.12634233292841449</v>
      </c>
      <c r="CT16">
        <v>0.14242886609515149</v>
      </c>
      <c r="CU16">
        <v>0.55442031426092897</v>
      </c>
      <c r="CW16">
        <v>3.7143027406522173</v>
      </c>
      <c r="CX16">
        <v>4.0529041114086812</v>
      </c>
      <c r="CY16">
        <v>3.8698646505466106</v>
      </c>
      <c r="CZ16">
        <v>3.3477908737887763</v>
      </c>
      <c r="DA16">
        <v>3.1692356186202524</v>
      </c>
      <c r="DB16">
        <v>3.4833021355986107</v>
      </c>
      <c r="DC16">
        <v>3.0128640734660812</v>
      </c>
      <c r="DD16">
        <v>2.5671065516144429</v>
      </c>
      <c r="DE16">
        <v>-0.18104742547711475</v>
      </c>
      <c r="DF16">
        <v>0.46769724809702468</v>
      </c>
      <c r="DG16">
        <v>0.40495185128345679</v>
      </c>
      <c r="DH16">
        <v>0.33014036120953394</v>
      </c>
      <c r="DI16">
        <v>0.28303375537895342</v>
      </c>
      <c r="DJ16">
        <v>0.30743030678502514</v>
      </c>
      <c r="DK16">
        <v>0.32124847781004434</v>
      </c>
      <c r="DL16">
        <v>0.24758847694578431</v>
      </c>
      <c r="DM16">
        <v>0.27751512383482924</v>
      </c>
      <c r="DN16">
        <v>0.27048439118079487</v>
      </c>
      <c r="DO16">
        <v>0.1350182503140846</v>
      </c>
      <c r="DQ16">
        <v>19.890223745171344</v>
      </c>
      <c r="DR16">
        <v>20.060988366003645</v>
      </c>
      <c r="DS16">
        <v>20.324280234429104</v>
      </c>
      <c r="DT16">
        <v>20.473658730504617</v>
      </c>
      <c r="DU16">
        <v>20.577163483277932</v>
      </c>
      <c r="DV16">
        <v>20.615002417493017</v>
      </c>
      <c r="DW16">
        <v>20.642922749413362</v>
      </c>
      <c r="DX16">
        <v>20.642582482269066</v>
      </c>
      <c r="DY16">
        <v>20.597425151445616</v>
      </c>
      <c r="DZ16">
        <v>1.8388799916876075E-3</v>
      </c>
      <c r="EA16">
        <v>6.9036848200368425E-3</v>
      </c>
    </row>
    <row r="17" spans="1:131" x14ac:dyDescent="0.25">
      <c r="A17">
        <v>1</v>
      </c>
      <c r="B17" t="str">
        <f>Bilan!B17</f>
        <v>FERMACELL GMBH</v>
      </c>
      <c r="C17" s="12">
        <v>50567000</v>
      </c>
      <c r="D17" s="12">
        <v>50445000</v>
      </c>
      <c r="E17" s="12">
        <v>50343000</v>
      </c>
      <c r="F17" s="12">
        <v>50548000</v>
      </c>
      <c r="G17" s="12">
        <v>50528000</v>
      </c>
      <c r="H17" s="12">
        <v>50537000</v>
      </c>
      <c r="I17" s="12">
        <v>50485000</v>
      </c>
      <c r="J17" s="12">
        <v>50456542</v>
      </c>
      <c r="K17" s="12">
        <v>50842018</v>
      </c>
      <c r="L17">
        <v>0.33277615083412854</v>
      </c>
      <c r="M17">
        <v>0.35812408152833686</v>
      </c>
      <c r="N17">
        <v>0.34925006590540147</v>
      </c>
      <c r="O17">
        <v>0.35711611148398037</v>
      </c>
      <c r="P17">
        <v>0.33496857680782793</v>
      </c>
      <c r="Q17">
        <v>0.31448626918984174</v>
      </c>
      <c r="R17">
        <v>0.29233281411952727</v>
      </c>
      <c r="S17">
        <v>0.28355663009490817</v>
      </c>
      <c r="T17">
        <v>0.28798845128314721</v>
      </c>
      <c r="U17">
        <v>-0.12728287260437826</v>
      </c>
      <c r="V17" s="12">
        <v>101388000</v>
      </c>
      <c r="W17" s="12">
        <v>21095000</v>
      </c>
      <c r="X17" s="12">
        <v>20199000</v>
      </c>
      <c r="Y17" s="12">
        <v>77572000</v>
      </c>
      <c r="Z17" s="12">
        <v>79484000</v>
      </c>
      <c r="AA17" s="12">
        <v>82630000</v>
      </c>
      <c r="AB17" s="12">
        <v>86153000</v>
      </c>
      <c r="AC17" s="12">
        <v>88206925</v>
      </c>
      <c r="AD17" s="12">
        <v>87897942</v>
      </c>
      <c r="AE17" s="12">
        <v>0.66722384916587152</v>
      </c>
      <c r="AF17" s="12">
        <v>0.14977388736253985</v>
      </c>
      <c r="AG17" s="12">
        <v>0.14022588209176806</v>
      </c>
      <c r="AH17" s="12">
        <v>0.54808011586421279</v>
      </c>
      <c r="AI17" s="12">
        <v>0.52693511177110131</v>
      </c>
      <c r="AJ17" s="12">
        <v>0.51420374991443529</v>
      </c>
      <c r="AK17" s="12">
        <v>0.49886795948974216</v>
      </c>
      <c r="AL17" s="12">
        <v>0.49570694725838144</v>
      </c>
      <c r="AM17" s="12">
        <v>0.49788724333396639</v>
      </c>
      <c r="AN17" s="12"/>
      <c r="AO17">
        <v>0.66722384916587152</v>
      </c>
      <c r="AP17">
        <v>0.14975968876678097</v>
      </c>
      <c r="AQ17">
        <v>0.14012875834223634</v>
      </c>
      <c r="AR17">
        <v>0.54803772651806848</v>
      </c>
      <c r="AS17">
        <v>0.52692848240566414</v>
      </c>
      <c r="AT17">
        <v>0.51419752702290644</v>
      </c>
      <c r="AU17">
        <v>0.49886795948974216</v>
      </c>
      <c r="AV17">
        <v>0.49570694725838144</v>
      </c>
      <c r="AW17">
        <v>0.49788724333396639</v>
      </c>
      <c r="AX17">
        <v>-6.1747937884065261E-2</v>
      </c>
      <c r="AY17">
        <v>2.0050230387406809</v>
      </c>
      <c r="AZ17">
        <v>0.4181782138963227</v>
      </c>
      <c r="BA17">
        <v>0.40122757880936771</v>
      </c>
      <c r="BB17">
        <v>1.5346205586769011</v>
      </c>
      <c r="BC17">
        <v>1.5730683977200759</v>
      </c>
      <c r="BD17">
        <v>1.6350396739022894</v>
      </c>
      <c r="BE17">
        <v>1.7065068832326433</v>
      </c>
      <c r="BF17">
        <v>1.7481761829813862</v>
      </c>
      <c r="BG17">
        <v>1.7288444766295468</v>
      </c>
      <c r="BH17">
        <v>6.5435794312547466E-2</v>
      </c>
      <c r="BI17" s="12">
        <v>101388000</v>
      </c>
      <c r="BJ17" s="12">
        <v>21097000</v>
      </c>
      <c r="BK17" s="12">
        <v>20213000</v>
      </c>
      <c r="BL17" s="12">
        <v>77578000</v>
      </c>
      <c r="BM17" s="12">
        <v>79485000</v>
      </c>
      <c r="BN17" s="12">
        <v>82631000</v>
      </c>
      <c r="BO17" s="12">
        <v>86153000</v>
      </c>
      <c r="BP17" s="12">
        <v>88206925</v>
      </c>
      <c r="BQ17" s="12">
        <v>87897942</v>
      </c>
      <c r="BR17">
        <v>0.66722384916587152</v>
      </c>
      <c r="BS17">
        <v>0.14977388736253985</v>
      </c>
      <c r="BT17">
        <v>0.14022588209176806</v>
      </c>
      <c r="BU17">
        <v>0.54808011586421279</v>
      </c>
      <c r="BV17">
        <v>0.52693511177110131</v>
      </c>
      <c r="BW17">
        <v>0.51420374991443529</v>
      </c>
      <c r="BX17">
        <v>0.49886795948974216</v>
      </c>
      <c r="BY17">
        <v>0.49570694725838144</v>
      </c>
      <c r="BZ17">
        <v>0.49788724333396639</v>
      </c>
      <c r="CA17">
        <v>-6.1809149737828459E-2</v>
      </c>
      <c r="CB17">
        <v>2.0050230387406809</v>
      </c>
      <c r="CC17">
        <v>0.41821786103677272</v>
      </c>
      <c r="CD17">
        <v>0.40150567109627955</v>
      </c>
      <c r="CE17">
        <v>1.5347392577352219</v>
      </c>
      <c r="CF17">
        <v>1.5730881887270425</v>
      </c>
      <c r="CG17">
        <v>1.635059461384728</v>
      </c>
      <c r="CH17">
        <v>1.7065068832326433</v>
      </c>
      <c r="CI17">
        <v>1.7481761829813862</v>
      </c>
      <c r="CJ17">
        <v>1.7288444766295468</v>
      </c>
      <c r="CK17">
        <v>6.5366284952889153E-2</v>
      </c>
      <c r="CM17">
        <v>0.11762034812938041</v>
      </c>
      <c r="CN17">
        <v>0.11366685834770941</v>
      </c>
      <c r="CO17">
        <v>3.3140010822360663E-2</v>
      </c>
      <c r="CP17">
        <v>0.14204669892966901</v>
      </c>
      <c r="CQ17">
        <v>0.14543501895998515</v>
      </c>
      <c r="CR17">
        <v>0.17119174595667622</v>
      </c>
      <c r="CS17">
        <v>0.17538481849713661</v>
      </c>
      <c r="CT17">
        <v>0.12837234937587078</v>
      </c>
      <c r="CU17">
        <v>3.3885024582386474</v>
      </c>
      <c r="CW17">
        <v>0.82009805534533253</v>
      </c>
      <c r="CX17">
        <v>0.93182544246374033</v>
      </c>
      <c r="CY17">
        <v>0.32469163209523677</v>
      </c>
      <c r="CZ17">
        <v>1.0132042813239606</v>
      </c>
      <c r="DA17">
        <v>1.0573837872238869</v>
      </c>
      <c r="DB17">
        <v>1.1262002402036131</v>
      </c>
      <c r="DC17">
        <v>1.0867295378611093</v>
      </c>
      <c r="DD17">
        <v>1.0529912621481659</v>
      </c>
      <c r="DE17">
        <v>2.2565784969590497</v>
      </c>
      <c r="DF17">
        <v>0.12986081405679312</v>
      </c>
      <c r="DG17">
        <v>0.15087427853385299</v>
      </c>
      <c r="DH17">
        <v>0.17290108639851262</v>
      </c>
      <c r="DI17">
        <v>0.17292027270479352</v>
      </c>
      <c r="DJ17">
        <v>0.15673145766487231</v>
      </c>
      <c r="DK17">
        <v>0.14707804128266241</v>
      </c>
      <c r="DL17">
        <v>0.17993943148983479</v>
      </c>
      <c r="DM17">
        <v>0.20961586874117114</v>
      </c>
      <c r="DN17">
        <v>0.25083453859986432</v>
      </c>
      <c r="DO17">
        <v>-0.14944593261339872</v>
      </c>
      <c r="DQ17">
        <v>18.552296561784445</v>
      </c>
      <c r="DR17">
        <v>18.640763624187773</v>
      </c>
      <c r="DS17">
        <v>18.692660180295555</v>
      </c>
      <c r="DT17">
        <v>17.661457882763649</v>
      </c>
      <c r="DU17">
        <v>18.781246117346974</v>
      </c>
      <c r="DV17">
        <v>18.887554486458765</v>
      </c>
      <c r="DW17">
        <v>19.013880514858151</v>
      </c>
      <c r="DX17">
        <v>19.050221939094779</v>
      </c>
      <c r="DY17">
        <v>19.048601332041276</v>
      </c>
      <c r="DZ17">
        <v>5.6603469465000208E-3</v>
      </c>
      <c r="EA17">
        <v>6.9422162758811662E-2</v>
      </c>
    </row>
    <row r="18" spans="1:131" x14ac:dyDescent="0.25">
      <c r="A18">
        <v>0</v>
      </c>
      <c r="B18" t="str">
        <f>Bilan!B18</f>
        <v>FRIESLANDCAMPINA GERMANY GMBH</v>
      </c>
      <c r="C18" s="12">
        <v>31561</v>
      </c>
      <c r="D18" s="12">
        <v>119644912</v>
      </c>
      <c r="E18" s="12">
        <v>112034242</v>
      </c>
      <c r="F18" s="12">
        <v>105484091</v>
      </c>
      <c r="G18" s="12">
        <v>79466440</v>
      </c>
      <c r="H18" s="12">
        <v>166765062</v>
      </c>
      <c r="I18" s="12">
        <v>130744303</v>
      </c>
      <c r="J18" s="12">
        <v>122680240</v>
      </c>
      <c r="K18" s="12">
        <v>136118336</v>
      </c>
      <c r="L18">
        <v>0.79320917841614513</v>
      </c>
      <c r="M18">
        <v>0.69998670583006772</v>
      </c>
      <c r="N18">
        <v>0.23182152349542401</v>
      </c>
      <c r="O18">
        <v>0.22051057561298584</v>
      </c>
      <c r="P18">
        <v>0.18739560589615387</v>
      </c>
      <c r="Q18">
        <v>0.2780150807233529</v>
      </c>
      <c r="R18">
        <v>0.22796320937866618</v>
      </c>
      <c r="S18">
        <v>0.21281576086433088</v>
      </c>
      <c r="T18">
        <v>0.23552659485849645</v>
      </c>
      <c r="U18">
        <v>0.21648108176556199</v>
      </c>
      <c r="V18" s="12">
        <v>8228</v>
      </c>
      <c r="W18" s="12">
        <v>1131852</v>
      </c>
      <c r="X18" s="12">
        <v>127252343</v>
      </c>
      <c r="Y18" s="12">
        <v>133528496</v>
      </c>
      <c r="Z18" s="12">
        <v>200190592</v>
      </c>
      <c r="AA18" s="12">
        <v>375193137</v>
      </c>
      <c r="AB18" s="12">
        <v>359885170</v>
      </c>
      <c r="AC18" s="12">
        <v>373706956</v>
      </c>
      <c r="AD18" s="12">
        <v>250040132</v>
      </c>
      <c r="AE18" s="12">
        <v>0.20679082158385484</v>
      </c>
      <c r="AF18" s="12">
        <v>6.6219393681126518E-3</v>
      </c>
      <c r="AG18" s="12">
        <v>0.27398470916115508</v>
      </c>
      <c r="AH18" s="12">
        <v>0.27930684022425256</v>
      </c>
      <c r="AI18" s="12">
        <v>0.47208403047311209</v>
      </c>
      <c r="AJ18" s="12">
        <v>0.6254868317076091</v>
      </c>
      <c r="AK18" s="12">
        <v>0.62748874313083358</v>
      </c>
      <c r="AL18" s="12">
        <v>0.64827661065411213</v>
      </c>
      <c r="AM18" s="12">
        <v>0.43269930161237075</v>
      </c>
      <c r="AN18" s="12"/>
      <c r="AO18">
        <v>0.20679082158385484</v>
      </c>
      <c r="AP18">
        <v>6.6219393681126518E-3</v>
      </c>
      <c r="AQ18">
        <v>0.26331085475298038</v>
      </c>
      <c r="AR18">
        <v>0.27913636297720268</v>
      </c>
      <c r="AS18">
        <v>0.47208403047311209</v>
      </c>
      <c r="AT18">
        <v>0.6254868317076091</v>
      </c>
      <c r="AU18">
        <v>0.62748874313083358</v>
      </c>
      <c r="AV18">
        <v>0.64827661065411213</v>
      </c>
      <c r="AW18">
        <v>0.43264634727777579</v>
      </c>
      <c r="AX18">
        <v>1.2407930841983965</v>
      </c>
      <c r="AY18">
        <v>0.26070149868508602</v>
      </c>
      <c r="AZ18">
        <v>9.4600930459959719E-3</v>
      </c>
      <c r="BA18">
        <v>1.1358343728518285</v>
      </c>
      <c r="BB18">
        <v>1.2658638353341833</v>
      </c>
      <c r="BC18">
        <v>2.5191840983439047</v>
      </c>
      <c r="BD18">
        <v>2.2498305850178619</v>
      </c>
      <c r="BE18">
        <v>2.7525877743216083</v>
      </c>
      <c r="BF18">
        <v>3.0461870306090044</v>
      </c>
      <c r="BG18">
        <v>1.8369320353725158</v>
      </c>
      <c r="BH18">
        <v>0.77730852420151098</v>
      </c>
      <c r="BI18" s="12">
        <v>8228</v>
      </c>
      <c r="BJ18" s="12">
        <v>1131852</v>
      </c>
      <c r="BK18" s="12">
        <v>132410782</v>
      </c>
      <c r="BL18" s="12">
        <v>133610046</v>
      </c>
      <c r="BM18" s="12">
        <v>200190592</v>
      </c>
      <c r="BN18" s="12">
        <v>375193137</v>
      </c>
      <c r="BO18" s="12">
        <v>359885170</v>
      </c>
      <c r="BP18" s="12">
        <v>373706956</v>
      </c>
      <c r="BQ18" s="12">
        <v>250070736</v>
      </c>
      <c r="BR18">
        <v>0.20679082158385484</v>
      </c>
      <c r="BS18">
        <v>6.6219393681126518E-3</v>
      </c>
      <c r="BT18">
        <v>0.27398470916115508</v>
      </c>
      <c r="BU18">
        <v>0.27930684022425256</v>
      </c>
      <c r="BV18">
        <v>0.47208403047311209</v>
      </c>
      <c r="BW18">
        <v>0.6254868317076091</v>
      </c>
      <c r="BX18">
        <v>0.62748874313083358</v>
      </c>
      <c r="BY18">
        <v>0.64827661065411213</v>
      </c>
      <c r="BZ18">
        <v>0.43269930161237075</v>
      </c>
      <c r="CA18">
        <v>1.2394253975499212</v>
      </c>
      <c r="CB18">
        <v>0.26070149868508602</v>
      </c>
      <c r="CC18">
        <v>9.4600930459959719E-3</v>
      </c>
      <c r="CD18">
        <v>1.181877786971594</v>
      </c>
      <c r="CE18">
        <v>1.266636937697079</v>
      </c>
      <c r="CF18">
        <v>2.5191840983439047</v>
      </c>
      <c r="CG18">
        <v>2.2498305850178619</v>
      </c>
      <c r="CH18">
        <v>2.7525877743216083</v>
      </c>
      <c r="CI18">
        <v>3.0461870306090044</v>
      </c>
      <c r="CJ18">
        <v>1.8371568691524409</v>
      </c>
      <c r="CK18">
        <v>0.77622372919928018</v>
      </c>
      <c r="CM18">
        <v>-1.4728442534368795</v>
      </c>
      <c r="CN18">
        <v>0.13574822420622565</v>
      </c>
      <c r="CO18">
        <v>7.1525246486546554E-2</v>
      </c>
      <c r="CP18">
        <v>9.9426379706069087E-2</v>
      </c>
      <c r="CQ18">
        <v>7.6503317247724995E-2</v>
      </c>
      <c r="CR18">
        <v>-2.0929974094635595E-2</v>
      </c>
      <c r="CS18">
        <v>1.396720916614465E-2</v>
      </c>
      <c r="CT18">
        <v>2.6881296319256266E-2</v>
      </c>
      <c r="CU18">
        <v>6.9598792114820382E-2</v>
      </c>
      <c r="CW18">
        <v>2.0900248812485862</v>
      </c>
      <c r="CX18">
        <v>6.3803072957062472</v>
      </c>
      <c r="CY18">
        <v>2.212822922236938</v>
      </c>
      <c r="CZ18">
        <v>1.8548357957407642</v>
      </c>
      <c r="DA18">
        <v>2.1048477231657814</v>
      </c>
      <c r="DB18">
        <v>1.5290318538396452</v>
      </c>
      <c r="DC18">
        <v>1.5423823361129585</v>
      </c>
      <c r="DD18">
        <v>1.5986584112354068</v>
      </c>
      <c r="DE18">
        <v>-4.8795228025749433E-2</v>
      </c>
      <c r="DF18">
        <v>0</v>
      </c>
      <c r="DG18">
        <v>4.3682198044003619E-3</v>
      </c>
      <c r="DH18">
        <v>0.35375888071412082</v>
      </c>
      <c r="DI18">
        <v>0.28424839342231928</v>
      </c>
      <c r="DJ18">
        <v>0.24905928061129218</v>
      </c>
      <c r="DK18">
        <v>0.15646538887994504</v>
      </c>
      <c r="DL18">
        <v>0.17324675559084995</v>
      </c>
      <c r="DM18">
        <v>0.16828167978100461</v>
      </c>
      <c r="DN18">
        <v>0.17140955954993417</v>
      </c>
      <c r="DO18">
        <v>-0.44954697194197291</v>
      </c>
      <c r="DQ18">
        <v>0</v>
      </c>
      <c r="DR18">
        <v>11.328533766911674</v>
      </c>
      <c r="DS18">
        <v>20.809949045761421</v>
      </c>
      <c r="DT18">
        <v>20.790371655067588</v>
      </c>
      <c r="DU18">
        <v>20.603676500034716</v>
      </c>
      <c r="DV18">
        <v>20.609621834412156</v>
      </c>
      <c r="DW18">
        <v>20.636811246013561</v>
      </c>
      <c r="DX18">
        <v>20.600653307410678</v>
      </c>
      <c r="DY18">
        <v>20.6415850991838</v>
      </c>
      <c r="DZ18">
        <v>2.8855696590994478E-4</v>
      </c>
      <c r="EA18">
        <v>-8.6939196496458454E-3</v>
      </c>
    </row>
    <row r="19" spans="1:131" x14ac:dyDescent="0.25">
      <c r="A19">
        <v>0</v>
      </c>
      <c r="B19" t="str">
        <f>Bilan!B19</f>
        <v>GAMBRO DIALYSATOREN GMBH</v>
      </c>
      <c r="C19" s="12">
        <v>75343869</v>
      </c>
      <c r="D19" s="12">
        <v>20000000</v>
      </c>
      <c r="E19" s="12">
        <v>20000000</v>
      </c>
      <c r="F19" s="12">
        <v>20000000</v>
      </c>
      <c r="G19" s="12">
        <v>20000000</v>
      </c>
      <c r="H19" s="12">
        <v>20000000</v>
      </c>
      <c r="I19" s="12">
        <v>20000000</v>
      </c>
      <c r="J19" s="12">
        <v>20000000</v>
      </c>
      <c r="K19" s="12">
        <v>20000000</v>
      </c>
      <c r="L19">
        <v>0.36246777713155814</v>
      </c>
      <c r="M19">
        <v>0.10395583610948693</v>
      </c>
      <c r="N19">
        <v>9.4366787367606994E-2</v>
      </c>
      <c r="O19">
        <v>0.12728750928689667</v>
      </c>
      <c r="P19">
        <v>0.16484902755146524</v>
      </c>
      <c r="Q19">
        <v>0.16316585087548433</v>
      </c>
      <c r="R19">
        <v>0.15375699253167691</v>
      </c>
      <c r="S19">
        <v>0.13412609455695185</v>
      </c>
      <c r="T19">
        <v>0.13125627023508188</v>
      </c>
      <c r="U19">
        <v>-6.7286020333516661E-2</v>
      </c>
      <c r="V19" s="12">
        <v>51744270</v>
      </c>
      <c r="W19" s="12">
        <v>23956900</v>
      </c>
      <c r="X19" s="12">
        <v>9429820</v>
      </c>
      <c r="Y19" s="12">
        <v>9325017</v>
      </c>
      <c r="Z19" s="12">
        <v>9679000</v>
      </c>
      <c r="AA19" s="12">
        <v>8552000</v>
      </c>
      <c r="AB19" s="12">
        <v>77373795</v>
      </c>
      <c r="AC19" s="12">
        <v>129113415</v>
      </c>
      <c r="AD19" s="12">
        <v>132373673</v>
      </c>
      <c r="AE19" s="12">
        <v>0.26854244869279276</v>
      </c>
      <c r="AF19" s="12">
        <v>0.12452297850456838</v>
      </c>
      <c r="AG19" s="12">
        <v>4.4493090942740392E-2</v>
      </c>
      <c r="AH19" s="12">
        <v>5.934790939939847E-2</v>
      </c>
      <c r="AI19" s="12">
        <v>7.977868688353161E-2</v>
      </c>
      <c r="AJ19" s="12">
        <v>6.9769717834357092E-2</v>
      </c>
      <c r="AK19" s="12">
        <v>0.59483810099812506</v>
      </c>
      <c r="AL19" s="12">
        <v>0.86587390544304821</v>
      </c>
      <c r="AM19" s="12">
        <v>0.86874372976491809</v>
      </c>
      <c r="AN19" s="12"/>
      <c r="AO19">
        <v>0.24893373243409059</v>
      </c>
      <c r="AP19">
        <v>0.12452297850456838</v>
      </c>
      <c r="AQ19">
        <v>4.4493090942740392E-2</v>
      </c>
      <c r="AR19">
        <v>5.934790939939847E-2</v>
      </c>
      <c r="AS19">
        <v>7.977868688353161E-2</v>
      </c>
      <c r="AT19">
        <v>6.9769717834357092E-2</v>
      </c>
      <c r="AU19">
        <v>0.59483810099812506</v>
      </c>
      <c r="AV19">
        <v>0.86587390544304821</v>
      </c>
      <c r="AW19">
        <v>0.86874372976491809</v>
      </c>
      <c r="AX19">
        <v>0.17560531685829281</v>
      </c>
      <c r="AY19">
        <v>0.6867747925182871</v>
      </c>
      <c r="AZ19">
        <v>1.197845</v>
      </c>
      <c r="BA19">
        <v>0.47149099999999999</v>
      </c>
      <c r="BB19">
        <v>0.46625084999999999</v>
      </c>
      <c r="BC19">
        <v>0.48394999999999999</v>
      </c>
      <c r="BD19">
        <v>0.42759999999999998</v>
      </c>
      <c r="BE19">
        <v>3.8686897500000001</v>
      </c>
      <c r="BF19">
        <v>6.4556707500000003</v>
      </c>
      <c r="BG19">
        <v>6.6186836500000004</v>
      </c>
      <c r="BH19">
        <v>-8.2897114289443144E-2</v>
      </c>
      <c r="BI19" s="12">
        <v>55820209</v>
      </c>
      <c r="BJ19" s="12">
        <v>23956900</v>
      </c>
      <c r="BK19" s="12">
        <v>9429820</v>
      </c>
      <c r="BL19" s="12">
        <v>9325017</v>
      </c>
      <c r="BM19" s="12">
        <v>9679000</v>
      </c>
      <c r="BN19" s="12">
        <v>8552000</v>
      </c>
      <c r="BO19" s="12">
        <v>77373795</v>
      </c>
      <c r="BP19" s="12">
        <v>129113415</v>
      </c>
      <c r="BQ19" s="12">
        <v>132373673</v>
      </c>
      <c r="BR19">
        <v>0.26854244869279276</v>
      </c>
      <c r="BS19">
        <v>0.12452297850456838</v>
      </c>
      <c r="BT19">
        <v>4.4493090942740392E-2</v>
      </c>
      <c r="BU19">
        <v>5.934790939939847E-2</v>
      </c>
      <c r="BV19">
        <v>7.977868688353161E-2</v>
      </c>
      <c r="BW19">
        <v>6.9769717834357092E-2</v>
      </c>
      <c r="BX19">
        <v>0.59483810099812506</v>
      </c>
      <c r="BY19">
        <v>0.86587390544304821</v>
      </c>
      <c r="BZ19">
        <v>0.86874372976491809</v>
      </c>
      <c r="CA19">
        <v>0.17560531685829281</v>
      </c>
      <c r="CB19">
        <v>0.74087261167859586</v>
      </c>
      <c r="CC19">
        <v>1.197845</v>
      </c>
      <c r="CD19">
        <v>0.47149099999999999</v>
      </c>
      <c r="CE19">
        <v>0.46625084999999999</v>
      </c>
      <c r="CF19">
        <v>0.48394999999999999</v>
      </c>
      <c r="CG19">
        <v>0.42759999999999998</v>
      </c>
      <c r="CH19">
        <v>3.8686897500000001</v>
      </c>
      <c r="CI19">
        <v>6.4556707500000003</v>
      </c>
      <c r="CJ19">
        <v>6.6186836500000004</v>
      </c>
      <c r="CK19">
        <v>-8.2897114289443144E-2</v>
      </c>
      <c r="CM19">
        <v>0.1881555250215414</v>
      </c>
      <c r="CN19">
        <v>0.21062727414111934</v>
      </c>
      <c r="CO19">
        <v>0.16141304034723242</v>
      </c>
      <c r="CP19">
        <v>0.18423825757452328</v>
      </c>
      <c r="CQ19">
        <v>0.2161348788149465</v>
      </c>
      <c r="CR19">
        <v>0.20617951010889135</v>
      </c>
      <c r="CS19">
        <v>0.21359884500822349</v>
      </c>
      <c r="CT19">
        <v>0.16932184807114772</v>
      </c>
      <c r="CU19">
        <v>0.33901745701584107</v>
      </c>
      <c r="CW19">
        <v>1.0712946742348144</v>
      </c>
      <c r="CX19">
        <v>1.4414756061055363</v>
      </c>
      <c r="CY19">
        <v>1.012268503348839</v>
      </c>
      <c r="CZ19">
        <v>1.1540505736695299</v>
      </c>
      <c r="DA19">
        <v>1.4310823830542454</v>
      </c>
      <c r="DB19">
        <v>1.3756642685746454</v>
      </c>
      <c r="DC19">
        <v>1.4481701284220685</v>
      </c>
      <c r="DD19">
        <v>1.3809389852683609</v>
      </c>
      <c r="DE19">
        <v>0.41373793447080953</v>
      </c>
      <c r="DF19">
        <v>0.70440788937812893</v>
      </c>
      <c r="DG19">
        <v>0.67027728155758859</v>
      </c>
      <c r="DH19">
        <v>0.51333718598324996</v>
      </c>
      <c r="DI19">
        <v>0.36312980332145045</v>
      </c>
      <c r="DJ19">
        <v>0.39632249843867362</v>
      </c>
      <c r="DK19">
        <v>0.33679284368936657</v>
      </c>
      <c r="DL19">
        <v>0.58683632571988931</v>
      </c>
      <c r="DM19">
        <v>0.58719848915002049</v>
      </c>
      <c r="DN19">
        <v>0.58185094744024446</v>
      </c>
      <c r="DO19">
        <v>-7.2527673000637255E-2</v>
      </c>
      <c r="DQ19">
        <v>19.211805321401314</v>
      </c>
      <c r="DR19">
        <v>19.221260709536047</v>
      </c>
      <c r="DS19">
        <v>19.440699273325166</v>
      </c>
      <c r="DT19">
        <v>19.184002787838267</v>
      </c>
      <c r="DU19">
        <v>19.015827727353368</v>
      </c>
      <c r="DV19">
        <v>18.97239911493558</v>
      </c>
      <c r="DW19">
        <v>18.943167661761642</v>
      </c>
      <c r="DX19">
        <v>19.053925509341862</v>
      </c>
      <c r="DY19">
        <v>19.142981445609419</v>
      </c>
      <c r="DZ19">
        <v>-2.2838139386022129E-3</v>
      </c>
      <c r="EA19">
        <v>-1.1030214874490803E-2</v>
      </c>
    </row>
    <row r="20" spans="1:131" x14ac:dyDescent="0.25">
      <c r="A20">
        <v>1</v>
      </c>
      <c r="B20" t="str">
        <f>Bilan!B20</f>
        <v>HACH LANGE GMBH</v>
      </c>
      <c r="C20" s="12">
        <v>129426487</v>
      </c>
      <c r="D20" s="12">
        <v>129426000</v>
      </c>
      <c r="E20" s="12">
        <v>164844790</v>
      </c>
      <c r="F20" s="12">
        <v>302107602</v>
      </c>
      <c r="G20" s="12">
        <v>391359937</v>
      </c>
      <c r="H20" s="12">
        <v>391359937</v>
      </c>
      <c r="I20" s="12">
        <v>391359937</v>
      </c>
      <c r="J20" s="12">
        <v>391359937</v>
      </c>
      <c r="K20" s="12">
        <v>391359937</v>
      </c>
      <c r="L20">
        <v>0.54496566002086522</v>
      </c>
      <c r="M20">
        <v>0.46940588924391508</v>
      </c>
      <c r="N20">
        <v>0.50111914217705233</v>
      </c>
      <c r="O20">
        <v>0.70670101981525757</v>
      </c>
      <c r="P20">
        <v>0.76550680585166753</v>
      </c>
      <c r="Q20">
        <v>0.66080909971558743</v>
      </c>
      <c r="R20">
        <v>0.78128209618403444</v>
      </c>
      <c r="S20">
        <v>0.77357310690529646</v>
      </c>
      <c r="T20">
        <v>0.66668053824397866</v>
      </c>
      <c r="U20">
        <v>2.0607642168270535E-2</v>
      </c>
      <c r="V20" s="12">
        <v>20439588</v>
      </c>
      <c r="W20" s="12">
        <v>12408000</v>
      </c>
      <c r="X20" s="12">
        <v>12898184</v>
      </c>
      <c r="Y20" s="12">
        <v>14900973</v>
      </c>
      <c r="Z20" s="12">
        <v>12045303</v>
      </c>
      <c r="AA20" s="12">
        <v>9461828</v>
      </c>
      <c r="AB20" s="12">
        <v>8875728</v>
      </c>
      <c r="AC20" s="12">
        <v>11266606</v>
      </c>
      <c r="AD20" s="12">
        <v>13440451</v>
      </c>
      <c r="AE20" s="12">
        <v>8.673281153739322E-2</v>
      </c>
      <c r="AF20" s="12">
        <v>4.5777827747413166E-2</v>
      </c>
      <c r="AG20" s="12">
        <v>3.9750883901331052E-2</v>
      </c>
      <c r="AH20" s="12">
        <v>3.5299010145678829E-2</v>
      </c>
      <c r="AI20" s="12">
        <v>2.3952024466458971E-2</v>
      </c>
      <c r="AJ20" s="12">
        <v>1.6334205336616871E-2</v>
      </c>
      <c r="AK20" s="12">
        <v>1.927387866656749E-2</v>
      </c>
      <c r="AL20" s="12">
        <v>2.6803774826265496E-2</v>
      </c>
      <c r="AM20" s="12">
        <v>2.2895770005507288E-2</v>
      </c>
      <c r="AN20" s="12"/>
      <c r="AO20">
        <v>8.6063323073696324E-2</v>
      </c>
      <c r="AP20">
        <v>4.5001686475194307E-2</v>
      </c>
      <c r="AQ20">
        <v>3.9209773640536544E-2</v>
      </c>
      <c r="AR20">
        <v>3.4856894515814328E-2</v>
      </c>
      <c r="AS20">
        <v>2.3560821007198567E-2</v>
      </c>
      <c r="AT20">
        <v>1.59762445033911E-2</v>
      </c>
      <c r="AU20">
        <v>1.7718848357744212E-2</v>
      </c>
      <c r="AV20">
        <v>2.2269891687196008E-2</v>
      </c>
      <c r="AW20">
        <v>2.2895770005507288E-2</v>
      </c>
      <c r="AX20">
        <v>-0.54166185125462651</v>
      </c>
      <c r="AY20">
        <v>0.15792430493767479</v>
      </c>
      <c r="AZ20">
        <v>9.5869454360020395E-2</v>
      </c>
      <c r="BA20">
        <v>7.8244414033346157E-2</v>
      </c>
      <c r="BB20">
        <v>4.9323396370542172E-2</v>
      </c>
      <c r="BC20">
        <v>3.077806862995279E-2</v>
      </c>
      <c r="BD20">
        <v>2.4176792526415396E-2</v>
      </c>
      <c r="BE20">
        <v>2.2679194165957768E-2</v>
      </c>
      <c r="BF20">
        <v>2.8788347847674558E-2</v>
      </c>
      <c r="BG20">
        <v>3.4342940422131152E-2</v>
      </c>
      <c r="BH20">
        <v>-0.50983114899900306</v>
      </c>
      <c r="BI20" s="12">
        <v>20598588</v>
      </c>
      <c r="BJ20" s="12">
        <v>12622000</v>
      </c>
      <c r="BK20" s="12">
        <v>13076184</v>
      </c>
      <c r="BL20" s="12">
        <v>15089973</v>
      </c>
      <c r="BM20" s="12">
        <v>12245303</v>
      </c>
      <c r="BN20" s="12">
        <v>9673828</v>
      </c>
      <c r="BO20" s="12">
        <v>9654674</v>
      </c>
      <c r="BP20" s="12">
        <v>13560352</v>
      </c>
      <c r="BQ20" s="12">
        <v>13440451</v>
      </c>
      <c r="BR20">
        <v>8.673281153739322E-2</v>
      </c>
      <c r="BS20">
        <v>4.5777827747413166E-2</v>
      </c>
      <c r="BT20">
        <v>3.9750883901331052E-2</v>
      </c>
      <c r="BU20">
        <v>3.5299010145678829E-2</v>
      </c>
      <c r="BV20">
        <v>2.3952024466458971E-2</v>
      </c>
      <c r="BW20">
        <v>1.6334205336616871E-2</v>
      </c>
      <c r="BX20">
        <v>1.927387866656749E-2</v>
      </c>
      <c r="BY20">
        <v>2.6803774826265496E-2</v>
      </c>
      <c r="BZ20">
        <v>2.2895770005507288E-2</v>
      </c>
      <c r="CA20">
        <v>-0.53726166061864933</v>
      </c>
      <c r="CB20">
        <v>0.1591528015436284</v>
      </c>
      <c r="CC20">
        <v>9.7522908843663561E-2</v>
      </c>
      <c r="CD20">
        <v>7.9324217647400316E-2</v>
      </c>
      <c r="CE20">
        <v>4.9949001283324211E-2</v>
      </c>
      <c r="CF20">
        <v>3.1289107142308231E-2</v>
      </c>
      <c r="CG20">
        <v>2.4718493349512167E-2</v>
      </c>
      <c r="CH20">
        <v>2.4669551191183886E-2</v>
      </c>
      <c r="CI20">
        <v>3.4649310565480797E-2</v>
      </c>
      <c r="CJ20">
        <v>3.4342940422131152E-2</v>
      </c>
      <c r="CK20">
        <v>-0.50512537359251286</v>
      </c>
      <c r="CM20">
        <v>0.15035279284081207</v>
      </c>
      <c r="CN20">
        <v>0.18087858829332337</v>
      </c>
      <c r="CO20">
        <v>0.23326319743834512</v>
      </c>
      <c r="CP20">
        <v>0.18567569406586507</v>
      </c>
      <c r="CQ20">
        <v>0.14475420914530684</v>
      </c>
      <c r="CR20">
        <v>0.11352051583709483</v>
      </c>
      <c r="CS20">
        <v>0.13473181972679318</v>
      </c>
      <c r="CT20">
        <v>0.14273295045714718</v>
      </c>
      <c r="CU20">
        <v>-0.3794382880155473</v>
      </c>
      <c r="CW20">
        <v>0.70619243186071678</v>
      </c>
      <c r="CX20">
        <v>0.668814766994411</v>
      </c>
      <c r="CY20">
        <v>0.65935217629029386</v>
      </c>
      <c r="CZ20">
        <v>0.53549759024057209</v>
      </c>
      <c r="DA20">
        <v>0.48992359743628178</v>
      </c>
      <c r="DB20">
        <v>0.40449692349126665</v>
      </c>
      <c r="DC20">
        <v>0.49236620831416361</v>
      </c>
      <c r="DD20">
        <v>0.5081743451344134</v>
      </c>
      <c r="DE20">
        <v>-0.25696218947401722</v>
      </c>
      <c r="DF20">
        <v>2.6324273760704536E-2</v>
      </c>
      <c r="DG20">
        <v>2.2816377306209494E-2</v>
      </c>
      <c r="DH20">
        <v>1.9700091826715251E-2</v>
      </c>
      <c r="DI20">
        <v>1.4466030426874851E-2</v>
      </c>
      <c r="DJ20">
        <v>1.2765942972280519E-2</v>
      </c>
      <c r="DK20">
        <v>1.2878434567710331E-2</v>
      </c>
      <c r="DL20">
        <v>1.7575733728733688E-2</v>
      </c>
      <c r="DM20">
        <v>1.9945106068589694E-2</v>
      </c>
      <c r="DN20">
        <v>2.028067871844226E-2</v>
      </c>
      <c r="DO20">
        <v>-0.10974647586908842</v>
      </c>
      <c r="DQ20">
        <v>18.769928369523495</v>
      </c>
      <c r="DR20">
        <v>18.937788599114839</v>
      </c>
      <c r="DS20">
        <v>19.032659164329552</v>
      </c>
      <c r="DT20">
        <v>19.194928847463121</v>
      </c>
      <c r="DU20">
        <v>19.248882513359241</v>
      </c>
      <c r="DV20">
        <v>19.338849603040945</v>
      </c>
      <c r="DW20">
        <v>19.294317391554284</v>
      </c>
      <c r="DX20">
        <v>19.323424735679236</v>
      </c>
      <c r="DY20">
        <v>19.364942661189509</v>
      </c>
      <c r="DZ20">
        <v>4.6738863733655159E-3</v>
      </c>
      <c r="EA20">
        <v>7.4978530382437472E-3</v>
      </c>
    </row>
    <row r="21" spans="1:131" x14ac:dyDescent="0.25">
      <c r="A21">
        <v>0</v>
      </c>
      <c r="B21" t="str">
        <f>Bilan!B21</f>
        <v>HÄFEN UND GÜTERVERKEHR KÖLN AKTIENGESELLSCHAFT</v>
      </c>
      <c r="C21" s="12">
        <v>60942931</v>
      </c>
      <c r="D21" s="12">
        <v>69104994</v>
      </c>
      <c r="E21" s="12">
        <v>84497605</v>
      </c>
      <c r="F21" s="12">
        <v>90964411</v>
      </c>
      <c r="G21" s="12">
        <v>89224694</v>
      </c>
      <c r="H21" s="12">
        <v>84361762</v>
      </c>
      <c r="I21" s="12">
        <v>90173242</v>
      </c>
      <c r="J21" s="12">
        <v>98751177</v>
      </c>
      <c r="K21" s="12">
        <v>108650030</v>
      </c>
      <c r="L21">
        <v>0.22858594928068016</v>
      </c>
      <c r="M21">
        <v>0.24703293861097067</v>
      </c>
      <c r="N21">
        <v>0.31768754046260272</v>
      </c>
      <c r="O21">
        <v>0.3483148503432858</v>
      </c>
      <c r="P21">
        <v>0.33735256437205252</v>
      </c>
      <c r="Q21">
        <v>0.33518626624176667</v>
      </c>
      <c r="R21">
        <v>0.36224977407807701</v>
      </c>
      <c r="S21">
        <v>0.3885648333964814</v>
      </c>
      <c r="T21">
        <v>0.40887910094852664</v>
      </c>
      <c r="U21">
        <v>7.3801750261979229E-2</v>
      </c>
      <c r="V21" s="12">
        <v>114475917</v>
      </c>
      <c r="W21" s="12">
        <v>135280450</v>
      </c>
      <c r="X21" s="12">
        <v>131930097</v>
      </c>
      <c r="Y21" s="12">
        <v>115333900</v>
      </c>
      <c r="Z21" s="12">
        <v>93372442</v>
      </c>
      <c r="AA21" s="12">
        <v>139688704</v>
      </c>
      <c r="AB21" s="12">
        <v>120241635</v>
      </c>
      <c r="AC21" s="12">
        <v>135599554</v>
      </c>
      <c r="AD21" s="12">
        <v>138992781</v>
      </c>
      <c r="AE21" s="12">
        <v>0.4318090616999572</v>
      </c>
      <c r="AF21" s="12">
        <v>0.5395168747391037</v>
      </c>
      <c r="AG21" s="12">
        <v>0.57428292637634093</v>
      </c>
      <c r="AH21" s="12">
        <v>0.55896883003977393</v>
      </c>
      <c r="AI21" s="12">
        <v>0.52561181323388684</v>
      </c>
      <c r="AJ21" s="12">
        <v>0.55644964549567921</v>
      </c>
      <c r="AK21" s="12">
        <v>0.54475568420747278</v>
      </c>
      <c r="AL21" s="12">
        <v>0.53586112802501107</v>
      </c>
      <c r="AM21" s="12">
        <v>0.52442928518435583</v>
      </c>
      <c r="AN21" s="12"/>
      <c r="AO21">
        <v>0.42937853050128738</v>
      </c>
      <c r="AP21">
        <v>0.48359351713588872</v>
      </c>
      <c r="AQ21">
        <v>0.49602054435652465</v>
      </c>
      <c r="AR21">
        <v>0.44162887085596025</v>
      </c>
      <c r="AS21">
        <v>0.35303492047146429</v>
      </c>
      <c r="AT21">
        <v>0.55501134660880291</v>
      </c>
      <c r="AU21">
        <v>0.48304246523074551</v>
      </c>
      <c r="AV21">
        <v>0.53355534292666895</v>
      </c>
      <c r="AW21">
        <v>0.52306698243539784</v>
      </c>
      <c r="AX21">
        <v>0.25673700981796316</v>
      </c>
      <c r="AY21">
        <v>1.8784117390087458</v>
      </c>
      <c r="AZ21">
        <v>1.9576074342760235</v>
      </c>
      <c r="BA21">
        <v>1.5613471766448292</v>
      </c>
      <c r="BB21">
        <v>1.267901355399311</v>
      </c>
      <c r="BC21">
        <v>1.0464865477711809</v>
      </c>
      <c r="BD21">
        <v>1.6558296162661941</v>
      </c>
      <c r="BE21">
        <v>1.3334513912674892</v>
      </c>
      <c r="BF21">
        <v>1.37314367402426</v>
      </c>
      <c r="BG21">
        <v>1.2792705257421466</v>
      </c>
      <c r="BH21">
        <v>0.30596091660830305</v>
      </c>
      <c r="BI21" s="12">
        <v>115123917</v>
      </c>
      <c r="BJ21" s="12">
        <v>150924450</v>
      </c>
      <c r="BK21" s="12">
        <v>152746097</v>
      </c>
      <c r="BL21" s="12">
        <v>145977900</v>
      </c>
      <c r="BM21" s="12">
        <v>139016442</v>
      </c>
      <c r="BN21" s="12">
        <v>140050704</v>
      </c>
      <c r="BO21" s="12">
        <v>135603635</v>
      </c>
      <c r="BP21" s="12">
        <v>136185554</v>
      </c>
      <c r="BQ21" s="12">
        <v>139354781</v>
      </c>
      <c r="BR21">
        <v>0.4318090616999572</v>
      </c>
      <c r="BS21">
        <v>0.5395168747391037</v>
      </c>
      <c r="BT21">
        <v>0.57428292637634093</v>
      </c>
      <c r="BU21">
        <v>0.55896883003977393</v>
      </c>
      <c r="BV21">
        <v>0.52561181323388684</v>
      </c>
      <c r="BW21">
        <v>0.55644964549567921</v>
      </c>
      <c r="BX21">
        <v>0.54475568420747278</v>
      </c>
      <c r="BY21">
        <v>0.53586112802501107</v>
      </c>
      <c r="BZ21">
        <v>0.52442928518435583</v>
      </c>
      <c r="CA21">
        <v>-4.5068426157420377E-3</v>
      </c>
      <c r="CB21">
        <v>1.8890446375150549</v>
      </c>
      <c r="CC21">
        <v>2.1839876000857479</v>
      </c>
      <c r="CD21">
        <v>1.8076973542622894</v>
      </c>
      <c r="CE21">
        <v>1.6047803574521029</v>
      </c>
      <c r="CF21">
        <v>1.558048963440547</v>
      </c>
      <c r="CG21">
        <v>1.6601206598790574</v>
      </c>
      <c r="CH21">
        <v>1.5038123504531422</v>
      </c>
      <c r="CI21">
        <v>1.3790777805109098</v>
      </c>
      <c r="CJ21">
        <v>1.2826023241779132</v>
      </c>
      <c r="CK21">
        <v>3.4484658395755728E-2</v>
      </c>
      <c r="CM21">
        <v>8.0040348018160234E-2</v>
      </c>
      <c r="CN21">
        <v>0.12423921185471942</v>
      </c>
      <c r="CO21">
        <v>7.4832304536674332E-2</v>
      </c>
      <c r="CP21">
        <v>6.4528921054748389E-2</v>
      </c>
      <c r="CQ21">
        <v>9.5986678685142685E-2</v>
      </c>
      <c r="CR21">
        <v>7.2217805589533821E-2</v>
      </c>
      <c r="CS21">
        <v>6.5172879226455135E-2</v>
      </c>
      <c r="CT21">
        <v>7.8390291445412943E-2</v>
      </c>
      <c r="CU21">
        <v>0.28269040061569761</v>
      </c>
      <c r="CW21">
        <v>0.51746749256416869</v>
      </c>
      <c r="CX21">
        <v>0.57338657172155061</v>
      </c>
      <c r="CY21">
        <v>0.58988837993192211</v>
      </c>
      <c r="CZ21">
        <v>0.5161187268252958</v>
      </c>
      <c r="DA21">
        <v>0.55019436773131514</v>
      </c>
      <c r="DB21">
        <v>0.61079579674870788</v>
      </c>
      <c r="DC21">
        <v>0.35860268031332526</v>
      </c>
      <c r="DD21">
        <v>0.40143638685961874</v>
      </c>
      <c r="DE21">
        <v>-6.7290717279747031E-2</v>
      </c>
      <c r="DF21">
        <v>0.63429118842495824</v>
      </c>
      <c r="DG21">
        <v>0.65459613088795354</v>
      </c>
      <c r="DH21">
        <v>0.65656031973461537</v>
      </c>
      <c r="DI21">
        <v>0.66781718463460571</v>
      </c>
      <c r="DJ21">
        <v>0.71034358042599488</v>
      </c>
      <c r="DK21">
        <v>0.72237457440706143</v>
      </c>
      <c r="DL21">
        <v>0.71584829248517745</v>
      </c>
      <c r="DM21">
        <v>0.59785829472664742</v>
      </c>
      <c r="DN21">
        <v>0.6485393632656411</v>
      </c>
      <c r="DO21">
        <v>8.1695097142950354E-2</v>
      </c>
      <c r="DQ21">
        <v>18.583670948382661</v>
      </c>
      <c r="DR21">
        <v>18.742482855709667</v>
      </c>
      <c r="DS21">
        <v>18.893176016475245</v>
      </c>
      <c r="DT21">
        <v>18.87109876497658</v>
      </c>
      <c r="DU21">
        <v>18.719208924147193</v>
      </c>
      <c r="DV21">
        <v>18.795811447784139</v>
      </c>
      <c r="DW21">
        <v>18.850701102371605</v>
      </c>
      <c r="DX21">
        <v>18.307124378328165</v>
      </c>
      <c r="DY21">
        <v>18.440702935377871</v>
      </c>
      <c r="DZ21">
        <v>4.092188080562084E-3</v>
      </c>
      <c r="EA21">
        <v>-3.9895566299599132E-3</v>
      </c>
    </row>
    <row r="22" spans="1:131" x14ac:dyDescent="0.25">
      <c r="A22">
        <v>0</v>
      </c>
      <c r="B22" t="str">
        <f>Bilan!B22</f>
        <v>HECKLER &amp; KOCH GMBH</v>
      </c>
      <c r="C22" s="12">
        <v>64875440</v>
      </c>
      <c r="D22" s="12">
        <v>47681058</v>
      </c>
      <c r="E22" s="12">
        <v>32392245</v>
      </c>
      <c r="F22" s="12">
        <v>30108061</v>
      </c>
      <c r="G22" s="12">
        <v>24068059</v>
      </c>
      <c r="H22" s="12">
        <v>26192396</v>
      </c>
      <c r="I22" s="12">
        <v>-2288461</v>
      </c>
      <c r="J22" s="12">
        <v>-7244700</v>
      </c>
      <c r="K22" s="12">
        <v>13720155</v>
      </c>
      <c r="L22">
        <v>0.24121355155498028</v>
      </c>
      <c r="M22">
        <v>0.19683900823330652</v>
      </c>
      <c r="N22">
        <v>0.14180367020599682</v>
      </c>
      <c r="O22">
        <v>0.13216332911991513</v>
      </c>
      <c r="P22">
        <v>0.10634043526463226</v>
      </c>
      <c r="Q22">
        <v>0.11057567658799017</v>
      </c>
      <c r="R22">
        <v>-6.0570239576967803E-3</v>
      </c>
      <c r="S22">
        <v>-1.9075202472438185E-2</v>
      </c>
      <c r="T22">
        <v>3.3789954171463958E-2</v>
      </c>
      <c r="U22">
        <v>-1.0569588035127337</v>
      </c>
      <c r="V22" s="12">
        <v>198960936</v>
      </c>
      <c r="W22" s="12">
        <v>176229542</v>
      </c>
      <c r="X22" s="12">
        <v>176742721</v>
      </c>
      <c r="Y22" s="12">
        <v>182160526</v>
      </c>
      <c r="Z22" s="12">
        <v>187022764</v>
      </c>
      <c r="AA22" s="12">
        <v>188230412</v>
      </c>
      <c r="AB22" s="12">
        <v>361869548</v>
      </c>
      <c r="AC22" s="12">
        <v>367562813</v>
      </c>
      <c r="AD22" s="12">
        <v>368841432</v>
      </c>
      <c r="AE22" s="12">
        <v>0.73975720231358943</v>
      </c>
      <c r="AF22" s="12">
        <v>0.72751842605274897</v>
      </c>
      <c r="AG22" s="12">
        <v>0.77372736962178779</v>
      </c>
      <c r="AH22" s="12">
        <v>0.79961780170416341</v>
      </c>
      <c r="AI22" s="12">
        <v>0.8263267980253246</v>
      </c>
      <c r="AJ22" s="12">
        <v>0.7946468571006694</v>
      </c>
      <c r="AK22" s="12">
        <v>0.95778452060004737</v>
      </c>
      <c r="AL22" s="12">
        <v>0.96778818713182524</v>
      </c>
      <c r="AM22" s="12">
        <v>0.90838150762998959</v>
      </c>
      <c r="AN22" s="12"/>
      <c r="AO22">
        <v>0.73975720231358943</v>
      </c>
      <c r="AP22">
        <v>0.72751842605274897</v>
      </c>
      <c r="AQ22">
        <v>0.77372736962178779</v>
      </c>
      <c r="AR22">
        <v>0.79961780170416341</v>
      </c>
      <c r="AS22">
        <v>0.8263267980253246</v>
      </c>
      <c r="AT22">
        <v>0.7946468571006694</v>
      </c>
      <c r="AU22">
        <v>0.95778452060004737</v>
      </c>
      <c r="AV22">
        <v>0.96778818713182524</v>
      </c>
      <c r="AW22">
        <v>0.90838150762998959</v>
      </c>
      <c r="AX22">
        <v>-6.2166507460186867E-3</v>
      </c>
      <c r="AY22">
        <v>3.0668144370196178</v>
      </c>
      <c r="AZ22">
        <v>3.6960073746685738</v>
      </c>
      <c r="BA22">
        <v>5.4563282353538636</v>
      </c>
      <c r="BB22">
        <v>6.0502244232865081</v>
      </c>
      <c r="BC22">
        <v>7.7705794222957492</v>
      </c>
      <c r="BD22">
        <v>7.1864525872318055</v>
      </c>
      <c r="BE22">
        <v>-158.12790692085204</v>
      </c>
      <c r="BF22">
        <v>-50.735408367496241</v>
      </c>
      <c r="BG22">
        <v>26.883182587951811</v>
      </c>
      <c r="BH22">
        <v>0.1877993417189793</v>
      </c>
      <c r="BI22" s="12">
        <v>198960936</v>
      </c>
      <c r="BJ22" s="12">
        <v>176229542</v>
      </c>
      <c r="BK22" s="12">
        <v>176742721</v>
      </c>
      <c r="BL22" s="12">
        <v>182160526</v>
      </c>
      <c r="BM22" s="12">
        <v>187022764</v>
      </c>
      <c r="BN22" s="12">
        <v>188230412</v>
      </c>
      <c r="BO22" s="12">
        <v>361869548</v>
      </c>
      <c r="BP22" s="12">
        <v>367562813</v>
      </c>
      <c r="BQ22" s="12">
        <v>368841432</v>
      </c>
      <c r="BR22">
        <v>0.73975720231358943</v>
      </c>
      <c r="BS22">
        <v>0.72751842605274897</v>
      </c>
      <c r="BT22">
        <v>0.77372736962178779</v>
      </c>
      <c r="BU22">
        <v>0.79961780170416341</v>
      </c>
      <c r="BV22">
        <v>0.8263267980253246</v>
      </c>
      <c r="BW22">
        <v>0.7946468571006694</v>
      </c>
      <c r="BX22">
        <v>0.95778452060004737</v>
      </c>
      <c r="BY22">
        <v>0.96778818713182524</v>
      </c>
      <c r="BZ22">
        <v>0.90838150762998959</v>
      </c>
      <c r="CA22">
        <v>-6.2166507460186867E-3</v>
      </c>
      <c r="CB22">
        <v>3.0668144370196178</v>
      </c>
      <c r="CC22">
        <v>3.6960073746685738</v>
      </c>
      <c r="CD22">
        <v>5.4563282353538636</v>
      </c>
      <c r="CE22">
        <v>6.0502244232865081</v>
      </c>
      <c r="CF22">
        <v>7.7705794222957492</v>
      </c>
      <c r="CG22">
        <v>7.1864525872318055</v>
      </c>
      <c r="CH22">
        <v>-158.12790692085204</v>
      </c>
      <c r="CI22">
        <v>-50.735408367496241</v>
      </c>
      <c r="CJ22">
        <v>26.883182587951811</v>
      </c>
      <c r="CK22">
        <v>0.1877993417189793</v>
      </c>
      <c r="CM22">
        <v>6.9928656115000917E-2</v>
      </c>
      <c r="CN22">
        <v>7.2211566194203672E-2</v>
      </c>
      <c r="CO22">
        <v>0.14737947337355481</v>
      </c>
      <c r="CP22">
        <v>0.16839188084229659</v>
      </c>
      <c r="CQ22">
        <v>0.23399459089576646</v>
      </c>
      <c r="CR22">
        <v>0.10764849239867465</v>
      </c>
      <c r="CS22">
        <v>9.097248146941242E-2</v>
      </c>
      <c r="CT22">
        <v>0.21114799940826245</v>
      </c>
      <c r="CU22">
        <v>0.58770136396588268</v>
      </c>
      <c r="CW22">
        <v>0.46649897403602375</v>
      </c>
      <c r="CX22">
        <v>0.5659883777153546</v>
      </c>
      <c r="CY22">
        <v>0.78409642629173903</v>
      </c>
      <c r="CZ22">
        <v>0.85470670882007538</v>
      </c>
      <c r="DA22">
        <v>0.96371839637214052</v>
      </c>
      <c r="DB22">
        <v>0.74740720803196192</v>
      </c>
      <c r="DC22">
        <v>0.55533273950107176</v>
      </c>
      <c r="DD22">
        <v>0.58991201228141088</v>
      </c>
      <c r="DE22">
        <v>0.22908148036064313</v>
      </c>
      <c r="DF22">
        <v>0.16983655313285015</v>
      </c>
      <c r="DG22">
        <v>0.18079192380204107</v>
      </c>
      <c r="DH22">
        <v>0.19590426801216285</v>
      </c>
      <c r="DI22">
        <v>0.1925023247385042</v>
      </c>
      <c r="DJ22">
        <v>0.19179956692137676</v>
      </c>
      <c r="DK22">
        <v>0.17864664155903875</v>
      </c>
      <c r="DL22">
        <v>0.10531185994712913</v>
      </c>
      <c r="DM22">
        <v>0.10097853784980337</v>
      </c>
      <c r="DN22">
        <v>9.9608258424679352E-2</v>
      </c>
      <c r="DO22">
        <v>-7.1976705726993453E-2</v>
      </c>
      <c r="DQ22">
        <v>18.891749961507166</v>
      </c>
      <c r="DR22">
        <v>18.647552863508718</v>
      </c>
      <c r="DS22">
        <v>18.736232143742658</v>
      </c>
      <c r="DT22">
        <v>19.00351811461201</v>
      </c>
      <c r="DU22">
        <v>19.087023386251037</v>
      </c>
      <c r="DV22">
        <v>19.200549702072074</v>
      </c>
      <c r="DW22">
        <v>18.991889721843847</v>
      </c>
      <c r="DX22">
        <v>19.161738983334224</v>
      </c>
      <c r="DY22">
        <v>19.22736493186877</v>
      </c>
      <c r="DZ22">
        <v>5.9478271453690139E-3</v>
      </c>
      <c r="EA22">
        <v>1.0368163740616216E-2</v>
      </c>
    </row>
    <row r="23" spans="1:131" x14ac:dyDescent="0.25">
      <c r="A23">
        <v>0</v>
      </c>
      <c r="B23" t="str">
        <f>Bilan!B23</f>
        <v>HKL BAUMASCHINEN GMBH</v>
      </c>
      <c r="C23" s="12">
        <v>39595341</v>
      </c>
      <c r="D23" s="12">
        <v>49166173</v>
      </c>
      <c r="E23" s="12">
        <v>53224641</v>
      </c>
      <c r="F23" s="12">
        <v>36798709</v>
      </c>
      <c r="G23" s="12">
        <v>37496650</v>
      </c>
      <c r="H23" s="12">
        <v>48886226</v>
      </c>
      <c r="I23" s="12">
        <v>73238768</v>
      </c>
      <c r="J23" s="12">
        <v>82312604</v>
      </c>
      <c r="K23" s="12">
        <v>95806175</v>
      </c>
      <c r="L23">
        <v>0.2920585986282429</v>
      </c>
      <c r="M23">
        <v>0.28689171865512875</v>
      </c>
      <c r="N23">
        <v>0.28795233444302176</v>
      </c>
      <c r="O23">
        <v>0.20080361588842977</v>
      </c>
      <c r="P23">
        <v>0.22126254411071111</v>
      </c>
      <c r="Q23">
        <v>0.25567588050582774</v>
      </c>
      <c r="R23">
        <v>0.34262380936457332</v>
      </c>
      <c r="S23">
        <v>0.34407967323907163</v>
      </c>
      <c r="T23">
        <v>0.3892952312469628</v>
      </c>
      <c r="U23">
        <v>0.5484943949353569</v>
      </c>
      <c r="V23" s="12">
        <v>64311782</v>
      </c>
      <c r="W23" s="12">
        <v>84729938</v>
      </c>
      <c r="X23" s="12">
        <v>85710803</v>
      </c>
      <c r="Y23" s="12">
        <v>57477222</v>
      </c>
      <c r="Z23" s="12">
        <v>89036538</v>
      </c>
      <c r="AA23" s="12">
        <v>73915807</v>
      </c>
      <c r="AB23" s="12">
        <v>80311182</v>
      </c>
      <c r="AC23" s="12">
        <v>102821625</v>
      </c>
      <c r="AD23" s="12">
        <v>93059622</v>
      </c>
      <c r="AE23" s="12">
        <v>0.61725130843633225</v>
      </c>
      <c r="AF23" s="12">
        <v>0.61934186398377622</v>
      </c>
      <c r="AG23" s="12">
        <v>0.61376759142972981</v>
      </c>
      <c r="AH23" s="12">
        <v>0.70788003896359808</v>
      </c>
      <c r="AI23" s="12">
        <v>0.6964936773211523</v>
      </c>
      <c r="AJ23" s="12">
        <v>0.55354940925839469</v>
      </c>
      <c r="AK23" s="12">
        <v>0.53743900805314226</v>
      </c>
      <c r="AL23" s="12">
        <v>0.58356936141472493</v>
      </c>
      <c r="AM23" s="12">
        <v>0.5293814742496441</v>
      </c>
      <c r="AN23" s="12"/>
      <c r="AO23">
        <v>0.47436916697358555</v>
      </c>
      <c r="AP23">
        <v>0.49441142255189363</v>
      </c>
      <c r="AQ23">
        <v>0.46370675963480806</v>
      </c>
      <c r="AR23">
        <v>0.31364236198672091</v>
      </c>
      <c r="AS23">
        <v>0.52539229282322575</v>
      </c>
      <c r="AT23">
        <v>0.3865810594179192</v>
      </c>
      <c r="AU23">
        <v>0.37570980319346109</v>
      </c>
      <c r="AV23">
        <v>0.42981061724046976</v>
      </c>
      <c r="AW23">
        <v>0.37813499042462501</v>
      </c>
      <c r="AX23">
        <v>0.23255371809209369</v>
      </c>
      <c r="AY23">
        <v>1.6242259916387638</v>
      </c>
      <c r="AZ23">
        <v>1.7233380763640074</v>
      </c>
      <c r="BA23">
        <v>1.6103594385916102</v>
      </c>
      <c r="BB23">
        <v>1.56193582769439</v>
      </c>
      <c r="BC23">
        <v>2.3745198037691368</v>
      </c>
      <c r="BD23">
        <v>1.5119965897960705</v>
      </c>
      <c r="BE23">
        <v>1.0965665342704836</v>
      </c>
      <c r="BF23">
        <v>1.2491601529214165</v>
      </c>
      <c r="BG23">
        <v>0.97133219231432633</v>
      </c>
      <c r="BH23">
        <v>-3.1972656630865508E-2</v>
      </c>
      <c r="BI23" s="12">
        <v>83682782</v>
      </c>
      <c r="BJ23" s="12">
        <v>106139938</v>
      </c>
      <c r="BK23" s="12">
        <v>113447803</v>
      </c>
      <c r="BL23" s="12">
        <v>129724116</v>
      </c>
      <c r="BM23" s="12">
        <v>118032538</v>
      </c>
      <c r="BN23" s="12">
        <v>105840807</v>
      </c>
      <c r="BO23" s="12">
        <v>114882182</v>
      </c>
      <c r="BP23" s="12">
        <v>139604625</v>
      </c>
      <c r="BQ23" s="12">
        <v>130281622</v>
      </c>
      <c r="BR23">
        <v>0.61725130843633225</v>
      </c>
      <c r="BS23">
        <v>0.61934186398377622</v>
      </c>
      <c r="BT23">
        <v>0.61376759142972981</v>
      </c>
      <c r="BU23">
        <v>0.70788003896359808</v>
      </c>
      <c r="BV23">
        <v>0.6964936773211523</v>
      </c>
      <c r="BW23">
        <v>0.55354940925839469</v>
      </c>
      <c r="BX23">
        <v>0.53743900805314226</v>
      </c>
      <c r="BY23">
        <v>0.58356936141472493</v>
      </c>
      <c r="BZ23">
        <v>0.5293814742496441</v>
      </c>
      <c r="CA23">
        <v>-0.21801805561738641</v>
      </c>
      <c r="CB23">
        <v>2.1134502162767079</v>
      </c>
      <c r="CC23">
        <v>2.1588000758163544</v>
      </c>
      <c r="CD23">
        <v>2.1314902434006084</v>
      </c>
      <c r="CE23">
        <v>3.525235518452563</v>
      </c>
      <c r="CF23">
        <v>3.1478155515226027</v>
      </c>
      <c r="CG23">
        <v>2.1650435237115664</v>
      </c>
      <c r="CH23">
        <v>1.5685979589389052</v>
      </c>
      <c r="CI23">
        <v>1.6960297477649959</v>
      </c>
      <c r="CJ23">
        <v>1.3598457719452843</v>
      </c>
      <c r="CK23">
        <v>-0.38584428972792895</v>
      </c>
      <c r="CM23">
        <v>0.4077614750564853</v>
      </c>
      <c r="CN23">
        <v>0.33102257141800984</v>
      </c>
      <c r="CO23">
        <v>0.25062413311764004</v>
      </c>
      <c r="CP23">
        <v>0.2022613921483894</v>
      </c>
      <c r="CQ23">
        <v>0.31070489592603096</v>
      </c>
      <c r="CR23">
        <v>0.40417742102355214</v>
      </c>
      <c r="CS23">
        <v>0.34857357844702425</v>
      </c>
      <c r="CT23">
        <v>0.35709983645174431</v>
      </c>
      <c r="CU23">
        <v>0.23972457105792647</v>
      </c>
      <c r="CW23">
        <v>1.4917458142709481</v>
      </c>
      <c r="CX23">
        <v>1.2770146981160333</v>
      </c>
      <c r="CY23">
        <v>1.2132687783396578</v>
      </c>
      <c r="CZ23">
        <v>1.153486436219372</v>
      </c>
      <c r="DA23">
        <v>1.3895726145164879</v>
      </c>
      <c r="DB23">
        <v>1.4250000190895686</v>
      </c>
      <c r="DC23">
        <v>1.242294993508283</v>
      </c>
      <c r="DD23">
        <v>1.1379410772397895</v>
      </c>
      <c r="DE23">
        <v>0.14531309082073268</v>
      </c>
      <c r="DF23">
        <v>0.7356667991116479</v>
      </c>
      <c r="DG23">
        <v>0.73532083797458292</v>
      </c>
      <c r="DH23">
        <v>0.73493443377149825</v>
      </c>
      <c r="DI23">
        <v>0.75252451059181558</v>
      </c>
      <c r="DJ23">
        <v>0.75593767122825306</v>
      </c>
      <c r="DK23">
        <v>0.69776282076084406</v>
      </c>
      <c r="DL23">
        <v>0.77988060154675076</v>
      </c>
      <c r="DM23">
        <v>0.78199386913812863</v>
      </c>
      <c r="DN23">
        <v>0.79288878138856711</v>
      </c>
      <c r="DO23">
        <v>-7.2770639441238558E-2</v>
      </c>
      <c r="DQ23">
        <v>18.879734055462169</v>
      </c>
      <c r="DR23">
        <v>19.124969960843938</v>
      </c>
      <c r="DS23">
        <v>19.203891917109683</v>
      </c>
      <c r="DT23">
        <v>19.228310533079426</v>
      </c>
      <c r="DU23">
        <v>19.169190249405307</v>
      </c>
      <c r="DV23">
        <v>19.277163686311727</v>
      </c>
      <c r="DW23">
        <v>19.423022797110118</v>
      </c>
      <c r="DX23">
        <v>19.397318129601654</v>
      </c>
      <c r="DY23">
        <v>19.4221374016849</v>
      </c>
      <c r="DZ23">
        <v>5.6326550835797302E-3</v>
      </c>
      <c r="EA23">
        <v>2.5406888009352853E-3</v>
      </c>
    </row>
    <row r="24" spans="1:131" x14ac:dyDescent="0.25">
      <c r="A24">
        <v>0</v>
      </c>
      <c r="B24" t="str">
        <f>Bilan!B24</f>
        <v>IVECO MAGIRUS AG</v>
      </c>
      <c r="C24" s="12">
        <v>192881801</v>
      </c>
      <c r="D24" s="12">
        <v>249804224</v>
      </c>
      <c r="E24" s="12">
        <v>140366187</v>
      </c>
      <c r="F24" s="12">
        <v>140238049</v>
      </c>
      <c r="G24" s="12">
        <v>125131619</v>
      </c>
      <c r="H24" s="12">
        <v>103196241</v>
      </c>
      <c r="I24" s="12">
        <v>115483815</v>
      </c>
      <c r="J24" s="12">
        <v>52783340</v>
      </c>
      <c r="K24" s="12">
        <v>72873118</v>
      </c>
      <c r="L24">
        <v>0.26573693545515664</v>
      </c>
      <c r="M24">
        <v>0.30534650986773271</v>
      </c>
      <c r="N24">
        <v>0.14098181978448937</v>
      </c>
      <c r="O24">
        <v>0.1885138324621034</v>
      </c>
      <c r="P24">
        <v>0.21183177118381508</v>
      </c>
      <c r="Q24">
        <v>0.15824855242959304</v>
      </c>
      <c r="R24">
        <v>0.16510508030764345</v>
      </c>
      <c r="S24">
        <v>9.1351165567806022E-2</v>
      </c>
      <c r="T24">
        <v>0.10473672761637375</v>
      </c>
      <c r="U24">
        <v>-0.22058395969141459</v>
      </c>
      <c r="V24" s="12">
        <v>286934349</v>
      </c>
      <c r="W24" s="12">
        <v>311335794</v>
      </c>
      <c r="X24" s="12">
        <v>337170248</v>
      </c>
      <c r="Y24" s="12">
        <v>340859451</v>
      </c>
      <c r="Z24" s="12">
        <v>293119913</v>
      </c>
      <c r="AA24" s="12">
        <v>277734489</v>
      </c>
      <c r="AB24" s="12">
        <v>317547813</v>
      </c>
      <c r="AC24" s="12">
        <v>344226463</v>
      </c>
      <c r="AD24" s="12">
        <v>343540988</v>
      </c>
      <c r="AE24" s="12">
        <v>0.43221019424488721</v>
      </c>
      <c r="AF24" s="12">
        <v>0.38568725883167454</v>
      </c>
      <c r="AG24" s="12">
        <v>0.34203435655257902</v>
      </c>
      <c r="AH24" s="12">
        <v>0.45819748561204349</v>
      </c>
      <c r="AI24" s="12">
        <v>0.49621439278297663</v>
      </c>
      <c r="AJ24" s="12">
        <v>0.42589807940797697</v>
      </c>
      <c r="AK24" s="12">
        <v>0.45399225135471621</v>
      </c>
      <c r="AL24" s="12">
        <v>0.59574647254859692</v>
      </c>
      <c r="AM24" s="12">
        <v>0.49375352493104413</v>
      </c>
      <c r="AN24" s="12"/>
      <c r="AO24">
        <v>0.39531492439807936</v>
      </c>
      <c r="AP24">
        <v>0.38055920981864338</v>
      </c>
      <c r="AQ24">
        <v>0.33864904473203072</v>
      </c>
      <c r="AR24">
        <v>0.45819748561204349</v>
      </c>
      <c r="AS24">
        <v>0.49621439278297663</v>
      </c>
      <c r="AT24">
        <v>0.42589807940797697</v>
      </c>
      <c r="AU24">
        <v>0.45399225135471621</v>
      </c>
      <c r="AV24">
        <v>0.59574647254859692</v>
      </c>
      <c r="AW24">
        <v>0.49375352493104413</v>
      </c>
      <c r="AX24">
        <v>-7.0492325292711169E-2</v>
      </c>
      <c r="AY24">
        <v>1.4876175331855181</v>
      </c>
      <c r="AZ24">
        <v>1.246319173530068</v>
      </c>
      <c r="BA24">
        <v>2.40207599284577</v>
      </c>
      <c r="BB24">
        <v>2.4305775317795528</v>
      </c>
      <c r="BC24">
        <v>2.3424927715512096</v>
      </c>
      <c r="BD24">
        <v>2.6913236985056463</v>
      </c>
      <c r="BE24">
        <v>2.7497170317762709</v>
      </c>
      <c r="BF24">
        <v>6.521498317461532</v>
      </c>
      <c r="BG24">
        <v>4.7142347881972064</v>
      </c>
      <c r="BH24">
        <v>0.10727745291679201</v>
      </c>
      <c r="BI24" s="12">
        <v>313714315</v>
      </c>
      <c r="BJ24" s="12">
        <v>315531055</v>
      </c>
      <c r="BK24" s="12">
        <v>340540777</v>
      </c>
      <c r="BL24" s="12">
        <v>340859451</v>
      </c>
      <c r="BM24" s="12">
        <v>293119913</v>
      </c>
      <c r="BN24" s="12">
        <v>277734489</v>
      </c>
      <c r="BO24" s="12">
        <v>317547813</v>
      </c>
      <c r="BP24" s="12">
        <v>344226463</v>
      </c>
      <c r="BQ24" s="12">
        <v>343540988</v>
      </c>
      <c r="BR24">
        <v>0.43221019424488721</v>
      </c>
      <c r="BS24">
        <v>0.38568725883167454</v>
      </c>
      <c r="BT24">
        <v>0.34203435655257902</v>
      </c>
      <c r="BU24">
        <v>0.45819748561204349</v>
      </c>
      <c r="BV24">
        <v>0.49621439278297663</v>
      </c>
      <c r="BW24">
        <v>0.42589807940797697</v>
      </c>
      <c r="BX24">
        <v>0.45399225135471621</v>
      </c>
      <c r="BY24">
        <v>0.59574647254859692</v>
      </c>
      <c r="BZ24">
        <v>0.49375352493104413</v>
      </c>
      <c r="CA24">
        <v>-7.0492325292711169E-2</v>
      </c>
      <c r="CB24">
        <v>1.6264588643072655</v>
      </c>
      <c r="CC24">
        <v>1.2631133691318206</v>
      </c>
      <c r="CD24">
        <v>2.4260883926411707</v>
      </c>
      <c r="CE24">
        <v>2.4305775317795528</v>
      </c>
      <c r="CF24">
        <v>2.3424927715512096</v>
      </c>
      <c r="CG24">
        <v>2.6913236985056463</v>
      </c>
      <c r="CH24">
        <v>2.7497170317762709</v>
      </c>
      <c r="CI24">
        <v>6.521498317461532</v>
      </c>
      <c r="CJ24">
        <v>4.7142347881972064</v>
      </c>
      <c r="CK24">
        <v>0.10727745291679201</v>
      </c>
      <c r="CM24">
        <v>0.10431050409666143</v>
      </c>
      <c r="CN24">
        <v>0.14101955040259098</v>
      </c>
      <c r="CO24">
        <v>9.9135282291351601E-2</v>
      </c>
      <c r="CP24">
        <v>3.7989044537738402E-2</v>
      </c>
      <c r="CQ24">
        <v>4.4352477310716273E-2</v>
      </c>
      <c r="CR24">
        <v>0.10349293913479325</v>
      </c>
      <c r="CS24">
        <v>6.5646647970053776E-2</v>
      </c>
      <c r="CT24">
        <v>3.9603444173072003E-2</v>
      </c>
      <c r="CU24">
        <v>-0.5526065363856284</v>
      </c>
      <c r="CW24">
        <v>2.8638178954079216</v>
      </c>
      <c r="CX24">
        <v>3.1618742299237454</v>
      </c>
      <c r="CY24">
        <v>2.5953975801693976</v>
      </c>
      <c r="CZ24">
        <v>1.4563280607872546</v>
      </c>
      <c r="DA24">
        <v>2.3332726060769673</v>
      </c>
      <c r="DB24">
        <v>2.39562869496898</v>
      </c>
      <c r="DC24">
        <v>1.7205563688696219</v>
      </c>
      <c r="DD24">
        <v>1.7520971692400913</v>
      </c>
      <c r="DE24">
        <v>-0.10099607709248222</v>
      </c>
      <c r="DF24">
        <v>6.2172389082524246E-2</v>
      </c>
      <c r="DG24">
        <v>6.8569547909010722E-2</v>
      </c>
      <c r="DH24">
        <v>9.363253816693809E-2</v>
      </c>
      <c r="DI24">
        <v>0.1180505755881622</v>
      </c>
      <c r="DJ24">
        <v>0.13099697181657327</v>
      </c>
      <c r="DK24">
        <v>0.10027827411455012</v>
      </c>
      <c r="DL24">
        <v>9.4602729096247104E-2</v>
      </c>
      <c r="DM24">
        <v>5.8603048899195688E-2</v>
      </c>
      <c r="DN24">
        <v>6.2760756183145264E-2</v>
      </c>
      <c r="DO24">
        <v>-0.15054819838925243</v>
      </c>
      <c r="DQ24">
        <v>21.318579854555015</v>
      </c>
      <c r="DR24">
        <v>21.454992216760512</v>
      </c>
      <c r="DS24">
        <v>21.67366107725913</v>
      </c>
      <c r="DT24">
        <v>21.672629237187373</v>
      </c>
      <c r="DU24">
        <v>20.803354021432014</v>
      </c>
      <c r="DV24">
        <v>21.044111379583732</v>
      </c>
      <c r="DW24">
        <v>21.169377051467425</v>
      </c>
      <c r="DX24">
        <v>20.908461815296324</v>
      </c>
      <c r="DY24">
        <v>20.735563859318916</v>
      </c>
      <c r="DZ24">
        <v>1.1573006828787586E-2</v>
      </c>
      <c r="EA24">
        <v>-2.9000535686052636E-2</v>
      </c>
    </row>
    <row r="25" spans="1:131" x14ac:dyDescent="0.25">
      <c r="A25">
        <v>0</v>
      </c>
      <c r="B25" t="str">
        <f>Bilan!B25</f>
        <v>KIA MOTORS DEUTSCHLAND GMBH</v>
      </c>
      <c r="C25" s="12">
        <v>-39228011</v>
      </c>
      <c r="D25" s="12">
        <v>-80764545</v>
      </c>
      <c r="E25" s="12">
        <v>-59040309</v>
      </c>
      <c r="F25" s="12">
        <v>14043549</v>
      </c>
      <c r="G25" s="12">
        <v>67732318</v>
      </c>
      <c r="H25" s="12">
        <v>68567320</v>
      </c>
      <c r="I25" s="12">
        <v>105655322</v>
      </c>
      <c r="J25" s="12">
        <v>214454124</v>
      </c>
      <c r="K25" s="12">
        <v>258734479</v>
      </c>
      <c r="L25">
        <v>-0.12719127462912938</v>
      </c>
      <c r="M25">
        <v>-0.2077283536203875</v>
      </c>
      <c r="N25">
        <v>-0.17007553895486663</v>
      </c>
      <c r="O25">
        <v>4.7462262175092362E-2</v>
      </c>
      <c r="P25">
        <v>0.20769343121613568</v>
      </c>
      <c r="Q25">
        <v>0.35006603242691858</v>
      </c>
      <c r="R25">
        <v>0.45209639031090493</v>
      </c>
      <c r="S25">
        <v>0.58955618538757193</v>
      </c>
      <c r="T25">
        <v>0.72151146531112798</v>
      </c>
      <c r="U25">
        <v>1.1767486225427701</v>
      </c>
      <c r="V25" s="12">
        <v>38366581</v>
      </c>
      <c r="W25" s="12">
        <v>32751553</v>
      </c>
      <c r="X25" s="12">
        <v>14233930</v>
      </c>
      <c r="Y25" s="12">
        <v>14276013</v>
      </c>
      <c r="Z25" s="12">
        <v>23221794</v>
      </c>
      <c r="AA25" s="12">
        <v>35384539</v>
      </c>
      <c r="AB25" s="12">
        <v>45536155</v>
      </c>
      <c r="AC25" s="12">
        <v>56827889</v>
      </c>
      <c r="AD25" s="12">
        <v>63589792</v>
      </c>
      <c r="AE25" s="12">
        <v>0.12439820975250919</v>
      </c>
      <c r="AF25" s="12">
        <v>8.4342407391379881E-2</v>
      </c>
      <c r="AG25" s="12">
        <v>4.1003229102270528E-2</v>
      </c>
      <c r="AH25" s="12">
        <v>4.8247908831380644E-2</v>
      </c>
      <c r="AI25" s="12">
        <v>7.1206983863364492E-2</v>
      </c>
      <c r="AJ25" s="12">
        <v>0.18065348298556169</v>
      </c>
      <c r="AK25" s="12">
        <v>0.19484802955915334</v>
      </c>
      <c r="AL25" s="12">
        <v>0.15622564321714028</v>
      </c>
      <c r="AM25" s="12">
        <v>0.17732759925185634</v>
      </c>
      <c r="AN25" s="12"/>
      <c r="AO25">
        <v>0.12439820975250919</v>
      </c>
      <c r="AP25">
        <v>8.4237782596321975E-2</v>
      </c>
      <c r="AQ25">
        <v>4.1003229102270528E-2</v>
      </c>
      <c r="AR25">
        <v>4.8247908831380644E-2</v>
      </c>
      <c r="AS25">
        <v>7.1206983863364492E-2</v>
      </c>
      <c r="AT25">
        <v>0.18065348298556169</v>
      </c>
      <c r="AU25">
        <v>0.19484802955915334</v>
      </c>
      <c r="AV25">
        <v>0.15622564321714028</v>
      </c>
      <c r="AW25">
        <v>0.17732759925185634</v>
      </c>
      <c r="AX25">
        <v>2.744275914981499</v>
      </c>
      <c r="AY25">
        <v>-0.9780404364626083</v>
      </c>
      <c r="AZ25">
        <v>-0.40551894398711713</v>
      </c>
      <c r="BA25">
        <v>-0.2410883384773613</v>
      </c>
      <c r="BB25">
        <v>1.0165530807063086</v>
      </c>
      <c r="BC25">
        <v>0.34284658617471203</v>
      </c>
      <c r="BD25">
        <v>0.51605544740555709</v>
      </c>
      <c r="BE25">
        <v>0.43098780201531162</v>
      </c>
      <c r="BF25">
        <v>0.26498855764601664</v>
      </c>
      <c r="BG25">
        <v>0.24577239278573304</v>
      </c>
      <c r="BH25">
        <v>-0.49234776107608863</v>
      </c>
      <c r="BI25" s="12">
        <v>38366581</v>
      </c>
      <c r="BJ25" s="12">
        <v>32792231</v>
      </c>
      <c r="BK25" s="12">
        <v>14233930</v>
      </c>
      <c r="BL25" s="12">
        <v>14276013</v>
      </c>
      <c r="BM25" s="12">
        <v>23221794</v>
      </c>
      <c r="BN25" s="12">
        <v>35384539</v>
      </c>
      <c r="BO25" s="12">
        <v>45536155</v>
      </c>
      <c r="BP25" s="12">
        <v>56827889</v>
      </c>
      <c r="BQ25" s="12">
        <v>63589792</v>
      </c>
      <c r="BR25">
        <v>0.12439820975250919</v>
      </c>
      <c r="BS25">
        <v>8.4342407391379881E-2</v>
      </c>
      <c r="BT25">
        <v>4.1003229102270528E-2</v>
      </c>
      <c r="BU25">
        <v>4.8247908831380644E-2</v>
      </c>
      <c r="BV25">
        <v>7.1206983863364492E-2</v>
      </c>
      <c r="BW25">
        <v>0.18065348298556169</v>
      </c>
      <c r="BX25">
        <v>0.19484802955915334</v>
      </c>
      <c r="BY25">
        <v>0.15622564321714028</v>
      </c>
      <c r="BZ25">
        <v>0.17732759925185634</v>
      </c>
      <c r="CA25">
        <v>2.744275914981499</v>
      </c>
      <c r="CB25">
        <v>-0.9780404364626083</v>
      </c>
      <c r="CC25">
        <v>-0.40602260558763748</v>
      </c>
      <c r="CD25">
        <v>-0.2410883384773613</v>
      </c>
      <c r="CE25">
        <v>1.0165530807063086</v>
      </c>
      <c r="CF25">
        <v>0.34284658617471203</v>
      </c>
      <c r="CG25">
        <v>0.51605544740555709</v>
      </c>
      <c r="CH25">
        <v>0.43098780201531162</v>
      </c>
      <c r="CI25">
        <v>0.26498855764601664</v>
      </c>
      <c r="CJ25">
        <v>0.24577239278573304</v>
      </c>
      <c r="CK25">
        <v>-0.49234776107608863</v>
      </c>
      <c r="CM25">
        <v>-0.10622802303069286</v>
      </c>
      <c r="CN25">
        <v>-0.12901328797654624</v>
      </c>
      <c r="CO25">
        <v>5.6149096747482509E-2</v>
      </c>
      <c r="CP25">
        <v>0.16602417798654934</v>
      </c>
      <c r="CQ25">
        <v>1.5539374045871E-2</v>
      </c>
      <c r="CR25">
        <v>0.21862997424180133</v>
      </c>
      <c r="CS25">
        <v>0.4833238814360451</v>
      </c>
      <c r="CT25">
        <v>3.2685237843463583E-2</v>
      </c>
      <c r="CU25">
        <v>-0.72324801384150983</v>
      </c>
      <c r="CW25">
        <v>2.0150427828068325</v>
      </c>
      <c r="CX25">
        <v>1.4545765734646592</v>
      </c>
      <c r="CY25">
        <v>1.3895918157728357</v>
      </c>
      <c r="CZ25">
        <v>1.9565534397944531</v>
      </c>
      <c r="DA25">
        <v>1.5021576165084705</v>
      </c>
      <c r="DB25">
        <v>3.3678944788160803</v>
      </c>
      <c r="DC25">
        <v>3.9639931557808672</v>
      </c>
      <c r="DD25">
        <v>2.1457181753553689</v>
      </c>
      <c r="DE25">
        <v>8.1006378605526036E-2</v>
      </c>
      <c r="DF25">
        <v>1.6996605338201515E-3</v>
      </c>
      <c r="DG25">
        <v>1.1391365998124738E-3</v>
      </c>
      <c r="DH25">
        <v>1.8610470300074941E-3</v>
      </c>
      <c r="DI25">
        <v>1.9201068552993708E-3</v>
      </c>
      <c r="DJ25">
        <v>3.4261282653806455E-3</v>
      </c>
      <c r="DK25">
        <v>5.2802762857496952E-3</v>
      </c>
      <c r="DL25">
        <v>1.4119626210214233E-2</v>
      </c>
      <c r="DM25">
        <v>1.7568015860601062E-2</v>
      </c>
      <c r="DN25">
        <v>2.6033770580358793E-2</v>
      </c>
      <c r="DO25">
        <v>1.7499908513822937</v>
      </c>
      <c r="DQ25">
        <v>20.156875225632831</v>
      </c>
      <c r="DR25">
        <v>20.247605270962634</v>
      </c>
      <c r="DS25">
        <v>20.153287517964994</v>
      </c>
      <c r="DT25">
        <v>19.994253614186356</v>
      </c>
      <c r="DU25">
        <v>20.176678544628487</v>
      </c>
      <c r="DV25">
        <v>20.00966865727036</v>
      </c>
      <c r="DW25">
        <v>20.307247839453144</v>
      </c>
      <c r="DX25">
        <v>20.646804434570047</v>
      </c>
      <c r="DY25">
        <v>20.475465963945808</v>
      </c>
      <c r="DZ25">
        <v>-8.2773726601591095E-3</v>
      </c>
      <c r="EA25">
        <v>7.7097366980818222E-4</v>
      </c>
    </row>
    <row r="26" spans="1:131" x14ac:dyDescent="0.25">
      <c r="A26">
        <v>1</v>
      </c>
      <c r="B26" t="str">
        <f>Bilan!B26</f>
        <v>KONICA MINOLTA BUSINESS SOLUTIONS EUROPE GMBH</v>
      </c>
      <c r="C26" s="12">
        <v>182527785</v>
      </c>
      <c r="D26" s="12">
        <v>182527785</v>
      </c>
      <c r="E26" s="12">
        <v>193233600</v>
      </c>
      <c r="F26" s="12">
        <v>214715884</v>
      </c>
      <c r="G26" s="12">
        <v>196714625</v>
      </c>
      <c r="H26" s="12">
        <v>365586586</v>
      </c>
      <c r="I26" s="12">
        <v>385359368</v>
      </c>
      <c r="J26" s="12">
        <v>420646618</v>
      </c>
      <c r="K26" s="12">
        <v>457650630</v>
      </c>
      <c r="L26">
        <v>0.30499485421669759</v>
      </c>
      <c r="M26">
        <v>0.30499485421669759</v>
      </c>
      <c r="N26">
        <v>0.29914383804858996</v>
      </c>
      <c r="O26">
        <v>0.27296884829373536</v>
      </c>
      <c r="P26">
        <v>0.24657936738048999</v>
      </c>
      <c r="Q26">
        <v>0.50908935102993957</v>
      </c>
      <c r="R26">
        <v>0.47444392513170491</v>
      </c>
      <c r="S26">
        <v>0.51669467743871977</v>
      </c>
      <c r="T26">
        <v>0.48062835011295979</v>
      </c>
      <c r="U26">
        <v>0.92410228873530709</v>
      </c>
      <c r="V26" s="12">
        <v>8214274</v>
      </c>
      <c r="W26" s="12">
        <v>8214274</v>
      </c>
      <c r="X26" s="12">
        <v>29737607</v>
      </c>
      <c r="Y26" s="12">
        <v>29616558</v>
      </c>
      <c r="Z26" s="12">
        <v>30223240</v>
      </c>
      <c r="AA26" s="12">
        <v>6547686</v>
      </c>
      <c r="AB26" s="12">
        <v>11036804</v>
      </c>
      <c r="AC26" s="12">
        <v>15475377</v>
      </c>
      <c r="AD26" s="12">
        <v>13182791</v>
      </c>
      <c r="AE26" s="12">
        <v>0.31849856875839527</v>
      </c>
      <c r="AF26" s="12">
        <v>0.31849856875839527</v>
      </c>
      <c r="AG26" s="12">
        <v>0.2187471915150189</v>
      </c>
      <c r="AH26" s="12">
        <v>0.26336206124071038</v>
      </c>
      <c r="AI26" s="12">
        <v>0.29757683600214491</v>
      </c>
      <c r="AJ26" s="12">
        <v>0.26108821067251242</v>
      </c>
      <c r="AK26" s="12">
        <v>0.19201115835436677</v>
      </c>
      <c r="AL26" s="12">
        <v>6.779758482154552E-2</v>
      </c>
      <c r="AM26" s="12">
        <v>0.25746806344007811</v>
      </c>
      <c r="AN26" s="12"/>
      <c r="AO26">
        <v>1.3725643474641461E-2</v>
      </c>
      <c r="AP26">
        <v>1.3725643474641461E-2</v>
      </c>
      <c r="AQ26">
        <v>4.6036620403287085E-2</v>
      </c>
      <c r="AR26">
        <v>3.7651605354378968E-2</v>
      </c>
      <c r="AS26">
        <v>3.788446029057941E-2</v>
      </c>
      <c r="AT26">
        <v>9.1178323935764451E-3</v>
      </c>
      <c r="AU26">
        <v>1.3588211538351136E-2</v>
      </c>
      <c r="AV26">
        <v>1.9008936682471039E-2</v>
      </c>
      <c r="AW26">
        <v>1.3844672492232722E-2</v>
      </c>
      <c r="AX26">
        <v>-0.75783682242074657</v>
      </c>
      <c r="AY26">
        <v>4.5002869015257047E-2</v>
      </c>
      <c r="AZ26">
        <v>4.5002869015257047E-2</v>
      </c>
      <c r="BA26">
        <v>0.15389459700590374</v>
      </c>
      <c r="BB26">
        <v>0.13793370778288577</v>
      </c>
      <c r="BC26">
        <v>0.15364002549378319</v>
      </c>
      <c r="BD26">
        <v>1.791008272934828E-2</v>
      </c>
      <c r="BE26">
        <v>2.8640289860554266E-2</v>
      </c>
      <c r="BF26">
        <v>3.6789495832818035E-2</v>
      </c>
      <c r="BG26">
        <v>2.8805359669230653E-2</v>
      </c>
      <c r="BH26">
        <v>-0.8701544168047769</v>
      </c>
      <c r="BI26" s="12">
        <v>190609243</v>
      </c>
      <c r="BJ26" s="12">
        <v>190609243</v>
      </c>
      <c r="BK26" s="12">
        <v>141300946</v>
      </c>
      <c r="BL26" s="12">
        <v>207159235</v>
      </c>
      <c r="BM26" s="12">
        <v>237399083</v>
      </c>
      <c r="BN26" s="12">
        <v>187492328</v>
      </c>
      <c r="BO26" s="12">
        <v>155957943</v>
      </c>
      <c r="BP26" s="12">
        <v>55194733</v>
      </c>
      <c r="BQ26" s="12">
        <v>245159116</v>
      </c>
      <c r="BR26">
        <v>0.31849856875839527</v>
      </c>
      <c r="BS26">
        <v>0.31849856875839527</v>
      </c>
      <c r="BT26">
        <v>0.2187471915150189</v>
      </c>
      <c r="BU26">
        <v>0.26336206124071038</v>
      </c>
      <c r="BV26">
        <v>0.29757683600214491</v>
      </c>
      <c r="BW26">
        <v>0.26108821067251242</v>
      </c>
      <c r="BX26">
        <v>0.19201115835436677</v>
      </c>
      <c r="BY26">
        <v>6.779758482154552E-2</v>
      </c>
      <c r="BZ26">
        <v>0.25746806344007811</v>
      </c>
      <c r="CA26">
        <v>-8.6339336709537577E-3</v>
      </c>
      <c r="CB26">
        <v>1.0442752208930821</v>
      </c>
      <c r="CC26">
        <v>1.0442752208930821</v>
      </c>
      <c r="CD26">
        <v>0.7312441832062333</v>
      </c>
      <c r="CE26">
        <v>0.96480628792232248</v>
      </c>
      <c r="CF26">
        <v>1.2068196912151294</v>
      </c>
      <c r="CG26">
        <v>0.51285341196845768</v>
      </c>
      <c r="CH26">
        <v>0.40470780251020133</v>
      </c>
      <c r="CI26">
        <v>0.1312140182237243</v>
      </c>
      <c r="CJ26">
        <v>0.53569054630166246</v>
      </c>
      <c r="CK26">
        <v>-0.46843898263466954</v>
      </c>
      <c r="CM26">
        <v>3.1041051269949702E-2</v>
      </c>
      <c r="CN26">
        <v>4.3147700988546388E-2</v>
      </c>
      <c r="CO26">
        <v>5.09391115540897E-2</v>
      </c>
      <c r="CP26">
        <v>6.195311528536152E-5</v>
      </c>
      <c r="CQ26">
        <v>4.7225977267538861E-2</v>
      </c>
      <c r="CR26">
        <v>4.8439526375462498E-2</v>
      </c>
      <c r="CS26">
        <v>5.0516850660929626E-2</v>
      </c>
      <c r="CT26">
        <v>3.2053919631520142E-2</v>
      </c>
      <c r="CU26">
        <v>-7.2893581636343352E-2</v>
      </c>
      <c r="CW26">
        <v>1.3421202949826789</v>
      </c>
      <c r="CX26">
        <v>1.4757666433110705</v>
      </c>
      <c r="CY26">
        <v>1.7513321440614773</v>
      </c>
      <c r="CZ26">
        <v>1.2426934178147093</v>
      </c>
      <c r="DA26">
        <v>1.1394380119159251</v>
      </c>
      <c r="DB26">
        <v>1.4623563503162664</v>
      </c>
      <c r="DC26">
        <v>1.3214520873103981</v>
      </c>
      <c r="DD26">
        <v>1.3241862007527114</v>
      </c>
      <c r="DE26">
        <v>-0.34938782698667398</v>
      </c>
      <c r="DF26">
        <v>9.6122116896637418E-3</v>
      </c>
      <c r="DG26">
        <v>9.6122116896637418E-3</v>
      </c>
      <c r="DH26">
        <v>8.7043182039752819E-3</v>
      </c>
      <c r="DI26">
        <v>8.4239455594589101E-3</v>
      </c>
      <c r="DJ26">
        <v>9.962554962365611E-3</v>
      </c>
      <c r="DK26">
        <v>1.1033905583849254E-2</v>
      </c>
      <c r="DL26">
        <v>1.0930309176305848E-2</v>
      </c>
      <c r="DM26">
        <v>1.2414024458946737E-2</v>
      </c>
      <c r="DN26">
        <v>1.4826987690101471E-2</v>
      </c>
      <c r="DO26">
        <v>0.30982631665511234</v>
      </c>
      <c r="DQ26">
        <v>20.504124014274939</v>
      </c>
      <c r="DR26">
        <v>20.504124014274939</v>
      </c>
      <c r="DS26">
        <v>20.599050953985085</v>
      </c>
      <c r="DT26">
        <v>20.846617859635316</v>
      </c>
      <c r="DU26">
        <v>20.700504977693537</v>
      </c>
      <c r="DV26">
        <v>20.627871162472513</v>
      </c>
      <c r="DW26">
        <v>20.772194516284078</v>
      </c>
      <c r="DX26">
        <v>20.794029923971266</v>
      </c>
      <c r="DY26">
        <v>20.798404880363421</v>
      </c>
      <c r="DZ26">
        <v>-3.5087943651274894E-3</v>
      </c>
      <c r="EA26">
        <v>-1.0493150430236268E-2</v>
      </c>
    </row>
    <row r="27" spans="1:131" x14ac:dyDescent="0.25">
      <c r="A27">
        <v>1</v>
      </c>
      <c r="B27" t="str">
        <f>Bilan!B27</f>
        <v>KRAUSSMAFFEI BERSTORFF GMBH</v>
      </c>
      <c r="C27" s="12">
        <v>22605000</v>
      </c>
      <c r="D27" s="12">
        <v>27105000</v>
      </c>
      <c r="E27" s="12">
        <v>21814000</v>
      </c>
      <c r="F27" s="12">
        <v>48181000</v>
      </c>
      <c r="G27" s="12">
        <v>33759000</v>
      </c>
      <c r="H27" s="12">
        <v>17627000</v>
      </c>
      <c r="I27" s="12">
        <v>17627000</v>
      </c>
      <c r="J27" s="12">
        <v>17627000</v>
      </c>
      <c r="K27" s="12">
        <v>18114000</v>
      </c>
      <c r="L27">
        <v>0.22469062173848217</v>
      </c>
      <c r="M27">
        <v>0.20628010867662616</v>
      </c>
      <c r="N27">
        <v>0.13223571346301899</v>
      </c>
      <c r="O27">
        <v>0.23011820895522389</v>
      </c>
      <c r="P27">
        <v>0.16713286367079394</v>
      </c>
      <c r="Q27">
        <v>0.14676569278036353</v>
      </c>
      <c r="R27">
        <v>9.5219831567802338E-2</v>
      </c>
      <c r="S27">
        <v>0.1000959676549253</v>
      </c>
      <c r="T27">
        <v>9.4080618270773936E-2</v>
      </c>
      <c r="U27">
        <v>-0.43027463614002703</v>
      </c>
      <c r="V27" s="12">
        <v>21288000</v>
      </c>
      <c r="W27" s="12">
        <v>19413000</v>
      </c>
      <c r="X27" s="12">
        <v>23749000</v>
      </c>
      <c r="Y27" s="12">
        <v>26854000</v>
      </c>
      <c r="Z27" s="12">
        <v>26233000</v>
      </c>
      <c r="AA27" s="12">
        <v>21103000</v>
      </c>
      <c r="AB27" s="12">
        <v>23687000</v>
      </c>
      <c r="AC27" s="12">
        <v>25917000</v>
      </c>
      <c r="AD27" s="12">
        <v>25260000</v>
      </c>
      <c r="AE27" s="12">
        <v>0.21159982108245118</v>
      </c>
      <c r="AF27" s="12">
        <v>0.14774085038698925</v>
      </c>
      <c r="AG27" s="12">
        <v>0.14396561653219206</v>
      </c>
      <c r="AH27" s="12">
        <v>0.12825791044776119</v>
      </c>
      <c r="AI27" s="12">
        <v>0.13487368124006752</v>
      </c>
      <c r="AJ27" s="12">
        <v>0.17570751771396217</v>
      </c>
      <c r="AK27" s="12">
        <v>0.12795553130688908</v>
      </c>
      <c r="AL27" s="12">
        <v>0.14717122560348891</v>
      </c>
      <c r="AM27" s="12">
        <v>0.13119556241138067</v>
      </c>
      <c r="AN27" s="12"/>
      <c r="AO27">
        <v>0.21159982108245118</v>
      </c>
      <c r="AP27">
        <v>0.14774085038698925</v>
      </c>
      <c r="AQ27">
        <v>0.14396561653219206</v>
      </c>
      <c r="AR27">
        <v>0.12825791044776119</v>
      </c>
      <c r="AS27">
        <v>0.12987340894801203</v>
      </c>
      <c r="AT27">
        <v>0.17570751771396217</v>
      </c>
      <c r="AU27">
        <v>0.12795553130688908</v>
      </c>
      <c r="AV27">
        <v>0.14717122560348891</v>
      </c>
      <c r="AW27">
        <v>0.13119556241138067</v>
      </c>
      <c r="AX27">
        <v>0.36995462580475275</v>
      </c>
      <c r="AY27">
        <v>0.94173855341738555</v>
      </c>
      <c r="AZ27">
        <v>0.71621472053126733</v>
      </c>
      <c r="BA27">
        <v>1.0887045016961585</v>
      </c>
      <c r="BB27">
        <v>0.55735663435794192</v>
      </c>
      <c r="BC27">
        <v>0.7770668562457419</v>
      </c>
      <c r="BD27">
        <v>1.1971974811368922</v>
      </c>
      <c r="BE27">
        <v>1.3437907755148353</v>
      </c>
      <c r="BF27">
        <v>1.4703012424122086</v>
      </c>
      <c r="BG27">
        <v>1.3945014905597881</v>
      </c>
      <c r="BH27">
        <v>1.1479918015437776</v>
      </c>
      <c r="BI27" s="12">
        <v>21288000</v>
      </c>
      <c r="BJ27" s="12">
        <v>19413000</v>
      </c>
      <c r="BK27" s="12">
        <v>23749000</v>
      </c>
      <c r="BL27" s="12">
        <v>26854000</v>
      </c>
      <c r="BM27" s="12">
        <v>27243000</v>
      </c>
      <c r="BN27" s="12">
        <v>21103000</v>
      </c>
      <c r="BO27" s="12">
        <v>23687000</v>
      </c>
      <c r="BP27" s="12">
        <v>25917000</v>
      </c>
      <c r="BQ27" s="12">
        <v>25260000</v>
      </c>
      <c r="BR27">
        <v>0.21159982108245118</v>
      </c>
      <c r="BS27">
        <v>0.14774085038698925</v>
      </c>
      <c r="BT27">
        <v>0.14396561653219206</v>
      </c>
      <c r="BU27">
        <v>0.12825791044776119</v>
      </c>
      <c r="BV27">
        <v>0.13487368124006752</v>
      </c>
      <c r="BW27">
        <v>0.17570751771396217</v>
      </c>
      <c r="BX27">
        <v>0.12795553130688908</v>
      </c>
      <c r="BY27">
        <v>0.14717122560348891</v>
      </c>
      <c r="BZ27">
        <v>0.13119556241138067</v>
      </c>
      <c r="CA27">
        <v>0.36995462580475275</v>
      </c>
      <c r="CB27">
        <v>0.94173855341738555</v>
      </c>
      <c r="CC27">
        <v>0.71621472053126733</v>
      </c>
      <c r="CD27">
        <v>1.0887045016961585</v>
      </c>
      <c r="CE27">
        <v>0.55735663435794192</v>
      </c>
      <c r="CF27">
        <v>0.8069848040522527</v>
      </c>
      <c r="CG27">
        <v>1.1971974811368922</v>
      </c>
      <c r="CH27">
        <v>1.3437907755148353</v>
      </c>
      <c r="CI27">
        <v>1.4703012424122086</v>
      </c>
      <c r="CJ27">
        <v>1.3945014905597881</v>
      </c>
      <c r="CK27">
        <v>1.1479918015437776</v>
      </c>
      <c r="CM27">
        <v>7.2779682918344024E-2</v>
      </c>
      <c r="CN27">
        <v>1.9840333640286457E-2</v>
      </c>
      <c r="CO27">
        <v>0.20926510793329414</v>
      </c>
      <c r="CP27">
        <v>3.4268656716417913E-2</v>
      </c>
      <c r="CQ27">
        <v>0.18238121877924046</v>
      </c>
      <c r="CR27">
        <v>4.4303639376202096E-2</v>
      </c>
      <c r="CS27">
        <v>0.18321728185653552</v>
      </c>
      <c r="CT27">
        <v>9.5882476533353023E-2</v>
      </c>
      <c r="CU27">
        <v>-0.12846809207497342</v>
      </c>
      <c r="CW27">
        <v>1.0934844192634561</v>
      </c>
      <c r="CX27">
        <v>1.0784252543778872</v>
      </c>
      <c r="CY27">
        <v>1.2137873341294714</v>
      </c>
      <c r="CZ27">
        <v>0.59637014925373133</v>
      </c>
      <c r="DA27">
        <v>0.99384619954551978</v>
      </c>
      <c r="DB27">
        <v>1.1230527130879329</v>
      </c>
      <c r="DC27">
        <v>1.2719385908523706</v>
      </c>
      <c r="DD27">
        <v>1.0656895758683937</v>
      </c>
      <c r="DE27">
        <v>-0.18120236420302857</v>
      </c>
      <c r="DF27">
        <v>6.7769991551115752E-2</v>
      </c>
      <c r="DG27">
        <v>4.5814656123714791E-2</v>
      </c>
      <c r="DH27">
        <v>3.2370895291671468E-2</v>
      </c>
      <c r="DI27">
        <v>1.0020298507462687E-2</v>
      </c>
      <c r="DJ27">
        <v>1.1238235745510894E-2</v>
      </c>
      <c r="DK27">
        <v>1.850911301133194E-2</v>
      </c>
      <c r="DL27">
        <v>1.6367849869543375E-2</v>
      </c>
      <c r="DM27">
        <v>2.1152633999806929E-2</v>
      </c>
      <c r="DN27">
        <v>2.2894300835683532E-2</v>
      </c>
      <c r="DO27">
        <v>0.84716183829724723</v>
      </c>
      <c r="DQ27">
        <v>18.47881757731712</v>
      </c>
      <c r="DR27">
        <v>18.5160818378057</v>
      </c>
      <c r="DS27">
        <v>18.769250939971535</v>
      </c>
      <c r="DT27">
        <v>19.114977268763088</v>
      </c>
      <c r="DU27">
        <v>18.64274371965498</v>
      </c>
      <c r="DV27">
        <v>19.117550990293854</v>
      </c>
      <c r="DW27">
        <v>18.719910887517027</v>
      </c>
      <c r="DX27">
        <v>19.277051609861331</v>
      </c>
      <c r="DY27">
        <v>19.050190336079631</v>
      </c>
      <c r="DZ27">
        <v>2.5468744181591986E-2</v>
      </c>
      <c r="EA27">
        <v>1.3464423705968032E-4</v>
      </c>
    </row>
    <row r="28" spans="1:131" x14ac:dyDescent="0.25">
      <c r="A28">
        <v>0</v>
      </c>
      <c r="B28" t="str">
        <f>Bilan!B28</f>
        <v>LIEBHERR-HAUSGERÄTE OCHSENHAUSEN GMBH</v>
      </c>
      <c r="C28" s="12">
        <v>30000000</v>
      </c>
      <c r="D28" s="12">
        <v>40000000</v>
      </c>
      <c r="E28" s="12">
        <v>40000000</v>
      </c>
      <c r="F28" s="12">
        <v>60000000</v>
      </c>
      <c r="G28" s="12">
        <v>60000000</v>
      </c>
      <c r="H28" s="12">
        <v>60163861</v>
      </c>
      <c r="I28" s="12">
        <v>60163415</v>
      </c>
      <c r="J28" s="12">
        <v>60590165</v>
      </c>
      <c r="K28" s="12">
        <v>60000000</v>
      </c>
      <c r="L28">
        <v>0.26850604284932206</v>
      </c>
      <c r="M28">
        <v>0.2273145596094954</v>
      </c>
      <c r="N28">
        <v>0.2025231047344844</v>
      </c>
      <c r="O28">
        <v>0.26543356848093164</v>
      </c>
      <c r="P28">
        <v>0.23246524263960702</v>
      </c>
      <c r="Q28">
        <v>0.25339418705130895</v>
      </c>
      <c r="R28">
        <v>0.24942436551085834</v>
      </c>
      <c r="S28">
        <v>0.23729811542806867</v>
      </c>
      <c r="T28">
        <v>0.22241043829123974</v>
      </c>
      <c r="U28">
        <v>7.2953370055166472E-2</v>
      </c>
      <c r="V28" s="12">
        <v>36520151</v>
      </c>
      <c r="W28" s="12">
        <v>54035135</v>
      </c>
      <c r="X28" s="12">
        <v>54476533</v>
      </c>
      <c r="Y28" s="12">
        <v>57335045</v>
      </c>
      <c r="Z28" s="12">
        <v>61756709</v>
      </c>
      <c r="AA28" s="12">
        <v>71277980</v>
      </c>
      <c r="AB28" s="12">
        <v>70308780</v>
      </c>
      <c r="AC28" s="12">
        <v>76080794</v>
      </c>
      <c r="AD28" s="12">
        <v>79007184</v>
      </c>
      <c r="AE28" s="12">
        <v>0.32686270764232372</v>
      </c>
      <c r="AF28" s="12">
        <v>0.32706957077458987</v>
      </c>
      <c r="AG28" s="12">
        <v>0.43072377469205364</v>
      </c>
      <c r="AH28" s="12">
        <v>0.52282027501925943</v>
      </c>
      <c r="AI28" s="12">
        <v>0.53562978695091312</v>
      </c>
      <c r="AJ28" s="12">
        <v>0.36448338778551026</v>
      </c>
      <c r="AK28" s="12">
        <v>0.43457855622027586</v>
      </c>
      <c r="AL28" s="12">
        <v>0.47941527679044171</v>
      </c>
      <c r="AM28" s="12">
        <v>0.41191222745532979</v>
      </c>
      <c r="AN28" s="12"/>
      <c r="AO28">
        <v>0.32686270764232372</v>
      </c>
      <c r="AP28">
        <v>0.30707432289911579</v>
      </c>
      <c r="AQ28">
        <v>0.27581891495826488</v>
      </c>
      <c r="AR28">
        <v>0.25364409322274661</v>
      </c>
      <c r="AS28">
        <v>0.23927147237181007</v>
      </c>
      <c r="AT28">
        <v>0.30020390142114484</v>
      </c>
      <c r="AU28">
        <v>0.29148483079530185</v>
      </c>
      <c r="AV28">
        <v>0.29796632896561864</v>
      </c>
      <c r="AW28">
        <v>0.29286704035994371</v>
      </c>
      <c r="AX28">
        <v>0.18356354215396636</v>
      </c>
      <c r="AY28">
        <v>1.2173383666666666</v>
      </c>
      <c r="AZ28">
        <v>1.350878375</v>
      </c>
      <c r="BA28">
        <v>1.361913325</v>
      </c>
      <c r="BB28">
        <v>0.95558408333333333</v>
      </c>
      <c r="BC28">
        <v>1.0292784833333333</v>
      </c>
      <c r="BD28">
        <v>1.1847308137355081</v>
      </c>
      <c r="BE28">
        <v>1.1686301384321351</v>
      </c>
      <c r="BF28">
        <v>1.2556624330037722</v>
      </c>
      <c r="BG28">
        <v>1.3167864</v>
      </c>
      <c r="BH28">
        <v>0.2397975587902737</v>
      </c>
      <c r="BI28" s="12">
        <v>36520151</v>
      </c>
      <c r="BJ28" s="12">
        <v>57553651</v>
      </c>
      <c r="BK28" s="12">
        <v>85071533</v>
      </c>
      <c r="BL28" s="12">
        <v>118181045</v>
      </c>
      <c r="BM28" s="12">
        <v>138247709</v>
      </c>
      <c r="BN28" s="12">
        <v>86539980</v>
      </c>
      <c r="BO28" s="12">
        <v>104824282</v>
      </c>
      <c r="BP28" s="12">
        <v>122410794</v>
      </c>
      <c r="BQ28" s="12">
        <v>111122184</v>
      </c>
      <c r="BR28">
        <v>0.32686270764232372</v>
      </c>
      <c r="BS28">
        <v>0.32706957077458987</v>
      </c>
      <c r="BT28">
        <v>0.43072377469205364</v>
      </c>
      <c r="BU28">
        <v>0.52282027501925943</v>
      </c>
      <c r="BV28">
        <v>0.53562978695091312</v>
      </c>
      <c r="BW28">
        <v>0.36448338778551026</v>
      </c>
      <c r="BX28">
        <v>0.43457855622027586</v>
      </c>
      <c r="BY28">
        <v>0.47941527679044171</v>
      </c>
      <c r="BZ28">
        <v>0.41191222745532979</v>
      </c>
      <c r="CA28">
        <v>-0.30285146693654225</v>
      </c>
      <c r="CB28">
        <v>1.2173383666666666</v>
      </c>
      <c r="CC28">
        <v>1.4388412749999999</v>
      </c>
      <c r="CD28">
        <v>2.1267883250000001</v>
      </c>
      <c r="CE28">
        <v>1.9696840833333333</v>
      </c>
      <c r="CF28">
        <v>2.3041284833333333</v>
      </c>
      <c r="CG28">
        <v>1.438404692810523</v>
      </c>
      <c r="CH28">
        <v>1.7423259966210363</v>
      </c>
      <c r="CI28">
        <v>2.0203079823268348</v>
      </c>
      <c r="CJ28">
        <v>1.8520364</v>
      </c>
      <c r="CK28">
        <v>-0.26972822444892597</v>
      </c>
      <c r="CM28">
        <v>0.39133923376555857</v>
      </c>
      <c r="CN28">
        <v>0.22572634687868781</v>
      </c>
      <c r="CO28">
        <v>0.10471719397717147</v>
      </c>
      <c r="CP28">
        <v>0.14350611466040031</v>
      </c>
      <c r="CQ28">
        <v>0.17786839376253755</v>
      </c>
      <c r="CR28">
        <v>0.17188049519430396</v>
      </c>
      <c r="CS28">
        <v>0.11936617486740848</v>
      </c>
      <c r="CT28">
        <v>8.7838229376597965E-2</v>
      </c>
      <c r="CU28">
        <v>0.6985595870847453</v>
      </c>
      <c r="CW28">
        <v>4.6366758364762042</v>
      </c>
      <c r="CX28">
        <v>3.058701200415797</v>
      </c>
      <c r="CY28">
        <v>2.7254869236425976</v>
      </c>
      <c r="CZ28">
        <v>2.1219637916760563</v>
      </c>
      <c r="DA28">
        <v>2.0120519977789804</v>
      </c>
      <c r="DB28">
        <v>2.1786016394907963</v>
      </c>
      <c r="DC28">
        <v>2.3015420611099535</v>
      </c>
      <c r="DD28">
        <v>2.1982854362941322</v>
      </c>
      <c r="DE28">
        <v>-0.26176420795668892</v>
      </c>
      <c r="DF28">
        <v>0.19418766043068245</v>
      </c>
      <c r="DG28">
        <v>0.14670877699192039</v>
      </c>
      <c r="DH28">
        <v>0.25303725798824411</v>
      </c>
      <c r="DI28">
        <v>0.28937715393810959</v>
      </c>
      <c r="DJ28">
        <v>0.26338378243661631</v>
      </c>
      <c r="DK28">
        <v>0.23553480859064546</v>
      </c>
      <c r="DL28">
        <v>0.23037889875551229</v>
      </c>
      <c r="DM28">
        <v>0.24139587731698126</v>
      </c>
      <c r="DN28">
        <v>0.22370228708101056</v>
      </c>
      <c r="DO28">
        <v>-0.18606287543687583</v>
      </c>
      <c r="DQ28">
        <v>19.875323819134355</v>
      </c>
      <c r="DR28">
        <v>20.065587495824786</v>
      </c>
      <c r="DS28">
        <v>20.103800891069707</v>
      </c>
      <c r="DT28">
        <v>20.103938415153557</v>
      </c>
      <c r="DU28">
        <v>19.98858778150322</v>
      </c>
      <c r="DV28">
        <v>20.068024776995326</v>
      </c>
      <c r="DW28">
        <v>20.064074588716824</v>
      </c>
      <c r="DX28">
        <v>20.13475391671021</v>
      </c>
      <c r="DY28">
        <v>20.145758912596524</v>
      </c>
      <c r="DZ28">
        <v>3.9741174494385386E-3</v>
      </c>
      <c r="EA28">
        <v>-1.7863981383449087E-3</v>
      </c>
    </row>
    <row r="29" spans="1:131" x14ac:dyDescent="0.25">
      <c r="A29">
        <v>0</v>
      </c>
      <c r="B29" t="str">
        <f>Bilan!B29</f>
        <v>LIEBHERR-WERK EHINGEN GMBH</v>
      </c>
      <c r="C29" s="12">
        <v>172692952</v>
      </c>
      <c r="D29" s="12">
        <v>245196249</v>
      </c>
      <c r="E29" s="12">
        <v>296862177</v>
      </c>
      <c r="F29" s="12">
        <v>378341842</v>
      </c>
      <c r="G29" s="12">
        <v>467955045</v>
      </c>
      <c r="H29" s="12">
        <v>581687502</v>
      </c>
      <c r="I29" s="12">
        <v>595235300</v>
      </c>
      <c r="J29" s="12">
        <v>685630188</v>
      </c>
      <c r="K29" s="12">
        <v>760865353</v>
      </c>
      <c r="L29">
        <v>0.42568580263984679</v>
      </c>
      <c r="M29">
        <v>0.50021634279774274</v>
      </c>
      <c r="N29">
        <v>0.5103069200292778</v>
      </c>
      <c r="O29">
        <v>0.48208657317053777</v>
      </c>
      <c r="P29">
        <v>0.59389680805514133</v>
      </c>
      <c r="Q29">
        <v>0.64866809220146238</v>
      </c>
      <c r="R29">
        <v>0.61970734731806876</v>
      </c>
      <c r="S29">
        <v>0.65570527962063563</v>
      </c>
      <c r="T29">
        <v>0.67767822560773505</v>
      </c>
      <c r="U29">
        <v>4.3459636274945264E-2</v>
      </c>
      <c r="V29" s="12">
        <v>127301775</v>
      </c>
      <c r="W29" s="12">
        <v>141682210</v>
      </c>
      <c r="X29" s="12">
        <v>129124833</v>
      </c>
      <c r="Y29" s="12">
        <v>167891204</v>
      </c>
      <c r="Z29" s="12">
        <v>173106745</v>
      </c>
      <c r="AA29" s="12">
        <v>168003280</v>
      </c>
      <c r="AB29" s="12">
        <v>135829272</v>
      </c>
      <c r="AC29" s="12">
        <v>163935804</v>
      </c>
      <c r="AD29" s="12">
        <v>177139832</v>
      </c>
      <c r="AE29" s="12">
        <v>0.31379716219311704</v>
      </c>
      <c r="AF29" s="12">
        <v>0.29484493631450842</v>
      </c>
      <c r="AG29" s="12">
        <v>0.23452498694456034</v>
      </c>
      <c r="AH29" s="12">
        <v>0.22539138255855176</v>
      </c>
      <c r="AI29" s="12">
        <v>0.26096498160983045</v>
      </c>
      <c r="AJ29" s="12">
        <v>0.18987892062771741</v>
      </c>
      <c r="AK29" s="12">
        <v>0.15418737366273116</v>
      </c>
      <c r="AL29" s="12">
        <v>0.17808060719369098</v>
      </c>
      <c r="AM29" s="12">
        <v>0.18263707258974871</v>
      </c>
      <c r="AN29" s="12"/>
      <c r="AO29">
        <v>0.31379716219311704</v>
      </c>
      <c r="AP29">
        <v>0.28904095072719388</v>
      </c>
      <c r="AQ29">
        <v>0.22196595232650623</v>
      </c>
      <c r="AR29">
        <v>0.21392848005914103</v>
      </c>
      <c r="AS29">
        <v>0.21969534126577331</v>
      </c>
      <c r="AT29">
        <v>0.18734864810828974</v>
      </c>
      <c r="AU29">
        <v>0.14141365244847615</v>
      </c>
      <c r="AV29">
        <v>0.15678068743620388</v>
      </c>
      <c r="AW29">
        <v>0.15777273411240778</v>
      </c>
      <c r="AX29">
        <v>-0.12424634599144176</v>
      </c>
      <c r="AY29">
        <v>0.73715674858577895</v>
      </c>
      <c r="AZ29">
        <v>0.5778318819224677</v>
      </c>
      <c r="BA29">
        <v>0.43496559347808056</v>
      </c>
      <c r="BB29">
        <v>0.44375531691786818</v>
      </c>
      <c r="BC29">
        <v>0.36992174109374115</v>
      </c>
      <c r="BD29">
        <v>0.28882050830103617</v>
      </c>
      <c r="BE29">
        <v>0.22819424856019124</v>
      </c>
      <c r="BF29">
        <v>0.2391023716126105</v>
      </c>
      <c r="BG29">
        <v>0.23281363949818332</v>
      </c>
      <c r="BH29">
        <v>-0.34914468111152319</v>
      </c>
      <c r="BI29" s="12">
        <v>127301775</v>
      </c>
      <c r="BJ29" s="12">
        <v>144527210</v>
      </c>
      <c r="BK29" s="12">
        <v>136430833</v>
      </c>
      <c r="BL29" s="12">
        <v>176887297</v>
      </c>
      <c r="BM29" s="12">
        <v>205624745</v>
      </c>
      <c r="BN29" s="12">
        <v>170272280</v>
      </c>
      <c r="BO29" s="12">
        <v>148098563</v>
      </c>
      <c r="BP29" s="12">
        <v>186207804</v>
      </c>
      <c r="BQ29" s="12">
        <v>205056346</v>
      </c>
      <c r="BR29">
        <v>0.31379716219311704</v>
      </c>
      <c r="BS29">
        <v>0.29484493631450842</v>
      </c>
      <c r="BT29">
        <v>0.23452498694456034</v>
      </c>
      <c r="BU29">
        <v>0.22539138255855176</v>
      </c>
      <c r="BV29">
        <v>0.26096498160983045</v>
      </c>
      <c r="BW29">
        <v>0.18987892062771741</v>
      </c>
      <c r="BX29">
        <v>0.15418737366273116</v>
      </c>
      <c r="BY29">
        <v>0.17808060719369098</v>
      </c>
      <c r="BZ29">
        <v>0.18263707258974871</v>
      </c>
      <c r="CA29">
        <v>-0.15755909355411574</v>
      </c>
      <c r="CB29">
        <v>0.73715674858577895</v>
      </c>
      <c r="CC29">
        <v>0.58943483266744423</v>
      </c>
      <c r="CD29">
        <v>0.45957634070708847</v>
      </c>
      <c r="CE29">
        <v>0.46753300154414323</v>
      </c>
      <c r="CF29">
        <v>0.43941132208543665</v>
      </c>
      <c r="CG29">
        <v>0.29272122817588059</v>
      </c>
      <c r="CH29">
        <v>0.24880675423651791</v>
      </c>
      <c r="CI29">
        <v>0.27158635552960803</v>
      </c>
      <c r="CJ29">
        <v>0.26950411816162695</v>
      </c>
      <c r="CK29">
        <v>-0.37390253263599271</v>
      </c>
      <c r="CM29">
        <v>0.47965979872773568</v>
      </c>
      <c r="CN29">
        <v>0.44597826884976821</v>
      </c>
      <c r="CO29">
        <v>0.44350237569885864</v>
      </c>
      <c r="CP29">
        <v>0.35257410811860201</v>
      </c>
      <c r="CQ29">
        <v>0.44324632768036054</v>
      </c>
      <c r="CR29">
        <v>0.25845269038067065</v>
      </c>
      <c r="CS29">
        <v>0.30678180243511305</v>
      </c>
      <c r="CT29">
        <v>0.30353350233220638</v>
      </c>
      <c r="CU29">
        <v>-5.7733178564066845E-4</v>
      </c>
      <c r="CW29">
        <v>2.9455580434719506</v>
      </c>
      <c r="CX29">
        <v>2.8002475247868128</v>
      </c>
      <c r="CY29">
        <v>2.9202523167469461</v>
      </c>
      <c r="CZ29">
        <v>2.1446176289404337</v>
      </c>
      <c r="DA29">
        <v>2.0802290755670367</v>
      </c>
      <c r="DB29">
        <v>1.7032072365053597</v>
      </c>
      <c r="DC29">
        <v>1.7235886126599393</v>
      </c>
      <c r="DD29">
        <v>1.6382580956990744</v>
      </c>
      <c r="DE29">
        <v>-0.28765433601835627</v>
      </c>
      <c r="DF29">
        <v>0.16430344380706247</v>
      </c>
      <c r="DG29">
        <v>0.15032236988404785</v>
      </c>
      <c r="DH29">
        <v>0.16246605091905361</v>
      </c>
      <c r="DI29">
        <v>0.16121208573814316</v>
      </c>
      <c r="DJ29">
        <v>0.1922238265886213</v>
      </c>
      <c r="DK29">
        <v>0.183567492045354</v>
      </c>
      <c r="DL29">
        <v>0.17289759853032124</v>
      </c>
      <c r="DM29">
        <v>0.16559657426749616</v>
      </c>
      <c r="DN29">
        <v>0.16242809853082432</v>
      </c>
      <c r="DO29">
        <v>0.13867078392325205</v>
      </c>
      <c r="DQ29">
        <v>20.692611733151061</v>
      </c>
      <c r="DR29">
        <v>20.901377777392071</v>
      </c>
      <c r="DS29">
        <v>21.039991868451111</v>
      </c>
      <c r="DT29">
        <v>21.25319149183392</v>
      </c>
      <c r="DU29">
        <v>21.243901533016928</v>
      </c>
      <c r="DV29">
        <v>21.217410510843226</v>
      </c>
      <c r="DW29">
        <v>21.146791114629771</v>
      </c>
      <c r="DX29">
        <v>21.227383800977897</v>
      </c>
      <c r="DY29">
        <v>21.261526356828288</v>
      </c>
      <c r="DZ29">
        <v>-1.2469942083157006E-3</v>
      </c>
      <c r="EA29">
        <v>-1.6835580201892033E-3</v>
      </c>
    </row>
    <row r="30" spans="1:131" x14ac:dyDescent="0.25">
      <c r="A30">
        <v>0</v>
      </c>
      <c r="B30" t="str">
        <f>Bilan!B30</f>
        <v>MAQUET GMBH</v>
      </c>
      <c r="C30" s="12">
        <v>91124277</v>
      </c>
      <c r="D30" s="12">
        <v>92777382</v>
      </c>
      <c r="E30" s="12">
        <v>58154159</v>
      </c>
      <c r="F30" s="12">
        <v>65332391</v>
      </c>
      <c r="G30" s="12">
        <v>33000969</v>
      </c>
      <c r="H30" s="12">
        <v>16221555</v>
      </c>
      <c r="I30" s="12">
        <v>41083203</v>
      </c>
      <c r="J30" s="12">
        <v>15339268</v>
      </c>
      <c r="K30" s="12">
        <v>15339268</v>
      </c>
      <c r="L30">
        <v>0.43557531602703786</v>
      </c>
      <c r="M30">
        <v>0.39619238044355798</v>
      </c>
      <c r="N30">
        <v>0.2885740137771608</v>
      </c>
      <c r="O30">
        <v>0.30270673673304344</v>
      </c>
      <c r="P30">
        <v>0.13759248711043284</v>
      </c>
      <c r="Q30">
        <v>6.9243009548856746E-2</v>
      </c>
      <c r="R30">
        <v>0.1590657893171312</v>
      </c>
      <c r="S30">
        <v>6.2005762146260406E-2</v>
      </c>
      <c r="T30">
        <v>6.2005762146260406E-2</v>
      </c>
      <c r="U30">
        <v>0.15606449638099576</v>
      </c>
      <c r="V30" s="12">
        <v>103109066</v>
      </c>
      <c r="W30" s="12">
        <v>124288557</v>
      </c>
      <c r="X30" s="12">
        <v>127209879</v>
      </c>
      <c r="Y30" s="12">
        <v>104197338</v>
      </c>
      <c r="Z30" s="12">
        <v>179236159</v>
      </c>
      <c r="AA30" s="12">
        <v>178862586</v>
      </c>
      <c r="AB30" s="12">
        <v>180330320</v>
      </c>
      <c r="AC30" s="12">
        <v>169734320</v>
      </c>
      <c r="AD30" s="12">
        <v>169734320</v>
      </c>
      <c r="AE30" s="12">
        <v>0.49286277473787476</v>
      </c>
      <c r="AF30" s="12">
        <v>0.53075629208555208</v>
      </c>
      <c r="AG30" s="12">
        <v>0.63124402461287354</v>
      </c>
      <c r="AH30" s="12">
        <v>0.48278098626835719</v>
      </c>
      <c r="AI30" s="12">
        <v>0.74729772016485319</v>
      </c>
      <c r="AJ30" s="12">
        <v>0.76348930483737287</v>
      </c>
      <c r="AK30" s="12">
        <v>0.69820224797494124</v>
      </c>
      <c r="AL30" s="12">
        <v>0.68611526143080948</v>
      </c>
      <c r="AM30" s="12">
        <v>0.68611526143080948</v>
      </c>
      <c r="AN30" s="12"/>
      <c r="AO30">
        <v>0.49286277473787476</v>
      </c>
      <c r="AP30">
        <v>0.53075629208555208</v>
      </c>
      <c r="AQ30">
        <v>0.63124402461287354</v>
      </c>
      <c r="AR30">
        <v>0.48278098626835719</v>
      </c>
      <c r="AS30">
        <v>0.74729772016485319</v>
      </c>
      <c r="AT30">
        <v>0.76348930483737287</v>
      </c>
      <c r="AU30">
        <v>0.69820224797494124</v>
      </c>
      <c r="AV30">
        <v>0.68611526143080948</v>
      </c>
      <c r="AW30">
        <v>0.68611526143080948</v>
      </c>
      <c r="AX30">
        <v>0.58144029394931884</v>
      </c>
      <c r="AY30">
        <v>1.1315213617552213</v>
      </c>
      <c r="AZ30">
        <v>1.3396428560573093</v>
      </c>
      <c r="BA30">
        <v>2.1874596965627169</v>
      </c>
      <c r="BB30">
        <v>1.5948802179917156</v>
      </c>
      <c r="BC30">
        <v>5.4312392766406346</v>
      </c>
      <c r="BD30">
        <v>11.026229359639073</v>
      </c>
      <c r="BE30">
        <v>4.3893929107718304</v>
      </c>
      <c r="BF30">
        <v>11.065346794905729</v>
      </c>
      <c r="BG30">
        <v>11.065346794905729</v>
      </c>
      <c r="BH30">
        <v>5.9135156579491461</v>
      </c>
      <c r="BI30" s="12">
        <v>103109066</v>
      </c>
      <c r="BJ30" s="12">
        <v>124288557</v>
      </c>
      <c r="BK30" s="12">
        <v>127209879</v>
      </c>
      <c r="BL30" s="12">
        <v>104197338</v>
      </c>
      <c r="BM30" s="12">
        <v>179236159</v>
      </c>
      <c r="BN30" s="12">
        <v>178862586</v>
      </c>
      <c r="BO30" s="12">
        <v>180330320</v>
      </c>
      <c r="BP30" s="12">
        <v>169734320</v>
      </c>
      <c r="BQ30" s="12">
        <v>169734320</v>
      </c>
      <c r="BR30">
        <v>0.49286277473787476</v>
      </c>
      <c r="BS30">
        <v>0.53075629208555208</v>
      </c>
      <c r="BT30">
        <v>0.63124402461287354</v>
      </c>
      <c r="BU30">
        <v>0.48278098626835719</v>
      </c>
      <c r="BV30">
        <v>0.74729772016485319</v>
      </c>
      <c r="BW30">
        <v>0.76348930483737287</v>
      </c>
      <c r="BX30">
        <v>0.69820224797494124</v>
      </c>
      <c r="BY30">
        <v>0.68611526143080948</v>
      </c>
      <c r="BZ30">
        <v>0.68611526143080948</v>
      </c>
      <c r="CA30">
        <v>0.58144029394931884</v>
      </c>
      <c r="CB30">
        <v>1.1315213617552213</v>
      </c>
      <c r="CC30">
        <v>1.3396428560573093</v>
      </c>
      <c r="CD30">
        <v>2.1874596965627169</v>
      </c>
      <c r="CE30">
        <v>1.5948802179917156</v>
      </c>
      <c r="CF30">
        <v>5.4312392766406346</v>
      </c>
      <c r="CG30">
        <v>11.026229359639073</v>
      </c>
      <c r="CH30">
        <v>4.3893929107718304</v>
      </c>
      <c r="CI30">
        <v>11.065346794905729</v>
      </c>
      <c r="CJ30">
        <v>11.065346794905729</v>
      </c>
      <c r="CK30">
        <v>5.9135156579491461</v>
      </c>
      <c r="CM30">
        <v>0.11104166494386997</v>
      </c>
      <c r="CN30">
        <v>0.10974284753394778</v>
      </c>
      <c r="CO30">
        <v>0.1496552533973029</v>
      </c>
      <c r="CP30">
        <v>9.3459774957894121E-2</v>
      </c>
      <c r="CQ30">
        <v>0.12059474782620573</v>
      </c>
      <c r="CR30">
        <v>9.7584094552809225E-2</v>
      </c>
      <c r="CS30">
        <v>0.10074673900771988</v>
      </c>
      <c r="CT30">
        <v>0.10518308950061099</v>
      </c>
      <c r="CU30">
        <v>-0.19418299666332262</v>
      </c>
      <c r="CW30">
        <v>0.85311257539934271</v>
      </c>
      <c r="CX30">
        <v>0.87934893993021512</v>
      </c>
      <c r="CY30">
        <v>1.0563977300242811</v>
      </c>
      <c r="CZ30">
        <v>0.91201967902639802</v>
      </c>
      <c r="DA30">
        <v>0.85606111235197824</v>
      </c>
      <c r="DB30">
        <v>0.85360693538432353</v>
      </c>
      <c r="DC30">
        <v>0.76608462715824133</v>
      </c>
      <c r="DD30">
        <v>0.79981891917368153</v>
      </c>
      <c r="DE30">
        <v>-0.18964127996346425</v>
      </c>
      <c r="DF30">
        <v>8.2288246218136601E-2</v>
      </c>
      <c r="DG30">
        <v>7.005030969577114E-2</v>
      </c>
      <c r="DH30">
        <v>8.1962437664779356E-2</v>
      </c>
      <c r="DI30">
        <v>7.1038343501090395E-2</v>
      </c>
      <c r="DJ30">
        <v>7.2183552294297987E-2</v>
      </c>
      <c r="DK30">
        <v>0.10370684790830817</v>
      </c>
      <c r="DL30">
        <v>0.12522838128676181</v>
      </c>
      <c r="DM30">
        <v>0.12809317761900554</v>
      </c>
      <c r="DN30">
        <v>0.12809317761900554</v>
      </c>
      <c r="DO30">
        <v>0.45987142713591472</v>
      </c>
      <c r="DQ30">
        <v>18.905301643463158</v>
      </c>
      <c r="DR30">
        <v>18.999958611492477</v>
      </c>
      <c r="DS30">
        <v>19.142995334635973</v>
      </c>
      <c r="DT30">
        <v>19.176276392697584</v>
      </c>
      <c r="DU30">
        <v>19.097895606497392</v>
      </c>
      <c r="DV30">
        <v>19.140092929513838</v>
      </c>
      <c r="DW30">
        <v>19.113700106343916</v>
      </c>
      <c r="DX30">
        <v>19.103084671879742</v>
      </c>
      <c r="DY30">
        <v>19.103084671879742</v>
      </c>
      <c r="DZ30">
        <v>2.2095273681404584E-3</v>
      </c>
      <c r="EA30">
        <v>-1.8868868200880541E-3</v>
      </c>
    </row>
    <row r="31" spans="1:131" x14ac:dyDescent="0.25">
      <c r="A31">
        <v>1</v>
      </c>
      <c r="B31" t="str">
        <f>Bilan!B31</f>
        <v>NOWEDA PHARMA-HANDELS-GESELLSCHAFT MIT BESCHRÄNKTER HAFTUNG</v>
      </c>
      <c r="C31" s="12">
        <v>2111519</v>
      </c>
      <c r="D31" s="12">
        <v>2111519</v>
      </c>
      <c r="E31" s="12">
        <v>2111519</v>
      </c>
      <c r="F31" s="12">
        <v>2111519</v>
      </c>
      <c r="G31" s="12">
        <v>2112000</v>
      </c>
      <c r="H31" s="12">
        <v>2111519</v>
      </c>
      <c r="I31" s="12">
        <v>2112000</v>
      </c>
      <c r="J31" s="12">
        <v>2111519</v>
      </c>
      <c r="K31" s="12">
        <v>2111519</v>
      </c>
      <c r="L31">
        <v>2.0584260979915479E-2</v>
      </c>
      <c r="M31">
        <v>1.9492438096003165E-2</v>
      </c>
      <c r="N31">
        <v>1.8075519998668681E-2</v>
      </c>
      <c r="O31">
        <v>1.7626158543244119E-2</v>
      </c>
      <c r="P31">
        <v>1.6087506284182141E-2</v>
      </c>
      <c r="Q31">
        <v>1.4792968471791446E-2</v>
      </c>
      <c r="R31">
        <v>1.4321945397583172E-2</v>
      </c>
      <c r="S31">
        <v>1.3832456181822991E-2</v>
      </c>
      <c r="T31">
        <v>1.3411068432773208E-2</v>
      </c>
      <c r="U31">
        <v>-0.10974733158829823</v>
      </c>
      <c r="V31" s="12">
        <v>100467778</v>
      </c>
      <c r="W31" s="12">
        <v>18842263</v>
      </c>
      <c r="X31" s="12">
        <v>17625205</v>
      </c>
      <c r="Y31" s="12">
        <v>16220791</v>
      </c>
      <c r="Z31" s="12">
        <v>19893000</v>
      </c>
      <c r="AA31" s="12">
        <v>24022582</v>
      </c>
      <c r="AB31" s="12">
        <v>28116000</v>
      </c>
      <c r="AC31" s="12">
        <v>23572418</v>
      </c>
      <c r="AD31" s="12">
        <v>33468738</v>
      </c>
      <c r="AE31" s="12">
        <v>0.97941574876864046</v>
      </c>
      <c r="AF31" s="12">
        <v>0.20865045109194658</v>
      </c>
      <c r="AG31" s="12">
        <v>0.35253137739504797</v>
      </c>
      <c r="AH31" s="12">
        <v>0.3690028422144026</v>
      </c>
      <c r="AI31" s="12">
        <v>0.27213174692646364</v>
      </c>
      <c r="AJ31" s="12">
        <v>0.35422645423029481</v>
      </c>
      <c r="AK31" s="12">
        <v>0.42743412040741596</v>
      </c>
      <c r="AL31" s="12">
        <v>0.40175674346806539</v>
      </c>
      <c r="AM31" s="12">
        <v>0.47768594226665428</v>
      </c>
      <c r="AN31" s="12"/>
      <c r="AO31">
        <v>0.97941574876864046</v>
      </c>
      <c r="AP31">
        <v>0.1739419086999032</v>
      </c>
      <c r="AQ31">
        <v>0.15087941214743283</v>
      </c>
      <c r="AR31">
        <v>0.13540500173705627</v>
      </c>
      <c r="AS31">
        <v>0.15152877012842583</v>
      </c>
      <c r="AT31">
        <v>0.16829841367140183</v>
      </c>
      <c r="AU31">
        <v>0.19066089810532597</v>
      </c>
      <c r="AV31">
        <v>0.15442174050274496</v>
      </c>
      <c r="AW31">
        <v>0.21257281401519812</v>
      </c>
      <c r="AX31">
        <v>0.24292612172644446</v>
      </c>
      <c r="AY31">
        <v>47.580806992501607</v>
      </c>
      <c r="AZ31">
        <v>8.9235583482791299</v>
      </c>
      <c r="BA31">
        <v>8.3471685549597225</v>
      </c>
      <c r="BB31">
        <v>7.6820483263470516</v>
      </c>
      <c r="BC31">
        <v>9.4190340909090917</v>
      </c>
      <c r="BD31">
        <v>11.376919648840479</v>
      </c>
      <c r="BE31">
        <v>13.3125</v>
      </c>
      <c r="BF31">
        <v>11.163725261292937</v>
      </c>
      <c r="BG31">
        <v>15.850550243687128</v>
      </c>
      <c r="BH31">
        <v>0.48097475640984461</v>
      </c>
      <c r="BI31" s="12">
        <v>100467778</v>
      </c>
      <c r="BJ31" s="12">
        <v>22602067</v>
      </c>
      <c r="BK31" s="12">
        <v>41181482</v>
      </c>
      <c r="BL31" s="12">
        <v>44204556</v>
      </c>
      <c r="BM31" s="12">
        <v>35726000</v>
      </c>
      <c r="BN31" s="12">
        <v>50561582</v>
      </c>
      <c r="BO31" s="12">
        <v>63032000</v>
      </c>
      <c r="BP31" s="12">
        <v>61328009</v>
      </c>
      <c r="BQ31" s="12">
        <v>75209738</v>
      </c>
      <c r="BR31">
        <v>0.97941574876864046</v>
      </c>
      <c r="BS31">
        <v>0.20865045109194658</v>
      </c>
      <c r="BT31">
        <v>0.35253137739504797</v>
      </c>
      <c r="BU31">
        <v>0.3690028422144026</v>
      </c>
      <c r="BV31">
        <v>0.27213174692646364</v>
      </c>
      <c r="BW31">
        <v>0.35422645423029481</v>
      </c>
      <c r="BX31">
        <v>0.42743412040741596</v>
      </c>
      <c r="BY31">
        <v>0.40175674346806539</v>
      </c>
      <c r="BZ31">
        <v>0.47768594226665428</v>
      </c>
      <c r="CA31">
        <v>-4.0044103442222909E-2</v>
      </c>
      <c r="CB31">
        <v>47.580806992501607</v>
      </c>
      <c r="CC31">
        <v>10.704174104045476</v>
      </c>
      <c r="CD31">
        <v>19.503249556362032</v>
      </c>
      <c r="CE31">
        <v>20.934955356783433</v>
      </c>
      <c r="CF31">
        <v>16.915719696969695</v>
      </c>
      <c r="CG31">
        <v>23.945596511326681</v>
      </c>
      <c r="CH31">
        <v>29.844696969696969</v>
      </c>
      <c r="CI31">
        <v>29.044497823604711</v>
      </c>
      <c r="CJ31">
        <v>35.618783444525008</v>
      </c>
      <c r="CK31">
        <v>0.14380929422750005</v>
      </c>
      <c r="CM31">
        <v>5.556517954656269E-2</v>
      </c>
      <c r="CN31">
        <v>3.8896798674411669E-2</v>
      </c>
      <c r="CO31">
        <v>5.422350392090583E-2</v>
      </c>
      <c r="CP31">
        <v>7.0103313986833227E-2</v>
      </c>
      <c r="CQ31">
        <v>6.688605444767752E-2</v>
      </c>
      <c r="CR31">
        <v>7.072397488383228E-2</v>
      </c>
      <c r="CS31">
        <v>6.2399102165922996E-2</v>
      </c>
      <c r="CT31">
        <v>6.358255478509027E-2</v>
      </c>
      <c r="CU31">
        <v>0.23352512492077543</v>
      </c>
      <c r="CW31">
        <v>4.5662663740644112</v>
      </c>
      <c r="CX31">
        <v>4.8182014770307067</v>
      </c>
      <c r="CY31">
        <v>4.9551962526253037</v>
      </c>
      <c r="CZ31">
        <v>5.3800244889123654</v>
      </c>
      <c r="DA31">
        <v>5.6383069346902088</v>
      </c>
      <c r="DB31">
        <v>5.4283435545532095</v>
      </c>
      <c r="DC31">
        <v>5.6302015651065327</v>
      </c>
      <c r="DD31">
        <v>5.8499792796715155</v>
      </c>
      <c r="DE31">
        <v>0.13785744241774228</v>
      </c>
      <c r="DF31">
        <v>0.12589385483791973</v>
      </c>
      <c r="DG31">
        <v>0.11062625755212094</v>
      </c>
      <c r="DH31">
        <v>0.10331509586988913</v>
      </c>
      <c r="DI31">
        <v>9.8707845165202826E-2</v>
      </c>
      <c r="DJ31">
        <v>8.1313508325589187E-2</v>
      </c>
      <c r="DK31">
        <v>9.9521047013557379E-2</v>
      </c>
      <c r="DL31">
        <v>9.4455671137753786E-2</v>
      </c>
      <c r="DM31">
        <v>0.11478686610703163</v>
      </c>
      <c r="DN31">
        <v>0.14199138023162405</v>
      </c>
      <c r="DO31">
        <v>8.2384723017054403E-3</v>
      </c>
      <c r="DQ31">
        <v>19.824468384051556</v>
      </c>
      <c r="DR31">
        <v>19.964842564110164</v>
      </c>
      <c r="DS31">
        <v>20.073047553028854</v>
      </c>
      <c r="DT31">
        <v>20.176551669777997</v>
      </c>
      <c r="DU31">
        <v>20.283982278709537</v>
      </c>
      <c r="DV31">
        <v>20.422442072153626</v>
      </c>
      <c r="DW31">
        <v>20.468155500312573</v>
      </c>
      <c r="DX31">
        <v>20.537253443386312</v>
      </c>
      <c r="DY31">
        <v>20.610093823045801</v>
      </c>
      <c r="DZ31">
        <v>6.826065589172715E-3</v>
      </c>
      <c r="EA31">
        <v>1.2186938898183612E-2</v>
      </c>
    </row>
    <row r="32" spans="1:131" x14ac:dyDescent="0.25">
      <c r="A32">
        <v>0</v>
      </c>
      <c r="B32" t="str">
        <f>Bilan!B32</f>
        <v>ONTEX VERTRIEB GMBH &amp; CO. KG</v>
      </c>
      <c r="C32" s="12">
        <v>193244218</v>
      </c>
      <c r="D32" s="12">
        <v>186680999</v>
      </c>
      <c r="E32" s="12">
        <v>241791916</v>
      </c>
      <c r="F32" s="12">
        <v>262852530</v>
      </c>
      <c r="G32" s="12">
        <v>279660707</v>
      </c>
      <c r="H32" s="12">
        <v>268724986</v>
      </c>
      <c r="I32" s="12">
        <v>230529098</v>
      </c>
      <c r="J32" s="12">
        <v>237277909</v>
      </c>
      <c r="K32" s="12">
        <v>239779833</v>
      </c>
      <c r="L32">
        <v>0.52005394890258538</v>
      </c>
      <c r="M32">
        <v>0.50426504160572216</v>
      </c>
      <c r="N32">
        <v>0.65181872454317469</v>
      </c>
      <c r="O32">
        <v>0.69319661354416029</v>
      </c>
      <c r="P32">
        <v>0.63674661480697436</v>
      </c>
      <c r="Q32">
        <v>0.67870368284375404</v>
      </c>
      <c r="R32">
        <v>0.59548917599451168</v>
      </c>
      <c r="S32">
        <v>0.66541974989111186</v>
      </c>
      <c r="T32">
        <v>0.67512703810240526</v>
      </c>
      <c r="U32">
        <v>-6.4794123522697672E-2</v>
      </c>
      <c r="V32" s="12">
        <v>134436621</v>
      </c>
      <c r="W32" s="12">
        <v>3171414</v>
      </c>
      <c r="X32" s="12">
        <v>74488557</v>
      </c>
      <c r="Y32" s="12">
        <v>66594255</v>
      </c>
      <c r="Z32" s="12">
        <v>125398171</v>
      </c>
      <c r="AA32" s="12">
        <v>62024672</v>
      </c>
      <c r="AB32" s="12">
        <v>59859052</v>
      </c>
      <c r="AC32" s="12">
        <v>59175763</v>
      </c>
      <c r="AD32" s="12">
        <v>58721456</v>
      </c>
      <c r="AE32" s="12">
        <v>0.36440556277111819</v>
      </c>
      <c r="AF32" s="12">
        <v>0.34278231680216337</v>
      </c>
      <c r="AG32" s="12">
        <v>0.20209093238836262</v>
      </c>
      <c r="AH32" s="12">
        <v>0.1761977672775259</v>
      </c>
      <c r="AI32" s="12">
        <v>0.2856613296668758</v>
      </c>
      <c r="AJ32" s="12">
        <v>0.15665224860622329</v>
      </c>
      <c r="AK32" s="12">
        <v>0.15462437436549822</v>
      </c>
      <c r="AL32" s="12">
        <v>0.16595190669467552</v>
      </c>
      <c r="AM32" s="12">
        <v>0.16533685158726721</v>
      </c>
      <c r="AN32" s="12"/>
      <c r="AO32">
        <v>0.36179243214495677</v>
      </c>
      <c r="AP32">
        <v>8.5666630306546077E-3</v>
      </c>
      <c r="AQ32">
        <v>0.20080504352677184</v>
      </c>
      <c r="AR32">
        <v>0.17562285608396566</v>
      </c>
      <c r="AS32">
        <v>0.28551333415328922</v>
      </c>
      <c r="AT32">
        <v>0.15665224860622329</v>
      </c>
      <c r="AU32">
        <v>0.15462437436549822</v>
      </c>
      <c r="AV32">
        <v>0.16595190669467552</v>
      </c>
      <c r="AW32">
        <v>0.16533685158726721</v>
      </c>
      <c r="AX32">
        <v>-0.10801901244945297</v>
      </c>
      <c r="AY32">
        <v>0.69568250161047507</v>
      </c>
      <c r="AZ32">
        <v>1.6988413480688521E-2</v>
      </c>
      <c r="BA32">
        <v>0.30806884792624745</v>
      </c>
      <c r="BB32">
        <v>0.25335215529407307</v>
      </c>
      <c r="BC32">
        <v>0.44839395689577516</v>
      </c>
      <c r="BD32">
        <v>0.23081096001992163</v>
      </c>
      <c r="BE32">
        <v>0.25965942052139551</v>
      </c>
      <c r="BF32">
        <v>0.24939432098586134</v>
      </c>
      <c r="BG32">
        <v>0.24489739301803584</v>
      </c>
      <c r="BH32">
        <v>-8.8971792041742173E-2</v>
      </c>
      <c r="BI32" s="12">
        <v>135407621</v>
      </c>
      <c r="BJ32" s="12">
        <v>126899428</v>
      </c>
      <c r="BK32" s="12">
        <v>74965557</v>
      </c>
      <c r="BL32" s="12">
        <v>66812255</v>
      </c>
      <c r="BM32" s="12">
        <v>125463171</v>
      </c>
      <c r="BN32" s="12">
        <v>62024672</v>
      </c>
      <c r="BO32" s="12">
        <v>59859052</v>
      </c>
      <c r="BP32" s="12">
        <v>59175763</v>
      </c>
      <c r="BQ32" s="12">
        <v>58721456</v>
      </c>
      <c r="BR32">
        <v>0.36440556277111819</v>
      </c>
      <c r="BS32">
        <v>0.34278231680216337</v>
      </c>
      <c r="BT32">
        <v>0.20209093238836262</v>
      </c>
      <c r="BU32">
        <v>0.1761977672775259</v>
      </c>
      <c r="BV32">
        <v>0.2856613296668758</v>
      </c>
      <c r="BW32">
        <v>0.15665224860622329</v>
      </c>
      <c r="BX32">
        <v>0.15462437436549822</v>
      </c>
      <c r="BY32">
        <v>0.16595190669467552</v>
      </c>
      <c r="BZ32">
        <v>0.16533685158726721</v>
      </c>
      <c r="CA32">
        <v>-0.11092943442646931</v>
      </c>
      <c r="CB32">
        <v>0.70070723150950887</v>
      </c>
      <c r="CC32">
        <v>0.6797661715962855</v>
      </c>
      <c r="CD32">
        <v>0.31004161859571849</v>
      </c>
      <c r="CE32">
        <v>0.25418151767456831</v>
      </c>
      <c r="CF32">
        <v>0.44862638139579614</v>
      </c>
      <c r="CG32">
        <v>0.23081096001992163</v>
      </c>
      <c r="CH32">
        <v>0.25965942052139551</v>
      </c>
      <c r="CI32">
        <v>0.24939432098586134</v>
      </c>
      <c r="CJ32">
        <v>0.24489739301803584</v>
      </c>
      <c r="CK32">
        <v>-9.1944362707631219E-2</v>
      </c>
      <c r="CM32">
        <v>-6.7394657229721726E-3</v>
      </c>
      <c r="CN32">
        <v>-2.1105550833325937E-2</v>
      </c>
      <c r="CO32">
        <v>6.3124419004680398E-3</v>
      </c>
      <c r="CP32">
        <v>6.6370569996414899E-3</v>
      </c>
      <c r="CQ32">
        <v>-6.4417392448239304E-3</v>
      </c>
      <c r="CR32">
        <v>2.1346718910457327E-3</v>
      </c>
      <c r="CS32">
        <v>3.6044220264654218E-3</v>
      </c>
      <c r="CT32">
        <v>3.5175152890915468E-3</v>
      </c>
      <c r="CU32">
        <v>-2.0204829361433494</v>
      </c>
      <c r="CW32">
        <v>0.33668535736828625</v>
      </c>
      <c r="CX32">
        <v>0.38938636788721259</v>
      </c>
      <c r="CY32">
        <v>0.4654544798146612</v>
      </c>
      <c r="CZ32">
        <v>0.47268006316818278</v>
      </c>
      <c r="DA32">
        <v>0.41692797456575514</v>
      </c>
      <c r="DB32">
        <v>0.44200668487487704</v>
      </c>
      <c r="DC32">
        <v>0.26956688982912985</v>
      </c>
      <c r="DD32">
        <v>0.23826224538422608</v>
      </c>
      <c r="DE32">
        <v>-0.10425617832323533</v>
      </c>
      <c r="DF32">
        <v>0</v>
      </c>
      <c r="DG32">
        <v>0</v>
      </c>
      <c r="DH32">
        <v>0</v>
      </c>
      <c r="DI32">
        <v>0</v>
      </c>
      <c r="DJ32">
        <v>0</v>
      </c>
      <c r="DK32">
        <v>0</v>
      </c>
      <c r="DL32">
        <v>0</v>
      </c>
      <c r="DM32">
        <v>0</v>
      </c>
      <c r="DN32">
        <v>0</v>
      </c>
      <c r="DO32" t="e">
        <v>#DIV/0!</v>
      </c>
      <c r="DQ32">
        <v>18.588902843912315</v>
      </c>
      <c r="DR32">
        <v>18.6446816156624</v>
      </c>
      <c r="DS32">
        <v>18.786381915654879</v>
      </c>
      <c r="DT32">
        <v>18.966835879573441</v>
      </c>
      <c r="DU32">
        <v>19.004208803854663</v>
      </c>
      <c r="DV32">
        <v>19.025629357637015</v>
      </c>
      <c r="DW32">
        <v>18.980339439538671</v>
      </c>
      <c r="DX32">
        <v>18.463321007618923</v>
      </c>
      <c r="DY32">
        <v>18.257696529755862</v>
      </c>
      <c r="DZ32">
        <v>1.1271478862096927E-3</v>
      </c>
      <c r="EA32">
        <v>3.0998042286479893E-3</v>
      </c>
    </row>
    <row r="33" spans="1:131" x14ac:dyDescent="0.25">
      <c r="A33">
        <v>0</v>
      </c>
      <c r="B33" t="str">
        <f>Bilan!B33</f>
        <v>R&amp;R ICE CREAM DEUTSCHLAND GMBH</v>
      </c>
      <c r="C33" s="12">
        <v>35084086</v>
      </c>
      <c r="D33" s="12">
        <v>31568058</v>
      </c>
      <c r="E33" s="12">
        <v>19804388</v>
      </c>
      <c r="F33" s="12">
        <v>22876835</v>
      </c>
      <c r="G33" s="12">
        <v>34719391</v>
      </c>
      <c r="H33" s="12">
        <v>42932175</v>
      </c>
      <c r="I33" s="12">
        <v>44788138</v>
      </c>
      <c r="J33" s="12">
        <v>54437785</v>
      </c>
      <c r="K33" s="12">
        <v>43761825</v>
      </c>
      <c r="L33">
        <v>0.40419456711022356</v>
      </c>
      <c r="M33">
        <v>0.24768704755102391</v>
      </c>
      <c r="N33">
        <v>0.17222434541703813</v>
      </c>
      <c r="O33">
        <v>0.19828746590552576</v>
      </c>
      <c r="P33">
        <v>0.26847064837479306</v>
      </c>
      <c r="Q33">
        <v>0.36724411573726579</v>
      </c>
      <c r="R33">
        <v>0.32660998288197929</v>
      </c>
      <c r="S33">
        <v>0.41913506251495214</v>
      </c>
      <c r="T33">
        <v>0.41594490815129437</v>
      </c>
      <c r="U33">
        <v>0.21655750771690307</v>
      </c>
      <c r="V33" s="12">
        <v>16629556</v>
      </c>
      <c r="W33" s="12">
        <v>68818991</v>
      </c>
      <c r="X33" s="12">
        <v>58377156</v>
      </c>
      <c r="Y33" s="12">
        <v>50990499</v>
      </c>
      <c r="Z33" s="12">
        <v>49773492</v>
      </c>
      <c r="AA33" s="12">
        <v>51710558</v>
      </c>
      <c r="AB33" s="12">
        <v>70087013</v>
      </c>
      <c r="AC33" s="12">
        <v>54632394</v>
      </c>
      <c r="AD33" s="12">
        <v>37950468</v>
      </c>
      <c r="AE33" s="12">
        <v>0.37286813637337346</v>
      </c>
      <c r="AF33" s="12">
        <v>0.55110251918166631</v>
      </c>
      <c r="AG33" s="12">
        <v>0.54246776181081358</v>
      </c>
      <c r="AH33" s="12">
        <v>0.46458909794353342</v>
      </c>
      <c r="AI33" s="12">
        <v>0.41561479279424512</v>
      </c>
      <c r="AJ33" s="12">
        <v>0.44233487231873519</v>
      </c>
      <c r="AK33" s="12">
        <v>0.51109778477906498</v>
      </c>
      <c r="AL33" s="12">
        <v>0.42063342354086403</v>
      </c>
      <c r="AM33" s="12">
        <v>0.36070945228080953</v>
      </c>
      <c r="AN33" s="12"/>
      <c r="AO33">
        <v>0.19158475978696496</v>
      </c>
      <c r="AP33">
        <v>0.53996266403940618</v>
      </c>
      <c r="AQ33">
        <v>0.50766362885883265</v>
      </c>
      <c r="AR33">
        <v>0.44196571912016003</v>
      </c>
      <c r="AS33">
        <v>0.38487776669578039</v>
      </c>
      <c r="AT33">
        <v>0.44233487231873519</v>
      </c>
      <c r="AU33">
        <v>0.51109778477906498</v>
      </c>
      <c r="AV33">
        <v>0.42063342354086403</v>
      </c>
      <c r="AW33">
        <v>0.36070945228080953</v>
      </c>
      <c r="AX33">
        <v>8.3525301308449052E-4</v>
      </c>
      <c r="AY33">
        <v>0.47399142733830946</v>
      </c>
      <c r="AZ33">
        <v>2.1800197845556415</v>
      </c>
      <c r="BA33">
        <v>2.9476879568305772</v>
      </c>
      <c r="BB33">
        <v>2.2289140521405169</v>
      </c>
      <c r="BC33">
        <v>1.4335934636641523</v>
      </c>
      <c r="BD33">
        <v>1.2044709591349612</v>
      </c>
      <c r="BE33">
        <v>1.5648565921628623</v>
      </c>
      <c r="BF33">
        <v>1.0035748882876112</v>
      </c>
      <c r="BG33">
        <v>0.8672048754822268</v>
      </c>
      <c r="BH33">
        <v>-0.45961534139090798</v>
      </c>
      <c r="BI33" s="12">
        <v>32364952</v>
      </c>
      <c r="BJ33" s="12">
        <v>70238781</v>
      </c>
      <c r="BK33" s="12">
        <v>62379346</v>
      </c>
      <c r="BL33" s="12">
        <v>53600605</v>
      </c>
      <c r="BM33" s="12">
        <v>53748492</v>
      </c>
      <c r="BN33" s="12">
        <v>51710558</v>
      </c>
      <c r="BO33" s="12">
        <v>70087013</v>
      </c>
      <c r="BP33" s="12">
        <v>54632394</v>
      </c>
      <c r="BQ33" s="12">
        <v>37950468</v>
      </c>
      <c r="BR33">
        <v>0.37286813637337346</v>
      </c>
      <c r="BS33">
        <v>0.55110251918166631</v>
      </c>
      <c r="BT33">
        <v>0.54246776181081358</v>
      </c>
      <c r="BU33">
        <v>0.46458909794353342</v>
      </c>
      <c r="BV33">
        <v>0.41561479279424512</v>
      </c>
      <c r="BW33">
        <v>0.44233487231873519</v>
      </c>
      <c r="BX33">
        <v>0.51109778477906498</v>
      </c>
      <c r="BY33">
        <v>0.42063342354086403</v>
      </c>
      <c r="BZ33">
        <v>0.36070945228080953</v>
      </c>
      <c r="CA33">
        <v>-4.7900877836575984E-2</v>
      </c>
      <c r="CB33">
        <v>0.92249665560619132</v>
      </c>
      <c r="CC33">
        <v>2.2249953101327931</v>
      </c>
      <c r="CD33">
        <v>3.1497739793827511</v>
      </c>
      <c r="CE33">
        <v>2.3430078942301242</v>
      </c>
      <c r="CF33">
        <v>1.5480827990329669</v>
      </c>
      <c r="CG33">
        <v>1.2044709591349612</v>
      </c>
      <c r="CH33">
        <v>1.5648565921628623</v>
      </c>
      <c r="CI33">
        <v>1.0035748882876112</v>
      </c>
      <c r="CJ33">
        <v>0.8672048754822268</v>
      </c>
      <c r="CK33">
        <v>-0.4859296197417502</v>
      </c>
      <c r="CM33">
        <v>0.11121902842527846</v>
      </c>
      <c r="CN33">
        <v>4.3235386341967498E-3</v>
      </c>
      <c r="CO33">
        <v>0.18230942948168227</v>
      </c>
      <c r="CP33">
        <v>0.24658635745352159</v>
      </c>
      <c r="CQ33">
        <v>0.17304748512513518</v>
      </c>
      <c r="CR33">
        <v>0.1797299507595328</v>
      </c>
      <c r="CS33">
        <v>0.19277020679741624</v>
      </c>
      <c r="CT33">
        <v>0.18315663243395999</v>
      </c>
      <c r="CU33">
        <v>-5.0803430096179943E-2</v>
      </c>
      <c r="CW33">
        <v>2.427637909744556</v>
      </c>
      <c r="CX33">
        <v>1.8254700764812384</v>
      </c>
      <c r="CY33">
        <v>2.0920133846409903</v>
      </c>
      <c r="CZ33">
        <v>1.9118637623796428</v>
      </c>
      <c r="DA33">
        <v>1.5793772912036523</v>
      </c>
      <c r="DB33">
        <v>1.6109312778216842</v>
      </c>
      <c r="DC33">
        <v>1.4828785446021646</v>
      </c>
      <c r="DD33">
        <v>1.6837170828540238</v>
      </c>
      <c r="DE33">
        <v>-0.24504436596867724</v>
      </c>
      <c r="DF33">
        <v>0.33567830661370784</v>
      </c>
      <c r="DG33">
        <v>0.22152417045469916</v>
      </c>
      <c r="DH33">
        <v>0.22287894729331273</v>
      </c>
      <c r="DI33">
        <v>0.30430898577634924</v>
      </c>
      <c r="DJ33">
        <v>0.32435677108770317</v>
      </c>
      <c r="DK33">
        <v>0.37897435753991005</v>
      </c>
      <c r="DL33">
        <v>0.29874679082688776</v>
      </c>
      <c r="DM33">
        <v>0.27267836231447362</v>
      </c>
      <c r="DN33">
        <v>0.29477813781322548</v>
      </c>
      <c r="DO33">
        <v>0.2453603910941882</v>
      </c>
      <c r="DQ33">
        <v>18.980874456285878</v>
      </c>
      <c r="DR33">
        <v>19.166035846250715</v>
      </c>
      <c r="DS33">
        <v>19.265083113592066</v>
      </c>
      <c r="DT33">
        <v>19.298498353877285</v>
      </c>
      <c r="DU33">
        <v>19.211751400318555</v>
      </c>
      <c r="DV33">
        <v>19.134853250086636</v>
      </c>
      <c r="DW33">
        <v>19.0536730398521</v>
      </c>
      <c r="DX33">
        <v>19.130427584644064</v>
      </c>
      <c r="DY33">
        <v>19.20313501724554</v>
      </c>
      <c r="DZ33">
        <v>-4.0026621534694747E-3</v>
      </c>
      <c r="EA33">
        <v>-8.4796806875790699E-3</v>
      </c>
    </row>
    <row r="34" spans="1:131" x14ac:dyDescent="0.25">
      <c r="A34">
        <v>1</v>
      </c>
      <c r="B34" t="str">
        <f>Bilan!B34</f>
        <v>RABO TRADING GERMANY GMBH</v>
      </c>
      <c r="C34" s="12">
        <v>2292841</v>
      </c>
      <c r="D34" s="12">
        <v>2222702</v>
      </c>
      <c r="E34" s="12">
        <v>5219381</v>
      </c>
      <c r="F34" s="12">
        <v>5219381</v>
      </c>
      <c r="G34" s="12">
        <v>5219381</v>
      </c>
      <c r="H34" s="12">
        <v>5219381</v>
      </c>
      <c r="I34" s="12">
        <v>5219381</v>
      </c>
      <c r="J34" s="12">
        <v>5219381</v>
      </c>
      <c r="K34" s="12">
        <v>5219381</v>
      </c>
      <c r="L34">
        <v>7.2412642481872415E-3</v>
      </c>
      <c r="M34">
        <v>4.9240357021797633E-3</v>
      </c>
      <c r="N34">
        <v>7.2477653565569573E-3</v>
      </c>
      <c r="O34">
        <v>7.4064146598582176E-3</v>
      </c>
      <c r="P34">
        <v>9.5900887106830108E-3</v>
      </c>
      <c r="Q34">
        <v>7.684204470432149E-3</v>
      </c>
      <c r="R34">
        <v>7.0722467663709397E-3</v>
      </c>
      <c r="S34">
        <v>6.06540202926495E-3</v>
      </c>
      <c r="T34">
        <v>7.390732694339007E-3</v>
      </c>
      <c r="U34">
        <v>-0.26254626211197468</v>
      </c>
      <c r="V34" s="12">
        <v>7640087</v>
      </c>
      <c r="W34" s="12">
        <v>3875579</v>
      </c>
      <c r="X34" s="12">
        <v>3844422</v>
      </c>
      <c r="Y34" s="12">
        <v>122900</v>
      </c>
      <c r="Z34" s="12">
        <v>1717342</v>
      </c>
      <c r="AA34" s="12">
        <v>223101</v>
      </c>
      <c r="AB34" s="12">
        <v>258126</v>
      </c>
      <c r="AC34" s="12">
        <v>313452</v>
      </c>
      <c r="AD34" s="12">
        <v>266102</v>
      </c>
      <c r="AE34" s="12">
        <v>0.97748426498858132</v>
      </c>
      <c r="AF34" s="12">
        <v>0.98917842721000315</v>
      </c>
      <c r="AG34" s="12">
        <v>0.98683110650900885</v>
      </c>
      <c r="AH34" s="12">
        <v>1.7439776128559594E-4</v>
      </c>
      <c r="AI34" s="12">
        <v>3.1554435529005799E-3</v>
      </c>
      <c r="AJ34" s="12">
        <v>0.94868352560528724</v>
      </c>
      <c r="AK34" s="12">
        <v>0.94263379959384008</v>
      </c>
      <c r="AL34" s="12">
        <v>3.6426012909905543E-4</v>
      </c>
      <c r="AM34" s="12">
        <v>3.7680497963819815E-4</v>
      </c>
      <c r="AN34" s="12"/>
      <c r="AO34">
        <v>2.4128968753672896E-2</v>
      </c>
      <c r="AP34">
        <v>8.5857165569735161E-3</v>
      </c>
      <c r="AQ34">
        <v>5.3384622788766349E-3</v>
      </c>
      <c r="AR34">
        <v>1.7439776128559594E-4</v>
      </c>
      <c r="AS34">
        <v>3.1554435529005799E-3</v>
      </c>
      <c r="AT34">
        <v>3.2845919881263369E-4</v>
      </c>
      <c r="AU34">
        <v>3.4976001346065085E-4</v>
      </c>
      <c r="AV34">
        <v>3.6426012909905543E-4</v>
      </c>
      <c r="AW34">
        <v>3.7680497963819815E-4</v>
      </c>
      <c r="AX34">
        <v>0.88339114213022973</v>
      </c>
      <c r="AY34">
        <v>3.3321486313268123</v>
      </c>
      <c r="AZ34">
        <v>1.74363409939794</v>
      </c>
      <c r="BA34">
        <v>0.73656665416837741</v>
      </c>
      <c r="BB34">
        <v>2.3546853544510356E-2</v>
      </c>
      <c r="BC34">
        <v>0.32903173767157445</v>
      </c>
      <c r="BD34">
        <v>4.2744723943318186E-2</v>
      </c>
      <c r="BE34">
        <v>4.9455289813102356E-2</v>
      </c>
      <c r="BF34">
        <v>6.0055397373749875E-2</v>
      </c>
      <c r="BG34">
        <v>5.0983440373484901E-2</v>
      </c>
      <c r="BH34">
        <v>0.8153051261187958</v>
      </c>
      <c r="BI34" s="12">
        <v>309506175</v>
      </c>
      <c r="BJ34" s="12">
        <v>446513592</v>
      </c>
      <c r="BK34" s="12">
        <v>710653184</v>
      </c>
      <c r="BL34" s="12">
        <v>122900</v>
      </c>
      <c r="BM34" s="12">
        <v>1717342</v>
      </c>
      <c r="BN34" s="12">
        <v>644379101</v>
      </c>
      <c r="BO34" s="12">
        <v>695672126</v>
      </c>
      <c r="BP34" s="12">
        <v>313452</v>
      </c>
      <c r="BQ34" s="12">
        <v>266102</v>
      </c>
      <c r="BR34">
        <v>0.97748426498858132</v>
      </c>
      <c r="BS34">
        <v>0.98917842721000315</v>
      </c>
      <c r="BT34">
        <v>0.98683110650900885</v>
      </c>
      <c r="BU34">
        <v>1.7439776128559594E-4</v>
      </c>
      <c r="BV34">
        <v>3.1554435529005799E-3</v>
      </c>
      <c r="BW34">
        <v>0.94868352560528724</v>
      </c>
      <c r="BX34">
        <v>0.94263379959384008</v>
      </c>
      <c r="BY34">
        <v>3.6426012909905543E-4</v>
      </c>
      <c r="BZ34">
        <v>3.7680497963819815E-4</v>
      </c>
      <c r="CA34">
        <v>5438.7689432016923</v>
      </c>
      <c r="CB34">
        <v>134.98806720570681</v>
      </c>
      <c r="CC34">
        <v>200.88774473591153</v>
      </c>
      <c r="CD34">
        <v>136.15660247833986</v>
      </c>
      <c r="CE34">
        <v>2.3546853544510356E-2</v>
      </c>
      <c r="CF34">
        <v>0.32903173767157445</v>
      </c>
      <c r="CG34">
        <v>123.45891227331363</v>
      </c>
      <c r="CH34">
        <v>133.28632763157162</v>
      </c>
      <c r="CI34">
        <v>6.0055397373749875E-2</v>
      </c>
      <c r="CJ34">
        <v>5.0983440373484901E-2</v>
      </c>
      <c r="CK34">
        <v>5242.117176566313</v>
      </c>
      <c r="CM34">
        <v>2.4979524166047672E-2</v>
      </c>
      <c r="CN34">
        <v>4.4825959774654332E-2</v>
      </c>
      <c r="CO34">
        <v>1.7020690572163211E-2</v>
      </c>
      <c r="CP34">
        <v>1.1484495582806249E-2</v>
      </c>
      <c r="CQ34">
        <v>1.3046261298188691E-2</v>
      </c>
      <c r="CR34">
        <v>9.3437021681135306E-3</v>
      </c>
      <c r="CS34">
        <v>7.2954798490422528E-3</v>
      </c>
      <c r="CT34">
        <v>6.7588247783737909E-3</v>
      </c>
      <c r="CU34">
        <v>-0.23350575918902905</v>
      </c>
      <c r="CW34">
        <v>1.6145825615138394</v>
      </c>
      <c r="CX34">
        <v>1.9306445709349638</v>
      </c>
      <c r="CY34">
        <v>2.2518247003770475</v>
      </c>
      <c r="CZ34">
        <v>1.7242214513216805</v>
      </c>
      <c r="DA34">
        <v>2.0990767662183996</v>
      </c>
      <c r="DB34">
        <v>2.2297168958370404</v>
      </c>
      <c r="DC34">
        <v>2.3081748966244162</v>
      </c>
      <c r="DD34">
        <v>1.8429675027373198</v>
      </c>
      <c r="DE34">
        <v>-6.7832959702889703E-2</v>
      </c>
      <c r="DF34">
        <v>3.053985220953857E-6</v>
      </c>
      <c r="DG34">
        <v>1.0700081451102423E-6</v>
      </c>
      <c r="DH34">
        <v>0</v>
      </c>
      <c r="DI34">
        <v>0</v>
      </c>
      <c r="DJ34">
        <v>1.1455084244258498E-4</v>
      </c>
      <c r="DK34">
        <v>6.2570387176825437E-5</v>
      </c>
      <c r="DL34">
        <v>0</v>
      </c>
      <c r="DM34">
        <v>0</v>
      </c>
      <c r="DN34">
        <v>0</v>
      </c>
      <c r="DO34" t="e">
        <v>#DIV/0!</v>
      </c>
      <c r="DQ34">
        <v>19.429050112542644</v>
      </c>
      <c r="DR34">
        <v>20.052338135252398</v>
      </c>
      <c r="DS34">
        <v>20.585714873804303</v>
      </c>
      <c r="DT34">
        <v>21.206692320874275</v>
      </c>
      <c r="DU34">
        <v>20.918073795649047</v>
      </c>
      <c r="DV34">
        <v>20.856412124052323</v>
      </c>
      <c r="DW34">
        <v>21.138352420520604</v>
      </c>
      <c r="DX34">
        <v>21.255923556067959</v>
      </c>
      <c r="DY34">
        <v>21.184420868820201</v>
      </c>
      <c r="DZ34">
        <v>-2.947770057563789E-3</v>
      </c>
      <c r="EA34">
        <v>-1.6517436643203556E-2</v>
      </c>
    </row>
    <row r="35" spans="1:131" x14ac:dyDescent="0.25">
      <c r="A35">
        <v>0</v>
      </c>
      <c r="B35" t="str">
        <f>Bilan!B35</f>
        <v>RENAULT DEUTSCHLAND AG</v>
      </c>
      <c r="C35" s="12">
        <v>52165786</v>
      </c>
      <c r="D35" s="12">
        <v>70419854</v>
      </c>
      <c r="E35" s="12">
        <v>44186757</v>
      </c>
      <c r="F35" s="12">
        <v>18465237</v>
      </c>
      <c r="G35" s="12">
        <v>28175646</v>
      </c>
      <c r="H35" s="12">
        <v>44776146</v>
      </c>
      <c r="I35" s="12">
        <v>57238274</v>
      </c>
      <c r="J35" s="12">
        <v>24708052</v>
      </c>
      <c r="K35" s="12">
        <v>26258423</v>
      </c>
      <c r="L35">
        <v>0.10636115730548172</v>
      </c>
      <c r="M35">
        <v>0.12220618205392908</v>
      </c>
      <c r="N35">
        <v>0.12121868665668456</v>
      </c>
      <c r="O35">
        <v>5.1640695282068473E-2</v>
      </c>
      <c r="P35">
        <v>8.2360649327170285E-2</v>
      </c>
      <c r="Q35">
        <v>0.10909668862538989</v>
      </c>
      <c r="R35">
        <v>0.11458104866632886</v>
      </c>
      <c r="S35">
        <v>4.8779830043122162E-2</v>
      </c>
      <c r="T35">
        <v>4.980015161510349E-2</v>
      </c>
      <c r="U35">
        <v>0.39121108930511134</v>
      </c>
      <c r="V35" s="12">
        <v>317012155</v>
      </c>
      <c r="W35" s="12">
        <v>374633160</v>
      </c>
      <c r="X35" s="12">
        <v>236792903</v>
      </c>
      <c r="Y35" s="12">
        <v>236041540</v>
      </c>
      <c r="Z35" s="12">
        <v>248212133</v>
      </c>
      <c r="AA35" s="12">
        <v>312103712</v>
      </c>
      <c r="AB35" s="12">
        <v>359044737</v>
      </c>
      <c r="AC35" s="12">
        <v>380056848</v>
      </c>
      <c r="AD35" s="12">
        <v>398366076</v>
      </c>
      <c r="AE35" s="12">
        <v>0.64635812610404741</v>
      </c>
      <c r="AF35" s="12">
        <v>0.65013632230259499</v>
      </c>
      <c r="AG35" s="12">
        <v>0.64960016665816189</v>
      </c>
      <c r="AH35" s="12">
        <v>0.66012416959772446</v>
      </c>
      <c r="AI35" s="12">
        <v>0.72555257277018426</v>
      </c>
      <c r="AJ35" s="12">
        <v>0.76043796817377629</v>
      </c>
      <c r="AK35" s="12">
        <v>0.71874498667772979</v>
      </c>
      <c r="AL35" s="12">
        <v>0.75032659200185892</v>
      </c>
      <c r="AM35" s="12">
        <v>0.75551722900929119</v>
      </c>
      <c r="AN35" s="12"/>
      <c r="AO35">
        <v>0.64635812610404741</v>
      </c>
      <c r="AP35">
        <v>0.65013608455363658</v>
      </c>
      <c r="AQ35">
        <v>0.64960016665816189</v>
      </c>
      <c r="AR35">
        <v>0.66012416959772446</v>
      </c>
      <c r="AS35">
        <v>0.72555257277018426</v>
      </c>
      <c r="AT35">
        <v>0.76043796817377629</v>
      </c>
      <c r="AU35">
        <v>0.71874498667772979</v>
      </c>
      <c r="AV35">
        <v>0.75032659200185892</v>
      </c>
      <c r="AW35">
        <v>0.75551722900929119</v>
      </c>
      <c r="AX35">
        <v>0.15196201441492807</v>
      </c>
      <c r="AY35">
        <v>6.0770129103393558</v>
      </c>
      <c r="AZ35">
        <v>5.3199934211735229</v>
      </c>
      <c r="BA35">
        <v>5.3589111099508839</v>
      </c>
      <c r="BB35">
        <v>12.783022497896994</v>
      </c>
      <c r="BC35">
        <v>8.8094566846843545</v>
      </c>
      <c r="BD35">
        <v>6.9703120943012831</v>
      </c>
      <c r="BE35">
        <v>6.2728085930753261</v>
      </c>
      <c r="BF35">
        <v>15.38190254739629</v>
      </c>
      <c r="BG35">
        <v>15.170982507213019</v>
      </c>
      <c r="BH35">
        <v>-0.45472112753865468</v>
      </c>
      <c r="BI35" s="12">
        <v>317012155</v>
      </c>
      <c r="BJ35" s="12">
        <v>374633297</v>
      </c>
      <c r="BK35" s="12">
        <v>236792903</v>
      </c>
      <c r="BL35" s="12">
        <v>236041540</v>
      </c>
      <c r="BM35" s="12">
        <v>248212133</v>
      </c>
      <c r="BN35" s="12">
        <v>312103712</v>
      </c>
      <c r="BO35" s="12">
        <v>359044737</v>
      </c>
      <c r="BP35" s="12">
        <v>380056848</v>
      </c>
      <c r="BQ35" s="12">
        <v>398366076</v>
      </c>
      <c r="BR35">
        <v>0.64635812610404741</v>
      </c>
      <c r="BS35">
        <v>0.65013632230259499</v>
      </c>
      <c r="BT35">
        <v>0.64960016665816189</v>
      </c>
      <c r="BU35">
        <v>0.66012416959772446</v>
      </c>
      <c r="BV35">
        <v>0.72555257277018426</v>
      </c>
      <c r="BW35">
        <v>0.76043796817377629</v>
      </c>
      <c r="BX35">
        <v>0.71874498667772979</v>
      </c>
      <c r="BY35">
        <v>0.75032659200185892</v>
      </c>
      <c r="BZ35">
        <v>0.75551722900929119</v>
      </c>
      <c r="CA35">
        <v>0.15196201441492807</v>
      </c>
      <c r="CB35">
        <v>6.0770129103393558</v>
      </c>
      <c r="CC35">
        <v>5.3199953666475936</v>
      </c>
      <c r="CD35">
        <v>5.3589111099508839</v>
      </c>
      <c r="CE35">
        <v>12.783022497896994</v>
      </c>
      <c r="CF35">
        <v>8.8094566846843545</v>
      </c>
      <c r="CG35">
        <v>6.9703120943012831</v>
      </c>
      <c r="CH35">
        <v>6.2728085930753261</v>
      </c>
      <c r="CI35">
        <v>15.38190254739629</v>
      </c>
      <c r="CJ35">
        <v>15.170982507213019</v>
      </c>
      <c r="CK35">
        <v>-0.45472112753865468</v>
      </c>
      <c r="CM35">
        <v>0.18792927747973678</v>
      </c>
      <c r="CN35">
        <v>7.9098207302396431E-2</v>
      </c>
      <c r="CO35">
        <v>0.1248558707869893</v>
      </c>
      <c r="CP35">
        <v>0.11319264955246354</v>
      </c>
      <c r="CQ35">
        <v>0.11755062302919211</v>
      </c>
      <c r="CR35">
        <v>0.1645953205708735</v>
      </c>
      <c r="CS35">
        <v>7.341806303552191E-2</v>
      </c>
      <c r="CT35">
        <v>6.856538142627501E-2</v>
      </c>
      <c r="CU35">
        <v>-5.8509445424959831E-2</v>
      </c>
      <c r="CW35">
        <v>3.3083570950209022</v>
      </c>
      <c r="CX35">
        <v>2.0808519512142052</v>
      </c>
      <c r="CY35">
        <v>3.2281247164686677</v>
      </c>
      <c r="CZ35">
        <v>3.2935587512341065</v>
      </c>
      <c r="DA35">
        <v>3.3141754958181568</v>
      </c>
      <c r="DB35">
        <v>2.9670015998318391</v>
      </c>
      <c r="DC35">
        <v>2.3579512961729407</v>
      </c>
      <c r="DD35">
        <v>2.2456454241812285</v>
      </c>
      <c r="DE35">
        <v>2.665658452118987E-2</v>
      </c>
      <c r="DF35">
        <v>8.1682372335830269E-2</v>
      </c>
      <c r="DG35">
        <v>6.4146022591988913E-2</v>
      </c>
      <c r="DH35">
        <v>9.4703673876940772E-2</v>
      </c>
      <c r="DI35">
        <v>8.9594964138982866E-2</v>
      </c>
      <c r="DJ35">
        <v>8.2834448244415798E-2</v>
      </c>
      <c r="DK35">
        <v>6.1377354213696382E-2</v>
      </c>
      <c r="DL35">
        <v>4.7697725470374396E-2</v>
      </c>
      <c r="DM35">
        <v>4.3881413963592998E-2</v>
      </c>
      <c r="DN35">
        <v>3.8747812068391931E-2</v>
      </c>
      <c r="DO35">
        <v>-0.31494638338728875</v>
      </c>
      <c r="DQ35">
        <v>21.198286218097454</v>
      </c>
      <c r="DR35">
        <v>21.207303949859138</v>
      </c>
      <c r="DS35">
        <v>20.904808844916534</v>
      </c>
      <c r="DT35">
        <v>20.885996110009561</v>
      </c>
      <c r="DU35">
        <v>20.886814358682145</v>
      </c>
      <c r="DV35">
        <v>20.84882493297124</v>
      </c>
      <c r="DW35">
        <v>20.920258719903373</v>
      </c>
      <c r="DX35">
        <v>20.886999364271514</v>
      </c>
      <c r="DY35">
        <v>20.852071085550719</v>
      </c>
      <c r="DZ35">
        <v>-1.8188233523085376E-3</v>
      </c>
      <c r="EA35">
        <v>-1.7797177037922813E-3</v>
      </c>
    </row>
    <row r="36" spans="1:131" x14ac:dyDescent="0.25">
      <c r="A36">
        <v>0</v>
      </c>
      <c r="B36" t="str">
        <f>Bilan!B36</f>
        <v>RHEIKA-DELTA WARENHANDELSGESELLSCHAFT MIT BESCHRÄNKTER HAFTUNG</v>
      </c>
      <c r="C36" s="12">
        <v>54514000</v>
      </c>
      <c r="D36" s="12">
        <v>59901374</v>
      </c>
      <c r="E36" s="12">
        <v>58725673</v>
      </c>
      <c r="F36" s="12">
        <v>57566002</v>
      </c>
      <c r="G36" s="12">
        <v>66474833</v>
      </c>
      <c r="H36" s="12">
        <v>65496770</v>
      </c>
      <c r="I36" s="12">
        <v>64405909</v>
      </c>
      <c r="J36" s="12">
        <v>73315682</v>
      </c>
      <c r="K36" s="12">
        <v>72226416</v>
      </c>
      <c r="L36">
        <v>0.22041443444860001</v>
      </c>
      <c r="M36">
        <v>0.23720550760339071</v>
      </c>
      <c r="N36">
        <v>0.23293342345621537</v>
      </c>
      <c r="O36">
        <v>0.22963878242829916</v>
      </c>
      <c r="P36">
        <v>0.26877710480880262</v>
      </c>
      <c r="Q36">
        <v>0.26897589244842673</v>
      </c>
      <c r="R36">
        <v>0.26175052885418587</v>
      </c>
      <c r="S36">
        <v>0.30143236994445899</v>
      </c>
      <c r="T36">
        <v>0.30817261726403811</v>
      </c>
      <c r="U36">
        <v>-2.6142762269930623E-2</v>
      </c>
      <c r="V36" s="12">
        <v>58402000</v>
      </c>
      <c r="W36" s="12">
        <v>47961717</v>
      </c>
      <c r="X36" s="12">
        <v>47712239</v>
      </c>
      <c r="Y36" s="12">
        <v>43119717</v>
      </c>
      <c r="Z36" s="12">
        <v>39432428</v>
      </c>
      <c r="AA36" s="12">
        <v>36836240</v>
      </c>
      <c r="AB36" s="12">
        <v>29679394</v>
      </c>
      <c r="AC36" s="12">
        <v>10108532</v>
      </c>
      <c r="AD36" s="12">
        <v>9993325</v>
      </c>
      <c r="AE36" s="12">
        <v>0.26731224097846962</v>
      </c>
      <c r="AF36" s="12">
        <v>0.21815176084024104</v>
      </c>
      <c r="AG36" s="12">
        <v>0.21212469287599148</v>
      </c>
      <c r="AH36" s="12">
        <v>0.18915501746999536</v>
      </c>
      <c r="AI36" s="12">
        <v>0.17462903773972391</v>
      </c>
      <c r="AJ36" s="12">
        <v>0.16706526410819486</v>
      </c>
      <c r="AK36" s="12">
        <v>0.13566389441932908</v>
      </c>
      <c r="AL36" s="12">
        <v>4.6586407092619804E-2</v>
      </c>
      <c r="AM36" s="12">
        <v>4.6946157985007286E-2</v>
      </c>
      <c r="AN36" s="12"/>
      <c r="AO36">
        <v>0.23613464065500858</v>
      </c>
      <c r="AP36">
        <v>0.18992524990353599</v>
      </c>
      <c r="AQ36">
        <v>0.18924900479269355</v>
      </c>
      <c r="AR36">
        <v>0.17201054383684369</v>
      </c>
      <c r="AS36">
        <v>0.15943678765498462</v>
      </c>
      <c r="AT36">
        <v>0.15127555951910965</v>
      </c>
      <c r="AU36">
        <v>0.12061932198754854</v>
      </c>
      <c r="AV36">
        <v>4.1560532130348347E-2</v>
      </c>
      <c r="AW36">
        <v>4.2639096482651774E-2</v>
      </c>
      <c r="AX36">
        <v>-0.12054484484045173</v>
      </c>
      <c r="AY36">
        <v>1.0713211285174451</v>
      </c>
      <c r="AZ36">
        <v>0.80067807793524071</v>
      </c>
      <c r="BA36">
        <v>0.81245963754216999</v>
      </c>
      <c r="BB36">
        <v>0.74904831848492792</v>
      </c>
      <c r="BC36">
        <v>0.59319333679258734</v>
      </c>
      <c r="BD36">
        <v>0.56241307777467497</v>
      </c>
      <c r="BE36">
        <v>0.46081787309297972</v>
      </c>
      <c r="BF36">
        <v>0.13787680512881267</v>
      </c>
      <c r="BG36">
        <v>0.13836108107593212</v>
      </c>
      <c r="BH36">
        <v>-0.24916315290281019</v>
      </c>
      <c r="BI36" s="12">
        <v>66113000</v>
      </c>
      <c r="BJ36" s="12">
        <v>55089742</v>
      </c>
      <c r="BK36" s="12">
        <v>53479510</v>
      </c>
      <c r="BL36" s="12">
        <v>47417505</v>
      </c>
      <c r="BM36" s="12">
        <v>43189825</v>
      </c>
      <c r="BN36" s="12">
        <v>40681100</v>
      </c>
      <c r="BO36" s="12">
        <v>33381237</v>
      </c>
      <c r="BP36" s="12">
        <v>11330947</v>
      </c>
      <c r="BQ36" s="12">
        <v>11002771</v>
      </c>
      <c r="BR36">
        <v>0.26731224097846962</v>
      </c>
      <c r="BS36">
        <v>0.21815176084024104</v>
      </c>
      <c r="BT36">
        <v>0.21212469287599148</v>
      </c>
      <c r="BU36">
        <v>0.18915501746999536</v>
      </c>
      <c r="BV36">
        <v>0.17462903773972391</v>
      </c>
      <c r="BW36">
        <v>0.16706526410819486</v>
      </c>
      <c r="BX36">
        <v>0.13566389441932908</v>
      </c>
      <c r="BY36">
        <v>4.6586407092619804E-2</v>
      </c>
      <c r="BZ36">
        <v>4.6946157985007286E-2</v>
      </c>
      <c r="CA36">
        <v>-0.11678121816305759</v>
      </c>
      <c r="CB36">
        <v>1.2127710312947133</v>
      </c>
      <c r="CC36">
        <v>0.91967409629034558</v>
      </c>
      <c r="CD36">
        <v>0.91066661764778756</v>
      </c>
      <c r="CE36">
        <v>0.82370676011163668</v>
      </c>
      <c r="CF36">
        <v>0.64971693873980851</v>
      </c>
      <c r="CG36">
        <v>0.62111612526846749</v>
      </c>
      <c r="CH36">
        <v>0.51829463349395477</v>
      </c>
      <c r="CI36">
        <v>0.15455011384876705</v>
      </c>
      <c r="CJ36">
        <v>0.15233721412952292</v>
      </c>
      <c r="CK36">
        <v>-0.24594994803212755</v>
      </c>
      <c r="CM36">
        <v>0.11107903770342667</v>
      </c>
      <c r="CN36">
        <v>7.7828482096978471E-2</v>
      </c>
      <c r="CO36">
        <v>0.1260030395906562</v>
      </c>
      <c r="CP36">
        <v>0.11553605199909676</v>
      </c>
      <c r="CQ36">
        <v>0.13530214819412545</v>
      </c>
      <c r="CR36">
        <v>0.15049480103711871</v>
      </c>
      <c r="CS36">
        <v>0.14993750344735274</v>
      </c>
      <c r="CT36">
        <v>0.14438824447141213</v>
      </c>
      <c r="CU36">
        <v>7.3800668886076823E-2</v>
      </c>
      <c r="CW36">
        <v>2.3729941210957244</v>
      </c>
      <c r="CX36">
        <v>2.3608922191408652</v>
      </c>
      <c r="CY36">
        <v>2.4852716029907365</v>
      </c>
      <c r="CZ36">
        <v>2.5332564344352977</v>
      </c>
      <c r="DA36">
        <v>2.5473388286727827</v>
      </c>
      <c r="DB36">
        <v>2.5778258422844131</v>
      </c>
      <c r="DC36">
        <v>2.5847605949372046</v>
      </c>
      <c r="DD36">
        <v>2.6532524281001577</v>
      </c>
      <c r="DE36">
        <v>2.4974021192434477E-2</v>
      </c>
      <c r="DF36">
        <v>0.5940078843626807</v>
      </c>
      <c r="DG36">
        <v>0.58992527366314196</v>
      </c>
      <c r="DH36">
        <v>0.61399932355084452</v>
      </c>
      <c r="DI36">
        <v>0.60364336759251103</v>
      </c>
      <c r="DJ36">
        <v>0.59756020452454628</v>
      </c>
      <c r="DK36">
        <v>0.60834957374191745</v>
      </c>
      <c r="DL36">
        <v>0.58127283716239497</v>
      </c>
      <c r="DM36">
        <v>0.56861472682690162</v>
      </c>
      <c r="DN36">
        <v>0.56796405498981972</v>
      </c>
      <c r="DO36">
        <v>7.7963353895132053E-3</v>
      </c>
      <c r="DQ36">
        <v>20.155991549173166</v>
      </c>
      <c r="DR36">
        <v>20.190366320913625</v>
      </c>
      <c r="DS36">
        <v>20.206078002169072</v>
      </c>
      <c r="DT36">
        <v>20.255772103275909</v>
      </c>
      <c r="DU36">
        <v>20.269196029044235</v>
      </c>
      <c r="DV36">
        <v>20.261256051623441</v>
      </c>
      <c r="DW36">
        <v>20.257591257428704</v>
      </c>
      <c r="DX36">
        <v>20.27071224236871</v>
      </c>
      <c r="DY36">
        <v>20.28528090696172</v>
      </c>
      <c r="DZ36">
        <v>-3.9172631264783087E-4</v>
      </c>
      <c r="EA36">
        <v>2.7073509316611342E-4</v>
      </c>
    </row>
    <row r="37" spans="1:131" x14ac:dyDescent="0.25">
      <c r="A37">
        <v>0</v>
      </c>
      <c r="B37" t="str">
        <f>Bilan!B37</f>
        <v>ROCHE DIAGNOSTICS GMBH</v>
      </c>
      <c r="C37" s="12">
        <v>542078000</v>
      </c>
      <c r="D37" s="12">
        <v>542790000</v>
      </c>
      <c r="E37" s="12">
        <v>537440000</v>
      </c>
      <c r="F37" s="12">
        <v>537081000</v>
      </c>
      <c r="G37" s="12">
        <v>537218000</v>
      </c>
      <c r="H37" s="12">
        <v>497105000</v>
      </c>
      <c r="I37" s="12">
        <v>497065000</v>
      </c>
      <c r="J37" s="12">
        <v>497307000</v>
      </c>
      <c r="K37" s="12">
        <v>497150000</v>
      </c>
      <c r="L37">
        <v>0.20039377996232252</v>
      </c>
      <c r="M37">
        <v>0.1912878547595184</v>
      </c>
      <c r="N37">
        <v>0.18217378777350304</v>
      </c>
      <c r="O37">
        <v>0.17240891152230481</v>
      </c>
      <c r="P37">
        <v>0.16081284998896919</v>
      </c>
      <c r="Q37">
        <v>0.15242424474715033</v>
      </c>
      <c r="R37">
        <v>0.14654440702531055</v>
      </c>
      <c r="S37">
        <v>0.14089286230317632</v>
      </c>
      <c r="T37">
        <v>0.11990691084921781</v>
      </c>
      <c r="U37">
        <v>-8.8727007603169622E-2</v>
      </c>
      <c r="V37" s="12">
        <v>1505221000</v>
      </c>
      <c r="W37" s="12">
        <v>1666740000</v>
      </c>
      <c r="X37" s="12">
        <v>1323057000</v>
      </c>
      <c r="Y37" s="12">
        <v>1471204000</v>
      </c>
      <c r="Z37" s="12">
        <v>1523763000</v>
      </c>
      <c r="AA37" s="12">
        <v>1532397000</v>
      </c>
      <c r="AB37" s="12">
        <v>1630013000</v>
      </c>
      <c r="AC37" s="12">
        <v>1769650000</v>
      </c>
      <c r="AD37" s="12">
        <v>1868311000</v>
      </c>
      <c r="AE37" s="12">
        <v>0.55644561459544029</v>
      </c>
      <c r="AF37" s="12">
        <v>0.58738576436905565</v>
      </c>
      <c r="AG37" s="12">
        <v>0.44847109469010049</v>
      </c>
      <c r="AH37" s="12">
        <v>0.47227267445182558</v>
      </c>
      <c r="AI37" s="12">
        <v>0.45612892854993997</v>
      </c>
      <c r="AJ37" s="12">
        <v>0.46986945489946569</v>
      </c>
      <c r="AK37" s="12">
        <v>0.48055946109371511</v>
      </c>
      <c r="AL37" s="12">
        <v>0.50136244568207566</v>
      </c>
      <c r="AM37" s="12">
        <v>0.45061530828847024</v>
      </c>
      <c r="AN37" s="12"/>
      <c r="AO37">
        <v>0.55644561459544029</v>
      </c>
      <c r="AP37">
        <v>0.58738576436905565</v>
      </c>
      <c r="AQ37">
        <v>0.44847109469010049</v>
      </c>
      <c r="AR37">
        <v>0.47227267445182558</v>
      </c>
      <c r="AS37">
        <v>0.45612892854993997</v>
      </c>
      <c r="AT37">
        <v>0.46986945489946569</v>
      </c>
      <c r="AU37">
        <v>0.48055946109371511</v>
      </c>
      <c r="AV37">
        <v>0.50136244568207566</v>
      </c>
      <c r="AW37">
        <v>0.45061530828847024</v>
      </c>
      <c r="AX37">
        <v>-5.0886271477581192E-3</v>
      </c>
      <c r="AY37">
        <v>2.7767609089466831</v>
      </c>
      <c r="AZ37">
        <v>3.0706903222240647</v>
      </c>
      <c r="BA37">
        <v>2.4617761982732955</v>
      </c>
      <c r="BB37">
        <v>2.7392590689300125</v>
      </c>
      <c r="BC37">
        <v>2.8363960254496314</v>
      </c>
      <c r="BD37">
        <v>3.0826425000754369</v>
      </c>
      <c r="BE37">
        <v>3.2792753462826791</v>
      </c>
      <c r="BF37">
        <v>3.5584658973229817</v>
      </c>
      <c r="BG37">
        <v>3.7580428442120084</v>
      </c>
      <c r="BH37">
        <v>0.12535631807894468</v>
      </c>
      <c r="BI37" s="12">
        <v>1505221000</v>
      </c>
      <c r="BJ37" s="12">
        <v>1666740000</v>
      </c>
      <c r="BK37" s="12">
        <v>1323057000</v>
      </c>
      <c r="BL37" s="12">
        <v>1471204000</v>
      </c>
      <c r="BM37" s="12">
        <v>1523763000</v>
      </c>
      <c r="BN37" s="12">
        <v>1532397000</v>
      </c>
      <c r="BO37" s="12">
        <v>1630013000</v>
      </c>
      <c r="BP37" s="12">
        <v>1769650000</v>
      </c>
      <c r="BQ37" s="12">
        <v>1868311000</v>
      </c>
      <c r="BR37">
        <v>0.55644561459544029</v>
      </c>
      <c r="BS37">
        <v>0.58738576436905565</v>
      </c>
      <c r="BT37">
        <v>0.44847109469010049</v>
      </c>
      <c r="BU37">
        <v>0.47227267445182558</v>
      </c>
      <c r="BV37">
        <v>0.45612892854993997</v>
      </c>
      <c r="BW37">
        <v>0.46986945489946569</v>
      </c>
      <c r="BX37">
        <v>0.48055946109371511</v>
      </c>
      <c r="BY37">
        <v>0.50136244568207566</v>
      </c>
      <c r="BZ37">
        <v>0.45061530828847024</v>
      </c>
      <c r="CA37">
        <v>-5.0886271477581192E-3</v>
      </c>
      <c r="CB37">
        <v>2.7767609089466831</v>
      </c>
      <c r="CC37">
        <v>3.0706903222240647</v>
      </c>
      <c r="CD37">
        <v>2.4617761982732955</v>
      </c>
      <c r="CE37">
        <v>2.7392590689300125</v>
      </c>
      <c r="CF37">
        <v>2.8363960254496314</v>
      </c>
      <c r="CG37">
        <v>3.0826425000754369</v>
      </c>
      <c r="CH37">
        <v>3.2792753462826791</v>
      </c>
      <c r="CI37">
        <v>3.5584658973229817</v>
      </c>
      <c r="CJ37">
        <v>3.7580428442120084</v>
      </c>
      <c r="CK37">
        <v>0.12535631807894468</v>
      </c>
      <c r="CM37">
        <v>0.26270432048927495</v>
      </c>
      <c r="CN37">
        <v>0.27190511834832509</v>
      </c>
      <c r="CO37">
        <v>0.21059268172804774</v>
      </c>
      <c r="CP37">
        <v>0.21167208854253941</v>
      </c>
      <c r="CQ37">
        <v>0.20591018310557765</v>
      </c>
      <c r="CR37">
        <v>0.22172123293446683</v>
      </c>
      <c r="CS37">
        <v>0.18331339862796947</v>
      </c>
      <c r="CT37">
        <v>0.1711621613505126</v>
      </c>
      <c r="CU37">
        <v>-2.2234859179564952E-2</v>
      </c>
      <c r="CW37">
        <v>1.2092575258847851</v>
      </c>
      <c r="CX37">
        <v>1.3194234756952814</v>
      </c>
      <c r="CY37">
        <v>1.3085185499042422</v>
      </c>
      <c r="CZ37">
        <v>1.2743799832945872</v>
      </c>
      <c r="DA37">
        <v>1.1317450752714824</v>
      </c>
      <c r="DB37">
        <v>1.3206512690394241</v>
      </c>
      <c r="DC37">
        <v>1.2789023991518635</v>
      </c>
      <c r="DD37">
        <v>1.2480413249692182</v>
      </c>
      <c r="DE37">
        <v>-0.13509435891886756</v>
      </c>
      <c r="DF37">
        <v>0.38607441450553481</v>
      </c>
      <c r="DG37">
        <v>0.4469448356261515</v>
      </c>
      <c r="DH37">
        <v>0.49114316221209092</v>
      </c>
      <c r="DI37">
        <v>0.50883454386583282</v>
      </c>
      <c r="DJ37">
        <v>0.51799250503122007</v>
      </c>
      <c r="DK37">
        <v>0.53251025273470143</v>
      </c>
      <c r="DL37">
        <v>0.50776922834264027</v>
      </c>
      <c r="DM37">
        <v>0.49005292828079128</v>
      </c>
      <c r="DN37">
        <v>0.45163746556128326</v>
      </c>
      <c r="DO37">
        <v>4.6529287671772751E-2</v>
      </c>
      <c r="DQ37">
        <v>21.863019749367911</v>
      </c>
      <c r="DR37">
        <v>21.908397965458448</v>
      </c>
      <c r="DS37">
        <v>22.04340383586268</v>
      </c>
      <c r="DT37">
        <v>22.074017473074541</v>
      </c>
      <c r="DU37">
        <v>22.102005483184922</v>
      </c>
      <c r="DV37">
        <v>22.053189297850203</v>
      </c>
      <c r="DW37">
        <v>22.183524392259468</v>
      </c>
      <c r="DX37">
        <v>22.190660346682812</v>
      </c>
      <c r="DY37">
        <v>22.206049001430006</v>
      </c>
      <c r="DZ37">
        <v>-2.2086767362291047E-3</v>
      </c>
      <c r="EA37">
        <v>-9.4356069300678051E-4</v>
      </c>
    </row>
    <row r="38" spans="1:131" x14ac:dyDescent="0.25">
      <c r="A38">
        <v>0</v>
      </c>
      <c r="B38" t="str">
        <f>Bilan!B38</f>
        <v>ROGESA ROHEISENGESELL- SCHAFT SAAR MBH</v>
      </c>
      <c r="C38" s="12">
        <v>164636000</v>
      </c>
      <c r="D38" s="12">
        <v>164636000</v>
      </c>
      <c r="E38" s="12">
        <v>164636000</v>
      </c>
      <c r="F38" s="12">
        <v>224636000</v>
      </c>
      <c r="G38" s="12">
        <v>224636000</v>
      </c>
      <c r="H38" s="12">
        <v>224636000</v>
      </c>
      <c r="I38" s="12">
        <v>224636000</v>
      </c>
      <c r="J38" s="12">
        <v>224636000</v>
      </c>
      <c r="K38" s="12">
        <v>224636000</v>
      </c>
      <c r="L38">
        <v>0.37511905033151816</v>
      </c>
      <c r="M38">
        <v>0.46842786621711979</v>
      </c>
      <c r="N38">
        <v>0.36545821013469715</v>
      </c>
      <c r="O38">
        <v>0.4340221961172252</v>
      </c>
      <c r="P38">
        <v>0.44873531256617089</v>
      </c>
      <c r="Q38">
        <v>0.29554218563547835</v>
      </c>
      <c r="R38">
        <v>0.34393976047500791</v>
      </c>
      <c r="S38">
        <v>0.3938405219040873</v>
      </c>
      <c r="T38">
        <v>0.41547401946459417</v>
      </c>
      <c r="U38">
        <v>-0.23353533621383929</v>
      </c>
      <c r="V38" s="12">
        <v>259809000</v>
      </c>
      <c r="W38" s="12">
        <v>90829000</v>
      </c>
      <c r="X38" s="12">
        <v>126228000</v>
      </c>
      <c r="Y38" s="12">
        <v>128961000</v>
      </c>
      <c r="Z38" s="12">
        <v>141638000</v>
      </c>
      <c r="AA38" s="12">
        <v>181852000</v>
      </c>
      <c r="AB38" s="12">
        <v>165979000</v>
      </c>
      <c r="AC38" s="12">
        <v>137219000</v>
      </c>
      <c r="AD38" s="12">
        <v>103780000</v>
      </c>
      <c r="AE38" s="12">
        <v>0.62488094966848184</v>
      </c>
      <c r="AF38" s="12">
        <v>0.29142873401334413</v>
      </c>
      <c r="AG38" s="12">
        <v>0.29407403461104747</v>
      </c>
      <c r="AH38" s="12">
        <v>0.26547043093854333</v>
      </c>
      <c r="AI38" s="12">
        <v>0.30681504920115543</v>
      </c>
      <c r="AJ38" s="12">
        <v>0.27592322397218189</v>
      </c>
      <c r="AK38" s="12">
        <v>0.38370544121654931</v>
      </c>
      <c r="AL38" s="12">
        <v>0.2681087639141404</v>
      </c>
      <c r="AM38" s="12">
        <v>0.22908073996530257</v>
      </c>
      <c r="AN38" s="12"/>
      <c r="AO38">
        <v>0.5919683747636082</v>
      </c>
      <c r="AP38">
        <v>0.25842971561890943</v>
      </c>
      <c r="AQ38">
        <v>0.28020031432300685</v>
      </c>
      <c r="AR38">
        <v>0.24916725918140226</v>
      </c>
      <c r="AS38">
        <v>0.28293760662247952</v>
      </c>
      <c r="AT38">
        <v>0.23925344798778025</v>
      </c>
      <c r="AU38">
        <v>0.25413013721701477</v>
      </c>
      <c r="AV38">
        <v>0.24057765707703554</v>
      </c>
      <c r="AW38">
        <v>0.19194560862922944</v>
      </c>
      <c r="AX38">
        <v>-3.9787776396434209E-2</v>
      </c>
      <c r="AY38">
        <v>1.5780813430841372</v>
      </c>
      <c r="AZ38">
        <v>0.55169586238732715</v>
      </c>
      <c r="BA38">
        <v>0.76670958964017588</v>
      </c>
      <c r="BB38">
        <v>0.57408874801901744</v>
      </c>
      <c r="BC38">
        <v>0.63052226713438631</v>
      </c>
      <c r="BD38">
        <v>0.80954076817607146</v>
      </c>
      <c r="BE38">
        <v>0.73887978774550833</v>
      </c>
      <c r="BF38">
        <v>0.61085044249363418</v>
      </c>
      <c r="BG38">
        <v>0.46199184458412723</v>
      </c>
      <c r="BH38">
        <v>0.41013174525631768</v>
      </c>
      <c r="BI38" s="12">
        <v>274254000</v>
      </c>
      <c r="BJ38" s="12">
        <v>102427000</v>
      </c>
      <c r="BK38" s="12">
        <v>132478000</v>
      </c>
      <c r="BL38" s="12">
        <v>137399000</v>
      </c>
      <c r="BM38" s="12">
        <v>153591000</v>
      </c>
      <c r="BN38" s="12">
        <v>209724000</v>
      </c>
      <c r="BO38" s="12">
        <v>250608000</v>
      </c>
      <c r="BP38" s="12">
        <v>152922000</v>
      </c>
      <c r="BQ38" s="12">
        <v>123858000</v>
      </c>
      <c r="BR38">
        <v>0.62488094966848184</v>
      </c>
      <c r="BS38">
        <v>0.29142873401334413</v>
      </c>
      <c r="BT38">
        <v>0.29407403461104747</v>
      </c>
      <c r="BU38">
        <v>0.26547043093854333</v>
      </c>
      <c r="BV38">
        <v>0.30681504920115543</v>
      </c>
      <c r="BW38">
        <v>0.27592322397218189</v>
      </c>
      <c r="BX38">
        <v>0.38370544121654931</v>
      </c>
      <c r="BY38">
        <v>0.2681087639141404</v>
      </c>
      <c r="BZ38">
        <v>0.22908073996530257</v>
      </c>
      <c r="CA38">
        <v>3.9374603780480487E-2</v>
      </c>
      <c r="CB38">
        <v>1.6658203552078525</v>
      </c>
      <c r="CC38">
        <v>0.62214218032508073</v>
      </c>
      <c r="CD38">
        <v>0.80467212517310915</v>
      </c>
      <c r="CE38">
        <v>0.61165173881301305</v>
      </c>
      <c r="CF38">
        <v>0.68373279438736445</v>
      </c>
      <c r="CG38">
        <v>0.93361705158567643</v>
      </c>
      <c r="CH38">
        <v>1.1156181555939386</v>
      </c>
      <c r="CI38">
        <v>0.68075464306700617</v>
      </c>
      <c r="CJ38">
        <v>0.55137199736462539</v>
      </c>
      <c r="CK38">
        <v>0.52638665492470837</v>
      </c>
      <c r="CM38">
        <v>4.6761147440133065E-2</v>
      </c>
      <c r="CN38">
        <v>5.3661104235130097E-2</v>
      </c>
      <c r="CO38">
        <v>4.4300453726148298E-2</v>
      </c>
      <c r="CP38">
        <v>0.1441453103746754</v>
      </c>
      <c r="CQ38">
        <v>5.3511999648420489E-2</v>
      </c>
      <c r="CR38">
        <v>5.758596781132537E-2</v>
      </c>
      <c r="CS38">
        <v>5.8339432207567911E-2</v>
      </c>
      <c r="CT38">
        <v>7.1837201270046086E-2</v>
      </c>
      <c r="CU38">
        <v>0.20793344418581169</v>
      </c>
      <c r="CW38">
        <v>2.1797329627013604</v>
      </c>
      <c r="CX38">
        <v>3.1536511459178014</v>
      </c>
      <c r="CY38">
        <v>3.2014575175585804</v>
      </c>
      <c r="CZ38">
        <v>1.7634726258192159</v>
      </c>
      <c r="DA38">
        <v>2.4729683298774665</v>
      </c>
      <c r="DB38">
        <v>2.1694898306890975</v>
      </c>
      <c r="DC38">
        <v>2.1337980726536685</v>
      </c>
      <c r="DD38">
        <v>2.2006476463647471</v>
      </c>
      <c r="DE38">
        <v>-0.22754922833917754</v>
      </c>
      <c r="DF38">
        <v>0.26876893982546879</v>
      </c>
      <c r="DG38">
        <v>0.28736858577667762</v>
      </c>
      <c r="DH38">
        <v>0.23467675341626487</v>
      </c>
      <c r="DI38">
        <v>0.25498485223197725</v>
      </c>
      <c r="DJ38">
        <v>0.36073655907534591</v>
      </c>
      <c r="DK38">
        <v>0.33329737225374662</v>
      </c>
      <c r="DL38">
        <v>0.37828688491960205</v>
      </c>
      <c r="DM38">
        <v>0.39088631474491253</v>
      </c>
      <c r="DN38">
        <v>0.3726940818311959</v>
      </c>
      <c r="DO38">
        <v>0.30712616587326952</v>
      </c>
      <c r="DQ38">
        <v>20.68301243179025</v>
      </c>
      <c r="DR38">
        <v>20.678961746335172</v>
      </c>
      <c r="DS38">
        <v>20.826181567450931</v>
      </c>
      <c r="DT38">
        <v>21.089457057847579</v>
      </c>
      <c r="DU38">
        <v>20.631936424463838</v>
      </c>
      <c r="DV38">
        <v>20.936733124655593</v>
      </c>
      <c r="DW38">
        <v>21.223427603966169</v>
      </c>
      <c r="DX38">
        <v>21.055184149463109</v>
      </c>
      <c r="DY38">
        <v>20.950552793290182</v>
      </c>
      <c r="DZ38">
        <v>1.4773053479863832E-2</v>
      </c>
      <c r="EA38">
        <v>-7.2417195365945134E-3</v>
      </c>
    </row>
    <row r="39" spans="1:131" x14ac:dyDescent="0.25">
      <c r="A39">
        <v>0</v>
      </c>
      <c r="B39" t="str">
        <f>Bilan!B39</f>
        <v>SAARSCHMIEDE GMBH FREIFORMSCHMIEDE</v>
      </c>
      <c r="C39" s="12">
        <v>14136820</v>
      </c>
      <c r="D39" s="12">
        <v>22274361</v>
      </c>
      <c r="E39" s="12">
        <v>106692890</v>
      </c>
      <c r="F39" s="12">
        <v>136060096</v>
      </c>
      <c r="G39" s="12">
        <v>189695352</v>
      </c>
      <c r="H39" s="12">
        <v>239366000</v>
      </c>
      <c r="I39" s="12">
        <v>242591000</v>
      </c>
      <c r="J39" s="12">
        <v>193940000</v>
      </c>
      <c r="K39" s="12">
        <v>193747000</v>
      </c>
      <c r="L39">
        <v>0.18921770592728632</v>
      </c>
      <c r="M39">
        <v>0.2373532761696367</v>
      </c>
      <c r="N39">
        <v>0.44749698738332172</v>
      </c>
      <c r="O39">
        <v>0.33262761534512053</v>
      </c>
      <c r="P39">
        <v>0.3274887808088433</v>
      </c>
      <c r="Q39">
        <v>0.32783081855670948</v>
      </c>
      <c r="R39">
        <v>0.34458165723506284</v>
      </c>
      <c r="S39">
        <v>0.32846189933423547</v>
      </c>
      <c r="T39">
        <v>0.33316653253819223</v>
      </c>
      <c r="U39">
        <v>5.219377709368532E-2</v>
      </c>
      <c r="V39" s="12">
        <v>1027600</v>
      </c>
      <c r="W39" s="12">
        <v>2725300</v>
      </c>
      <c r="X39" s="12">
        <v>97638497</v>
      </c>
      <c r="Y39" s="12">
        <v>190724592</v>
      </c>
      <c r="Z39" s="12">
        <v>298224449</v>
      </c>
      <c r="AA39" s="12">
        <v>416293000</v>
      </c>
      <c r="AB39" s="12">
        <v>352165000</v>
      </c>
      <c r="AC39" s="12">
        <v>315905000</v>
      </c>
      <c r="AD39" s="12">
        <v>282695000</v>
      </c>
      <c r="AE39" s="12">
        <v>1.3754162153219706E-2</v>
      </c>
      <c r="AF39" s="12">
        <v>2.9040513599699266E-2</v>
      </c>
      <c r="AG39" s="12">
        <v>0.44515402725621134</v>
      </c>
      <c r="AH39" s="12">
        <v>0.48588465909172307</v>
      </c>
      <c r="AI39" s="12">
        <v>0.53088824356768483</v>
      </c>
      <c r="AJ39" s="12">
        <v>0.58283012691895242</v>
      </c>
      <c r="AK39" s="12">
        <v>0.54338253676052817</v>
      </c>
      <c r="AL39" s="12">
        <v>0.59400388517890623</v>
      </c>
      <c r="AM39" s="12">
        <v>0.60336146592104989</v>
      </c>
      <c r="AN39" s="12"/>
      <c r="AO39">
        <v>1.3754162153219706E-2</v>
      </c>
      <c r="AP39">
        <v>2.9040513599699266E-2</v>
      </c>
      <c r="AQ39">
        <v>0.40952057124083424</v>
      </c>
      <c r="AR39">
        <v>0.46626651082644427</v>
      </c>
      <c r="AS39">
        <v>0.51485268447905386</v>
      </c>
      <c r="AT39">
        <v>0.57014644915914658</v>
      </c>
      <c r="AU39">
        <v>0.50022300629531147</v>
      </c>
      <c r="AV39">
        <v>0.53502504026596709</v>
      </c>
      <c r="AW39">
        <v>0.48612114208676394</v>
      </c>
      <c r="AX39">
        <v>0.22279090588894759</v>
      </c>
      <c r="AY39">
        <v>7.2689614778995562E-2</v>
      </c>
      <c r="AZ39">
        <v>0.12235143356076522</v>
      </c>
      <c r="BA39">
        <v>0.915135928926473</v>
      </c>
      <c r="BB39">
        <v>1.4017672896541247</v>
      </c>
      <c r="BC39">
        <v>1.5721231219202461</v>
      </c>
      <c r="BD39">
        <v>1.7391484170684224</v>
      </c>
      <c r="BE39">
        <v>1.4516820492103994</v>
      </c>
      <c r="BF39">
        <v>1.6288800659997937</v>
      </c>
      <c r="BG39">
        <v>1.4590935601583508</v>
      </c>
      <c r="BH39">
        <v>0.24068269384253069</v>
      </c>
      <c r="BI39" s="12">
        <v>1027600</v>
      </c>
      <c r="BJ39" s="12">
        <v>2725300</v>
      </c>
      <c r="BK39" s="12">
        <v>106134278</v>
      </c>
      <c r="BL39" s="12">
        <v>198749323</v>
      </c>
      <c r="BM39" s="12">
        <v>307512923</v>
      </c>
      <c r="BN39" s="12">
        <v>425554000</v>
      </c>
      <c r="BO39" s="12">
        <v>382550000</v>
      </c>
      <c r="BP39" s="12">
        <v>350729000</v>
      </c>
      <c r="BQ39" s="12">
        <v>350874000</v>
      </c>
      <c r="BR39">
        <v>1.3754162153219706E-2</v>
      </c>
      <c r="BS39">
        <v>2.9040513599699266E-2</v>
      </c>
      <c r="BT39">
        <v>0.44515402725621134</v>
      </c>
      <c r="BU39">
        <v>0.48588465909172307</v>
      </c>
      <c r="BV39">
        <v>0.53088824356768483</v>
      </c>
      <c r="BW39">
        <v>0.58283012691895242</v>
      </c>
      <c r="BX39">
        <v>0.54338253676052817</v>
      </c>
      <c r="BY39">
        <v>0.59400388517890623</v>
      </c>
      <c r="BZ39">
        <v>0.60336146592104989</v>
      </c>
      <c r="CA39">
        <v>0.19952362358682418</v>
      </c>
      <c r="CB39">
        <v>7.2689614778995562E-2</v>
      </c>
      <c r="CC39">
        <v>0.12235143356076522</v>
      </c>
      <c r="CD39">
        <v>0.99476429966420443</v>
      </c>
      <c r="CE39">
        <v>1.4607466027364848</v>
      </c>
      <c r="CF39">
        <v>1.6210883385271349</v>
      </c>
      <c r="CG39">
        <v>1.7778381223732693</v>
      </c>
      <c r="CH39">
        <v>1.5769340165133909</v>
      </c>
      <c r="CI39">
        <v>1.8084407548726411</v>
      </c>
      <c r="CJ39">
        <v>1.8109906217902729</v>
      </c>
      <c r="CK39">
        <v>0.21707496635129059</v>
      </c>
      <c r="CM39">
        <v>0.17147833016761849</v>
      </c>
      <c r="CN39">
        <v>0.58095855944390029</v>
      </c>
      <c r="CO39">
        <v>0.26504013558409761</v>
      </c>
      <c r="CP39">
        <v>0.27475842331414108</v>
      </c>
      <c r="CQ39">
        <v>0.23534020544204323</v>
      </c>
      <c r="CR39">
        <v>0.11276023726599019</v>
      </c>
      <c r="CS39">
        <v>3.8460773618781391E-2</v>
      </c>
      <c r="CT39">
        <v>5.9651214584155447E-2</v>
      </c>
      <c r="CU39">
        <v>-0.11205823629919835</v>
      </c>
      <c r="CW39">
        <v>2.4197234765585631</v>
      </c>
      <c r="CX39">
        <v>2.6654724106649366</v>
      </c>
      <c r="CY39">
        <v>1.2899168254859059</v>
      </c>
      <c r="CZ39">
        <v>0.83490664096017175</v>
      </c>
      <c r="DA39">
        <v>0.69691561817105718</v>
      </c>
      <c r="DB39">
        <v>0.46813878225189037</v>
      </c>
      <c r="DC39">
        <v>0.37182819708642983</v>
      </c>
      <c r="DD39">
        <v>0.44357768410142112</v>
      </c>
      <c r="DE39">
        <v>-0.45972049949148297</v>
      </c>
      <c r="DF39">
        <v>0.11446209460791604</v>
      </c>
      <c r="DG39">
        <v>0.1367992644107062</v>
      </c>
      <c r="DH39">
        <v>0.390066132089253</v>
      </c>
      <c r="DI39">
        <v>0.59500703419144951</v>
      </c>
      <c r="DJ39">
        <v>0.7535843014722412</v>
      </c>
      <c r="DK39">
        <v>0.76919157818040373</v>
      </c>
      <c r="DL39">
        <v>0.73211830412945156</v>
      </c>
      <c r="DM39">
        <v>0.77712893069511513</v>
      </c>
      <c r="DN39">
        <v>0.33097748705144342</v>
      </c>
      <c r="DO39">
        <v>0.29274367188894207</v>
      </c>
      <c r="DQ39">
        <v>18.878437510583382</v>
      </c>
      <c r="DR39">
        <v>19.01280361612648</v>
      </c>
      <c r="DS39">
        <v>19.337533785700685</v>
      </c>
      <c r="DT39">
        <v>19.544128295198455</v>
      </c>
      <c r="DU39">
        <v>19.648903550736136</v>
      </c>
      <c r="DV39">
        <v>19.816140476935612</v>
      </c>
      <c r="DW39">
        <v>19.649771439205509</v>
      </c>
      <c r="DX39">
        <v>19.382988277779734</v>
      </c>
      <c r="DY39">
        <v>19.383511495079521</v>
      </c>
      <c r="DZ39">
        <v>8.511259967643835E-3</v>
      </c>
      <c r="EA39">
        <v>1.3917846712251894E-2</v>
      </c>
    </row>
    <row r="40" spans="1:131" x14ac:dyDescent="0.25">
      <c r="A40">
        <v>0</v>
      </c>
      <c r="B40" t="str">
        <f>Bilan!B40</f>
        <v>SAINT-GOBAIN GLASS DEUTSCHLAND GMBH</v>
      </c>
      <c r="C40" s="12">
        <v>199815445</v>
      </c>
      <c r="D40" s="12">
        <v>199216180</v>
      </c>
      <c r="E40" s="12">
        <v>200754419</v>
      </c>
      <c r="F40" s="12">
        <v>150116743</v>
      </c>
      <c r="G40" s="12">
        <v>150499705</v>
      </c>
      <c r="H40" s="12">
        <v>149777586</v>
      </c>
      <c r="I40" s="12">
        <v>149055746</v>
      </c>
      <c r="J40" s="12">
        <v>148333908</v>
      </c>
      <c r="K40" s="12">
        <v>147511007</v>
      </c>
      <c r="L40">
        <v>0.30327070216494884</v>
      </c>
      <c r="M40">
        <v>0.31284081391540863</v>
      </c>
      <c r="N40">
        <v>0.33059440375590715</v>
      </c>
      <c r="O40">
        <v>0.25586526491865857</v>
      </c>
      <c r="P40">
        <v>0.22429349615902672</v>
      </c>
      <c r="Q40">
        <v>0.23250643519431966</v>
      </c>
      <c r="R40">
        <v>0.23516533959905978</v>
      </c>
      <c r="S40">
        <v>0.22100181025705537</v>
      </c>
      <c r="T40">
        <v>0.1716575481708015</v>
      </c>
      <c r="U40">
        <v>4.8471505532754249E-2</v>
      </c>
      <c r="V40" s="12">
        <v>163665713</v>
      </c>
      <c r="W40" s="12">
        <v>92746603</v>
      </c>
      <c r="X40" s="12">
        <v>98288139</v>
      </c>
      <c r="Y40" s="12">
        <v>103478572</v>
      </c>
      <c r="Z40" s="12">
        <v>264467672</v>
      </c>
      <c r="AA40" s="12">
        <v>493529767</v>
      </c>
      <c r="AB40" s="12">
        <v>193055535</v>
      </c>
      <c r="AC40" s="12">
        <v>195938076</v>
      </c>
      <c r="AD40" s="12">
        <v>141246248</v>
      </c>
      <c r="AE40" s="12">
        <v>0.24845216519659513</v>
      </c>
      <c r="AF40" s="12">
        <v>0.14567049298429638</v>
      </c>
      <c r="AG40" s="12">
        <v>0.16186122584446797</v>
      </c>
      <c r="AH40" s="12">
        <v>0.17637324164363191</v>
      </c>
      <c r="AI40" s="12">
        <v>0.39414282869723383</v>
      </c>
      <c r="AJ40" s="12">
        <v>0.7661282963089896</v>
      </c>
      <c r="AK40" s="12">
        <v>0.30459542596008704</v>
      </c>
      <c r="AL40" s="12">
        <v>0.29194219724714776</v>
      </c>
      <c r="AM40" s="12">
        <v>0.16436729104564363</v>
      </c>
      <c r="AN40" s="12"/>
      <c r="AO40">
        <v>0.24840429978692083</v>
      </c>
      <c r="AP40">
        <v>0.14564541278930898</v>
      </c>
      <c r="AQ40">
        <v>0.16185700355110352</v>
      </c>
      <c r="AR40">
        <v>0.17637321266811981</v>
      </c>
      <c r="AS40">
        <v>0.39414282422625835</v>
      </c>
      <c r="AT40">
        <v>0.7661282963089896</v>
      </c>
      <c r="AU40">
        <v>0.30458383301609299</v>
      </c>
      <c r="AV40">
        <v>0.29192697797919875</v>
      </c>
      <c r="AW40">
        <v>0.16436729104564363</v>
      </c>
      <c r="AX40">
        <v>3.3437905604781815</v>
      </c>
      <c r="AY40">
        <v>0.81908439560315272</v>
      </c>
      <c r="AZ40">
        <v>0.46555758171851302</v>
      </c>
      <c r="BA40">
        <v>0.48959390029666044</v>
      </c>
      <c r="BB40">
        <v>0.68932065758980665</v>
      </c>
      <c r="BC40">
        <v>1.7572637235401889</v>
      </c>
      <c r="BD40">
        <v>3.2950842658126431</v>
      </c>
      <c r="BE40">
        <v>1.2951901565740378</v>
      </c>
      <c r="BF40">
        <v>1.3209257319641305</v>
      </c>
      <c r="BG40">
        <v>0.95753022687995071</v>
      </c>
      <c r="BH40">
        <v>3.7801908002203608</v>
      </c>
      <c r="BI40" s="12">
        <v>163697250</v>
      </c>
      <c r="BJ40" s="12">
        <v>92762574</v>
      </c>
      <c r="BK40" s="12">
        <v>98290703</v>
      </c>
      <c r="BL40" s="12">
        <v>103478589</v>
      </c>
      <c r="BM40" s="12">
        <v>264467675</v>
      </c>
      <c r="BN40" s="12">
        <v>493529767</v>
      </c>
      <c r="BO40" s="12">
        <v>193062883</v>
      </c>
      <c r="BP40" s="12">
        <v>195948291</v>
      </c>
      <c r="BQ40" s="12">
        <v>141246248</v>
      </c>
      <c r="BR40">
        <v>0.24845216519659513</v>
      </c>
      <c r="BS40">
        <v>0.14567049298429638</v>
      </c>
      <c r="BT40">
        <v>0.16186122584446797</v>
      </c>
      <c r="BU40">
        <v>0.17637324164363191</v>
      </c>
      <c r="BV40">
        <v>0.39414282869723383</v>
      </c>
      <c r="BW40">
        <v>0.7661282963089896</v>
      </c>
      <c r="BX40">
        <v>0.30459542596008704</v>
      </c>
      <c r="BY40">
        <v>0.29194219724714776</v>
      </c>
      <c r="BZ40">
        <v>0.16436729104564363</v>
      </c>
      <c r="CA40">
        <v>3.3437898468577094</v>
      </c>
      <c r="CB40">
        <v>0.8192422262453235</v>
      </c>
      <c r="CC40">
        <v>0.46563775090958975</v>
      </c>
      <c r="CD40">
        <v>0.48960667212012904</v>
      </c>
      <c r="CE40">
        <v>0.68932077083500276</v>
      </c>
      <c r="CF40">
        <v>1.7572637434737828</v>
      </c>
      <c r="CG40">
        <v>3.2950842658126431</v>
      </c>
      <c r="CH40">
        <v>1.295239453566587</v>
      </c>
      <c r="CI40">
        <v>1.3209945968658765</v>
      </c>
      <c r="CJ40">
        <v>0.95753022687995071</v>
      </c>
      <c r="CK40">
        <v>3.7801900149057905</v>
      </c>
      <c r="CM40">
        <v>9.3498277501680355E-2</v>
      </c>
      <c r="CN40">
        <v>0.15324264998982831</v>
      </c>
      <c r="CO40">
        <v>0.15381980061467831</v>
      </c>
      <c r="CP40">
        <v>6.2880784888126415E-2</v>
      </c>
      <c r="CQ40">
        <v>7.993197863889534E-2</v>
      </c>
      <c r="CR40">
        <v>7.6859326904505962E-2</v>
      </c>
      <c r="CS40">
        <v>1.5142087195214395E-2</v>
      </c>
      <c r="CT40">
        <v>3.2450313045815242E-2</v>
      </c>
      <c r="CU40">
        <v>-0.48035312541376551</v>
      </c>
      <c r="CW40">
        <v>0.67753057262460981</v>
      </c>
      <c r="CX40">
        <v>0.79892094608531949</v>
      </c>
      <c r="CY40">
        <v>0.84031032729844768</v>
      </c>
      <c r="CZ40">
        <v>0.68651629009937742</v>
      </c>
      <c r="DA40">
        <v>0.65678218393535837</v>
      </c>
      <c r="DB40">
        <v>0.66657316273866574</v>
      </c>
      <c r="DC40">
        <v>0.5642540624788559</v>
      </c>
      <c r="DD40">
        <v>0.55876249940672418</v>
      </c>
      <c r="DE40">
        <v>-0.21840519793815028</v>
      </c>
      <c r="DF40">
        <v>0.21800208329046628</v>
      </c>
      <c r="DG40">
        <v>0.19728012752416238</v>
      </c>
      <c r="DH40">
        <v>0.19124016374027319</v>
      </c>
      <c r="DI40">
        <v>0.1822467466865999</v>
      </c>
      <c r="DJ40">
        <v>0.13894675043184257</v>
      </c>
      <c r="DK40">
        <v>0.13562526652108375</v>
      </c>
      <c r="DL40">
        <v>0.11999356670493358</v>
      </c>
      <c r="DM40">
        <v>9.6679789534464364E-2</v>
      </c>
      <c r="DN40">
        <v>6.2817396651669632E-2</v>
      </c>
      <c r="DO40">
        <v>-0.25581515726965842</v>
      </c>
      <c r="DQ40">
        <v>19.775839542622428</v>
      </c>
      <c r="DR40">
        <v>19.916733589970079</v>
      </c>
      <c r="DS40">
        <v>20.047468647054316</v>
      </c>
      <c r="DT40">
        <v>20.050471928128594</v>
      </c>
      <c r="DU40">
        <v>19.813902795614702</v>
      </c>
      <c r="DV40">
        <v>19.903868671567082</v>
      </c>
      <c r="DW40">
        <v>19.877893996258582</v>
      </c>
      <c r="DX40">
        <v>19.69504670690544</v>
      </c>
      <c r="DY40">
        <v>19.742530051566451</v>
      </c>
      <c r="DZ40">
        <v>4.5405429147604322E-3</v>
      </c>
      <c r="EA40">
        <v>-7.3117110204196315E-3</v>
      </c>
    </row>
    <row r="41" spans="1:131" x14ac:dyDescent="0.25">
      <c r="A41">
        <v>0</v>
      </c>
      <c r="B41" t="str">
        <f>Bilan!B41</f>
        <v>SAME DEUTZ-FAHR DEUTSCHLAND GMBH</v>
      </c>
      <c r="C41" s="12">
        <v>57504439</v>
      </c>
      <c r="D41" s="12">
        <v>59496635</v>
      </c>
      <c r="E41" s="12">
        <v>53979886</v>
      </c>
      <c r="F41" s="12">
        <v>43446275</v>
      </c>
      <c r="G41" s="12">
        <v>44064990</v>
      </c>
      <c r="H41" s="12">
        <v>41460180</v>
      </c>
      <c r="I41" s="12">
        <v>52344720</v>
      </c>
      <c r="J41" s="12">
        <v>66197204</v>
      </c>
      <c r="K41" s="12">
        <v>65251297</v>
      </c>
      <c r="L41">
        <v>0.29037615852595311</v>
      </c>
      <c r="M41">
        <v>0.20350124854050997</v>
      </c>
      <c r="N41">
        <v>0.19400290401181097</v>
      </c>
      <c r="O41">
        <v>0.11400763768139187</v>
      </c>
      <c r="P41">
        <v>0.16503343514860541</v>
      </c>
      <c r="Q41">
        <v>0.17165600240095441</v>
      </c>
      <c r="R41">
        <v>0.2012444907464101</v>
      </c>
      <c r="S41">
        <v>0.22361538313165494</v>
      </c>
      <c r="T41">
        <v>0.20761125796615607</v>
      </c>
      <c r="U41">
        <v>0.21941648106153888</v>
      </c>
      <c r="V41" s="12">
        <v>35303242</v>
      </c>
      <c r="W41" s="12">
        <v>51225605</v>
      </c>
      <c r="X41" s="12">
        <v>224251823</v>
      </c>
      <c r="Y41" s="12">
        <v>57191358</v>
      </c>
      <c r="Z41" s="12">
        <v>48298909</v>
      </c>
      <c r="AA41" s="12">
        <v>40617251</v>
      </c>
      <c r="AB41" s="12">
        <v>47518040</v>
      </c>
      <c r="AC41" s="12">
        <v>54270900</v>
      </c>
      <c r="AD41" s="12">
        <v>63939028</v>
      </c>
      <c r="AE41" s="12">
        <v>0.17826832108512677</v>
      </c>
      <c r="AF41" s="12">
        <v>0.17521116235805587</v>
      </c>
      <c r="AG41" s="12">
        <v>0.80595770231790831</v>
      </c>
      <c r="AH41" s="12">
        <v>0.15356081863546983</v>
      </c>
      <c r="AI41" s="12">
        <v>0.22840225876199841</v>
      </c>
      <c r="AJ41" s="12">
        <v>0.21963386620932562</v>
      </c>
      <c r="AK41" s="12">
        <v>0.2284906992291747</v>
      </c>
      <c r="AL41" s="12">
        <v>0.22275925811010738</v>
      </c>
      <c r="AM41" s="12">
        <v>0.26261815939990907</v>
      </c>
      <c r="AN41" s="12"/>
      <c r="AO41">
        <v>0.17826832108512677</v>
      </c>
      <c r="AP41">
        <v>0.17521116235805587</v>
      </c>
      <c r="AQ41">
        <v>0.80595770231790831</v>
      </c>
      <c r="AR41">
        <v>0.15007619459598714</v>
      </c>
      <c r="AS41">
        <v>0.18089042721216761</v>
      </c>
      <c r="AT41">
        <v>0.16816605560265702</v>
      </c>
      <c r="AU41">
        <v>0.18268783864098509</v>
      </c>
      <c r="AV41">
        <v>0.18332810697563195</v>
      </c>
      <c r="AW41">
        <v>0.20343598742892843</v>
      </c>
      <c r="AX41">
        <v>0.12053784449538256</v>
      </c>
      <c r="AY41">
        <v>0.61392203130613965</v>
      </c>
      <c r="AZ41">
        <v>0.86098323039613922</v>
      </c>
      <c r="BA41">
        <v>4.1543589588166228</v>
      </c>
      <c r="BB41">
        <v>1.3163696542453869</v>
      </c>
      <c r="BC41">
        <v>1.0960835121033727</v>
      </c>
      <c r="BD41">
        <v>0.97966894982125019</v>
      </c>
      <c r="BE41">
        <v>0.90779050876573608</v>
      </c>
      <c r="BF41">
        <v>0.81983674114090976</v>
      </c>
      <c r="BG41">
        <v>0.97988899745548352</v>
      </c>
      <c r="BH41">
        <v>-0.25577975254766216</v>
      </c>
      <c r="BI41" s="12">
        <v>35303242</v>
      </c>
      <c r="BJ41" s="12">
        <v>51225605</v>
      </c>
      <c r="BK41" s="12">
        <v>224251823</v>
      </c>
      <c r="BL41" s="12">
        <v>58519286</v>
      </c>
      <c r="BM41" s="12">
        <v>60984874</v>
      </c>
      <c r="BN41" s="12">
        <v>53048303</v>
      </c>
      <c r="BO41" s="12">
        <v>59431598</v>
      </c>
      <c r="BP41" s="12">
        <v>65943764</v>
      </c>
      <c r="BQ41" s="12">
        <v>82539722</v>
      </c>
      <c r="BR41">
        <v>0.17826832108512677</v>
      </c>
      <c r="BS41">
        <v>0.17521116235805587</v>
      </c>
      <c r="BT41">
        <v>0.80595770231790831</v>
      </c>
      <c r="BU41">
        <v>0.15356081863546983</v>
      </c>
      <c r="BV41">
        <v>0.22840225876199841</v>
      </c>
      <c r="BW41">
        <v>0.21963386620932562</v>
      </c>
      <c r="BX41">
        <v>0.2284906992291747</v>
      </c>
      <c r="BY41">
        <v>0.22275925811010738</v>
      </c>
      <c r="BZ41">
        <v>0.26261815939990907</v>
      </c>
      <c r="CA41">
        <v>0.43027282715067583</v>
      </c>
      <c r="CB41">
        <v>0.61392203130613965</v>
      </c>
      <c r="CC41">
        <v>0.86098323039613922</v>
      </c>
      <c r="CD41">
        <v>4.1543589588166228</v>
      </c>
      <c r="CE41">
        <v>1.3469344840265363</v>
      </c>
      <c r="CF41">
        <v>1.3839756686657594</v>
      </c>
      <c r="CG41">
        <v>1.279500064881532</v>
      </c>
      <c r="CH41">
        <v>1.1353885931570558</v>
      </c>
      <c r="CI41">
        <v>0.99617143950671994</v>
      </c>
      <c r="CJ41">
        <v>1.2649514384365417</v>
      </c>
      <c r="CK41">
        <v>-5.006510705956186E-2</v>
      </c>
      <c r="CM41">
        <v>0.18073224780117508</v>
      </c>
      <c r="CN41">
        <v>9.7506666693163227E-2</v>
      </c>
      <c r="CO41">
        <v>0.10275492252859707</v>
      </c>
      <c r="CP41">
        <v>3.1401922625899782E-2</v>
      </c>
      <c r="CQ41">
        <v>2.5330183047270322E-2</v>
      </c>
      <c r="CR41">
        <v>0.10027505995347605</v>
      </c>
      <c r="CS41">
        <v>0.13815969350359703</v>
      </c>
      <c r="CT41">
        <v>0.10570217976443252</v>
      </c>
      <c r="CU41">
        <v>-0.75348934704105452</v>
      </c>
      <c r="CW41">
        <v>2.972699143394347</v>
      </c>
      <c r="CX41">
        <v>2.256920443644268</v>
      </c>
      <c r="CY41">
        <v>3.0403442254202062</v>
      </c>
      <c r="CZ41">
        <v>1.5778724862007705</v>
      </c>
      <c r="DA41">
        <v>1.3435777953520522</v>
      </c>
      <c r="DB41">
        <v>1.9985326870528082</v>
      </c>
      <c r="DC41">
        <v>2.2172845179188099</v>
      </c>
      <c r="DD41">
        <v>1.9354056880360007</v>
      </c>
      <c r="DE41">
        <v>-0.5580836590414836</v>
      </c>
      <c r="DF41">
        <v>6.760262776500145E-2</v>
      </c>
      <c r="DG41">
        <v>7.8637664937983701E-2</v>
      </c>
      <c r="DH41">
        <v>7.5912450811372684E-2</v>
      </c>
      <c r="DI41">
        <v>5.7563145755787498E-2</v>
      </c>
      <c r="DJ41">
        <v>7.2831692748684271E-2</v>
      </c>
      <c r="DK41">
        <v>6.8042860454593471E-2</v>
      </c>
      <c r="DL41">
        <v>6.2189243895971469E-2</v>
      </c>
      <c r="DM41">
        <v>7.1086039382359037E-2</v>
      </c>
      <c r="DN41">
        <v>6.6381821834315305E-2</v>
      </c>
      <c r="DO41">
        <v>0.18205597628848011</v>
      </c>
      <c r="DQ41">
        <v>19.97488316172829</v>
      </c>
      <c r="DR41">
        <v>20.193421145221429</v>
      </c>
      <c r="DS41">
        <v>20.307514703090852</v>
      </c>
      <c r="DT41">
        <v>20.555974946792492</v>
      </c>
      <c r="DU41">
        <v>20.214602924500099</v>
      </c>
      <c r="DV41">
        <v>19.698119391096817</v>
      </c>
      <c r="DW41">
        <v>19.994920054249224</v>
      </c>
      <c r="DX41">
        <v>20.172879627610385</v>
      </c>
      <c r="DY41">
        <v>20.166293491037443</v>
      </c>
      <c r="DZ41">
        <v>-2.5550021206565653E-2</v>
      </c>
      <c r="EA41">
        <v>-4.1732662056466113E-2</v>
      </c>
    </row>
    <row r="42" spans="1:131" x14ac:dyDescent="0.25">
      <c r="A42">
        <v>1</v>
      </c>
      <c r="B42" t="str">
        <f>Bilan!B42</f>
        <v>SASOL WAX GMBH</v>
      </c>
      <c r="C42" s="12">
        <v>52998835</v>
      </c>
      <c r="D42" s="12">
        <v>54573794</v>
      </c>
      <c r="E42" s="12">
        <v>65789789</v>
      </c>
      <c r="F42" s="12">
        <v>50118502</v>
      </c>
      <c r="G42" s="12">
        <v>50074983</v>
      </c>
      <c r="H42" s="12">
        <v>50053796</v>
      </c>
      <c r="I42" s="12">
        <v>50053400</v>
      </c>
      <c r="J42" s="12">
        <v>50053400</v>
      </c>
      <c r="K42" s="12">
        <v>50053400</v>
      </c>
      <c r="L42">
        <v>0.31341040146241689</v>
      </c>
      <c r="M42">
        <v>0.29348152770580621</v>
      </c>
      <c r="N42">
        <v>0.35565569291714311</v>
      </c>
      <c r="O42">
        <v>0.28174238159208903</v>
      </c>
      <c r="P42">
        <v>0.28943572147468821</v>
      </c>
      <c r="Q42">
        <v>0.2496502169442992</v>
      </c>
      <c r="R42">
        <v>0.23920348137710426</v>
      </c>
      <c r="S42">
        <v>0.22916982001767111</v>
      </c>
      <c r="T42">
        <v>0.21273292768890159</v>
      </c>
      <c r="U42">
        <v>-0.17355231704520921</v>
      </c>
      <c r="V42" s="12">
        <v>75748490</v>
      </c>
      <c r="W42" s="12">
        <v>80892731</v>
      </c>
      <c r="X42" s="12">
        <v>82604772</v>
      </c>
      <c r="Y42" s="12">
        <v>84080820</v>
      </c>
      <c r="Z42" s="12">
        <v>83815197</v>
      </c>
      <c r="AA42" s="12">
        <v>86379062</v>
      </c>
      <c r="AB42" s="12">
        <v>99192206</v>
      </c>
      <c r="AC42" s="12">
        <v>129724303</v>
      </c>
      <c r="AD42" s="12">
        <v>111672986</v>
      </c>
      <c r="AE42" s="12">
        <v>0.47891486063648842</v>
      </c>
      <c r="AF42" s="12">
        <v>0.4921063958714747</v>
      </c>
      <c r="AG42" s="12">
        <v>0.4566208187400867</v>
      </c>
      <c r="AH42" s="12">
        <v>0.47266238071153344</v>
      </c>
      <c r="AI42" s="12">
        <v>0.48445572141758131</v>
      </c>
      <c r="AJ42" s="12">
        <v>0.43082749543601195</v>
      </c>
      <c r="AK42" s="12">
        <v>0.47403614940593225</v>
      </c>
      <c r="AL42" s="12">
        <v>0.5939435716740088</v>
      </c>
      <c r="AM42" s="12">
        <v>0.47462352718380207</v>
      </c>
      <c r="AN42" s="12"/>
      <c r="AO42">
        <v>0.44794125495535653</v>
      </c>
      <c r="AP42">
        <v>0.43501689243329555</v>
      </c>
      <c r="AQ42">
        <v>0.44655649258766617</v>
      </c>
      <c r="AR42">
        <v>0.47266238071153344</v>
      </c>
      <c r="AS42">
        <v>0.48445572141758131</v>
      </c>
      <c r="AT42">
        <v>0.43082749543601195</v>
      </c>
      <c r="AU42">
        <v>0.47403614940593225</v>
      </c>
      <c r="AV42">
        <v>0.5939435716740088</v>
      </c>
      <c r="AW42">
        <v>0.47462352718380207</v>
      </c>
      <c r="AX42">
        <v>-8.8509022470847701E-2</v>
      </c>
      <c r="AY42">
        <v>1.4292482089464797</v>
      </c>
      <c r="AZ42">
        <v>1.482263281896802</v>
      </c>
      <c r="BA42">
        <v>1.2555865166249431</v>
      </c>
      <c r="BB42">
        <v>1.6776403253233707</v>
      </c>
      <c r="BC42">
        <v>1.6737938183623546</v>
      </c>
      <c r="BD42">
        <v>1.7257244984975766</v>
      </c>
      <c r="BE42">
        <v>1.9817276348859418</v>
      </c>
      <c r="BF42">
        <v>2.5917181050637921</v>
      </c>
      <c r="BG42">
        <v>2.2310769298389319</v>
      </c>
      <c r="BH42">
        <v>2.8661789090541501E-2</v>
      </c>
      <c r="BI42" s="12">
        <v>80986239</v>
      </c>
      <c r="BJ42" s="12">
        <v>91508700</v>
      </c>
      <c r="BK42" s="12">
        <v>84466488</v>
      </c>
      <c r="BL42" s="12">
        <v>84080820</v>
      </c>
      <c r="BM42" s="12">
        <v>83815197</v>
      </c>
      <c r="BN42" s="12">
        <v>86379062</v>
      </c>
      <c r="BO42" s="12">
        <v>99192206</v>
      </c>
      <c r="BP42" s="12">
        <v>129724303</v>
      </c>
      <c r="BQ42" s="12">
        <v>111672986</v>
      </c>
      <c r="BR42">
        <v>0.47891486063648842</v>
      </c>
      <c r="BS42">
        <v>0.4921063958714747</v>
      </c>
      <c r="BT42">
        <v>0.4566208187400867</v>
      </c>
      <c r="BU42">
        <v>0.47266238071153344</v>
      </c>
      <c r="BV42">
        <v>0.48445572141758131</v>
      </c>
      <c r="BW42">
        <v>0.43082749543601195</v>
      </c>
      <c r="BX42">
        <v>0.47403614940593225</v>
      </c>
      <c r="BY42">
        <v>0.5939435716740088</v>
      </c>
      <c r="BZ42">
        <v>0.47462352718380207</v>
      </c>
      <c r="CA42">
        <v>-8.8509022470847701E-2</v>
      </c>
      <c r="CB42">
        <v>1.52807583411975</v>
      </c>
      <c r="CC42">
        <v>1.6767883134531567</v>
      </c>
      <c r="CD42">
        <v>1.2838844641985401</v>
      </c>
      <c r="CE42">
        <v>1.6776403253233707</v>
      </c>
      <c r="CF42">
        <v>1.6737938183623546</v>
      </c>
      <c r="CG42">
        <v>1.7257244984975766</v>
      </c>
      <c r="CH42">
        <v>1.9817276348859418</v>
      </c>
      <c r="CI42">
        <v>2.5917181050637921</v>
      </c>
      <c r="CJ42">
        <v>2.2310769298389319</v>
      </c>
      <c r="CK42">
        <v>2.8661789090541501E-2</v>
      </c>
      <c r="CM42">
        <v>8.7501175684436092E-2</v>
      </c>
      <c r="CN42">
        <v>0.16569826108822719</v>
      </c>
      <c r="CO42">
        <v>0.15212991033209536</v>
      </c>
      <c r="CP42">
        <v>7.3505793756658555E-2</v>
      </c>
      <c r="CQ42">
        <v>0.20323568842900733</v>
      </c>
      <c r="CR42">
        <v>0.21143261004734545</v>
      </c>
      <c r="CS42">
        <v>-4.4895319361049034E-2</v>
      </c>
      <c r="CT42">
        <v>7.1990257707239311E-2</v>
      </c>
      <c r="CU42">
        <v>0.33593510957410988</v>
      </c>
      <c r="CW42">
        <v>1.7549608117507829</v>
      </c>
      <c r="CX42">
        <v>1.688120632365971</v>
      </c>
      <c r="CY42">
        <v>1.8111852036118343</v>
      </c>
      <c r="CZ42">
        <v>1.8111715733542713</v>
      </c>
      <c r="DA42">
        <v>2.1281125246008887</v>
      </c>
      <c r="DB42">
        <v>2.1561718948352131</v>
      </c>
      <c r="DC42">
        <v>1.9232192351610451</v>
      </c>
      <c r="DD42">
        <v>1.8128173148276019</v>
      </c>
      <c r="DE42">
        <v>0.17498338676632483</v>
      </c>
      <c r="DF42">
        <v>0.18569045459551797</v>
      </c>
      <c r="DG42">
        <v>0.14595973349836422</v>
      </c>
      <c r="DH42">
        <v>0.12984429853065885</v>
      </c>
      <c r="DI42">
        <v>0.12663116119354678</v>
      </c>
      <c r="DJ42">
        <v>0.2312954724191969</v>
      </c>
      <c r="DK42">
        <v>0.25728773719760101</v>
      </c>
      <c r="DL42">
        <v>0.24075488656768898</v>
      </c>
      <c r="DM42">
        <v>0.24291256456707239</v>
      </c>
      <c r="DN42">
        <v>0.24444492178007957</v>
      </c>
      <c r="DO42">
        <v>1.0317885011285246</v>
      </c>
      <c r="DQ42">
        <v>19.302255861857542</v>
      </c>
      <c r="DR42">
        <v>19.508468781209952</v>
      </c>
      <c r="DS42">
        <v>19.564620803268227</v>
      </c>
      <c r="DT42">
        <v>19.629748815330021</v>
      </c>
      <c r="DU42">
        <v>19.590636882391028</v>
      </c>
      <c r="DV42">
        <v>19.724089590449374</v>
      </c>
      <c r="DW42">
        <v>19.884637758816982</v>
      </c>
      <c r="DX42">
        <v>19.813042165682873</v>
      </c>
      <c r="DY42">
        <v>19.796775136812265</v>
      </c>
      <c r="DZ42">
        <v>6.8120658281558867E-3</v>
      </c>
      <c r="EA42">
        <v>4.8060103064424507E-3</v>
      </c>
    </row>
    <row r="43" spans="1:131" x14ac:dyDescent="0.25">
      <c r="A43">
        <v>0</v>
      </c>
      <c r="B43" t="str">
        <f>Bilan!B43</f>
        <v>S-BAHN HAMBURG GMBH</v>
      </c>
      <c r="C43" s="12">
        <v>62301000</v>
      </c>
      <c r="D43" s="12">
        <v>62300000</v>
      </c>
      <c r="E43" s="12">
        <v>62300000</v>
      </c>
      <c r="F43" s="12">
        <v>62301000</v>
      </c>
      <c r="G43" s="12">
        <v>62301000</v>
      </c>
      <c r="H43" s="12">
        <v>62431000</v>
      </c>
      <c r="I43" s="12">
        <v>62431000</v>
      </c>
      <c r="J43" s="12">
        <v>62431000</v>
      </c>
      <c r="K43" s="12">
        <v>62431000</v>
      </c>
      <c r="L43">
        <v>0.19837481731023349</v>
      </c>
      <c r="M43">
        <v>0.21291866028708134</v>
      </c>
      <c r="N43">
        <v>0.22787125091441113</v>
      </c>
      <c r="O43">
        <v>0.24812416363983941</v>
      </c>
      <c r="P43">
        <v>0.26801316383816221</v>
      </c>
      <c r="Q43">
        <v>0.2938233605361496</v>
      </c>
      <c r="R43">
        <v>0.31496607219433442</v>
      </c>
      <c r="S43">
        <v>0.34270359879674156</v>
      </c>
      <c r="T43">
        <v>0.37406007153941556</v>
      </c>
      <c r="U43">
        <v>0.17518881417527832</v>
      </c>
      <c r="V43" s="12">
        <v>174277000</v>
      </c>
      <c r="W43" s="12">
        <v>230300000</v>
      </c>
      <c r="X43" s="12">
        <v>101300000</v>
      </c>
      <c r="Y43" s="12">
        <v>85184000</v>
      </c>
      <c r="Z43" s="12">
        <v>77579000</v>
      </c>
      <c r="AA43" s="12">
        <v>62963000</v>
      </c>
      <c r="AB43" s="12">
        <v>55410000</v>
      </c>
      <c r="AC43" s="12">
        <v>42340000</v>
      </c>
      <c r="AD43" s="12">
        <v>35253000</v>
      </c>
      <c r="AE43" s="12">
        <v>0.5549215588253088</v>
      </c>
      <c r="AF43" s="12">
        <v>0.78708133971291872</v>
      </c>
      <c r="AG43" s="12">
        <v>0.37051938551572788</v>
      </c>
      <c r="AH43" s="12">
        <v>0.33925954247116547</v>
      </c>
      <c r="AI43" s="12">
        <v>0.33373771267557162</v>
      </c>
      <c r="AJ43" s="12">
        <v>0.29632714916367814</v>
      </c>
      <c r="AK43" s="12">
        <v>0.27954493857679791</v>
      </c>
      <c r="AL43" s="12">
        <v>0.23241771512636408</v>
      </c>
      <c r="AM43" s="12">
        <v>0.21122102324132269</v>
      </c>
      <c r="AN43" s="12"/>
      <c r="AO43">
        <v>0.5549215588253088</v>
      </c>
      <c r="AP43">
        <v>0.78708133971291872</v>
      </c>
      <c r="AQ43">
        <v>0.37051938551572788</v>
      </c>
      <c r="AR43">
        <v>0.33925954247116547</v>
      </c>
      <c r="AS43">
        <v>0.33373771267557162</v>
      </c>
      <c r="AT43">
        <v>0.29632714916367814</v>
      </c>
      <c r="AU43">
        <v>0.27954493857679791</v>
      </c>
      <c r="AV43">
        <v>0.23241771512636408</v>
      </c>
      <c r="AW43">
        <v>0.21122102324132269</v>
      </c>
      <c r="AX43">
        <v>-0.12654734188099148</v>
      </c>
      <c r="AY43">
        <v>2.7973387265051923</v>
      </c>
      <c r="AZ43">
        <v>3.696629213483146</v>
      </c>
      <c r="BA43">
        <v>1.6260032102728732</v>
      </c>
      <c r="BB43">
        <v>1.3672974751609124</v>
      </c>
      <c r="BC43">
        <v>1.2452288085263479</v>
      </c>
      <c r="BD43">
        <v>1.0085214076340279</v>
      </c>
      <c r="BE43">
        <v>0.88753984398776253</v>
      </c>
      <c r="BF43">
        <v>0.67818872034726341</v>
      </c>
      <c r="BG43">
        <v>0.56467139722253368</v>
      </c>
      <c r="BH43">
        <v>-0.26239795951108696</v>
      </c>
      <c r="BI43" s="12">
        <v>174277000</v>
      </c>
      <c r="BJ43" s="12">
        <v>230300000</v>
      </c>
      <c r="BK43" s="12">
        <v>101300000</v>
      </c>
      <c r="BL43" s="12">
        <v>85184000</v>
      </c>
      <c r="BM43" s="12">
        <v>77579000</v>
      </c>
      <c r="BN43" s="12">
        <v>62963000</v>
      </c>
      <c r="BO43" s="12">
        <v>55410000</v>
      </c>
      <c r="BP43" s="12">
        <v>42340000</v>
      </c>
      <c r="BQ43" s="12">
        <v>35253000</v>
      </c>
      <c r="BR43">
        <v>0.5549215588253088</v>
      </c>
      <c r="BS43">
        <v>0.78708133971291872</v>
      </c>
      <c r="BT43">
        <v>0.37051938551572788</v>
      </c>
      <c r="BU43">
        <v>0.33925954247116547</v>
      </c>
      <c r="BV43">
        <v>0.33373771267557162</v>
      </c>
      <c r="BW43">
        <v>0.29632714916367814</v>
      </c>
      <c r="BX43">
        <v>0.27954493857679791</v>
      </c>
      <c r="BY43">
        <v>0.23241771512636408</v>
      </c>
      <c r="BZ43">
        <v>0.21122102324132269</v>
      </c>
      <c r="CA43">
        <v>-0.12654734188099148</v>
      </c>
      <c r="CB43">
        <v>2.7973387265051923</v>
      </c>
      <c r="CC43">
        <v>3.696629213483146</v>
      </c>
      <c r="CD43">
        <v>1.6260032102728732</v>
      </c>
      <c r="CE43">
        <v>1.3672974751609124</v>
      </c>
      <c r="CF43">
        <v>1.2452288085263479</v>
      </c>
      <c r="CG43">
        <v>1.0085214076340279</v>
      </c>
      <c r="CH43">
        <v>0.88753984398776253</v>
      </c>
      <c r="CI43">
        <v>0.67818872034726341</v>
      </c>
      <c r="CJ43">
        <v>0.56467139722253368</v>
      </c>
      <c r="CK43">
        <v>-0.26239795951108696</v>
      </c>
      <c r="CM43">
        <v>0.17799316684550895</v>
      </c>
      <c r="CN43">
        <v>0.19036226930963773</v>
      </c>
      <c r="CO43">
        <v>0.2101609363569861</v>
      </c>
      <c r="CP43">
        <v>0.28051121519148664</v>
      </c>
      <c r="CQ43">
        <v>0.23549504205114968</v>
      </c>
      <c r="CR43">
        <v>0.27543086813693651</v>
      </c>
      <c r="CS43">
        <v>0.27147289559316906</v>
      </c>
      <c r="CT43">
        <v>0.25961728476384954</v>
      </c>
      <c r="CU43">
        <v>0.12054621631077175</v>
      </c>
      <c r="CW43">
        <v>0.72248031408311231</v>
      </c>
      <c r="CX43">
        <v>0.78229665071770338</v>
      </c>
      <c r="CY43">
        <v>0.91488295537673736</v>
      </c>
      <c r="CZ43">
        <v>1.055693621359842</v>
      </c>
      <c r="DA43">
        <v>1.1766750553870642</v>
      </c>
      <c r="DB43">
        <v>1.3236523310648631</v>
      </c>
      <c r="DC43">
        <v>1.390560754736019</v>
      </c>
      <c r="DD43">
        <v>1.6134916452583272</v>
      </c>
      <c r="DE43">
        <v>0.28614818810623061</v>
      </c>
      <c r="DF43">
        <v>0.95721158897907066</v>
      </c>
      <c r="DG43">
        <v>0.95522898154477098</v>
      </c>
      <c r="DH43">
        <v>0.93599122165325532</v>
      </c>
      <c r="DI43">
        <v>0.94194067418594274</v>
      </c>
      <c r="DJ43">
        <v>0.90799939773289451</v>
      </c>
      <c r="DK43">
        <v>0.8886002315533843</v>
      </c>
      <c r="DL43">
        <v>0.82663269681911056</v>
      </c>
      <c r="DM43">
        <v>0.79196034516830249</v>
      </c>
      <c r="DN43">
        <v>0.79569924685891635</v>
      </c>
      <c r="DO43">
        <v>-5.6628240073247786E-2</v>
      </c>
      <c r="DQ43">
        <v>19.153759927907931</v>
      </c>
      <c r="DR43">
        <v>19.240019954157297</v>
      </c>
      <c r="DS43">
        <v>19.248795789291513</v>
      </c>
      <c r="DT43">
        <v>19.337487346742236</v>
      </c>
      <c r="DU43">
        <v>19.395512048933014</v>
      </c>
      <c r="DV43">
        <v>19.426899931003486</v>
      </c>
      <c r="DW43">
        <v>19.454743848314941</v>
      </c>
      <c r="DX43">
        <v>19.434569948218467</v>
      </c>
      <c r="DY43">
        <v>19.498862411577495</v>
      </c>
      <c r="DZ43">
        <v>1.6183064407520494E-3</v>
      </c>
      <c r="EA43">
        <v>4.6237953596548077E-3</v>
      </c>
    </row>
    <row r="44" spans="1:131" x14ac:dyDescent="0.25">
      <c r="A44">
        <v>0</v>
      </c>
      <c r="B44" t="str">
        <f>Bilan!B44</f>
        <v>SCA HYGIENE PRODUCTS GMBH</v>
      </c>
      <c r="C44" s="12">
        <v>73165000</v>
      </c>
      <c r="D44" s="12">
        <v>68791000</v>
      </c>
      <c r="E44" s="12">
        <v>68515000</v>
      </c>
      <c r="F44" s="12">
        <v>68925000</v>
      </c>
      <c r="G44" s="12">
        <v>68905000</v>
      </c>
      <c r="H44" s="12">
        <v>87971000</v>
      </c>
      <c r="I44" s="12">
        <v>74202000</v>
      </c>
      <c r="J44" s="12">
        <v>85495000</v>
      </c>
      <c r="K44" s="12">
        <v>87125000</v>
      </c>
      <c r="L44">
        <v>0.16767772142557574</v>
      </c>
      <c r="M44">
        <v>0.1518082552124711</v>
      </c>
      <c r="N44">
        <v>0.14916323593763947</v>
      </c>
      <c r="O44">
        <v>0.14556893853474329</v>
      </c>
      <c r="P44">
        <v>0.15812820995332227</v>
      </c>
      <c r="Q44">
        <v>0.20604423916505837</v>
      </c>
      <c r="R44">
        <v>0.15268938014309613</v>
      </c>
      <c r="S44">
        <v>0.15637460401074019</v>
      </c>
      <c r="T44">
        <v>7.8757204532799149E-2</v>
      </c>
      <c r="U44">
        <v>-3.4395063422469813E-2</v>
      </c>
      <c r="V44" s="12">
        <v>98480000</v>
      </c>
      <c r="W44" s="12">
        <v>107370000</v>
      </c>
      <c r="X44" s="12">
        <v>142617000</v>
      </c>
      <c r="Y44" s="12">
        <v>169751000</v>
      </c>
      <c r="Z44" s="12">
        <v>158820000</v>
      </c>
      <c r="AA44" s="12">
        <v>88988000</v>
      </c>
      <c r="AB44" s="12">
        <v>94931000</v>
      </c>
      <c r="AC44" s="12">
        <v>53508000</v>
      </c>
      <c r="AD44" s="12">
        <v>51168000</v>
      </c>
      <c r="AE44" s="12">
        <v>0.2257031738792647</v>
      </c>
      <c r="AF44" s="12">
        <v>0.23729763607153576</v>
      </c>
      <c r="AG44" s="12">
        <v>0.31124749362657267</v>
      </c>
      <c r="AH44" s="12">
        <v>0.3682804385336873</v>
      </c>
      <c r="AI44" s="12">
        <v>0.37508548401162123</v>
      </c>
      <c r="AJ44" s="12">
        <v>0.21384371076842362</v>
      </c>
      <c r="AK44" s="12">
        <v>0.20307757522630138</v>
      </c>
      <c r="AL44" s="12">
        <v>0.10209938324444152</v>
      </c>
      <c r="AM44" s="12">
        <v>4.8343590225699846E-2</v>
      </c>
      <c r="AN44" s="12"/>
      <c r="AO44">
        <v>0.22569400677907059</v>
      </c>
      <c r="AP44">
        <v>0.23694454742863197</v>
      </c>
      <c r="AQ44">
        <v>0.31048986674039741</v>
      </c>
      <c r="AR44">
        <v>0.35851248291927762</v>
      </c>
      <c r="AS44">
        <v>0.36447169733381679</v>
      </c>
      <c r="AT44">
        <v>0.20842623995203208</v>
      </c>
      <c r="AU44">
        <v>0.19534453985558689</v>
      </c>
      <c r="AV44">
        <v>9.7868791290796953E-2</v>
      </c>
      <c r="AW44">
        <v>4.6253642944439219E-2</v>
      </c>
      <c r="AX44">
        <v>-0.41863603115052156</v>
      </c>
      <c r="AY44">
        <v>1.3459987699036424</v>
      </c>
      <c r="AZ44">
        <v>1.5608146414501898</v>
      </c>
      <c r="BA44">
        <v>2.081544187404218</v>
      </c>
      <c r="BB44">
        <v>2.4628364163946319</v>
      </c>
      <c r="BC44">
        <v>2.3049125607720775</v>
      </c>
      <c r="BD44">
        <v>1.0115606279342055</v>
      </c>
      <c r="BE44">
        <v>1.2793590469259588</v>
      </c>
      <c r="BF44">
        <v>0.62586116147143112</v>
      </c>
      <c r="BG44">
        <v>0.58729411764705886</v>
      </c>
      <c r="BH44">
        <v>-0.58927007039507795</v>
      </c>
      <c r="BI44" s="12">
        <v>98484000</v>
      </c>
      <c r="BJ44" s="12">
        <v>107530000</v>
      </c>
      <c r="BK44" s="12">
        <v>142965000</v>
      </c>
      <c r="BL44" s="12">
        <v>174376000</v>
      </c>
      <c r="BM44" s="12">
        <v>163445000</v>
      </c>
      <c r="BN44" s="12">
        <v>91301000</v>
      </c>
      <c r="BO44" s="12">
        <v>98689000</v>
      </c>
      <c r="BP44" s="12">
        <v>55821000</v>
      </c>
      <c r="BQ44" s="12">
        <v>53480000</v>
      </c>
      <c r="BR44">
        <v>0.2257031738792647</v>
      </c>
      <c r="BS44">
        <v>0.23729763607153576</v>
      </c>
      <c r="BT44">
        <v>0.31124749362657267</v>
      </c>
      <c r="BU44">
        <v>0.3682804385336873</v>
      </c>
      <c r="BV44">
        <v>0.37508548401162123</v>
      </c>
      <c r="BW44">
        <v>0.21384371076842362</v>
      </c>
      <c r="BX44">
        <v>0.20307757522630138</v>
      </c>
      <c r="BY44">
        <v>0.10209938324444152</v>
      </c>
      <c r="BZ44">
        <v>4.8343590225699846E-2</v>
      </c>
      <c r="CA44">
        <v>-0.41934545418745356</v>
      </c>
      <c r="CB44">
        <v>1.3460534408528668</v>
      </c>
      <c r="CC44">
        <v>1.5631405271038363</v>
      </c>
      <c r="CD44">
        <v>2.0866233671458803</v>
      </c>
      <c r="CE44">
        <v>2.5299383387740297</v>
      </c>
      <c r="CF44">
        <v>2.3720339597997242</v>
      </c>
      <c r="CG44">
        <v>1.0378533835013812</v>
      </c>
      <c r="CH44">
        <v>1.3300045820867361</v>
      </c>
      <c r="CI44">
        <v>0.65291537516813847</v>
      </c>
      <c r="CJ44">
        <v>0.61383070301291254</v>
      </c>
      <c r="CK44">
        <v>-0.58977127323810219</v>
      </c>
      <c r="CM44">
        <v>0.16317209168016905</v>
      </c>
      <c r="CN44">
        <v>0.12001482972300195</v>
      </c>
      <c r="CO44">
        <v>0.1341913965806644</v>
      </c>
      <c r="CP44">
        <v>0.15747422843710598</v>
      </c>
      <c r="CQ44">
        <v>0.20260972934270252</v>
      </c>
      <c r="CR44">
        <v>9.105238996421143E-2</v>
      </c>
      <c r="CS44">
        <v>0.1083242277767832</v>
      </c>
      <c r="CT44">
        <v>0.10913573743625762</v>
      </c>
      <c r="CU44">
        <v>0.50985632838921136</v>
      </c>
      <c r="CW44">
        <v>1.6206860199430264</v>
      </c>
      <c r="CX44">
        <v>1.6218442702540472</v>
      </c>
      <c r="CY44">
        <v>1.9797900851023993</v>
      </c>
      <c r="CZ44">
        <v>1.8250786188427559</v>
      </c>
      <c r="DA44">
        <v>2.0079792727089139</v>
      </c>
      <c r="DB44">
        <v>2.0558774756881335</v>
      </c>
      <c r="DC44">
        <v>1.0902345220971794</v>
      </c>
      <c r="DD44">
        <v>1.0097689544420301</v>
      </c>
      <c r="DE44">
        <v>1.4238472966721901E-2</v>
      </c>
      <c r="DF44">
        <v>0.29397286079987534</v>
      </c>
      <c r="DG44">
        <v>0.26808255212471088</v>
      </c>
      <c r="DH44">
        <v>0.22203039651317466</v>
      </c>
      <c r="DI44">
        <v>0.19562099909818009</v>
      </c>
      <c r="DJ44">
        <v>0.19972048449354451</v>
      </c>
      <c r="DK44">
        <v>0.21111975116640747</v>
      </c>
      <c r="DL44">
        <v>0.2261717359409178</v>
      </c>
      <c r="DM44">
        <v>0.2082537696714295</v>
      </c>
      <c r="DN44">
        <v>0.10417465161518936</v>
      </c>
      <c r="DO44">
        <v>7.9228468005363345E-2</v>
      </c>
      <c r="DQ44">
        <v>20.343908438730367</v>
      </c>
      <c r="DR44">
        <v>20.376788719398203</v>
      </c>
      <c r="DS44">
        <v>20.415284455232381</v>
      </c>
      <c r="DT44">
        <v>20.628268109423789</v>
      </c>
      <c r="DU44">
        <v>20.577258081173817</v>
      </c>
      <c r="DV44">
        <v>20.589717302460681</v>
      </c>
      <c r="DW44">
        <v>20.592884906115707</v>
      </c>
      <c r="DX44">
        <v>20.088044111197483</v>
      </c>
      <c r="DY44">
        <v>20.129190843685755</v>
      </c>
      <c r="DZ44">
        <v>6.0548500863014088E-4</v>
      </c>
      <c r="EA44">
        <v>-1.8688339107584676E-3</v>
      </c>
    </row>
    <row r="45" spans="1:131" x14ac:dyDescent="0.25">
      <c r="A45">
        <v>0</v>
      </c>
      <c r="B45" t="str">
        <f>Bilan!B45</f>
        <v>SEEHAFEN KIEL GMBH &amp; CO. KOMMANDITGESELLSCHAFT</v>
      </c>
      <c r="C45" s="12">
        <v>82552825</v>
      </c>
      <c r="D45" s="12">
        <v>85653050</v>
      </c>
      <c r="E45" s="12">
        <v>91155752</v>
      </c>
      <c r="F45" s="12">
        <v>90617978</v>
      </c>
      <c r="G45" s="12">
        <v>91690300</v>
      </c>
      <c r="H45" s="12">
        <v>96024164</v>
      </c>
      <c r="I45" s="12">
        <v>98399531</v>
      </c>
      <c r="J45" s="12">
        <v>100702085</v>
      </c>
      <c r="K45" s="12">
        <v>102036853</v>
      </c>
      <c r="L45">
        <v>0.55937430741260041</v>
      </c>
      <c r="M45">
        <v>0.5203006111519467</v>
      </c>
      <c r="N45">
        <v>0.50047151434128812</v>
      </c>
      <c r="O45">
        <v>0.51068504082787514</v>
      </c>
      <c r="P45">
        <v>0.49381433194439778</v>
      </c>
      <c r="Q45">
        <v>0.4643341462422983</v>
      </c>
      <c r="R45">
        <v>0.47420791575528998</v>
      </c>
      <c r="S45">
        <v>0.48642361826334385</v>
      </c>
      <c r="T45">
        <v>0.48476080520930032</v>
      </c>
      <c r="U45">
        <v>-3.970402420664338E-2</v>
      </c>
      <c r="V45" s="12">
        <v>59387729</v>
      </c>
      <c r="W45" s="12">
        <v>67748365</v>
      </c>
      <c r="X45" s="12">
        <v>78217412</v>
      </c>
      <c r="Y45" s="12">
        <v>80007163</v>
      </c>
      <c r="Z45" s="12">
        <v>85230732</v>
      </c>
      <c r="AA45" s="12">
        <v>96923119</v>
      </c>
      <c r="AB45" s="12">
        <v>99001847</v>
      </c>
      <c r="AC45" s="12">
        <v>95432877</v>
      </c>
      <c r="AD45" s="12">
        <v>95937941</v>
      </c>
      <c r="AE45" s="12">
        <v>0.42683687967444406</v>
      </c>
      <c r="AF45" s="12">
        <v>0.44811889203108624</v>
      </c>
      <c r="AG45" s="12">
        <v>0.48158259981274487</v>
      </c>
      <c r="AH45" s="12">
        <v>0.47731244890358737</v>
      </c>
      <c r="AI45" s="12">
        <v>0.48831497416213421</v>
      </c>
      <c r="AJ45" s="12">
        <v>0.50587971344485094</v>
      </c>
      <c r="AK45" s="12">
        <v>0.50738483073356921</v>
      </c>
      <c r="AL45" s="12">
        <v>0.49252047636802049</v>
      </c>
      <c r="AM45" s="12">
        <v>0.48794484696151025</v>
      </c>
      <c r="AN45" s="12"/>
      <c r="AO45">
        <v>0.40240863687199324</v>
      </c>
      <c r="AP45">
        <v>0.41153835986045045</v>
      </c>
      <c r="AQ45">
        <v>0.42943627552429647</v>
      </c>
      <c r="AR45">
        <v>0.45088692337824465</v>
      </c>
      <c r="AS45">
        <v>0.45902518569261969</v>
      </c>
      <c r="AT45">
        <v>0.46868113022057323</v>
      </c>
      <c r="AU45">
        <v>0.47711060250677523</v>
      </c>
      <c r="AV45">
        <v>0.46097164057348611</v>
      </c>
      <c r="AW45">
        <v>0.45578584758275864</v>
      </c>
      <c r="AX45">
        <v>3.9464898890849379E-2</v>
      </c>
      <c r="AY45">
        <v>0.71939063260403258</v>
      </c>
      <c r="AZ45">
        <v>0.79096266857981123</v>
      </c>
      <c r="BA45">
        <v>0.85806337267669075</v>
      </c>
      <c r="BB45">
        <v>0.88290607190551085</v>
      </c>
      <c r="BC45">
        <v>0.92955014870711516</v>
      </c>
      <c r="BD45">
        <v>1.0093617581507921</v>
      </c>
      <c r="BE45">
        <v>1.0061211267358581</v>
      </c>
      <c r="BF45">
        <v>0.94767528398245182</v>
      </c>
      <c r="BG45">
        <v>0.94022834083289497</v>
      </c>
      <c r="BH45">
        <v>0.14322665826995765</v>
      </c>
      <c r="BI45" s="12">
        <v>62992865</v>
      </c>
      <c r="BJ45" s="12">
        <v>73770334</v>
      </c>
      <c r="BK45" s="12">
        <v>87715330</v>
      </c>
      <c r="BL45" s="12">
        <v>84696213</v>
      </c>
      <c r="BM45" s="12">
        <v>90669192</v>
      </c>
      <c r="BN45" s="12">
        <v>104615775</v>
      </c>
      <c r="BO45" s="12">
        <v>105283838</v>
      </c>
      <c r="BP45" s="12">
        <v>101964290</v>
      </c>
      <c r="BQ45" s="12">
        <v>102707059</v>
      </c>
      <c r="BR45">
        <v>0.42683687967444406</v>
      </c>
      <c r="BS45">
        <v>0.44811889203108624</v>
      </c>
      <c r="BT45">
        <v>0.48158259981274487</v>
      </c>
      <c r="BU45">
        <v>0.47731244890358737</v>
      </c>
      <c r="BV45">
        <v>0.48831497416213421</v>
      </c>
      <c r="BW45">
        <v>0.50587971344485094</v>
      </c>
      <c r="BX45">
        <v>0.50738483073356921</v>
      </c>
      <c r="BY45">
        <v>0.49252047636802049</v>
      </c>
      <c r="BZ45">
        <v>0.48794484696151025</v>
      </c>
      <c r="CA45">
        <v>5.9850239831129755E-2</v>
      </c>
      <c r="CB45">
        <v>0.76306128833265241</v>
      </c>
      <c r="CC45">
        <v>0.86126920173887567</v>
      </c>
      <c r="CD45">
        <v>0.96225776295499155</v>
      </c>
      <c r="CE45">
        <v>0.93465132272097262</v>
      </c>
      <c r="CF45">
        <v>0.98886351118929705</v>
      </c>
      <c r="CG45">
        <v>1.0894734267095521</v>
      </c>
      <c r="CH45">
        <v>1.0699628029731159</v>
      </c>
      <c r="CI45">
        <v>1.012534050312861</v>
      </c>
      <c r="CJ45">
        <v>1.0065682739156998</v>
      </c>
      <c r="CK45">
        <v>0.1656469104840709</v>
      </c>
      <c r="CM45">
        <v>4.9243426570577828E-2</v>
      </c>
      <c r="CN45">
        <v>6.2193141393122618E-2</v>
      </c>
      <c r="CO45">
        <v>5.4617723432471552E-2</v>
      </c>
      <c r="CP45">
        <v>5.9826041758174429E-2</v>
      </c>
      <c r="CQ45">
        <v>5.7772506325087077E-2</v>
      </c>
      <c r="CR45">
        <v>5.356135809556091E-2</v>
      </c>
      <c r="CS45">
        <v>5.6682906180485319E-2</v>
      </c>
      <c r="CT45">
        <v>0</v>
      </c>
      <c r="CU45">
        <v>5.7761156898383841E-2</v>
      </c>
      <c r="CW45">
        <v>0.15396150980549944</v>
      </c>
      <c r="CX45">
        <v>0.17570613000299667</v>
      </c>
      <c r="CY45">
        <v>0.11107178965407664</v>
      </c>
      <c r="CZ45">
        <v>0.12455486510659781</v>
      </c>
      <c r="DA45">
        <v>0.15152731792250249</v>
      </c>
      <c r="DB45">
        <v>0.12261881187218721</v>
      </c>
      <c r="DC45">
        <v>0</v>
      </c>
      <c r="DD45">
        <v>0</v>
      </c>
      <c r="DE45">
        <v>0.36422865242759694</v>
      </c>
      <c r="DF45">
        <v>0.96821128016157565</v>
      </c>
      <c r="DG45">
        <v>0.95708593096743022</v>
      </c>
      <c r="DH45">
        <v>0.94130726253750407</v>
      </c>
      <c r="DI45">
        <v>0.94873802526187934</v>
      </c>
      <c r="DJ45">
        <v>0.96452004912749856</v>
      </c>
      <c r="DK45">
        <v>0.94801607162841972</v>
      </c>
      <c r="DL45">
        <v>0.96357838381923944</v>
      </c>
      <c r="DM45">
        <v>0.96252015041781036</v>
      </c>
      <c r="DN45">
        <v>0.95381365970568144</v>
      </c>
      <c r="DO45">
        <v>-7.6096205088895354E-4</v>
      </c>
      <c r="DQ45">
        <v>16.761789685124679</v>
      </c>
      <c r="DR45">
        <v>16.938832777402535</v>
      </c>
      <c r="DS45">
        <v>17.180221567420006</v>
      </c>
      <c r="DT45">
        <v>16.822706274465471</v>
      </c>
      <c r="DU45">
        <v>16.911156489945736</v>
      </c>
      <c r="DV45">
        <v>17.152533512198698</v>
      </c>
      <c r="DW45">
        <v>17.048586482493587</v>
      </c>
      <c r="DX45">
        <v>0</v>
      </c>
      <c r="DY45">
        <v>0</v>
      </c>
      <c r="DZ45">
        <v>1.427324159624855E-2</v>
      </c>
      <c r="EA45">
        <v>1.9606074810558788E-2</v>
      </c>
    </row>
    <row r="46" spans="1:131" x14ac:dyDescent="0.25">
      <c r="A46">
        <v>0</v>
      </c>
      <c r="B46" t="str">
        <f>Bilan!B46</f>
        <v>SKF GMBH</v>
      </c>
      <c r="C46" s="12">
        <v>216025742</v>
      </c>
      <c r="D46" s="12">
        <v>226665711</v>
      </c>
      <c r="E46" s="12">
        <v>233804077</v>
      </c>
      <c r="F46" s="12">
        <v>282333897</v>
      </c>
      <c r="G46" s="12">
        <v>143309878</v>
      </c>
      <c r="H46" s="12">
        <v>194947722</v>
      </c>
      <c r="I46" s="12">
        <v>194315486</v>
      </c>
      <c r="J46" s="12">
        <v>233734360</v>
      </c>
      <c r="K46" s="12">
        <v>207715242</v>
      </c>
      <c r="L46">
        <v>0.24841224985367646</v>
      </c>
      <c r="M46">
        <v>0.25445278887840544</v>
      </c>
      <c r="N46">
        <v>0.23569732495489587</v>
      </c>
      <c r="O46">
        <v>0.28461913018118473</v>
      </c>
      <c r="P46">
        <v>0.14389646142053913</v>
      </c>
      <c r="Q46">
        <v>0.22057588357584829</v>
      </c>
      <c r="R46">
        <v>0.21582366554336643</v>
      </c>
      <c r="S46">
        <v>0.24826420481258274</v>
      </c>
      <c r="T46">
        <v>0.20311942194455634</v>
      </c>
      <c r="U46">
        <v>0.49985387696657241</v>
      </c>
      <c r="V46" s="12">
        <v>653600221</v>
      </c>
      <c r="W46" s="12">
        <v>531501601</v>
      </c>
      <c r="X46" s="12">
        <v>586986817</v>
      </c>
      <c r="Y46" s="12">
        <v>569008582</v>
      </c>
      <c r="Z46" s="12">
        <v>587369059</v>
      </c>
      <c r="AA46" s="12">
        <v>385251465</v>
      </c>
      <c r="AB46" s="12">
        <v>401989518</v>
      </c>
      <c r="AC46" s="12">
        <v>523068301</v>
      </c>
      <c r="AD46" s="12">
        <v>554253187</v>
      </c>
      <c r="AE46" s="12">
        <v>0.75158775014632351</v>
      </c>
      <c r="AF46" s="12">
        <v>0.59665868327030502</v>
      </c>
      <c r="AG46" s="12">
        <v>0.59173999156006585</v>
      </c>
      <c r="AH46" s="12">
        <v>0.57361418304819878</v>
      </c>
      <c r="AI46" s="12">
        <v>0.58977322650439967</v>
      </c>
      <c r="AJ46" s="12">
        <v>0.435897282714927</v>
      </c>
      <c r="AK46" s="12">
        <v>0.44648449318532996</v>
      </c>
      <c r="AL46" s="12">
        <v>0.55558427871038596</v>
      </c>
      <c r="AM46" s="12">
        <v>0.54199001416741532</v>
      </c>
      <c r="AN46" s="12"/>
      <c r="AO46">
        <v>0.75158775014632351</v>
      </c>
      <c r="AP46">
        <v>0.59665868327030502</v>
      </c>
      <c r="AQ46">
        <v>0.59173999156006585</v>
      </c>
      <c r="AR46">
        <v>0.57361418304819878</v>
      </c>
      <c r="AS46">
        <v>0.58977322650439967</v>
      </c>
      <c r="AT46">
        <v>0.435897282714927</v>
      </c>
      <c r="AU46">
        <v>0.44648449318532996</v>
      </c>
      <c r="AV46">
        <v>0.55558427871038596</v>
      </c>
      <c r="AW46">
        <v>0.54199001416741532</v>
      </c>
      <c r="AX46">
        <v>-0.24008628866434412</v>
      </c>
      <c r="AY46">
        <v>3.0255663743999546</v>
      </c>
      <c r="AZ46">
        <v>2.3448698907970247</v>
      </c>
      <c r="BA46">
        <v>2.5105927344457726</v>
      </c>
      <c r="BB46">
        <v>2.0153746611587344</v>
      </c>
      <c r="BC46">
        <v>4.098594369049704</v>
      </c>
      <c r="BD46">
        <v>1.9761783366722285</v>
      </c>
      <c r="BE46">
        <v>2.0687466875388409</v>
      </c>
      <c r="BF46">
        <v>2.2378750860592342</v>
      </c>
      <c r="BG46">
        <v>2.6683318068685589</v>
      </c>
      <c r="BH46">
        <v>-1.9448654010550112E-2</v>
      </c>
      <c r="BI46" s="12">
        <v>653600221</v>
      </c>
      <c r="BJ46" s="12">
        <v>531501601</v>
      </c>
      <c r="BK46" s="12">
        <v>586986817</v>
      </c>
      <c r="BL46" s="12">
        <v>569008582</v>
      </c>
      <c r="BM46" s="12">
        <v>587369059</v>
      </c>
      <c r="BN46" s="12">
        <v>385251465</v>
      </c>
      <c r="BO46" s="12">
        <v>401989518</v>
      </c>
      <c r="BP46" s="12">
        <v>523068301</v>
      </c>
      <c r="BQ46" s="12">
        <v>554253187</v>
      </c>
      <c r="BR46">
        <v>0.75158775014632351</v>
      </c>
      <c r="BS46">
        <v>0.59665868327030502</v>
      </c>
      <c r="BT46">
        <v>0.59173999156006585</v>
      </c>
      <c r="BU46">
        <v>0.57361418304819878</v>
      </c>
      <c r="BV46">
        <v>0.58977322650439967</v>
      </c>
      <c r="BW46">
        <v>0.435897282714927</v>
      </c>
      <c r="BX46">
        <v>0.44648449318532996</v>
      </c>
      <c r="BY46">
        <v>0.55558427871038596</v>
      </c>
      <c r="BZ46">
        <v>0.54199001416741532</v>
      </c>
      <c r="CA46">
        <v>-0.24008628866434412</v>
      </c>
      <c r="CB46">
        <v>3.0255663743999546</v>
      </c>
      <c r="CC46">
        <v>2.3448698907970247</v>
      </c>
      <c r="CD46">
        <v>2.5105927344457726</v>
      </c>
      <c r="CE46">
        <v>2.0153746611587344</v>
      </c>
      <c r="CF46">
        <v>4.098594369049704</v>
      </c>
      <c r="CG46">
        <v>1.9761783366722285</v>
      </c>
      <c r="CH46">
        <v>2.0687466875388409</v>
      </c>
      <c r="CI46">
        <v>2.2378750860592342</v>
      </c>
      <c r="CJ46">
        <v>2.6683318068685589</v>
      </c>
      <c r="CK46">
        <v>-1.9448654010550112E-2</v>
      </c>
      <c r="CM46">
        <v>0.12730048401280311</v>
      </c>
      <c r="CN46">
        <v>0.10862129292179425</v>
      </c>
      <c r="CO46">
        <v>0.17203883767312403</v>
      </c>
      <c r="CP46">
        <v>2.0078308586848195E-2</v>
      </c>
      <c r="CQ46">
        <v>0.12448444575575882</v>
      </c>
      <c r="CR46">
        <v>0.1544821110500367</v>
      </c>
      <c r="CS46">
        <v>0.15155653345416334</v>
      </c>
      <c r="CT46">
        <v>0.10169741060134298</v>
      </c>
      <c r="CU46">
        <v>-0.27641660778782495</v>
      </c>
      <c r="CW46">
        <v>1.8343881885688365</v>
      </c>
      <c r="CX46">
        <v>2.0144933132752594</v>
      </c>
      <c r="CY46">
        <v>1.9534648042250653</v>
      </c>
      <c r="CZ46">
        <v>1.4513439430423296</v>
      </c>
      <c r="DA46">
        <v>1.6471704992969376</v>
      </c>
      <c r="DB46">
        <v>2.0527560826122966</v>
      </c>
      <c r="DC46">
        <v>1.9705708743757921</v>
      </c>
      <c r="DD46">
        <v>1.8804985626659709</v>
      </c>
      <c r="DE46">
        <v>-0.15679540489578153</v>
      </c>
      <c r="DF46">
        <v>9.1748461286453101E-2</v>
      </c>
      <c r="DG46">
        <v>8.963676870275876E-2</v>
      </c>
      <c r="DH46">
        <v>7.3826680691898225E-2</v>
      </c>
      <c r="DI46">
        <v>9.311700903228505E-2</v>
      </c>
      <c r="DJ46">
        <v>0.10723104753741983</v>
      </c>
      <c r="DK46">
        <v>0.11806694133691785</v>
      </c>
      <c r="DL46">
        <v>0.10574029548507806</v>
      </c>
      <c r="DM46">
        <v>8.826799733260049E-2</v>
      </c>
      <c r="DN46">
        <v>7.5473757885746784E-2</v>
      </c>
      <c r="DO46">
        <v>0.2679417279820735</v>
      </c>
      <c r="DQ46">
        <v>21.117513085486188</v>
      </c>
      <c r="DR46">
        <v>21.190284763896457</v>
      </c>
      <c r="DS46">
        <v>21.30799452377369</v>
      </c>
      <c r="DT46">
        <v>21.384805482389073</v>
      </c>
      <c r="DU46">
        <v>21.087694323336883</v>
      </c>
      <c r="DV46">
        <v>21.218240046243544</v>
      </c>
      <c r="DW46">
        <v>21.318938809681512</v>
      </c>
      <c r="DX46">
        <v>21.29661046587464</v>
      </c>
      <c r="DY46">
        <v>21.294494507865338</v>
      </c>
      <c r="DZ46">
        <v>6.1906114962123129E-3</v>
      </c>
      <c r="EA46">
        <v>-7.78896194696275E-3</v>
      </c>
    </row>
    <row r="47" spans="1:131" x14ac:dyDescent="0.25">
      <c r="A47">
        <v>0</v>
      </c>
      <c r="B47" t="str">
        <f>Bilan!B47</f>
        <v>SKODA AUTO DEUTSCHLAND GMBH</v>
      </c>
      <c r="C47" s="12">
        <v>6144000</v>
      </c>
      <c r="D47" s="12">
        <v>7111000</v>
      </c>
      <c r="E47" s="12">
        <v>7823000</v>
      </c>
      <c r="F47" s="12">
        <v>10024000</v>
      </c>
      <c r="G47" s="12">
        <v>29873000</v>
      </c>
      <c r="H47" s="12">
        <v>16153000</v>
      </c>
      <c r="I47" s="12">
        <v>24596000</v>
      </c>
      <c r="J47" s="12">
        <v>29348000</v>
      </c>
      <c r="K47" s="12">
        <v>34376000</v>
      </c>
      <c r="L47">
        <v>4.8155376331444427E-2</v>
      </c>
      <c r="M47">
        <v>4.42240119406698E-2</v>
      </c>
      <c r="N47">
        <v>4.4614138741245979E-2</v>
      </c>
      <c r="O47">
        <v>4.9785194566540021E-2</v>
      </c>
      <c r="P47">
        <v>0.1061720760296271</v>
      </c>
      <c r="Q47">
        <v>5.5671396420459832E-2</v>
      </c>
      <c r="R47">
        <v>7.1046254011444349E-2</v>
      </c>
      <c r="S47">
        <v>6.876836486505486E-2</v>
      </c>
      <c r="T47">
        <v>7.0867829930402082E-2</v>
      </c>
      <c r="U47">
        <v>-0.33083860965835271</v>
      </c>
      <c r="V47" s="12">
        <v>75754000</v>
      </c>
      <c r="W47" s="12">
        <v>121395000</v>
      </c>
      <c r="X47" s="12">
        <v>133755000</v>
      </c>
      <c r="Y47" s="12">
        <v>135725000</v>
      </c>
      <c r="Z47" s="12">
        <v>213273000</v>
      </c>
      <c r="AA47" s="12">
        <v>241323000</v>
      </c>
      <c r="AB47" s="12">
        <v>271974000</v>
      </c>
      <c r="AC47" s="12">
        <v>280862000</v>
      </c>
      <c r="AD47" s="12">
        <v>306727000</v>
      </c>
      <c r="AE47" s="12">
        <v>0.77639571429691112</v>
      </c>
      <c r="AF47" s="12">
        <v>0.75496750520849532</v>
      </c>
      <c r="AG47" s="12">
        <v>0.76279740858179168</v>
      </c>
      <c r="AH47" s="12">
        <v>0.79825672353423227</v>
      </c>
      <c r="AI47" s="12">
        <v>0.75799675864716165</v>
      </c>
      <c r="AJ47" s="12">
        <v>0.83172094337736813</v>
      </c>
      <c r="AK47" s="12">
        <v>0.78560472794391634</v>
      </c>
      <c r="AL47" s="12">
        <v>0.65811709461391021</v>
      </c>
      <c r="AM47" s="12">
        <v>0.63233293201833951</v>
      </c>
      <c r="AN47" s="12"/>
      <c r="AO47">
        <v>0.59374387672725282</v>
      </c>
      <c r="AP47">
        <v>0.75496750520849532</v>
      </c>
      <c r="AQ47">
        <v>0.76279740858179168</v>
      </c>
      <c r="AR47">
        <v>0.67409173309493653</v>
      </c>
      <c r="AS47">
        <v>0.75799675864716165</v>
      </c>
      <c r="AT47">
        <v>0.83172094337736813</v>
      </c>
      <c r="AU47">
        <v>0.78560472794391634</v>
      </c>
      <c r="AV47">
        <v>0.65811709461391021</v>
      </c>
      <c r="AW47">
        <v>0.63233293201833951</v>
      </c>
      <c r="AX47">
        <v>0.23383940574187653</v>
      </c>
      <c r="AY47">
        <v>12.329752604166666</v>
      </c>
      <c r="AZ47">
        <v>17.071438616228377</v>
      </c>
      <c r="BA47">
        <v>17.097660743960116</v>
      </c>
      <c r="BB47">
        <v>13.540003990422985</v>
      </c>
      <c r="BC47">
        <v>7.1393231346031536</v>
      </c>
      <c r="BD47">
        <v>14.939825419426732</v>
      </c>
      <c r="BE47">
        <v>11.057651650674906</v>
      </c>
      <c r="BF47">
        <v>9.5700558811503331</v>
      </c>
      <c r="BG47">
        <v>8.9227077030486388</v>
      </c>
      <c r="BH47">
        <v>0.10338412233806273</v>
      </c>
      <c r="BI47" s="12">
        <v>99058000</v>
      </c>
      <c r="BJ47" s="12">
        <v>121395000</v>
      </c>
      <c r="BK47" s="12">
        <v>133755000</v>
      </c>
      <c r="BL47" s="12">
        <v>160725000</v>
      </c>
      <c r="BM47" s="12">
        <v>213273000</v>
      </c>
      <c r="BN47" s="12">
        <v>241323000</v>
      </c>
      <c r="BO47" s="12">
        <v>271974000</v>
      </c>
      <c r="BP47" s="12">
        <v>280862000</v>
      </c>
      <c r="BQ47" s="12">
        <v>306727000</v>
      </c>
      <c r="BR47">
        <v>0.77639571429691112</v>
      </c>
      <c r="BS47">
        <v>0.75496750520849532</v>
      </c>
      <c r="BT47">
        <v>0.76279740858179168</v>
      </c>
      <c r="BU47">
        <v>0.79825672353423227</v>
      </c>
      <c r="BV47">
        <v>0.75799675864716165</v>
      </c>
      <c r="BW47">
        <v>0.83172094337736813</v>
      </c>
      <c r="BX47">
        <v>0.78560472794391634</v>
      </c>
      <c r="BY47">
        <v>0.65811709461391021</v>
      </c>
      <c r="BZ47">
        <v>0.63233293201833951</v>
      </c>
      <c r="CA47">
        <v>4.1921626034009576E-2</v>
      </c>
      <c r="CB47">
        <v>16.122721354166668</v>
      </c>
      <c r="CC47">
        <v>17.071438616228377</v>
      </c>
      <c r="CD47">
        <v>17.097660743960116</v>
      </c>
      <c r="CE47">
        <v>16.034018355945729</v>
      </c>
      <c r="CF47">
        <v>7.1393231346031536</v>
      </c>
      <c r="CG47">
        <v>14.939825419426732</v>
      </c>
      <c r="CH47">
        <v>11.057651650674906</v>
      </c>
      <c r="CI47">
        <v>9.5700558811503331</v>
      </c>
      <c r="CJ47">
        <v>8.9227077030486388</v>
      </c>
      <c r="CK47">
        <v>-6.8241966064186824E-2</v>
      </c>
      <c r="CM47">
        <v>0.12558489501281478</v>
      </c>
      <c r="CN47">
        <v>0.11380328990329301</v>
      </c>
      <c r="CO47">
        <v>0.21179597143965143</v>
      </c>
      <c r="CP47">
        <v>0.19843055452084729</v>
      </c>
      <c r="CQ47">
        <v>6.5776005459120573E-2</v>
      </c>
      <c r="CR47">
        <v>7.4310095847306037E-2</v>
      </c>
      <c r="CS47">
        <v>0.10690445035630003</v>
      </c>
      <c r="CT47">
        <v>6.3390710600188388E-2</v>
      </c>
      <c r="CU47">
        <v>-0.68943693776601123</v>
      </c>
      <c r="CW47">
        <v>12.754402878036164</v>
      </c>
      <c r="CX47">
        <v>10.962156783482074</v>
      </c>
      <c r="CY47">
        <v>9.8340157857517614</v>
      </c>
      <c r="CZ47">
        <v>11.013533983957883</v>
      </c>
      <c r="DA47">
        <v>6.6404124194992962</v>
      </c>
      <c r="DB47">
        <v>8.1235640998245735</v>
      </c>
      <c r="DC47">
        <v>6.6725881506772158</v>
      </c>
      <c r="DD47">
        <v>5.5659448034754408</v>
      </c>
      <c r="DE47">
        <v>-0.32475068535883278</v>
      </c>
      <c r="DF47">
        <v>2.4477415410660962E-2</v>
      </c>
      <c r="DG47">
        <v>2.051058801579651E-2</v>
      </c>
      <c r="DH47">
        <v>1.9658051417752127E-2</v>
      </c>
      <c r="DI47">
        <v>1.6802006506245498E-2</v>
      </c>
      <c r="DJ47">
        <v>1.0722764817105244E-2</v>
      </c>
      <c r="DK47">
        <v>8.1027334231722325E-3</v>
      </c>
      <c r="DL47">
        <v>8.7175798750422449E-3</v>
      </c>
      <c r="DM47">
        <v>8.2527661528800332E-3</v>
      </c>
      <c r="DN47">
        <v>6.733021077283372E-3</v>
      </c>
      <c r="DO47">
        <v>-0.51775203633206823</v>
      </c>
      <c r="DQ47">
        <v>20.998966164878226</v>
      </c>
      <c r="DR47">
        <v>21.210185579182976</v>
      </c>
      <c r="DS47">
        <v>21.290089869239598</v>
      </c>
      <c r="DT47">
        <v>21.268130503515746</v>
      </c>
      <c r="DU47">
        <v>21.519655291724018</v>
      </c>
      <c r="DV47">
        <v>21.348333836155984</v>
      </c>
      <c r="DW47">
        <v>21.580674128948473</v>
      </c>
      <c r="DX47">
        <v>21.560526348841666</v>
      </c>
      <c r="DY47">
        <v>21.588413158357753</v>
      </c>
      <c r="DZ47">
        <v>-7.9611617028977327E-3</v>
      </c>
      <c r="EA47">
        <v>3.7710570107222152E-3</v>
      </c>
    </row>
    <row r="48" spans="1:131" x14ac:dyDescent="0.25">
      <c r="A48">
        <v>0</v>
      </c>
      <c r="B48" t="str">
        <f>Bilan!B48</f>
        <v>SODAWERK STAßFURT GMBH &amp; CO. KG</v>
      </c>
      <c r="C48" s="12">
        <v>20647000</v>
      </c>
      <c r="D48" s="12">
        <v>19288508</v>
      </c>
      <c r="E48" s="12">
        <v>16622627</v>
      </c>
      <c r="F48" s="12">
        <v>2117970</v>
      </c>
      <c r="G48" s="12">
        <v>14932392</v>
      </c>
      <c r="H48" s="12">
        <v>18915267</v>
      </c>
      <c r="I48" s="12">
        <v>16241324</v>
      </c>
      <c r="J48" s="12">
        <v>45871371</v>
      </c>
      <c r="K48" s="12">
        <v>39271504</v>
      </c>
      <c r="L48">
        <v>0.24524581596170522</v>
      </c>
      <c r="M48">
        <v>0.23449882672827665</v>
      </c>
      <c r="N48">
        <v>0.11546817979338755</v>
      </c>
      <c r="O48">
        <v>1.6739933498368127E-2</v>
      </c>
      <c r="P48">
        <v>0.10092086315648356</v>
      </c>
      <c r="Q48">
        <v>0.13560403183701145</v>
      </c>
      <c r="R48">
        <v>0.13469607446028931</v>
      </c>
      <c r="S48">
        <v>0.44227201349418649</v>
      </c>
      <c r="T48">
        <v>0.44162794492117458</v>
      </c>
      <c r="U48">
        <v>0.33467025793700705</v>
      </c>
      <c r="V48" s="12">
        <v>27734000</v>
      </c>
      <c r="W48" s="12">
        <v>31166231</v>
      </c>
      <c r="X48" s="12">
        <v>95123801</v>
      </c>
      <c r="Y48" s="12">
        <v>26840849</v>
      </c>
      <c r="Z48" s="12">
        <v>82483547</v>
      </c>
      <c r="AA48" s="12">
        <v>67146878</v>
      </c>
      <c r="AB48" s="12">
        <v>62323487</v>
      </c>
      <c r="AC48" s="12">
        <v>18160652</v>
      </c>
      <c r="AD48" s="12">
        <v>13348239</v>
      </c>
      <c r="AE48" s="12">
        <v>0.50637256648730833</v>
      </c>
      <c r="AF48" s="12">
        <v>0.52772064086180082</v>
      </c>
      <c r="AG48" s="12">
        <v>0.68939547713709648</v>
      </c>
      <c r="AH48" s="12">
        <v>0.67683008951296442</v>
      </c>
      <c r="AI48" s="12">
        <v>0.56361899878777844</v>
      </c>
      <c r="AJ48" s="12">
        <v>0.52342043928748716</v>
      </c>
      <c r="AK48" s="12">
        <v>0.59925264700994119</v>
      </c>
      <c r="AL48" s="12">
        <v>0.17511581670269449</v>
      </c>
      <c r="AM48" s="12">
        <v>0.15010770552323829</v>
      </c>
      <c r="AN48" s="12"/>
      <c r="AO48">
        <v>0.32942545938305479</v>
      </c>
      <c r="AP48">
        <v>0.37890149943388285</v>
      </c>
      <c r="AQ48">
        <v>0.6607723410083387</v>
      </c>
      <c r="AR48">
        <v>0.21214371653032885</v>
      </c>
      <c r="AS48">
        <v>0.5574666643795837</v>
      </c>
      <c r="AT48">
        <v>0.48137768195753855</v>
      </c>
      <c r="AU48">
        <v>0.51687467386137187</v>
      </c>
      <c r="AV48">
        <v>0.17509718919033887</v>
      </c>
      <c r="AW48">
        <v>0.15010770552323829</v>
      </c>
      <c r="AX48">
        <v>1.269111194197067</v>
      </c>
      <c r="AY48">
        <v>1.3432459921538238</v>
      </c>
      <c r="AZ48">
        <v>1.6157927300546004</v>
      </c>
      <c r="BA48">
        <v>5.7225492095804107</v>
      </c>
      <c r="BB48">
        <v>12.672912741917969</v>
      </c>
      <c r="BC48">
        <v>5.523800004714583</v>
      </c>
      <c r="BD48">
        <v>3.5498773556831105</v>
      </c>
      <c r="BE48">
        <v>3.8373402931928458</v>
      </c>
      <c r="BF48">
        <v>0.39590384163577758</v>
      </c>
      <c r="BG48">
        <v>0.33989630241816049</v>
      </c>
      <c r="BH48">
        <v>-0.71988465256757872</v>
      </c>
      <c r="BI48" s="12">
        <v>42631000</v>
      </c>
      <c r="BJ48" s="12">
        <v>43407227</v>
      </c>
      <c r="BK48" s="12">
        <v>99244345</v>
      </c>
      <c r="BL48" s="12">
        <v>85633902</v>
      </c>
      <c r="BM48" s="12">
        <v>83393855</v>
      </c>
      <c r="BN48" s="12">
        <v>73011379</v>
      </c>
      <c r="BO48" s="12">
        <v>72256422</v>
      </c>
      <c r="BP48" s="12">
        <v>18162584</v>
      </c>
      <c r="BQ48" s="12">
        <v>13348239</v>
      </c>
      <c r="BR48">
        <v>0.50637256648730833</v>
      </c>
      <c r="BS48">
        <v>0.52772064086180082</v>
      </c>
      <c r="BT48">
        <v>0.68939547713709648</v>
      </c>
      <c r="BU48">
        <v>0.67683008951296442</v>
      </c>
      <c r="BV48">
        <v>0.56361899878777844</v>
      </c>
      <c r="BW48">
        <v>0.52342043928748716</v>
      </c>
      <c r="BX48">
        <v>0.59925264700994119</v>
      </c>
      <c r="BY48">
        <v>0.17511581670269449</v>
      </c>
      <c r="BZ48">
        <v>0.15010770552323829</v>
      </c>
      <c r="CA48">
        <v>-0.22665902802262863</v>
      </c>
      <c r="CB48">
        <v>2.0647551702426501</v>
      </c>
      <c r="CC48">
        <v>2.2504191096584556</v>
      </c>
      <c r="CD48">
        <v>5.9704368629579427</v>
      </c>
      <c r="CE48">
        <v>40.432065609994474</v>
      </c>
      <c r="CF48">
        <v>5.584761972495766</v>
      </c>
      <c r="CG48">
        <v>3.8599179699657427</v>
      </c>
      <c r="CH48">
        <v>4.4489243610927289</v>
      </c>
      <c r="CI48">
        <v>0.39594595940897426</v>
      </c>
      <c r="CJ48">
        <v>0.33989630241816049</v>
      </c>
      <c r="CK48">
        <v>-0.90453324825898573</v>
      </c>
      <c r="CM48">
        <v>0.26036731639525351</v>
      </c>
      <c r="CN48">
        <v>0.18243557406209293</v>
      </c>
      <c r="CO48">
        <v>0.12031148502656415</v>
      </c>
      <c r="CP48">
        <v>0.24100837855813986</v>
      </c>
      <c r="CQ48">
        <v>0.11602168695378236</v>
      </c>
      <c r="CR48">
        <v>9.8774511005787616E-2</v>
      </c>
      <c r="CS48">
        <v>4.8563024496432003E-2</v>
      </c>
      <c r="CT48">
        <v>0.11118528799074155</v>
      </c>
      <c r="CU48">
        <v>-3.5655765298172715E-2</v>
      </c>
      <c r="CW48">
        <v>0.99641279739633448</v>
      </c>
      <c r="CX48">
        <v>1.1037518617443587</v>
      </c>
      <c r="CY48">
        <v>1.1441865794817312</v>
      </c>
      <c r="CZ48">
        <v>0.94253204549203806</v>
      </c>
      <c r="DA48">
        <v>0.77983842109953572</v>
      </c>
      <c r="DB48">
        <v>0.89742013440316992</v>
      </c>
      <c r="DC48">
        <v>1.0636426628636373</v>
      </c>
      <c r="DD48">
        <v>1.2215171235287434</v>
      </c>
      <c r="DE48">
        <v>-0.31843421773678732</v>
      </c>
      <c r="DF48">
        <v>0.62645951371319297</v>
      </c>
      <c r="DG48">
        <v>0.62367960960815405</v>
      </c>
      <c r="DH48">
        <v>0.41304381667359447</v>
      </c>
      <c r="DI48">
        <v>0.61347727740773761</v>
      </c>
      <c r="DJ48">
        <v>0.52361796419360673</v>
      </c>
      <c r="DK48">
        <v>0.51149121666765174</v>
      </c>
      <c r="DL48">
        <v>0.57910786219260035</v>
      </c>
      <c r="DM48">
        <v>0.59662244441883427</v>
      </c>
      <c r="DN48">
        <v>0.65093026370296148</v>
      </c>
      <c r="DO48">
        <v>-0.16624260505789282</v>
      </c>
      <c r="DQ48">
        <v>18.113584782235986</v>
      </c>
      <c r="DR48">
        <v>18.24498118922569</v>
      </c>
      <c r="DS48">
        <v>18.324039901208675</v>
      </c>
      <c r="DT48">
        <v>18.91972966376072</v>
      </c>
      <c r="DU48">
        <v>18.596741475954065</v>
      </c>
      <c r="DV48">
        <v>18.563793448856028</v>
      </c>
      <c r="DW48">
        <v>18.645264961009151</v>
      </c>
      <c r="DX48">
        <v>18.669503254427926</v>
      </c>
      <c r="DY48">
        <v>18.657275563946396</v>
      </c>
      <c r="DZ48">
        <v>-1.7717096912187179E-3</v>
      </c>
      <c r="EA48">
        <v>-1.881296515491231E-2</v>
      </c>
    </row>
    <row r="49" spans="1:131" x14ac:dyDescent="0.25">
      <c r="A49">
        <v>0</v>
      </c>
      <c r="B49" t="str">
        <f>Bilan!B49</f>
        <v>STADTWERKE DÜSSELDORF AG</v>
      </c>
      <c r="C49" s="12">
        <v>416636886</v>
      </c>
      <c r="D49" s="12">
        <v>410893228</v>
      </c>
      <c r="E49" s="12">
        <v>428925202</v>
      </c>
      <c r="F49" s="12">
        <v>438854901</v>
      </c>
      <c r="G49" s="12">
        <v>434252053</v>
      </c>
      <c r="H49" s="12">
        <v>432460414</v>
      </c>
      <c r="I49" s="12">
        <v>436568248</v>
      </c>
      <c r="J49" s="12">
        <v>409343655</v>
      </c>
      <c r="K49" s="12">
        <v>421577749</v>
      </c>
      <c r="L49">
        <v>0.46890129168685635</v>
      </c>
      <c r="M49">
        <v>0.45756530758874292</v>
      </c>
      <c r="N49">
        <v>0.43141696110158423</v>
      </c>
      <c r="O49">
        <v>0.41767321018908837</v>
      </c>
      <c r="P49">
        <v>0.47167657779291888</v>
      </c>
      <c r="Q49">
        <v>0.47670006541970761</v>
      </c>
      <c r="R49">
        <v>0.4706744618312082</v>
      </c>
      <c r="S49">
        <v>0.46608342010312542</v>
      </c>
      <c r="T49">
        <v>0.43928058938636599</v>
      </c>
      <c r="U49">
        <v>-2.1245828368239269E-3</v>
      </c>
      <c r="V49" s="12">
        <v>395672108</v>
      </c>
      <c r="W49" s="12">
        <v>486945838</v>
      </c>
      <c r="X49" s="12">
        <v>495830937</v>
      </c>
      <c r="Y49" s="12">
        <v>449924560</v>
      </c>
      <c r="Z49" s="12">
        <v>411505369</v>
      </c>
      <c r="AA49" s="12">
        <v>380014579</v>
      </c>
      <c r="AB49" s="12">
        <v>406442707</v>
      </c>
      <c r="AC49" s="12">
        <v>372592639</v>
      </c>
      <c r="AD49" s="12">
        <v>443624952</v>
      </c>
      <c r="AE49" s="12">
        <v>0.4560455999830445</v>
      </c>
      <c r="AF49" s="12">
        <v>0.54225649623879457</v>
      </c>
      <c r="AG49" s="12">
        <v>0.50630421259371339</v>
      </c>
      <c r="AH49" s="12">
        <v>0.43660854039296298</v>
      </c>
      <c r="AI49" s="12">
        <v>0.45812680590924265</v>
      </c>
      <c r="AJ49" s="12">
        <v>0.42949050224309565</v>
      </c>
      <c r="AK49" s="12">
        <v>0.44708288491079812</v>
      </c>
      <c r="AL49" s="12">
        <v>0.45454493088764425</v>
      </c>
      <c r="AM49" s="12">
        <v>0.47176177165652289</v>
      </c>
      <c r="AN49" s="12"/>
      <c r="AO49">
        <v>0.44530661772866009</v>
      </c>
      <c r="AP49">
        <v>0.54225649623879457</v>
      </c>
      <c r="AQ49">
        <v>0.49871137220025386</v>
      </c>
      <c r="AR49">
        <v>0.42820858304169446</v>
      </c>
      <c r="AS49">
        <v>0.44696954879642747</v>
      </c>
      <c r="AT49">
        <v>0.41888914870655108</v>
      </c>
      <c r="AU49">
        <v>0.43819540990173989</v>
      </c>
      <c r="AV49">
        <v>0.42423828821865861</v>
      </c>
      <c r="AW49">
        <v>0.4622535957917891</v>
      </c>
      <c r="AX49">
        <v>-2.1763772853277779E-2</v>
      </c>
      <c r="AY49">
        <v>0.94968093631536987</v>
      </c>
      <c r="AZ49">
        <v>1.1850909307271427</v>
      </c>
      <c r="BA49">
        <v>1.1559846208337277</v>
      </c>
      <c r="BB49">
        <v>1.0252239612108149</v>
      </c>
      <c r="BC49">
        <v>0.94761870705536999</v>
      </c>
      <c r="BD49">
        <v>0.87872685382944671</v>
      </c>
      <c r="BE49">
        <v>0.93099465859459385</v>
      </c>
      <c r="BF49">
        <v>0.91021965150528594</v>
      </c>
      <c r="BG49">
        <v>1.0522968848623935</v>
      </c>
      <c r="BH49">
        <v>-0.14289278530746738</v>
      </c>
      <c r="BI49" s="12">
        <v>405214108</v>
      </c>
      <c r="BJ49" s="12">
        <v>486945838</v>
      </c>
      <c r="BK49" s="12">
        <v>503379923</v>
      </c>
      <c r="BL49" s="12">
        <v>458750509</v>
      </c>
      <c r="BM49" s="12">
        <v>421777369</v>
      </c>
      <c r="BN49" s="12">
        <v>389632085</v>
      </c>
      <c r="BO49" s="12">
        <v>414686174</v>
      </c>
      <c r="BP49" s="12">
        <v>399209831</v>
      </c>
      <c r="BQ49" s="12">
        <v>452749952</v>
      </c>
      <c r="BR49">
        <v>0.4560455999830445</v>
      </c>
      <c r="BS49">
        <v>0.54225649623879457</v>
      </c>
      <c r="BT49">
        <v>0.50630421259371339</v>
      </c>
      <c r="BU49">
        <v>0.43660854039296298</v>
      </c>
      <c r="BV49">
        <v>0.45812680590924265</v>
      </c>
      <c r="BW49">
        <v>0.42949050224309565</v>
      </c>
      <c r="BX49">
        <v>0.44708288491079812</v>
      </c>
      <c r="BY49">
        <v>0.45454493088764425</v>
      </c>
      <c r="BZ49">
        <v>0.47176177165652289</v>
      </c>
      <c r="CA49">
        <v>-1.6303020878750678E-2</v>
      </c>
      <c r="CB49">
        <v>0.97258337323498523</v>
      </c>
      <c r="CC49">
        <v>1.1850909307271427</v>
      </c>
      <c r="CD49">
        <v>1.1735843933926737</v>
      </c>
      <c r="CE49">
        <v>1.0453352758614858</v>
      </c>
      <c r="CF49">
        <v>0.97127317208100794</v>
      </c>
      <c r="CG49">
        <v>0.9009658974243131</v>
      </c>
      <c r="CH49">
        <v>0.94987708313592245</v>
      </c>
      <c r="CI49">
        <v>0.97524372522642377</v>
      </c>
      <c r="CJ49">
        <v>1.0739417653657997</v>
      </c>
      <c r="CK49">
        <v>-0.13810820487062817</v>
      </c>
      <c r="CM49">
        <v>0.1861312895884894</v>
      </c>
      <c r="CN49">
        <v>0.18648232677599852</v>
      </c>
      <c r="CO49">
        <v>0.14736583410050097</v>
      </c>
      <c r="CP49">
        <v>0.13219561995007642</v>
      </c>
      <c r="CQ49">
        <v>0.15598027487747235</v>
      </c>
      <c r="CR49">
        <v>0.18748574350321379</v>
      </c>
      <c r="CS49">
        <v>0.1326506867016157</v>
      </c>
      <c r="CT49">
        <v>0.142709705834692</v>
      </c>
      <c r="CU49">
        <v>5.8456160001757775E-2</v>
      </c>
      <c r="CW49">
        <v>1.6048241218960875</v>
      </c>
      <c r="CX49">
        <v>2.1231233680787955</v>
      </c>
      <c r="CY49">
        <v>2.0745315550764221</v>
      </c>
      <c r="CZ49">
        <v>1.9792816643311411</v>
      </c>
      <c r="DA49">
        <v>1.9722834616521994</v>
      </c>
      <c r="DB49">
        <v>2.1536282601408385</v>
      </c>
      <c r="DC49">
        <v>2.1707609962232763</v>
      </c>
      <c r="DD49">
        <v>2.3127344663095313</v>
      </c>
      <c r="DE49">
        <v>-4.9287316538531058E-2</v>
      </c>
      <c r="DF49">
        <v>0.47409590126788148</v>
      </c>
      <c r="DG49">
        <v>0.43366250709079229</v>
      </c>
      <c r="DH49">
        <v>0.37895525609411712</v>
      </c>
      <c r="DI49">
        <v>0.33901975884770857</v>
      </c>
      <c r="DJ49">
        <v>0.377808559922169</v>
      </c>
      <c r="DK49">
        <v>0.3851166734308239</v>
      </c>
      <c r="DL49">
        <v>0.37866541822559679</v>
      </c>
      <c r="DM49">
        <v>0.40258347548519197</v>
      </c>
      <c r="DN49">
        <v>0.36754159838142236</v>
      </c>
      <c r="DO49">
        <v>0.13597117389202842</v>
      </c>
      <c r="DQ49">
        <v>20.98401237590901</v>
      </c>
      <c r="DR49">
        <v>21.078102791517061</v>
      </c>
      <c r="DS49">
        <v>21.36856790026437</v>
      </c>
      <c r="DT49">
        <v>21.447208708854021</v>
      </c>
      <c r="DU49">
        <v>21.4554693243572</v>
      </c>
      <c r="DV49">
        <v>21.319789425203329</v>
      </c>
      <c r="DW49">
        <v>21.39302311453373</v>
      </c>
      <c r="DX49">
        <v>21.423121657674052</v>
      </c>
      <c r="DY49">
        <v>21.431886817857588</v>
      </c>
      <c r="DZ49">
        <v>-6.3237907827931403E-3</v>
      </c>
      <c r="EA49">
        <v>-5.9410660557469037E-3</v>
      </c>
    </row>
    <row r="50" spans="1:131" x14ac:dyDescent="0.25">
      <c r="A50">
        <v>1</v>
      </c>
      <c r="B50" t="str">
        <f>Bilan!B50</f>
        <v>TAKKO HOLDING GMBH</v>
      </c>
      <c r="C50" s="12">
        <v>349620954</v>
      </c>
      <c r="D50" s="12">
        <v>267750031</v>
      </c>
      <c r="E50" s="12">
        <v>252814757</v>
      </c>
      <c r="F50" s="12">
        <v>286918947</v>
      </c>
      <c r="G50" s="12">
        <v>42116046</v>
      </c>
      <c r="H50" s="12">
        <v>47955972</v>
      </c>
      <c r="I50" s="12">
        <v>49147126</v>
      </c>
      <c r="J50" s="12">
        <v>51937648</v>
      </c>
      <c r="K50" s="12">
        <v>42205395</v>
      </c>
      <c r="L50">
        <v>0.54826788757561939</v>
      </c>
      <c r="M50">
        <v>0.45020846532756015</v>
      </c>
      <c r="N50">
        <v>0.44112136919961159</v>
      </c>
      <c r="O50">
        <v>0.46556566538169619</v>
      </c>
      <c r="P50">
        <v>7.0944809415339566E-2</v>
      </c>
      <c r="Q50">
        <v>8.3506865807358999E-2</v>
      </c>
      <c r="R50">
        <v>8.6406323471646299E-2</v>
      </c>
      <c r="S50">
        <v>8.6710081402132322E-2</v>
      </c>
      <c r="T50">
        <v>7.0041394018370576E-2</v>
      </c>
      <c r="U50">
        <v>0.21793721321864135</v>
      </c>
      <c r="V50" s="12">
        <v>184075322</v>
      </c>
      <c r="W50" s="12">
        <v>250808236</v>
      </c>
      <c r="X50" s="12">
        <v>52799067</v>
      </c>
      <c r="Y50" s="12">
        <v>256415871</v>
      </c>
      <c r="Z50" s="12">
        <v>450263360</v>
      </c>
      <c r="AA50" s="12">
        <v>423843864</v>
      </c>
      <c r="AB50" s="12">
        <v>315264462</v>
      </c>
      <c r="AC50" s="12">
        <v>271597460</v>
      </c>
      <c r="AD50" s="12">
        <v>300113546</v>
      </c>
      <c r="AE50" s="12">
        <v>0.37761149407228795</v>
      </c>
      <c r="AF50" s="12">
        <v>0.46047639509031946</v>
      </c>
      <c r="AG50" s="12">
        <v>9.4040028167794026E-2</v>
      </c>
      <c r="AH50" s="12">
        <v>0.42045944327754575</v>
      </c>
      <c r="AI50" s="12">
        <v>0.76476042493300278</v>
      </c>
      <c r="AJ50" s="12">
        <v>0.74601926024401255</v>
      </c>
      <c r="AK50" s="12">
        <v>0.60292871132835102</v>
      </c>
      <c r="AL50" s="12">
        <v>0.53692642659163958</v>
      </c>
      <c r="AM50" s="12">
        <v>0.54682316551796983</v>
      </c>
      <c r="AN50" s="12"/>
      <c r="AO50">
        <v>0.2886628698683259</v>
      </c>
      <c r="AP50">
        <v>0.42172167300728536</v>
      </c>
      <c r="AQ50">
        <v>9.2125938390147169E-2</v>
      </c>
      <c r="AR50">
        <v>0.41607020674219247</v>
      </c>
      <c r="AS50">
        <v>0.75847215718945771</v>
      </c>
      <c r="AT50">
        <v>0.73804932312331228</v>
      </c>
      <c r="AU50">
        <v>0.55427133384537153</v>
      </c>
      <c r="AV50">
        <v>0.45343289063094228</v>
      </c>
      <c r="AW50">
        <v>0.49804938742159344</v>
      </c>
      <c r="AX50">
        <v>0.77385765950943497</v>
      </c>
      <c r="AY50">
        <v>0.52649968456982132</v>
      </c>
      <c r="AZ50">
        <v>0.93672532945477049</v>
      </c>
      <c r="BA50">
        <v>0.20884487767460505</v>
      </c>
      <c r="BB50">
        <v>0.89368748101532658</v>
      </c>
      <c r="BC50">
        <v>10.691016910751783</v>
      </c>
      <c r="BD50">
        <v>8.8381873273259899</v>
      </c>
      <c r="BE50">
        <v>6.4147079933015823</v>
      </c>
      <c r="BF50">
        <v>5.2292984079679545</v>
      </c>
      <c r="BG50">
        <v>7.1107863343063133</v>
      </c>
      <c r="BH50">
        <v>8.88957271426119</v>
      </c>
      <c r="BI50" s="12">
        <v>240796322</v>
      </c>
      <c r="BJ50" s="12">
        <v>273856621</v>
      </c>
      <c r="BK50" s="12">
        <v>53896067</v>
      </c>
      <c r="BL50" s="12">
        <v>259120871</v>
      </c>
      <c r="BM50" s="12">
        <v>453996360</v>
      </c>
      <c r="BN50" s="12">
        <v>428420806</v>
      </c>
      <c r="BO50" s="12">
        <v>342940333</v>
      </c>
      <c r="BP50" s="12">
        <v>321608460</v>
      </c>
      <c r="BQ50" s="12">
        <v>329503546</v>
      </c>
      <c r="BR50">
        <v>0.37761149407228795</v>
      </c>
      <c r="BS50">
        <v>0.46047639509031946</v>
      </c>
      <c r="BT50">
        <v>9.4040028167794026E-2</v>
      </c>
      <c r="BU50">
        <v>0.42045944327754575</v>
      </c>
      <c r="BV50">
        <v>0.76476042493300278</v>
      </c>
      <c r="BW50">
        <v>0.74601926024401255</v>
      </c>
      <c r="BX50">
        <v>0.60292871132835102</v>
      </c>
      <c r="BY50">
        <v>0.53692642659163958</v>
      </c>
      <c r="BZ50">
        <v>0.54682316551796983</v>
      </c>
      <c r="CA50">
        <v>0.77429540987039835</v>
      </c>
      <c r="CB50">
        <v>0.68873538397815826</v>
      </c>
      <c r="CC50">
        <v>1.0228070561829365</v>
      </c>
      <c r="CD50">
        <v>0.21318402311460008</v>
      </c>
      <c r="CE50">
        <v>0.90311523065780663</v>
      </c>
      <c r="CF50">
        <v>10.779652961723899</v>
      </c>
      <c r="CG50">
        <v>8.9336278284589881</v>
      </c>
      <c r="CH50">
        <v>6.9778308705172298</v>
      </c>
      <c r="CI50">
        <v>6.1922030046489587</v>
      </c>
      <c r="CJ50">
        <v>7.8071428072169446</v>
      </c>
      <c r="CK50">
        <v>8.8920132505704235</v>
      </c>
      <c r="CM50">
        <v>7.0764146620358515E-2</v>
      </c>
      <c r="CN50">
        <v>0.10315886921360515</v>
      </c>
      <c r="CO50">
        <v>7.1090086499287414E-2</v>
      </c>
      <c r="CP50">
        <v>0.10670026644272182</v>
      </c>
      <c r="CQ50">
        <v>0.12162821879168009</v>
      </c>
      <c r="CR50">
        <v>0.20250166628125951</v>
      </c>
      <c r="CS50">
        <v>0.1121529262017943</v>
      </c>
      <c r="CT50">
        <v>9.6127506494572856E-2</v>
      </c>
      <c r="CU50">
        <v>0.71090266985255757</v>
      </c>
      <c r="CW50">
        <v>0.8026703148215969</v>
      </c>
      <c r="CX50">
        <v>0.9163684847929745</v>
      </c>
      <c r="CY50">
        <v>0.94674248293105201</v>
      </c>
      <c r="CZ50">
        <v>0.98172269170934945</v>
      </c>
      <c r="DA50">
        <v>1.1463375432362204</v>
      </c>
      <c r="DB50">
        <v>1.4063790704967163</v>
      </c>
      <c r="DC50">
        <v>1.5762741017239434</v>
      </c>
      <c r="DD50">
        <v>1.4634959344027128</v>
      </c>
      <c r="DE50">
        <v>0.21082296812881501</v>
      </c>
      <c r="DF50">
        <v>9.129111831513613E-2</v>
      </c>
      <c r="DG50">
        <v>8.9814664943069888E-2</v>
      </c>
      <c r="DH50">
        <v>8.7366303773449325E-2</v>
      </c>
      <c r="DI50">
        <v>8.0550210936647534E-2</v>
      </c>
      <c r="DJ50">
        <v>7.845038169145091E-2</v>
      </c>
      <c r="DK50">
        <v>9.28887934782862E-2</v>
      </c>
      <c r="DL50">
        <v>9.7746201781361994E-2</v>
      </c>
      <c r="DM50">
        <v>8.9377510470912636E-2</v>
      </c>
      <c r="DN50">
        <v>8.7955529745263605E-2</v>
      </c>
      <c r="DO50">
        <v>0.15317877381280751</v>
      </c>
      <c r="DQ50">
        <v>20.051355439103681</v>
      </c>
      <c r="DR50">
        <v>20.053540188325254</v>
      </c>
      <c r="DS50">
        <v>20.116272212886617</v>
      </c>
      <c r="DT50">
        <v>20.111874670281559</v>
      </c>
      <c r="DU50">
        <v>20.220766047034733</v>
      </c>
      <c r="DV50">
        <v>20.338364519317395</v>
      </c>
      <c r="DW50">
        <v>20.509638690670009</v>
      </c>
      <c r="DX50">
        <v>20.614087246151765</v>
      </c>
      <c r="DY50">
        <v>20.591567653252842</v>
      </c>
      <c r="DZ50">
        <v>5.8157278517105013E-3</v>
      </c>
      <c r="EA50">
        <v>1.1261498629489296E-2</v>
      </c>
    </row>
    <row r="51" spans="1:131" x14ac:dyDescent="0.25">
      <c r="A51">
        <v>1</v>
      </c>
      <c r="B51" t="str">
        <f>Bilan!B51</f>
        <v>TOYS "R" US GMBH</v>
      </c>
      <c r="C51" s="12">
        <v>61124000</v>
      </c>
      <c r="D51" s="12">
        <v>61124000</v>
      </c>
      <c r="E51" s="12">
        <v>61045107</v>
      </c>
      <c r="F51" s="12">
        <v>63599381</v>
      </c>
      <c r="G51" s="12">
        <v>63243201</v>
      </c>
      <c r="H51" s="12">
        <v>67038978</v>
      </c>
      <c r="I51" s="12">
        <v>78260880</v>
      </c>
      <c r="J51" s="12">
        <v>85895607</v>
      </c>
      <c r="K51" s="12">
        <v>111952292</v>
      </c>
      <c r="L51">
        <v>0.31929375506046437</v>
      </c>
      <c r="M51">
        <v>0.31929375506046437</v>
      </c>
      <c r="N51">
        <v>0.31148554249111265</v>
      </c>
      <c r="O51">
        <v>0.31405599687738389</v>
      </c>
      <c r="P51">
        <v>0.30903587173678498</v>
      </c>
      <c r="Q51">
        <v>0.30458068159944079</v>
      </c>
      <c r="R51">
        <v>0.48055881152424545</v>
      </c>
      <c r="S51">
        <v>0.50861464670154377</v>
      </c>
      <c r="T51">
        <v>0.58094773806181377</v>
      </c>
      <c r="U51">
        <v>0.55502598718880003</v>
      </c>
      <c r="V51" s="12">
        <v>26588000</v>
      </c>
      <c r="W51" s="12">
        <v>26588000</v>
      </c>
      <c r="X51" s="12">
        <v>27225514</v>
      </c>
      <c r="Y51" s="12">
        <v>26812764</v>
      </c>
      <c r="Z51" s="12">
        <v>27602793</v>
      </c>
      <c r="AA51" s="12">
        <v>34742658</v>
      </c>
      <c r="AB51" s="12">
        <v>35197267</v>
      </c>
      <c r="AC51" s="12">
        <v>36741893</v>
      </c>
      <c r="AD51" s="12">
        <v>36260387</v>
      </c>
      <c r="AE51" s="12">
        <v>0.13888787316843837</v>
      </c>
      <c r="AF51" s="12">
        <v>0.13888787316843837</v>
      </c>
      <c r="AG51" s="12">
        <v>0.13891947143100891</v>
      </c>
      <c r="AH51" s="12">
        <v>0.13255497879027367</v>
      </c>
      <c r="AI51" s="12">
        <v>0.13488016201338426</v>
      </c>
      <c r="AJ51" s="12">
        <v>0.15784761000109912</v>
      </c>
      <c r="AK51" s="12">
        <v>0.2161278636072268</v>
      </c>
      <c r="AL51" s="12">
        <v>0.21756019405440519</v>
      </c>
      <c r="AM51" s="12">
        <v>0.18816398871848017</v>
      </c>
      <c r="AN51" s="12"/>
      <c r="AO51">
        <v>0.13888787316843837</v>
      </c>
      <c r="AP51">
        <v>0.13888787316843837</v>
      </c>
      <c r="AQ51">
        <v>0.13891947143100891</v>
      </c>
      <c r="AR51">
        <v>0.13240237868129615</v>
      </c>
      <c r="AS51">
        <v>0.13488016201338426</v>
      </c>
      <c r="AT51">
        <v>0.15784761000109912</v>
      </c>
      <c r="AU51">
        <v>0.2161278636072268</v>
      </c>
      <c r="AV51">
        <v>0.21756019405440519</v>
      </c>
      <c r="AW51">
        <v>0.18816398871848017</v>
      </c>
      <c r="AX51">
        <v>0.19218107388426778</v>
      </c>
      <c r="AY51">
        <v>0.43498462142529937</v>
      </c>
      <c r="AZ51">
        <v>0.43498462142529937</v>
      </c>
      <c r="BA51">
        <v>0.44599011023111157</v>
      </c>
      <c r="BB51">
        <v>0.42158844281833496</v>
      </c>
      <c r="BC51">
        <v>0.4364547107601337</v>
      </c>
      <c r="BD51">
        <v>0.5182456391265392</v>
      </c>
      <c r="BE51">
        <v>0.44974279614540497</v>
      </c>
      <c r="BF51">
        <v>0.42775054840697502</v>
      </c>
      <c r="BG51">
        <v>0.32389142153516609</v>
      </c>
      <c r="BH51">
        <v>0.22926908447026481</v>
      </c>
      <c r="BI51" s="12">
        <v>26588000</v>
      </c>
      <c r="BJ51" s="12">
        <v>26588000</v>
      </c>
      <c r="BK51" s="12">
        <v>27225514</v>
      </c>
      <c r="BL51" s="12">
        <v>26843667</v>
      </c>
      <c r="BM51" s="12">
        <v>27602793</v>
      </c>
      <c r="BN51" s="12">
        <v>34742658</v>
      </c>
      <c r="BO51" s="12">
        <v>35197267</v>
      </c>
      <c r="BP51" s="12">
        <v>36741893</v>
      </c>
      <c r="BQ51" s="12">
        <v>36260387</v>
      </c>
      <c r="BR51">
        <v>0.13888787316843837</v>
      </c>
      <c r="BS51">
        <v>0.13888787316843837</v>
      </c>
      <c r="BT51">
        <v>0.13891947143100891</v>
      </c>
      <c r="BU51">
        <v>0.13255497879027367</v>
      </c>
      <c r="BV51">
        <v>0.13488016201338426</v>
      </c>
      <c r="BW51">
        <v>0.15784761000109912</v>
      </c>
      <c r="BX51">
        <v>0.2161278636072268</v>
      </c>
      <c r="BY51">
        <v>0.21756019405440519</v>
      </c>
      <c r="BZ51">
        <v>0.18816398871848017</v>
      </c>
      <c r="CA51">
        <v>0.19080860969276031</v>
      </c>
      <c r="CB51">
        <v>0.43498462142529937</v>
      </c>
      <c r="CC51">
        <v>0.43498462142529937</v>
      </c>
      <c r="CD51">
        <v>0.44599011023111157</v>
      </c>
      <c r="CE51">
        <v>0.42207434377388042</v>
      </c>
      <c r="CF51">
        <v>0.4364547107601337</v>
      </c>
      <c r="CG51">
        <v>0.5182456391265392</v>
      </c>
      <c r="CH51">
        <v>0.44974279614540497</v>
      </c>
      <c r="CI51">
        <v>0.42775054840697502</v>
      </c>
      <c r="CJ51">
        <v>0.32389142153516609</v>
      </c>
      <c r="CK51">
        <v>0.2278539237726826</v>
      </c>
      <c r="CM51">
        <v>-9.4705774806069943E-3</v>
      </c>
      <c r="CN51">
        <v>2.3898195209862354E-2</v>
      </c>
      <c r="CO51">
        <v>3.544532407086301E-2</v>
      </c>
      <c r="CP51">
        <v>1.7441457182652772E-2</v>
      </c>
      <c r="CQ51">
        <v>3.9068527610859834E-2</v>
      </c>
      <c r="CR51">
        <v>8.6887389135303347E-2</v>
      </c>
      <c r="CS51">
        <v>0.10129292753166801</v>
      </c>
      <c r="CT51">
        <v>0.13543494297969455</v>
      </c>
      <c r="CU51">
        <v>0.10221950666195749</v>
      </c>
      <c r="CW51">
        <v>1.6551466555227623</v>
      </c>
      <c r="CX51">
        <v>1.6769491315590148</v>
      </c>
      <c r="CY51">
        <v>1.6993190451703353</v>
      </c>
      <c r="CZ51">
        <v>1.6182370833276443</v>
      </c>
      <c r="DA51">
        <v>1.5250734050094779</v>
      </c>
      <c r="DB51">
        <v>1.5047430168543998</v>
      </c>
      <c r="DC51">
        <v>2.0991259362294574</v>
      </c>
      <c r="DD51">
        <v>2.0550785712147697</v>
      </c>
      <c r="DE51">
        <v>-0.10253850838433433</v>
      </c>
      <c r="DF51">
        <v>7.3110977616423323E-2</v>
      </c>
      <c r="DG51">
        <v>7.3110977616423323E-2</v>
      </c>
      <c r="DH51">
        <v>6.7166349933700312E-2</v>
      </c>
      <c r="DI51">
        <v>6.5978553075128232E-2</v>
      </c>
      <c r="DJ51">
        <v>7.4909118049422088E-2</v>
      </c>
      <c r="DK51">
        <v>6.4570003484921354E-2</v>
      </c>
      <c r="DL51">
        <v>0.20732011667365155</v>
      </c>
      <c r="DM51">
        <v>0.18882518840651025</v>
      </c>
      <c r="DN51">
        <v>0.16663544558129534</v>
      </c>
      <c r="DO51">
        <v>-2.134859775725903E-2</v>
      </c>
      <c r="DQ51">
        <v>19.573948505047635</v>
      </c>
      <c r="DR51">
        <v>19.573948505047635</v>
      </c>
      <c r="DS51">
        <v>19.587035035875637</v>
      </c>
      <c r="DT51">
        <v>19.623753574423294</v>
      </c>
      <c r="DU51">
        <v>19.60763561011386</v>
      </c>
      <c r="DV51">
        <v>19.558838651319565</v>
      </c>
      <c r="DW51">
        <v>19.618226165838632</v>
      </c>
      <c r="DX51">
        <v>19.649885120969437</v>
      </c>
      <c r="DY51">
        <v>19.665021957384244</v>
      </c>
      <c r="DZ51">
        <v>-2.4886712383172215E-3</v>
      </c>
      <c r="EA51">
        <v>-3.3079768790174597E-3</v>
      </c>
    </row>
    <row r="52" spans="1:131" x14ac:dyDescent="0.25">
      <c r="A52">
        <v>0</v>
      </c>
      <c r="B52" t="str">
        <f>Bilan!B52</f>
        <v>TRANS EUROPA NATURGAS PIPELINE GMBH &amp; CO. KG</v>
      </c>
      <c r="C52" s="12">
        <v>32091197</v>
      </c>
      <c r="D52" s="12">
        <v>11241835</v>
      </c>
      <c r="E52" s="12">
        <v>25353564</v>
      </c>
      <c r="F52" s="12">
        <v>11502847</v>
      </c>
      <c r="G52" s="12">
        <v>14122809</v>
      </c>
      <c r="H52" s="12">
        <v>53641153</v>
      </c>
      <c r="I52" s="12">
        <v>17632735</v>
      </c>
      <c r="J52" s="12">
        <v>31305068</v>
      </c>
      <c r="K52" s="12">
        <v>48564994</v>
      </c>
      <c r="L52">
        <v>9.8115895309126525E-2</v>
      </c>
      <c r="M52">
        <v>3.2390002863569523E-2</v>
      </c>
      <c r="N52">
        <v>7.1808483837060927E-2</v>
      </c>
      <c r="O52">
        <v>3.629452213560503E-2</v>
      </c>
      <c r="P52">
        <v>4.5574825627061673E-2</v>
      </c>
      <c r="Q52">
        <v>0.15584693476572609</v>
      </c>
      <c r="R52">
        <v>5.0383503286180735E-2</v>
      </c>
      <c r="S52">
        <v>9.6067360635968782E-2</v>
      </c>
      <c r="T52">
        <v>0.14940933788264646</v>
      </c>
      <c r="U52">
        <v>0.10551170724093213</v>
      </c>
      <c r="V52" s="12">
        <v>238193146</v>
      </c>
      <c r="W52" s="12">
        <v>257297374</v>
      </c>
      <c r="X52" s="12">
        <v>216917202</v>
      </c>
      <c r="Y52" s="12">
        <v>197165395</v>
      </c>
      <c r="Z52" s="12">
        <v>282963319</v>
      </c>
      <c r="AA52" s="12">
        <v>290300193</v>
      </c>
      <c r="AB52" s="12">
        <v>322667753</v>
      </c>
      <c r="AC52" s="12">
        <v>96494954</v>
      </c>
      <c r="AD52" s="12">
        <v>184551298</v>
      </c>
      <c r="AE52" s="12">
        <v>0.8734806247168343</v>
      </c>
      <c r="AF52" s="12">
        <v>0.89503798387188138</v>
      </c>
      <c r="AG52" s="12">
        <v>0.89094353127183534</v>
      </c>
      <c r="AH52" s="12">
        <v>0.93763535294899703</v>
      </c>
      <c r="AI52" s="12">
        <v>0.92281417947101119</v>
      </c>
      <c r="AJ52" s="12">
        <v>0.8434269718428441</v>
      </c>
      <c r="AK52" s="12">
        <v>0.92198582883597213</v>
      </c>
      <c r="AL52" s="12">
        <v>0.89452451818610101</v>
      </c>
      <c r="AM52" s="12">
        <v>0.82926976084024484</v>
      </c>
      <c r="AN52" s="12"/>
      <c r="AO52">
        <v>0.72825372566462665</v>
      </c>
      <c r="AP52">
        <v>0.74132583165016364</v>
      </c>
      <c r="AQ52">
        <v>0.6143710365058529</v>
      </c>
      <c r="AR52">
        <v>0.62210892600786649</v>
      </c>
      <c r="AS52">
        <v>0.91313306880236267</v>
      </c>
      <c r="AT52">
        <v>0.8434269718428441</v>
      </c>
      <c r="AU52">
        <v>0.92198582883597213</v>
      </c>
      <c r="AV52">
        <v>0.29611868421653703</v>
      </c>
      <c r="AW52">
        <v>0.56776877681819493</v>
      </c>
      <c r="AX52">
        <v>0.3557544934376638</v>
      </c>
      <c r="AY52">
        <v>7.4223827176032104</v>
      </c>
      <c r="AZ52">
        <v>22.887488919735969</v>
      </c>
      <c r="BA52">
        <v>8.5556887386720071</v>
      </c>
      <c r="BB52">
        <v>17.140573546705436</v>
      </c>
      <c r="BC52">
        <v>20.035909216077339</v>
      </c>
      <c r="BD52">
        <v>5.4118932342859969</v>
      </c>
      <c r="BE52">
        <v>18.299359288278307</v>
      </c>
      <c r="BF52">
        <v>3.0824067847416909</v>
      </c>
      <c r="BG52">
        <v>3.8000889694334155</v>
      </c>
      <c r="BH52">
        <v>-0.68426416890080033</v>
      </c>
      <c r="BI52" s="12">
        <v>285693146</v>
      </c>
      <c r="BJ52" s="12">
        <v>310647374</v>
      </c>
      <c r="BK52" s="12">
        <v>314567202</v>
      </c>
      <c r="BL52" s="12">
        <v>297165395</v>
      </c>
      <c r="BM52" s="12">
        <v>285963319</v>
      </c>
      <c r="BN52" s="12">
        <v>290300193</v>
      </c>
      <c r="BO52" s="12">
        <v>322667753</v>
      </c>
      <c r="BP52" s="12">
        <v>291494954</v>
      </c>
      <c r="BQ52" s="12">
        <v>269551298</v>
      </c>
      <c r="BR52">
        <v>0.8734806247168343</v>
      </c>
      <c r="BS52">
        <v>0.89503798387188138</v>
      </c>
      <c r="BT52">
        <v>0.89094353127183534</v>
      </c>
      <c r="BU52">
        <v>0.93763535294899703</v>
      </c>
      <c r="BV52">
        <v>0.92281417947101119</v>
      </c>
      <c r="BW52">
        <v>0.8434269718428441</v>
      </c>
      <c r="BX52">
        <v>0.92198582883597213</v>
      </c>
      <c r="BY52">
        <v>0.89452451818610101</v>
      </c>
      <c r="BZ52">
        <v>0.82926976084024484</v>
      </c>
      <c r="CA52">
        <v>-0.10047443370160278</v>
      </c>
      <c r="CB52">
        <v>8.9025394097951533</v>
      </c>
      <c r="CC52">
        <v>27.633155441260257</v>
      </c>
      <c r="CD52">
        <v>12.407218251445832</v>
      </c>
      <c r="CE52">
        <v>25.834073512409581</v>
      </c>
      <c r="CF52">
        <v>20.248331546507497</v>
      </c>
      <c r="CG52">
        <v>5.4118932342859969</v>
      </c>
      <c r="CH52">
        <v>18.299359288278307</v>
      </c>
      <c r="CI52">
        <v>9.3114301492652878</v>
      </c>
      <c r="CJ52">
        <v>5.550320833973541</v>
      </c>
      <c r="CK52">
        <v>-0.7905133609035232</v>
      </c>
      <c r="CM52">
        <v>0.11549119005629037</v>
      </c>
      <c r="CN52">
        <v>0.1947661470279699</v>
      </c>
      <c r="CO52">
        <v>0.11240610859452327</v>
      </c>
      <c r="CP52">
        <v>0.12005792535114242</v>
      </c>
      <c r="CQ52">
        <v>0.2420995779681156</v>
      </c>
      <c r="CR52">
        <v>8.9046929637182165E-2</v>
      </c>
      <c r="CS52">
        <v>0.13292821469554894</v>
      </c>
      <c r="CT52">
        <v>0.13075415733937376</v>
      </c>
      <c r="CU52">
        <v>1.153793783943085</v>
      </c>
      <c r="CW52">
        <v>0.18118482549263701</v>
      </c>
      <c r="CX52">
        <v>0.25987584875471031</v>
      </c>
      <c r="CY52">
        <v>0.17950405728309468</v>
      </c>
      <c r="CZ52">
        <v>0.20641904186336479</v>
      </c>
      <c r="DA52">
        <v>0.32155662901144888</v>
      </c>
      <c r="DB52">
        <v>0.19219310451929225</v>
      </c>
      <c r="DC52">
        <v>0.18803950347755691</v>
      </c>
      <c r="DD52">
        <v>0.21698315834652759</v>
      </c>
      <c r="DE52">
        <v>0.79136134234739897</v>
      </c>
      <c r="DF52">
        <v>0.83504991528013039</v>
      </c>
      <c r="DG52">
        <v>0.85133455339580999</v>
      </c>
      <c r="DH52">
        <v>0.79582567901606327</v>
      </c>
      <c r="DI52">
        <v>0.84964717393202449</v>
      </c>
      <c r="DJ52">
        <v>0.88280323658891879</v>
      </c>
      <c r="DK52">
        <v>0.93245991216494017</v>
      </c>
      <c r="DL52">
        <v>0.87853196009111678</v>
      </c>
      <c r="DM52">
        <v>0.8962726518894939</v>
      </c>
      <c r="DN52">
        <v>0.86270117263009616</v>
      </c>
      <c r="DO52">
        <v>9.7467208476281084E-2</v>
      </c>
      <c r="DQ52">
        <v>18.213350476014156</v>
      </c>
      <c r="DR52">
        <v>17.89746059104607</v>
      </c>
      <c r="DS52">
        <v>18.317506847011511</v>
      </c>
      <c r="DT52">
        <v>17.964625068170598</v>
      </c>
      <c r="DU52">
        <v>17.996346605111096</v>
      </c>
      <c r="DV52">
        <v>18.417119891636133</v>
      </c>
      <c r="DW52">
        <v>18.007453407547647</v>
      </c>
      <c r="DX52">
        <v>18.002255950723288</v>
      </c>
      <c r="DY52">
        <v>18.074060693999602</v>
      </c>
      <c r="DZ52">
        <v>2.338103926079832E-2</v>
      </c>
      <c r="EA52">
        <v>2.518810282699736E-2</v>
      </c>
    </row>
    <row r="53" spans="1:131" x14ac:dyDescent="0.25">
      <c r="A53">
        <v>0</v>
      </c>
      <c r="B53" t="str">
        <f>Bilan!B53</f>
        <v>TRIMET ALUMINIUM SE</v>
      </c>
      <c r="C53" s="12">
        <v>146154000</v>
      </c>
      <c r="D53" s="12">
        <v>130486000</v>
      </c>
      <c r="E53" s="12">
        <v>173281000</v>
      </c>
      <c r="F53" s="12">
        <v>187244000</v>
      </c>
      <c r="G53" s="12">
        <v>180968000</v>
      </c>
      <c r="H53" s="12">
        <v>210109000</v>
      </c>
      <c r="I53" s="12">
        <v>227788000</v>
      </c>
      <c r="J53" s="12">
        <v>182357000</v>
      </c>
      <c r="K53" s="12">
        <v>184047000</v>
      </c>
      <c r="L53">
        <v>0.3790477771265256</v>
      </c>
      <c r="M53">
        <v>0.38067981246954963</v>
      </c>
      <c r="N53">
        <v>0.36085473431682064</v>
      </c>
      <c r="O53">
        <v>0.35080185851318946</v>
      </c>
      <c r="P53">
        <v>0.37097670223342866</v>
      </c>
      <c r="Q53">
        <v>0.4045583551874059</v>
      </c>
      <c r="R53">
        <v>0.39078401097958482</v>
      </c>
      <c r="S53">
        <v>0.37627155714940103</v>
      </c>
      <c r="T53">
        <v>0.40168270804688011</v>
      </c>
      <c r="U53">
        <v>5.3392325250907161E-2</v>
      </c>
      <c r="V53" s="12">
        <v>51744000</v>
      </c>
      <c r="W53" s="12">
        <v>44659000</v>
      </c>
      <c r="X53" s="12">
        <v>118738000</v>
      </c>
      <c r="Y53" s="12">
        <v>114983000</v>
      </c>
      <c r="Z53" s="12">
        <v>81743000</v>
      </c>
      <c r="AA53" s="12">
        <v>101738000</v>
      </c>
      <c r="AB53" s="12">
        <v>149255000</v>
      </c>
      <c r="AC53" s="12">
        <v>154154000</v>
      </c>
      <c r="AD53" s="12">
        <v>109279000</v>
      </c>
      <c r="AE53" s="12">
        <v>0.15371827523069023</v>
      </c>
      <c r="AF53" s="12">
        <v>0.16430794903886267</v>
      </c>
      <c r="AG53" s="12">
        <v>0.27228881540037819</v>
      </c>
      <c r="AH53" s="12">
        <v>0.22239958033573143</v>
      </c>
      <c r="AI53" s="12">
        <v>0.17303075961173806</v>
      </c>
      <c r="AJ53" s="12">
        <v>0.19918206079090561</v>
      </c>
      <c r="AK53" s="12">
        <v>0.29239663750214445</v>
      </c>
      <c r="AL53" s="12">
        <v>0.36862880229117573</v>
      </c>
      <c r="AM53" s="12">
        <v>0.33427835614046575</v>
      </c>
      <c r="AN53" s="12"/>
      <c r="AO53">
        <v>0.13419713575841197</v>
      </c>
      <c r="AP53">
        <v>0.13028815156474732</v>
      </c>
      <c r="AQ53">
        <v>0.24726986480520455</v>
      </c>
      <c r="AR53">
        <v>0.21542078836930456</v>
      </c>
      <c r="AS53">
        <v>0.16756967292928671</v>
      </c>
      <c r="AT53">
        <v>0.19589335982778605</v>
      </c>
      <c r="AU53">
        <v>0.25605592726025045</v>
      </c>
      <c r="AV53">
        <v>0.31807808650509034</v>
      </c>
      <c r="AW53">
        <v>0.23850149501298587</v>
      </c>
      <c r="AX53">
        <v>-9.0647837143933624E-2</v>
      </c>
      <c r="AY53">
        <v>0.35403752206576622</v>
      </c>
      <c r="AZ53">
        <v>0.34225127599895772</v>
      </c>
      <c r="BA53">
        <v>0.6852338109775451</v>
      </c>
      <c r="BB53">
        <v>0.61408109205101369</v>
      </c>
      <c r="BC53">
        <v>0.45169864285398525</v>
      </c>
      <c r="BD53">
        <v>0.48421533584948767</v>
      </c>
      <c r="BE53">
        <v>0.65523644792526381</v>
      </c>
      <c r="BF53">
        <v>0.84534182948831138</v>
      </c>
      <c r="BG53">
        <v>0.59375594277548671</v>
      </c>
      <c r="BH53">
        <v>-0.21147981574840224</v>
      </c>
      <c r="BI53" s="12">
        <v>59271000</v>
      </c>
      <c r="BJ53" s="12">
        <v>56320000</v>
      </c>
      <c r="BK53" s="12">
        <v>130752000</v>
      </c>
      <c r="BL53" s="12">
        <v>118708000</v>
      </c>
      <c r="BM53" s="12">
        <v>84407000</v>
      </c>
      <c r="BN53" s="12">
        <v>103446000</v>
      </c>
      <c r="BO53" s="12">
        <v>170438000</v>
      </c>
      <c r="BP53" s="12">
        <v>178653000</v>
      </c>
      <c r="BQ53" s="12">
        <v>153163000</v>
      </c>
      <c r="BR53">
        <v>0.15371827523069023</v>
      </c>
      <c r="BS53">
        <v>0.16430794903886267</v>
      </c>
      <c r="BT53">
        <v>0.27228881540037819</v>
      </c>
      <c r="BU53">
        <v>0.22239958033573143</v>
      </c>
      <c r="BV53">
        <v>0.17303075961173806</v>
      </c>
      <c r="BW53">
        <v>0.19918206079090561</v>
      </c>
      <c r="BX53">
        <v>0.29239663750214445</v>
      </c>
      <c r="BY53">
        <v>0.36862880229117573</v>
      </c>
      <c r="BZ53">
        <v>0.33427835614046575</v>
      </c>
      <c r="CA53">
        <v>-0.10439551868657737</v>
      </c>
      <c r="CB53">
        <v>0.40553799417053243</v>
      </c>
      <c r="CC53">
        <v>0.43161718498536239</v>
      </c>
      <c r="CD53">
        <v>0.75456628251222002</v>
      </c>
      <c r="CE53">
        <v>0.63397492042468651</v>
      </c>
      <c r="CF53">
        <v>0.46641947747668094</v>
      </c>
      <c r="CG53">
        <v>0.4923444497855875</v>
      </c>
      <c r="CH53">
        <v>0.74823081110506262</v>
      </c>
      <c r="CI53">
        <v>0.97968819403697138</v>
      </c>
      <c r="CJ53">
        <v>0.83219503713725296</v>
      </c>
      <c r="CK53">
        <v>-0.22340074674282656</v>
      </c>
      <c r="CM53">
        <v>6.3006053187130109E-2</v>
      </c>
      <c r="CN53">
        <v>0.28238678301256526</v>
      </c>
      <c r="CO53">
        <v>0.17859374088913693</v>
      </c>
      <c r="CP53">
        <v>6.41730365707434E-2</v>
      </c>
      <c r="CQ53">
        <v>0.10138679622397835</v>
      </c>
      <c r="CR53">
        <v>0.11927509945047116</v>
      </c>
      <c r="CS53">
        <v>-3.4889346371590323E-2</v>
      </c>
      <c r="CT53">
        <v>6.3389058315209995E-2</v>
      </c>
      <c r="CU53">
        <v>-0.43230487407218388</v>
      </c>
      <c r="CW53">
        <v>1.3933923264052783</v>
      </c>
      <c r="CX53">
        <v>3.1527900551680275</v>
      </c>
      <c r="CY53">
        <v>2.3593595115327908</v>
      </c>
      <c r="CZ53">
        <v>1.549861360911271</v>
      </c>
      <c r="DA53">
        <v>1.8138946116868075</v>
      </c>
      <c r="DB53">
        <v>2.7690765836019362</v>
      </c>
      <c r="DC53">
        <v>2.2941259221135701</v>
      </c>
      <c r="DD53">
        <v>2.500142373133158</v>
      </c>
      <c r="DE53">
        <v>-0.23119193882055489</v>
      </c>
      <c r="DF53">
        <v>0.2523328371137657</v>
      </c>
      <c r="DG53">
        <v>0.32166956947933167</v>
      </c>
      <c r="DH53">
        <v>0.27704312405767645</v>
      </c>
      <c r="DI53">
        <v>0.27535783872901681</v>
      </c>
      <c r="DJ53">
        <v>0.27056978567694723</v>
      </c>
      <c r="DK53">
        <v>0.26537198134605683</v>
      </c>
      <c r="DL53">
        <v>0.24489106193172069</v>
      </c>
      <c r="DM53">
        <v>0.32291258289624092</v>
      </c>
      <c r="DN53">
        <v>0.36604901896593117</v>
      </c>
      <c r="DO53">
        <v>-3.6265019470853685E-2</v>
      </c>
      <c r="DQ53">
        <v>20.010136334986267</v>
      </c>
      <c r="DR53">
        <v>20.102005737472027</v>
      </c>
      <c r="DS53">
        <v>20.800860937209745</v>
      </c>
      <c r="DT53">
        <v>20.848095101522176</v>
      </c>
      <c r="DU53">
        <v>20.533622341260799</v>
      </c>
      <c r="DV53">
        <v>20.600923047520389</v>
      </c>
      <c r="DW53">
        <v>21.086610191539634</v>
      </c>
      <c r="DX53">
        <v>21.013878112905655</v>
      </c>
      <c r="DY53">
        <v>20.915268712340374</v>
      </c>
      <c r="DZ53">
        <v>3.2775856661371883E-3</v>
      </c>
      <c r="EA53">
        <v>-1.185585794760406E-2</v>
      </c>
    </row>
    <row r="54" spans="1:131" x14ac:dyDescent="0.25">
      <c r="A54">
        <v>0</v>
      </c>
      <c r="B54" t="str">
        <f>Bilan!B54</f>
        <v>URENCO DEUTSCHLAND GMBH</v>
      </c>
      <c r="C54" s="12">
        <v>173587059</v>
      </c>
      <c r="D54" s="12">
        <v>157186269</v>
      </c>
      <c r="E54" s="12">
        <v>175714091</v>
      </c>
      <c r="F54" s="12">
        <v>137016059</v>
      </c>
      <c r="G54" s="12">
        <v>172813790</v>
      </c>
      <c r="H54" s="12">
        <v>193475586</v>
      </c>
      <c r="I54" s="12">
        <v>189775098</v>
      </c>
      <c r="J54" s="12">
        <v>233564889</v>
      </c>
      <c r="K54" s="12">
        <v>236954829</v>
      </c>
      <c r="L54">
        <v>0.48537853547275023</v>
      </c>
      <c r="M54">
        <v>0.43188179971536006</v>
      </c>
      <c r="N54">
        <v>0.33855387594277525</v>
      </c>
      <c r="O54">
        <v>0.22209539360029357</v>
      </c>
      <c r="P54">
        <v>0.21355203129015213</v>
      </c>
      <c r="Q54">
        <v>0.20764621239129846</v>
      </c>
      <c r="R54">
        <v>0.19037286040526669</v>
      </c>
      <c r="S54">
        <v>0.23455862264082497</v>
      </c>
      <c r="T54">
        <v>0.2385816531141205</v>
      </c>
      <c r="U54">
        <v>-0.10854109298259033</v>
      </c>
      <c r="V54" s="12">
        <v>113473945</v>
      </c>
      <c r="W54" s="12">
        <v>122935551</v>
      </c>
      <c r="X54" s="12">
        <v>124570225</v>
      </c>
      <c r="Y54" s="12">
        <v>96858182</v>
      </c>
      <c r="Z54" s="12">
        <v>83543985</v>
      </c>
      <c r="AA54" s="12">
        <v>138288825</v>
      </c>
      <c r="AB54" s="12">
        <v>165957497</v>
      </c>
      <c r="AC54" s="12">
        <v>200862606</v>
      </c>
      <c r="AD54" s="12">
        <v>247322333</v>
      </c>
      <c r="AE54" s="12">
        <v>0.3275104584712677</v>
      </c>
      <c r="AF54" s="12">
        <v>0.34781487886222023</v>
      </c>
      <c r="AG54" s="12">
        <v>0.24705306126481746</v>
      </c>
      <c r="AH54" s="12">
        <v>0.20912130553858724</v>
      </c>
      <c r="AI54" s="12">
        <v>0.10323821784606425</v>
      </c>
      <c r="AJ54" s="12">
        <v>0.14841743767760499</v>
      </c>
      <c r="AK54" s="12">
        <v>0.16648023762099948</v>
      </c>
      <c r="AL54" s="12">
        <v>0.20171720332248527</v>
      </c>
      <c r="AM54" s="12">
        <v>0.249020335682549</v>
      </c>
      <c r="AN54" s="12"/>
      <c r="AO54">
        <v>0.31729218500334988</v>
      </c>
      <c r="AP54">
        <v>0.33777522268741828</v>
      </c>
      <c r="AQ54">
        <v>0.24001337775929193</v>
      </c>
      <c r="AR54">
        <v>0.15700171360715368</v>
      </c>
      <c r="AS54">
        <v>0.10323821784606425</v>
      </c>
      <c r="AT54">
        <v>0.14841743767760499</v>
      </c>
      <c r="AU54">
        <v>0.16648023762099948</v>
      </c>
      <c r="AV54">
        <v>0.20171720332248527</v>
      </c>
      <c r="AW54">
        <v>0.249020335682549</v>
      </c>
      <c r="AX54">
        <v>-5.467631997334807E-2</v>
      </c>
      <c r="AY54">
        <v>0.65370048697005689</v>
      </c>
      <c r="AZ54">
        <v>0.78210108161546854</v>
      </c>
      <c r="BA54">
        <v>0.70893702543184201</v>
      </c>
      <c r="BB54">
        <v>0.70691116579261704</v>
      </c>
      <c r="BC54">
        <v>0.48343355585222686</v>
      </c>
      <c r="BD54">
        <v>0.71476111202991777</v>
      </c>
      <c r="BE54">
        <v>0.87449564642037492</v>
      </c>
      <c r="BF54">
        <v>0.85998630556153499</v>
      </c>
      <c r="BG54">
        <v>1.0437530817318772</v>
      </c>
      <c r="BH54">
        <v>1.1104572423182845E-2</v>
      </c>
      <c r="BI54" s="12">
        <v>117128330</v>
      </c>
      <c r="BJ54" s="12">
        <v>126589551</v>
      </c>
      <c r="BK54" s="12">
        <v>128223917</v>
      </c>
      <c r="BL54" s="12">
        <v>129012028</v>
      </c>
      <c r="BM54" s="12">
        <v>83543985</v>
      </c>
      <c r="BN54" s="12">
        <v>138288825</v>
      </c>
      <c r="BO54" s="12">
        <v>165957497</v>
      </c>
      <c r="BP54" s="12">
        <v>200862606</v>
      </c>
      <c r="BQ54" s="12">
        <v>247322333</v>
      </c>
      <c r="BR54">
        <v>0.3275104584712677</v>
      </c>
      <c r="BS54">
        <v>0.34781487886222023</v>
      </c>
      <c r="BT54">
        <v>0.24705306126481746</v>
      </c>
      <c r="BU54">
        <v>0.20912130553858724</v>
      </c>
      <c r="BV54">
        <v>0.10323821784606425</v>
      </c>
      <c r="BW54">
        <v>0.14841743767760499</v>
      </c>
      <c r="BX54">
        <v>0.16648023762099948</v>
      </c>
      <c r="BY54">
        <v>0.20171720332248527</v>
      </c>
      <c r="BZ54">
        <v>0.249020335682549</v>
      </c>
      <c r="CA54">
        <v>-0.2902806469414525</v>
      </c>
      <c r="CB54">
        <v>0.67475266114163501</v>
      </c>
      <c r="CC54">
        <v>0.80534738692728947</v>
      </c>
      <c r="CD54">
        <v>0.72973041757931634</v>
      </c>
      <c r="CE54">
        <v>0.94158326360853806</v>
      </c>
      <c r="CF54">
        <v>0.48343355585222686</v>
      </c>
      <c r="CG54">
        <v>0.71476111202991777</v>
      </c>
      <c r="CH54">
        <v>0.87449564642037492</v>
      </c>
      <c r="CI54">
        <v>0.85998630556153499</v>
      </c>
      <c r="CJ54">
        <v>1.0437530817318772</v>
      </c>
      <c r="CK54">
        <v>-0.24089441724924424</v>
      </c>
      <c r="CM54">
        <v>0.28643882270880233</v>
      </c>
      <c r="CN54">
        <v>0.30461314205775258</v>
      </c>
      <c r="CO54">
        <v>0.24664485429337649</v>
      </c>
      <c r="CP54">
        <v>0.24535586746694241</v>
      </c>
      <c r="CQ54">
        <v>0.25916920732114207</v>
      </c>
      <c r="CR54">
        <v>0.24787074707608617</v>
      </c>
      <c r="CS54">
        <v>0.28064939374779474</v>
      </c>
      <c r="CT54">
        <v>0.22975537816243213</v>
      </c>
      <c r="CU54">
        <v>5.0778894470136601E-2</v>
      </c>
      <c r="CW54">
        <v>0.59741067037464612</v>
      </c>
      <c r="CX54">
        <v>0.6134541773098402</v>
      </c>
      <c r="CY54">
        <v>0.49191523420248079</v>
      </c>
      <c r="CZ54">
        <v>0.45479423294358412</v>
      </c>
      <c r="DA54">
        <v>0.40321855755097191</v>
      </c>
      <c r="DB54">
        <v>0.41201280298396431</v>
      </c>
      <c r="DC54">
        <v>0.45470065805947779</v>
      </c>
      <c r="DD54">
        <v>0.38392155126723582</v>
      </c>
      <c r="DE54">
        <v>-0.18030886316279401</v>
      </c>
      <c r="DF54">
        <v>0.6514900645099666</v>
      </c>
      <c r="DG54">
        <v>0.68978196573154327</v>
      </c>
      <c r="DH54">
        <v>0.76171950722053616</v>
      </c>
      <c r="DI54">
        <v>0.73302101984424473</v>
      </c>
      <c r="DJ54">
        <v>0.809195035663408</v>
      </c>
      <c r="DK54">
        <v>0.82530576419889679</v>
      </c>
      <c r="DL54">
        <v>0.84027632569050992</v>
      </c>
      <c r="DM54">
        <v>0.78375917474105894</v>
      </c>
      <c r="DN54">
        <v>0.72084206614251001</v>
      </c>
      <c r="DO54">
        <v>0.12589645024676249</v>
      </c>
      <c r="DQ54">
        <v>18.891961419926705</v>
      </c>
      <c r="DR54">
        <v>19.179865512113089</v>
      </c>
      <c r="DS54">
        <v>19.223895723009399</v>
      </c>
      <c r="DT54">
        <v>19.35799192598121</v>
      </c>
      <c r="DU54">
        <v>19.452346790358419</v>
      </c>
      <c r="DV54">
        <v>19.603323449571416</v>
      </c>
      <c r="DW54">
        <v>19.76588058904639</v>
      </c>
      <c r="DX54">
        <v>19.932004972233674</v>
      </c>
      <c r="DY54">
        <v>19.761703187857439</v>
      </c>
      <c r="DZ54">
        <v>7.7613596364541912E-3</v>
      </c>
      <c r="EA54">
        <v>1.267339735073119E-2</v>
      </c>
    </row>
    <row r="55" spans="1:131" x14ac:dyDescent="0.25">
      <c r="A55">
        <v>1</v>
      </c>
      <c r="B55" t="str">
        <f>Bilan!B55</f>
        <v>ZAPF GMBH</v>
      </c>
      <c r="C55" s="12">
        <v>6128000</v>
      </c>
      <c r="D55" s="12">
        <v>25815255</v>
      </c>
      <c r="E55" s="12">
        <v>21223736</v>
      </c>
      <c r="F55" s="12">
        <v>4613601</v>
      </c>
      <c r="G55" s="12">
        <v>576427</v>
      </c>
      <c r="H55" s="12">
        <v>8877553</v>
      </c>
      <c r="I55" s="12">
        <v>11275375</v>
      </c>
      <c r="J55" s="12">
        <v>15337462</v>
      </c>
      <c r="K55" s="12">
        <v>15565430</v>
      </c>
      <c r="L55">
        <v>4.2691337726937062E-2</v>
      </c>
      <c r="M55">
        <v>0.12602400817851853</v>
      </c>
      <c r="N55">
        <v>0.10691454330721545</v>
      </c>
      <c r="O55">
        <v>4.0760146889868766E-2</v>
      </c>
      <c r="P55">
        <v>8.0989425235108783E-3</v>
      </c>
      <c r="Q55">
        <v>0.14968792256762076</v>
      </c>
      <c r="R55">
        <v>0.18427265051890515</v>
      </c>
      <c r="S55">
        <v>0.29254692912608449</v>
      </c>
      <c r="T55">
        <v>0.30953091443346231</v>
      </c>
      <c r="U55">
        <v>21.752680363389377</v>
      </c>
      <c r="V55" s="12">
        <v>46517000</v>
      </c>
      <c r="W55" s="12">
        <v>163579803</v>
      </c>
      <c r="X55" s="12">
        <v>46051869</v>
      </c>
      <c r="Y55" s="12">
        <v>84587080</v>
      </c>
      <c r="Z55" s="12">
        <v>44124692</v>
      </c>
      <c r="AA55" s="12">
        <v>34264553</v>
      </c>
      <c r="AB55" s="12">
        <v>24594193</v>
      </c>
      <c r="AC55" s="12">
        <v>25307010</v>
      </c>
      <c r="AD55" s="12">
        <v>24210969</v>
      </c>
      <c r="AE55" s="12">
        <v>0.80480974209638989</v>
      </c>
      <c r="AF55" s="12">
        <v>0.80053527088633247</v>
      </c>
      <c r="AG55" s="12">
        <v>0.64962006479271173</v>
      </c>
      <c r="AH55" s="12">
        <v>0.86256672003285695</v>
      </c>
      <c r="AI55" s="12">
        <v>0.86071388834315388</v>
      </c>
      <c r="AJ55" s="12">
        <v>0.6924730701611389</v>
      </c>
      <c r="AK55" s="12">
        <v>0.42032693930953707</v>
      </c>
      <c r="AL55" s="12">
        <v>0.51377937121223505</v>
      </c>
      <c r="AM55" s="12">
        <v>0.51501965969124763</v>
      </c>
      <c r="AN55" s="12"/>
      <c r="AO55">
        <v>0.32406543032701229</v>
      </c>
      <c r="AP55">
        <v>0.79855815606363179</v>
      </c>
      <c r="AQ55">
        <v>0.23198623195175028</v>
      </c>
      <c r="AR55">
        <v>0.74730818850288105</v>
      </c>
      <c r="AS55">
        <v>0.6199628823348321</v>
      </c>
      <c r="AT55">
        <v>0.57774814256565266</v>
      </c>
      <c r="AU55">
        <v>0.4019411444394092</v>
      </c>
      <c r="AV55">
        <v>0.48270620399014591</v>
      </c>
      <c r="AW55">
        <v>0.48145431086004103</v>
      </c>
      <c r="AX55">
        <v>-0.22689440386959536</v>
      </c>
      <c r="AY55">
        <v>7.5908942558746739</v>
      </c>
      <c r="AZ55">
        <v>6.3365557690598058</v>
      </c>
      <c r="BA55">
        <v>2.169828582488964</v>
      </c>
      <c r="BB55">
        <v>18.334285951472612</v>
      </c>
      <c r="BC55">
        <v>76.548621074307761</v>
      </c>
      <c r="BD55">
        <v>3.8596844197945086</v>
      </c>
      <c r="BE55">
        <v>2.181230602086405</v>
      </c>
      <c r="BF55">
        <v>1.6500128900074862</v>
      </c>
      <c r="BG55">
        <v>1.5554320696569257</v>
      </c>
      <c r="BH55">
        <v>-0.78948269760762091</v>
      </c>
      <c r="BI55" s="12">
        <v>115524000</v>
      </c>
      <c r="BJ55" s="12">
        <v>163984803</v>
      </c>
      <c r="BK55" s="12">
        <v>128956869</v>
      </c>
      <c r="BL55" s="12">
        <v>97633080</v>
      </c>
      <c r="BM55" s="12">
        <v>61259692</v>
      </c>
      <c r="BN55" s="12">
        <v>41068553</v>
      </c>
      <c r="BO55" s="12">
        <v>25719193</v>
      </c>
      <c r="BP55" s="12">
        <v>26936094</v>
      </c>
      <c r="BQ55" s="12">
        <v>25898875</v>
      </c>
      <c r="BR55">
        <v>0.80480974209638989</v>
      </c>
      <c r="BS55">
        <v>0.80053527088633247</v>
      </c>
      <c r="BT55">
        <v>0.64962006479271173</v>
      </c>
      <c r="BU55">
        <v>0.86256672003285695</v>
      </c>
      <c r="BV55">
        <v>0.86071388834315388</v>
      </c>
      <c r="BW55">
        <v>0.6924730701611389</v>
      </c>
      <c r="BX55">
        <v>0.42032693930953707</v>
      </c>
      <c r="BY55">
        <v>0.51377937121223505</v>
      </c>
      <c r="BZ55">
        <v>0.51501965969124763</v>
      </c>
      <c r="CA55">
        <v>-0.19719477452739984</v>
      </c>
      <c r="CB55">
        <v>18.851827676240209</v>
      </c>
      <c r="CC55">
        <v>6.3522441672569183</v>
      </c>
      <c r="CD55">
        <v>6.0760682756325277</v>
      </c>
      <c r="CE55">
        <v>21.162012059560418</v>
      </c>
      <c r="CF55">
        <v>106.27484833291987</v>
      </c>
      <c r="CG55">
        <v>4.6261118350969008</v>
      </c>
      <c r="CH55">
        <v>2.2810055541389977</v>
      </c>
      <c r="CI55">
        <v>1.7562288988882255</v>
      </c>
      <c r="CJ55">
        <v>1.6638714767275944</v>
      </c>
      <c r="CK55">
        <v>-0.78139546362242296</v>
      </c>
      <c r="CM55">
        <v>8.1784432430926146E-2</v>
      </c>
      <c r="CN55">
        <v>6.9072151485854272E-2</v>
      </c>
      <c r="CO55">
        <v>2.8993757209164445E-2</v>
      </c>
      <c r="CP55">
        <v>2.0069897593775397E-2</v>
      </c>
      <c r="CQ55">
        <v>7.3092511233068203E-2</v>
      </c>
      <c r="CR55">
        <v>9.7016838260581245E-2</v>
      </c>
      <c r="CS55">
        <v>-0.28879069730423229</v>
      </c>
      <c r="CT55">
        <v>-1.4074522468766116E-3</v>
      </c>
      <c r="CU55">
        <v>1.5209741085217088</v>
      </c>
      <c r="CW55">
        <v>1.6704187485195972</v>
      </c>
      <c r="CX55">
        <v>1.3422161245722932</v>
      </c>
      <c r="CY55">
        <v>0.72001061642783948</v>
      </c>
      <c r="CZ55">
        <v>0.82294346789014461</v>
      </c>
      <c r="DA55">
        <v>1.4711499154617631</v>
      </c>
      <c r="DB55">
        <v>2.3156570726906178</v>
      </c>
      <c r="DC55">
        <v>2.1136532536818207</v>
      </c>
      <c r="DD55">
        <v>2.5359790030227729</v>
      </c>
      <c r="DE55">
        <v>1.0432336439155878</v>
      </c>
      <c r="DF55">
        <v>0.31985063605077257</v>
      </c>
      <c r="DG55">
        <v>0.16517983970675823</v>
      </c>
      <c r="DH55">
        <v>9.7108981489489238E-2</v>
      </c>
      <c r="DI55">
        <v>0.14491597585907143</v>
      </c>
      <c r="DJ55">
        <v>0.22205709433641654</v>
      </c>
      <c r="DK55">
        <v>0.27950791234422012</v>
      </c>
      <c r="DL55">
        <v>0.31698916249729953</v>
      </c>
      <c r="DM55">
        <v>0.3817916928711797</v>
      </c>
      <c r="DN55">
        <v>0.49103170634538545</v>
      </c>
      <c r="DO55">
        <v>0.92875844562532772</v>
      </c>
      <c r="DQ55">
        <v>18.912042169268673</v>
      </c>
      <c r="DR55">
        <v>19.29521258005132</v>
      </c>
      <c r="DS55">
        <v>19.432081079153093</v>
      </c>
      <c r="DT55">
        <v>18.777866845227923</v>
      </c>
      <c r="DU55">
        <v>18.349701944672695</v>
      </c>
      <c r="DV55">
        <v>18.466670122915428</v>
      </c>
      <c r="DW55">
        <v>18.737932669555502</v>
      </c>
      <c r="DX55">
        <v>18.677888381999384</v>
      </c>
      <c r="DY55">
        <v>18.705518838630415</v>
      </c>
      <c r="DZ55">
        <v>6.3743911805984868E-3</v>
      </c>
      <c r="EA55">
        <v>-1.6572527906255782E-2</v>
      </c>
    </row>
    <row r="56" spans="1:131" x14ac:dyDescent="0.25">
      <c r="A56">
        <v>1</v>
      </c>
      <c r="B56" t="str">
        <f>Bilan!B56</f>
        <v>ZELLSTOFF STENDAL GMBH</v>
      </c>
      <c r="C56" s="12">
        <v>140364000</v>
      </c>
      <c r="D56" s="12">
        <v>162272400</v>
      </c>
      <c r="E56" s="12">
        <v>138444068</v>
      </c>
      <c r="F56" s="12">
        <v>72723683</v>
      </c>
      <c r="G56" s="12">
        <v>80737674</v>
      </c>
      <c r="H56" s="12">
        <v>103159374</v>
      </c>
      <c r="I56" s="12">
        <v>103536301</v>
      </c>
      <c r="J56" s="12">
        <v>96877906</v>
      </c>
      <c r="K56" s="12">
        <v>90581272</v>
      </c>
      <c r="L56">
        <v>0.14882594561582455</v>
      </c>
      <c r="M56">
        <v>0.17691382726553792</v>
      </c>
      <c r="N56">
        <v>0.16150311426634512</v>
      </c>
      <c r="O56">
        <v>9.3973892451812688E-2</v>
      </c>
      <c r="P56">
        <v>0.10949669788371748</v>
      </c>
      <c r="Q56">
        <v>0.13764662419939208</v>
      </c>
      <c r="R56">
        <v>0.13770086930895517</v>
      </c>
      <c r="S56">
        <v>0.13261325190298484</v>
      </c>
      <c r="T56">
        <v>0.1287407737311338</v>
      </c>
      <c r="U56">
        <v>0.25758010944941701</v>
      </c>
      <c r="V56" s="12">
        <v>744120000</v>
      </c>
      <c r="W56" s="12">
        <v>691948341</v>
      </c>
      <c r="X56" s="12">
        <v>658575675</v>
      </c>
      <c r="Y56" s="12">
        <v>698892200</v>
      </c>
      <c r="Z56" s="12">
        <v>614995398</v>
      </c>
      <c r="AA56" s="12">
        <v>607612788</v>
      </c>
      <c r="AB56" s="12">
        <v>594665367</v>
      </c>
      <c r="AC56" s="12">
        <v>572846798</v>
      </c>
      <c r="AD56" s="12">
        <v>550440221</v>
      </c>
      <c r="AE56" s="12">
        <v>0.81607011457447554</v>
      </c>
      <c r="AF56" s="12">
        <v>0.79134350562074396</v>
      </c>
      <c r="AG56" s="12">
        <v>0.81875752830554338</v>
      </c>
      <c r="AH56" s="12">
        <v>0.90311185749779421</v>
      </c>
      <c r="AI56" s="12">
        <v>0.86402907498018267</v>
      </c>
      <c r="AJ56" s="12">
        <v>0.8520011473468152</v>
      </c>
      <c r="AK56" s="12">
        <v>0.83325310692136056</v>
      </c>
      <c r="AL56" s="12">
        <v>0.84776857111913251</v>
      </c>
      <c r="AM56" s="12">
        <v>0.85202994259703191</v>
      </c>
      <c r="AN56" s="12"/>
      <c r="AO56">
        <v>0.78897981428035224</v>
      </c>
      <c r="AP56">
        <v>0.75438108560882522</v>
      </c>
      <c r="AQ56">
        <v>0.76826709897429746</v>
      </c>
      <c r="AR56">
        <v>0.90311185749779421</v>
      </c>
      <c r="AS56">
        <v>0.83405877279400675</v>
      </c>
      <c r="AT56">
        <v>0.8107440540360481</v>
      </c>
      <c r="AU56">
        <v>0.79089109030299298</v>
      </c>
      <c r="AV56">
        <v>0.78415275331190859</v>
      </c>
      <c r="AW56">
        <v>0.78232617382847403</v>
      </c>
      <c r="AX56">
        <v>-0.10227725690333073</v>
      </c>
      <c r="AY56">
        <v>5.3013593229033082</v>
      </c>
      <c r="AZ56">
        <v>4.2641160234272739</v>
      </c>
      <c r="BA56">
        <v>4.7569800896055723</v>
      </c>
      <c r="BB56">
        <v>9.6102420995372313</v>
      </c>
      <c r="BC56">
        <v>7.6172048008219804</v>
      </c>
      <c r="BD56">
        <v>5.8900395033416935</v>
      </c>
      <c r="BE56">
        <v>5.7435446433420489</v>
      </c>
      <c r="BF56">
        <v>5.9130798925402042</v>
      </c>
      <c r="BG56">
        <v>6.0767552590782783</v>
      </c>
      <c r="BH56">
        <v>-0.38710810379841309</v>
      </c>
      <c r="BI56" s="12">
        <v>769670000</v>
      </c>
      <c r="BJ56" s="12">
        <v>725851743</v>
      </c>
      <c r="BK56" s="12">
        <v>701857196</v>
      </c>
      <c r="BL56" s="12">
        <v>698892200</v>
      </c>
      <c r="BM56" s="12">
        <v>637094078</v>
      </c>
      <c r="BN56" s="12">
        <v>638532950</v>
      </c>
      <c r="BO56" s="12">
        <v>626517065</v>
      </c>
      <c r="BP56" s="12">
        <v>619320036</v>
      </c>
      <c r="BQ56" s="12">
        <v>599483394</v>
      </c>
      <c r="BR56">
        <v>0.81607011457447554</v>
      </c>
      <c r="BS56">
        <v>0.79134350562074396</v>
      </c>
      <c r="BT56">
        <v>0.81875752830554338</v>
      </c>
      <c r="BU56">
        <v>0.90311185749779421</v>
      </c>
      <c r="BV56">
        <v>0.86402907498018267</v>
      </c>
      <c r="BW56">
        <v>0.8520011473468152</v>
      </c>
      <c r="BX56">
        <v>0.83325310692136056</v>
      </c>
      <c r="BY56">
        <v>0.84776857111913251</v>
      </c>
      <c r="BZ56">
        <v>0.85202994259703191</v>
      </c>
      <c r="CA56">
        <v>-5.6593997439684643E-2</v>
      </c>
      <c r="CB56">
        <v>5.4833860534040069</v>
      </c>
      <c r="CC56">
        <v>4.473044972527676</v>
      </c>
      <c r="CD56">
        <v>5.0696082984212802</v>
      </c>
      <c r="CE56">
        <v>9.6102420995372313</v>
      </c>
      <c r="CF56">
        <v>7.8909144447237853</v>
      </c>
      <c r="CG56">
        <v>6.1897714695321824</v>
      </c>
      <c r="CH56">
        <v>6.0511826185484452</v>
      </c>
      <c r="CI56">
        <v>6.3927892495942267</v>
      </c>
      <c r="CJ56">
        <v>6.6181825532324163</v>
      </c>
      <c r="CK56">
        <v>-0.35591929886654544</v>
      </c>
      <c r="CM56">
        <v>0.14960427485998928</v>
      </c>
      <c r="CN56">
        <v>8.8026299949616221E-2</v>
      </c>
      <c r="CO56">
        <v>4.4549353004976311E-2</v>
      </c>
      <c r="CP56">
        <v>6.7896978563757968E-2</v>
      </c>
      <c r="CQ56">
        <v>0.13679902816426256</v>
      </c>
      <c r="CR56">
        <v>9.7120891763396722E-2</v>
      </c>
      <c r="CS56">
        <v>9.2598014070259888E-2</v>
      </c>
      <c r="CT56">
        <v>5.4983503673248141E-2</v>
      </c>
      <c r="CU56">
        <v>2.0707298521031645</v>
      </c>
      <c r="CW56">
        <v>0.39488527390361156</v>
      </c>
      <c r="CX56">
        <v>0.40091560573179674</v>
      </c>
      <c r="CY56">
        <v>0.38545864861858392</v>
      </c>
      <c r="CZ56">
        <v>0.39843110081000477</v>
      </c>
      <c r="DA56">
        <v>0.55482810996886001</v>
      </c>
      <c r="DB56">
        <v>0.55786757639237194</v>
      </c>
      <c r="DC56">
        <v>0.52555645347898927</v>
      </c>
      <c r="DD56">
        <v>0.52453733356658327</v>
      </c>
      <c r="DE56">
        <v>0.43939722706253054</v>
      </c>
      <c r="DF56">
        <v>0.86433538109849839</v>
      </c>
      <c r="DG56">
        <v>0.83141117364098627</v>
      </c>
      <c r="DH56">
        <v>0.83223758506109102</v>
      </c>
      <c r="DI56">
        <v>0.85437994956516905</v>
      </c>
      <c r="DJ56">
        <v>0.86404719521213813</v>
      </c>
      <c r="DK56">
        <v>0.81185292867986891</v>
      </c>
      <c r="DL56">
        <v>0.77568834061976144</v>
      </c>
      <c r="DM56">
        <v>0.7834042004822197</v>
      </c>
      <c r="DN56">
        <v>0.79517714385057248</v>
      </c>
      <c r="DO56">
        <v>-4.9775303021734045E-2</v>
      </c>
      <c r="DQ56">
        <v>19.344252905755692</v>
      </c>
      <c r="DR56">
        <v>19.735567413109013</v>
      </c>
      <c r="DS56">
        <v>19.722875148509406</v>
      </c>
      <c r="DT56">
        <v>19.615886458409339</v>
      </c>
      <c r="DU56">
        <v>19.546695239235799</v>
      </c>
      <c r="DV56">
        <v>19.829479828416542</v>
      </c>
      <c r="DW56">
        <v>19.851217582266173</v>
      </c>
      <c r="DX56">
        <v>19.794806739898625</v>
      </c>
      <c r="DY56">
        <v>19.764041638170632</v>
      </c>
      <c r="DZ56">
        <v>1.4467130413591009E-2</v>
      </c>
      <c r="EA56">
        <v>1.0888795184458027E-2</v>
      </c>
    </row>
    <row r="57" spans="1:131" x14ac:dyDescent="0.25">
      <c r="A57">
        <v>1</v>
      </c>
      <c r="B57" t="str">
        <f>Bilan!B57</f>
        <v>ZKS ZENTRALKOKEREI SAAR GMBH</v>
      </c>
      <c r="C57" s="12">
        <v>57212000</v>
      </c>
      <c r="D57" s="12">
        <v>57212000</v>
      </c>
      <c r="E57" s="12">
        <v>57212000</v>
      </c>
      <c r="F57" s="12">
        <v>57212000</v>
      </c>
      <c r="G57" s="12">
        <v>57212000</v>
      </c>
      <c r="H57" s="12">
        <v>137212000</v>
      </c>
      <c r="I57" s="12">
        <v>137212000</v>
      </c>
      <c r="J57" s="12">
        <v>137212000</v>
      </c>
      <c r="K57" s="12">
        <v>137212000</v>
      </c>
      <c r="L57">
        <v>0.42748160047820077</v>
      </c>
      <c r="M57">
        <v>0.67698497219263998</v>
      </c>
      <c r="N57">
        <v>0.25718922369420683</v>
      </c>
      <c r="O57">
        <v>0.14865317809436457</v>
      </c>
      <c r="P57">
        <v>0.15574544771507828</v>
      </c>
      <c r="Q57">
        <v>0.40552434263219028</v>
      </c>
      <c r="R57">
        <v>0.3657309180855714</v>
      </c>
      <c r="S57">
        <v>0.3697958215648649</v>
      </c>
      <c r="T57">
        <v>0.37777594229233774</v>
      </c>
      <c r="U57">
        <v>1.3482607257622186</v>
      </c>
      <c r="V57" s="12">
        <v>1499000</v>
      </c>
      <c r="W57" s="12">
        <v>1570000</v>
      </c>
      <c r="X57" s="12">
        <v>80770000</v>
      </c>
      <c r="Y57" s="12">
        <v>213274000</v>
      </c>
      <c r="Z57" s="12">
        <v>226961000</v>
      </c>
      <c r="AA57" s="12">
        <v>112799000</v>
      </c>
      <c r="AB57" s="12">
        <v>102665000</v>
      </c>
      <c r="AC57" s="12">
        <v>94417000</v>
      </c>
      <c r="AD57" s="12">
        <v>82770000</v>
      </c>
      <c r="AE57" s="12">
        <v>1.1200358650577204E-2</v>
      </c>
      <c r="AF57" s="12">
        <v>1.8577683114424329E-2</v>
      </c>
      <c r="AG57" s="12">
        <v>0.36309119761205838</v>
      </c>
      <c r="AH57" s="12">
        <v>0.55414699547118629</v>
      </c>
      <c r="AI57" s="12">
        <v>0.63040809270899401</v>
      </c>
      <c r="AJ57" s="12">
        <v>0.36448189338479769</v>
      </c>
      <c r="AK57" s="12">
        <v>0.29825253483735459</v>
      </c>
      <c r="AL57" s="12">
        <v>0.27938433841443694</v>
      </c>
      <c r="AM57" s="12">
        <v>0.25329974394978111</v>
      </c>
      <c r="AN57" s="12"/>
      <c r="AO57">
        <v>1.1200358650577204E-2</v>
      </c>
      <c r="AP57">
        <v>1.8577683114424329E-2</v>
      </c>
      <c r="AQ57">
        <v>0.36309119761205838</v>
      </c>
      <c r="AR57">
        <v>0.55414699547118629</v>
      </c>
      <c r="AS57">
        <v>0.61784490244812074</v>
      </c>
      <c r="AT57">
        <v>0.33337273944384188</v>
      </c>
      <c r="AU57">
        <v>0.27364782019980172</v>
      </c>
      <c r="AV57">
        <v>0.25446033936310125</v>
      </c>
      <c r="AW57">
        <v>0.22788469480465845</v>
      </c>
      <c r="AX57">
        <v>-0.3984037770332437</v>
      </c>
      <c r="AY57">
        <v>2.6200797035586941E-2</v>
      </c>
      <c r="AZ57">
        <v>2.7441795427532684E-2</v>
      </c>
      <c r="BA57">
        <v>1.4117667622177166</v>
      </c>
      <c r="BB57">
        <v>3.727784380899112</v>
      </c>
      <c r="BC57">
        <v>3.9670174089351886</v>
      </c>
      <c r="BD57">
        <v>0.82207824388537443</v>
      </c>
      <c r="BE57">
        <v>0.74822172987785329</v>
      </c>
      <c r="BF57">
        <v>0.68811036935545</v>
      </c>
      <c r="BG57">
        <v>0.60322712299215808</v>
      </c>
      <c r="BH57">
        <v>-0.77947269480025672</v>
      </c>
      <c r="BI57" s="12">
        <v>1499000</v>
      </c>
      <c r="BJ57" s="12">
        <v>1570000</v>
      </c>
      <c r="BK57" s="12">
        <v>80770000</v>
      </c>
      <c r="BL57" s="12">
        <v>213274000</v>
      </c>
      <c r="BM57" s="12">
        <v>231576000</v>
      </c>
      <c r="BN57" s="12">
        <v>123325000</v>
      </c>
      <c r="BO57" s="12">
        <v>111896000</v>
      </c>
      <c r="BP57" s="12">
        <v>103665000</v>
      </c>
      <c r="BQ57" s="12">
        <v>92001000</v>
      </c>
      <c r="BR57">
        <v>1.1200358650577204E-2</v>
      </c>
      <c r="BS57">
        <v>1.8577683114424329E-2</v>
      </c>
      <c r="BT57">
        <v>0.36309119761205838</v>
      </c>
      <c r="BU57">
        <v>0.55414699547118629</v>
      </c>
      <c r="BV57">
        <v>0.63040809270899401</v>
      </c>
      <c r="BW57">
        <v>0.36448189338479769</v>
      </c>
      <c r="BX57">
        <v>0.29825253483735459</v>
      </c>
      <c r="BY57">
        <v>0.27938433841443694</v>
      </c>
      <c r="BZ57">
        <v>0.25329974394978111</v>
      </c>
      <c r="CA57">
        <v>-0.34226496513820859</v>
      </c>
      <c r="CB57">
        <v>2.6200797035586941E-2</v>
      </c>
      <c r="CC57">
        <v>2.7441795427532684E-2</v>
      </c>
      <c r="CD57">
        <v>1.4117667622177166</v>
      </c>
      <c r="CE57">
        <v>3.727784380899112</v>
      </c>
      <c r="CF57">
        <v>4.0476823044116621</v>
      </c>
      <c r="CG57">
        <v>0.89879165087601665</v>
      </c>
      <c r="CH57">
        <v>0.81549718683497074</v>
      </c>
      <c r="CI57">
        <v>0.7555097221817334</v>
      </c>
      <c r="CJ57">
        <v>0.67050257994927553</v>
      </c>
      <c r="CK57">
        <v>-0.75889387393719498</v>
      </c>
      <c r="CM57">
        <v>7.0982926738147722E-3</v>
      </c>
      <c r="CN57">
        <v>1.7181398651047213E-2</v>
      </c>
      <c r="CO57">
        <v>1.3400703975257472E-2</v>
      </c>
      <c r="CP57">
        <v>1.810745994091496E-2</v>
      </c>
      <c r="CQ57">
        <v>4.5398986778024897E-2</v>
      </c>
      <c r="CR57">
        <v>5.795062611383834E-2</v>
      </c>
      <c r="CS57">
        <v>5.6272856183297262E-2</v>
      </c>
      <c r="CT57">
        <v>6.4223496690455142E-2</v>
      </c>
      <c r="CU57">
        <v>2.3878061079364028</v>
      </c>
      <c r="CW57">
        <v>2.2044681884409907</v>
      </c>
      <c r="CX57">
        <v>4.3275825346112882</v>
      </c>
      <c r="CY57">
        <v>2.5058462313048717</v>
      </c>
      <c r="CZ57">
        <v>0.9207418628156594</v>
      </c>
      <c r="DA57">
        <v>0.75687300424943449</v>
      </c>
      <c r="DB57">
        <v>1.0800870086920029</v>
      </c>
      <c r="DC57">
        <v>0.92253952853624466</v>
      </c>
      <c r="DD57">
        <v>0.92457310105431101</v>
      </c>
      <c r="DE57">
        <v>-0.69795712330867676</v>
      </c>
      <c r="DF57">
        <v>5.1428998393544291E-2</v>
      </c>
      <c r="DG57">
        <v>7.9434386463140452E-2</v>
      </c>
      <c r="DH57">
        <v>0.22016983515470823</v>
      </c>
      <c r="DI57">
        <v>0.30300180061267601</v>
      </c>
      <c r="DJ57">
        <v>0.49737438851427684</v>
      </c>
      <c r="DK57">
        <v>0.58455122843623741</v>
      </c>
      <c r="DL57">
        <v>0.56462902348789357</v>
      </c>
      <c r="DM57">
        <v>0.65783672193355036</v>
      </c>
      <c r="DN57">
        <v>0.66687866523498807</v>
      </c>
      <c r="DO57">
        <v>0.9292005105390877</v>
      </c>
      <c r="DQ57">
        <v>19.294272725467899</v>
      </c>
      <c r="DR57">
        <v>19.502604554723668</v>
      </c>
      <c r="DS57">
        <v>19.717389511264095</v>
      </c>
      <c r="DT57">
        <v>20.13884390677012</v>
      </c>
      <c r="DU57">
        <v>19.6858380161752</v>
      </c>
      <c r="DV57">
        <v>19.443246776540882</v>
      </c>
      <c r="DW57">
        <v>19.716653713295607</v>
      </c>
      <c r="DX57">
        <v>19.662270093711516</v>
      </c>
      <c r="DY57">
        <v>19.653418834798632</v>
      </c>
      <c r="DZ57">
        <v>-1.2323135008780904E-2</v>
      </c>
      <c r="EA57">
        <v>-3.4540072580601204E-2</v>
      </c>
    </row>
    <row r="58" spans="1:131" x14ac:dyDescent="0.25">
      <c r="A58">
        <v>0</v>
      </c>
      <c r="B58" t="str">
        <f>Bilan!B58</f>
        <v>ALDI GMBH &amp; CO KOMMANDITGESELLSCHAFT DONAUESCHINGEN</v>
      </c>
      <c r="C58" s="12">
        <v>8200000</v>
      </c>
      <c r="D58" s="12">
        <v>8200000</v>
      </c>
      <c r="E58" s="12">
        <v>8200000</v>
      </c>
      <c r="F58" s="12">
        <v>8200000</v>
      </c>
      <c r="G58" s="12">
        <v>8200000</v>
      </c>
      <c r="H58" s="12">
        <v>8200000</v>
      </c>
      <c r="I58" s="12">
        <v>8200000</v>
      </c>
      <c r="J58" s="12">
        <v>260000</v>
      </c>
      <c r="K58" s="12">
        <v>8200000</v>
      </c>
      <c r="L58">
        <v>9.957081941137981E-2</v>
      </c>
      <c r="M58">
        <v>9.8751724015425743E-2</v>
      </c>
      <c r="N58">
        <v>9.9040264807579437E-2</v>
      </c>
      <c r="O58">
        <v>8.3146318335778985E-2</v>
      </c>
      <c r="P58">
        <v>4.3553521400731814E-2</v>
      </c>
      <c r="Q58">
        <v>4.5705644512767325E-2</v>
      </c>
      <c r="R58">
        <v>4.6168692203553754E-2</v>
      </c>
      <c r="S58">
        <v>1.4868700595489744E-3</v>
      </c>
      <c r="T58">
        <v>5.3466398070608954E-2</v>
      </c>
      <c r="U58">
        <v>6.004499105273263E-2</v>
      </c>
      <c r="V58" s="12">
        <v>5975824</v>
      </c>
      <c r="W58" s="12">
        <v>6639812</v>
      </c>
      <c r="X58" s="12">
        <v>6423386</v>
      </c>
      <c r="Y58" s="12">
        <v>9080383</v>
      </c>
      <c r="Z58" s="12">
        <v>80093336</v>
      </c>
      <c r="AA58" s="12">
        <v>72920712</v>
      </c>
      <c r="AB58" s="12">
        <v>67605366</v>
      </c>
      <c r="AC58" s="12">
        <v>72265288</v>
      </c>
      <c r="AD58" s="12">
        <v>34095052</v>
      </c>
      <c r="AE58" s="12">
        <v>7.2563133211974315E-2</v>
      </c>
      <c r="AF58" s="12">
        <v>7.9962546602233175E-2</v>
      </c>
      <c r="AG58" s="12">
        <v>7.7582176878207135E-2</v>
      </c>
      <c r="AH58" s="12">
        <v>9.20732214059507E-2</v>
      </c>
      <c r="AI58" s="12">
        <v>0.46801847661477852</v>
      </c>
      <c r="AJ58" s="12">
        <v>0.44482535825853869</v>
      </c>
      <c r="AK58" s="12">
        <v>0.41891003532603116</v>
      </c>
      <c r="AL58" s="12">
        <v>0.47611293210438338</v>
      </c>
      <c r="AM58" s="12">
        <v>0.27632862466936736</v>
      </c>
      <c r="AN58" s="12"/>
      <c r="AO58">
        <v>7.2563133211974315E-2</v>
      </c>
      <c r="AP58">
        <v>7.9962546602233175E-2</v>
      </c>
      <c r="AQ58">
        <v>7.7582176878207135E-2</v>
      </c>
      <c r="AR58">
        <v>9.20732214059507E-2</v>
      </c>
      <c r="AS58">
        <v>0.42540814921121994</v>
      </c>
      <c r="AT58">
        <v>0.40644977320608366</v>
      </c>
      <c r="AU58">
        <v>0.38064040660519488</v>
      </c>
      <c r="AV58">
        <v>0.41326574258416837</v>
      </c>
      <c r="AW58">
        <v>0.22230971005733072</v>
      </c>
      <c r="AX58">
        <v>3.4144189483068828</v>
      </c>
      <c r="AY58">
        <v>0.72875902439024387</v>
      </c>
      <c r="AZ58">
        <v>0.80973317073170736</v>
      </c>
      <c r="BA58">
        <v>0.78333975609756101</v>
      </c>
      <c r="BB58">
        <v>1.1073637804878049</v>
      </c>
      <c r="BC58">
        <v>9.7674800000000008</v>
      </c>
      <c r="BD58">
        <v>8.8927697560975609</v>
      </c>
      <c r="BE58">
        <v>8.2445568292682925</v>
      </c>
      <c r="BF58">
        <v>277.94341538461538</v>
      </c>
      <c r="BG58">
        <v>4.1579331707317069</v>
      </c>
      <c r="BH58">
        <v>7.0305766838248998</v>
      </c>
      <c r="BI58" s="12">
        <v>5975824</v>
      </c>
      <c r="BJ58" s="12">
        <v>6639812</v>
      </c>
      <c r="BK58" s="12">
        <v>6423386</v>
      </c>
      <c r="BL58" s="12">
        <v>9080383</v>
      </c>
      <c r="BM58" s="12">
        <v>88115757</v>
      </c>
      <c r="BN58" s="12">
        <v>79805634</v>
      </c>
      <c r="BO58" s="12">
        <v>74402417</v>
      </c>
      <c r="BP58" s="12">
        <v>83254997</v>
      </c>
      <c r="BQ58" s="12">
        <v>42379790</v>
      </c>
      <c r="BR58">
        <v>7.2563133211974315E-2</v>
      </c>
      <c r="BS58">
        <v>7.9962546602233175E-2</v>
      </c>
      <c r="BT58">
        <v>7.7582176878207135E-2</v>
      </c>
      <c r="BU58">
        <v>9.20732214059507E-2</v>
      </c>
      <c r="BV58">
        <v>0.46801847661477852</v>
      </c>
      <c r="BW58">
        <v>0.44482535825853869</v>
      </c>
      <c r="BX58">
        <v>0.41891003532603116</v>
      </c>
      <c r="BY58">
        <v>0.47611293210438338</v>
      </c>
      <c r="BZ58">
        <v>0.27632862466936736</v>
      </c>
      <c r="CA58">
        <v>3.8312131525984556</v>
      </c>
      <c r="CB58">
        <v>0.72875902439024387</v>
      </c>
      <c r="CC58">
        <v>0.80973317073170736</v>
      </c>
      <c r="CD58">
        <v>0.78333975609756101</v>
      </c>
      <c r="CE58">
        <v>1.1073637804878049</v>
      </c>
      <c r="CF58">
        <v>10.745824024390243</v>
      </c>
      <c r="CG58">
        <v>9.7323943902439023</v>
      </c>
      <c r="CH58">
        <v>9.0734654878048779</v>
      </c>
      <c r="CI58">
        <v>320.21152692307692</v>
      </c>
      <c r="CJ58">
        <v>5.1682670731707319</v>
      </c>
      <c r="CK58">
        <v>7.7887960232514413</v>
      </c>
      <c r="CM58">
        <v>0.34276167803301977</v>
      </c>
      <c r="CN58">
        <v>0.2772931550302713</v>
      </c>
      <c r="CO58">
        <v>0.2180545958010382</v>
      </c>
      <c r="CP58">
        <v>0.4266686178336036</v>
      </c>
      <c r="CQ58">
        <v>0.15205385208084304</v>
      </c>
      <c r="CR58">
        <v>0.14856685520412244</v>
      </c>
      <c r="CS58">
        <v>0.15937803024270047</v>
      </c>
      <c r="CT58">
        <v>0.15249948375585595</v>
      </c>
      <c r="CU58">
        <v>-0.30267990214898699</v>
      </c>
      <c r="CW58">
        <v>5.0193235267814238</v>
      </c>
      <c r="CX58">
        <v>4.6658959174893218</v>
      </c>
      <c r="CY58">
        <v>4.8328991202796789</v>
      </c>
      <c r="CZ58">
        <v>4.3115500457081675</v>
      </c>
      <c r="DA58">
        <v>2.2566221336690608</v>
      </c>
      <c r="DB58">
        <v>2.5286588242134882</v>
      </c>
      <c r="DC58">
        <v>2.7389287870218859</v>
      </c>
      <c r="DD58">
        <v>2.8315354091042049</v>
      </c>
      <c r="DE58">
        <v>-0.53307071438758469</v>
      </c>
      <c r="DF58">
        <v>0.10009022694800442</v>
      </c>
      <c r="DG58">
        <v>9.5497987180942365E-2</v>
      </c>
      <c r="DH58">
        <v>9.2851311128240244E-2</v>
      </c>
      <c r="DI58">
        <v>0.11188491040740844</v>
      </c>
      <c r="DJ58">
        <v>0.39341904910669628</v>
      </c>
      <c r="DK58">
        <v>0.39004561049873815</v>
      </c>
      <c r="DL58">
        <v>0.4059883699037421</v>
      </c>
      <c r="DM58">
        <v>0.41236285789670024</v>
      </c>
      <c r="DN58">
        <v>0.56803260099277708</v>
      </c>
      <c r="DO58">
        <v>2.4861323933536559</v>
      </c>
      <c r="DQ58">
        <v>19.861078403323329</v>
      </c>
      <c r="DR58">
        <v>19.839826018771095</v>
      </c>
      <c r="DS58">
        <v>19.775070998553414</v>
      </c>
      <c r="DT58">
        <v>19.807320030578612</v>
      </c>
      <c r="DU58">
        <v>19.86809554512698</v>
      </c>
      <c r="DV58">
        <v>19.867278498829894</v>
      </c>
      <c r="DW58">
        <v>19.932867244008815</v>
      </c>
      <c r="DX58">
        <v>20.002664973146285</v>
      </c>
      <c r="DY58">
        <v>20.020338023553773</v>
      </c>
      <c r="DZ58">
        <v>-4.1123533719218112E-5</v>
      </c>
      <c r="EA58">
        <v>3.0270863579079433E-3</v>
      </c>
    </row>
    <row r="59" spans="1:131" x14ac:dyDescent="0.25">
      <c r="A59">
        <v>0</v>
      </c>
      <c r="B59" t="str">
        <f>Bilan!B59</f>
        <v>ALDI GMBH &amp; CO. KOMMANDITGESELLSCHAFT BINGEN</v>
      </c>
      <c r="C59" s="12">
        <v>260000</v>
      </c>
      <c r="D59" s="12">
        <v>260000</v>
      </c>
      <c r="E59" s="12">
        <v>260000</v>
      </c>
      <c r="F59" s="12">
        <v>260000</v>
      </c>
      <c r="G59" s="12">
        <v>260000</v>
      </c>
      <c r="H59" s="12">
        <v>260000</v>
      </c>
      <c r="I59" s="12">
        <v>260000</v>
      </c>
      <c r="J59" s="12">
        <v>260000</v>
      </c>
      <c r="K59" s="12">
        <v>260000</v>
      </c>
      <c r="L59">
        <v>5.766300661081975E-3</v>
      </c>
      <c r="M59">
        <v>4.9799517676348375E-3</v>
      </c>
      <c r="N59">
        <v>4.5153268950792243E-3</v>
      </c>
      <c r="O59">
        <v>3.0030278374674479E-3</v>
      </c>
      <c r="P59">
        <v>1.4738446650711806E-3</v>
      </c>
      <c r="Q59">
        <v>1.5497263248875593E-3</v>
      </c>
      <c r="R59">
        <v>1.5971533321870687E-3</v>
      </c>
      <c r="S59">
        <v>1.5984661119190025E-3</v>
      </c>
      <c r="T59">
        <v>1.9778603184531598E-3</v>
      </c>
      <c r="U59">
        <v>8.366462900615973E-2</v>
      </c>
      <c r="V59" s="12">
        <v>4671985</v>
      </c>
      <c r="W59" s="12">
        <v>5153043</v>
      </c>
      <c r="X59" s="12">
        <v>5901460</v>
      </c>
      <c r="Y59" s="12">
        <v>8924851</v>
      </c>
      <c r="Z59" s="12">
        <v>82995859</v>
      </c>
      <c r="AA59" s="12">
        <v>75079005</v>
      </c>
      <c r="AB59" s="12">
        <v>68790440</v>
      </c>
      <c r="AC59" s="12">
        <v>57683418</v>
      </c>
      <c r="AD59" s="12">
        <v>33242322</v>
      </c>
      <c r="AE59" s="12">
        <v>0.10361565459255796</v>
      </c>
      <c r="AF59" s="12">
        <v>9.8699636909801255E-2</v>
      </c>
      <c r="AG59" s="12">
        <v>0.10248854253167015</v>
      </c>
      <c r="AH59" s="12">
        <v>0.10308298460865073</v>
      </c>
      <c r="AI59" s="12">
        <v>0.52286067988998586</v>
      </c>
      <c r="AJ59" s="12">
        <v>0.49469154360478668</v>
      </c>
      <c r="AK59" s="12">
        <v>0.47057236385388923</v>
      </c>
      <c r="AL59" s="12">
        <v>0.38960666882521072</v>
      </c>
      <c r="AM59" s="12">
        <v>0.32567292056970776</v>
      </c>
      <c r="AN59" s="12"/>
      <c r="AO59">
        <v>0.10361565459255796</v>
      </c>
      <c r="AP59">
        <v>9.8699636909801255E-2</v>
      </c>
      <c r="AQ59">
        <v>0.10248854253167015</v>
      </c>
      <c r="AR59">
        <v>0.10308298460865073</v>
      </c>
      <c r="AS59">
        <v>0.47047309234673051</v>
      </c>
      <c r="AT59">
        <v>0.44750734805717191</v>
      </c>
      <c r="AU59">
        <v>0.4225726171869793</v>
      </c>
      <c r="AV59">
        <v>0.35463457266407156</v>
      </c>
      <c r="AW59">
        <v>0.25287949837324031</v>
      </c>
      <c r="AX59">
        <v>3.3412339073816173</v>
      </c>
      <c r="AY59">
        <v>17.969173076923077</v>
      </c>
      <c r="AZ59">
        <v>19.819396153846153</v>
      </c>
      <c r="BA59">
        <v>22.697923076923075</v>
      </c>
      <c r="BB59">
        <v>34.326349999999998</v>
      </c>
      <c r="BC59">
        <v>319.21484230769232</v>
      </c>
      <c r="BD59">
        <v>288.76540384615384</v>
      </c>
      <c r="BE59">
        <v>264.57861538461538</v>
      </c>
      <c r="BF59">
        <v>221.85929999999999</v>
      </c>
      <c r="BG59">
        <v>127.85508461538461</v>
      </c>
      <c r="BH59">
        <v>7.4123538869164323</v>
      </c>
      <c r="BI59" s="12">
        <v>4671985</v>
      </c>
      <c r="BJ59" s="12">
        <v>5153043</v>
      </c>
      <c r="BK59" s="12">
        <v>5901460</v>
      </c>
      <c r="BL59" s="12">
        <v>8924851</v>
      </c>
      <c r="BM59" s="12">
        <v>92237520</v>
      </c>
      <c r="BN59" s="12">
        <v>82995171</v>
      </c>
      <c r="BO59" s="12">
        <v>76604301</v>
      </c>
      <c r="BP59" s="12">
        <v>63371837</v>
      </c>
      <c r="BQ59" s="12">
        <v>42811395</v>
      </c>
      <c r="BR59">
        <v>0.10361565459255796</v>
      </c>
      <c r="BS59">
        <v>9.8699636909801255E-2</v>
      </c>
      <c r="BT59">
        <v>0.10248854253167015</v>
      </c>
      <c r="BU59">
        <v>0.10308298460865073</v>
      </c>
      <c r="BV59">
        <v>0.52286067988998586</v>
      </c>
      <c r="BW59">
        <v>0.49469154360478668</v>
      </c>
      <c r="BX59">
        <v>0.47057236385388923</v>
      </c>
      <c r="BY59">
        <v>0.38960666882521072</v>
      </c>
      <c r="BZ59">
        <v>0.32567292056970776</v>
      </c>
      <c r="CA59">
        <v>3.7989641111271446</v>
      </c>
      <c r="CB59">
        <v>17.969173076923077</v>
      </c>
      <c r="CC59">
        <v>19.819396153846153</v>
      </c>
      <c r="CD59">
        <v>22.697923076923075</v>
      </c>
      <c r="CE59">
        <v>34.326349999999998</v>
      </c>
      <c r="CF59">
        <v>354.75969230769232</v>
      </c>
      <c r="CG59">
        <v>319.21219615384615</v>
      </c>
      <c r="CH59">
        <v>294.63192692307695</v>
      </c>
      <c r="CI59">
        <v>243.73783461538463</v>
      </c>
      <c r="CJ59">
        <v>164.65921153846153</v>
      </c>
      <c r="CK59">
        <v>8.2993340729161762</v>
      </c>
      <c r="CM59">
        <v>0.52729805544595276</v>
      </c>
      <c r="CN59">
        <v>0.41278136416240152</v>
      </c>
      <c r="CO59">
        <v>0.36898603610844399</v>
      </c>
      <c r="CP59">
        <v>0.56235478916642456</v>
      </c>
      <c r="CQ59">
        <v>0.16201146215798387</v>
      </c>
      <c r="CR59">
        <v>0.15197030595615021</v>
      </c>
      <c r="CS59">
        <v>0.18228843569458325</v>
      </c>
      <c r="CT59">
        <v>0.16094911630491687</v>
      </c>
      <c r="CU59">
        <v>-0.56092793140180208</v>
      </c>
      <c r="CW59">
        <v>8.546266279292503</v>
      </c>
      <c r="CX59">
        <v>7.6626795959749812</v>
      </c>
      <c r="CY59">
        <v>7.5585062888778332</v>
      </c>
      <c r="CZ59">
        <v>5.0166907709701087</v>
      </c>
      <c r="DA59">
        <v>2.3841561494434047</v>
      </c>
      <c r="DB59">
        <v>2.6050062788354151</v>
      </c>
      <c r="DC59">
        <v>2.8449239119223995</v>
      </c>
      <c r="DD59">
        <v>2.8626380648206902</v>
      </c>
      <c r="DE59">
        <v>-0.68457310765863422</v>
      </c>
      <c r="DF59">
        <v>0.12101398090604862</v>
      </c>
      <c r="DG59">
        <v>0.14270132235532335</v>
      </c>
      <c r="DH59">
        <v>0.13909988972877058</v>
      </c>
      <c r="DI59">
        <v>0.14931825955040237</v>
      </c>
      <c r="DJ59">
        <v>0.46144088473670819</v>
      </c>
      <c r="DK59">
        <v>0.48942343373839325</v>
      </c>
      <c r="DL59">
        <v>0.52100877064466578</v>
      </c>
      <c r="DM59">
        <v>0.52143701365707928</v>
      </c>
      <c r="DN59">
        <v>0.6739837000575436</v>
      </c>
      <c r="DO59">
        <v>2.2777199199350995</v>
      </c>
      <c r="DQ59">
        <v>19.736825143879418</v>
      </c>
      <c r="DR59">
        <v>19.769655945020357</v>
      </c>
      <c r="DS59">
        <v>19.807133724991452</v>
      </c>
      <c r="DT59">
        <v>19.891388194851991</v>
      </c>
      <c r="DU59">
        <v>19.889341639797752</v>
      </c>
      <c r="DV59">
        <v>19.857163032391664</v>
      </c>
      <c r="DW59">
        <v>19.895548926018698</v>
      </c>
      <c r="DX59">
        <v>19.953505636603879</v>
      </c>
      <c r="DY59">
        <v>19.958891301728958</v>
      </c>
      <c r="DZ59">
        <v>-1.6178819786422727E-3</v>
      </c>
      <c r="EA59">
        <v>-1.7206020075152329E-3</v>
      </c>
    </row>
    <row r="60" spans="1:131" x14ac:dyDescent="0.25">
      <c r="A60">
        <v>0</v>
      </c>
      <c r="B60" t="str">
        <f>Bilan!B60</f>
        <v>ALDI GMBH &amp; CO. KOMMANDITGESELLSCHAFT EBERSBERG</v>
      </c>
      <c r="C60" s="12">
        <v>260000</v>
      </c>
      <c r="D60" s="12">
        <v>260000</v>
      </c>
      <c r="E60" s="12">
        <v>260000</v>
      </c>
      <c r="F60" s="12">
        <v>260000</v>
      </c>
      <c r="G60" s="12">
        <v>260000</v>
      </c>
      <c r="H60" s="12">
        <v>260000</v>
      </c>
      <c r="I60" s="12">
        <v>260000</v>
      </c>
      <c r="J60" s="12">
        <v>260000</v>
      </c>
      <c r="K60" s="12">
        <v>260000</v>
      </c>
      <c r="L60">
        <v>5.7390170939935117E-3</v>
      </c>
      <c r="M60">
        <v>4.7572669494056795E-3</v>
      </c>
      <c r="N60">
        <v>4.2909898455375682E-3</v>
      </c>
      <c r="O60">
        <v>3.1435806776766791E-3</v>
      </c>
      <c r="P60">
        <v>1.5238086218041273E-3</v>
      </c>
      <c r="Q60">
        <v>1.5712052228795399E-3</v>
      </c>
      <c r="R60">
        <v>1.618232007590952E-3</v>
      </c>
      <c r="S60">
        <v>1.6417737873020556E-3</v>
      </c>
      <c r="T60">
        <v>1.9645534116736786E-3</v>
      </c>
      <c r="U60">
        <v>6.1965383602457444E-2</v>
      </c>
      <c r="V60" s="12">
        <v>4466000</v>
      </c>
      <c r="W60" s="12">
        <v>5134500</v>
      </c>
      <c r="X60" s="12">
        <v>6293000</v>
      </c>
      <c r="Y60" s="12">
        <v>8341559</v>
      </c>
      <c r="Z60" s="12">
        <v>85206562</v>
      </c>
      <c r="AA60" s="12">
        <v>79545234</v>
      </c>
      <c r="AB60" s="12">
        <v>73873882</v>
      </c>
      <c r="AC60" s="12">
        <v>73873882</v>
      </c>
      <c r="AD60" s="12">
        <v>37911682</v>
      </c>
      <c r="AE60" s="12">
        <v>9.857865516067317E-2</v>
      </c>
      <c r="AF60" s="12">
        <v>9.3946873660474842E-2</v>
      </c>
      <c r="AG60" s="12">
        <v>0.10385845806910739</v>
      </c>
      <c r="AH60" s="12">
        <v>0.10085525706800262</v>
      </c>
      <c r="AI60" s="12">
        <v>0.54989914994980726</v>
      </c>
      <c r="AJ60" s="12">
        <v>0.52542533054154339</v>
      </c>
      <c r="AK60" s="12">
        <v>0.50526727049707743</v>
      </c>
      <c r="AL60" s="12">
        <v>0.51261781771247983</v>
      </c>
      <c r="AM60" s="12">
        <v>0.35368017523816431</v>
      </c>
      <c r="AN60" s="12"/>
      <c r="AO60">
        <v>9.857865516067317E-2</v>
      </c>
      <c r="AP60">
        <v>9.3946873660474842E-2</v>
      </c>
      <c r="AQ60">
        <v>0.10385845806910739</v>
      </c>
      <c r="AR60">
        <v>0.1008552449773077</v>
      </c>
      <c r="AS60">
        <v>0.49937882234572273</v>
      </c>
      <c r="AT60">
        <v>0.48069956583067369</v>
      </c>
      <c r="AU60">
        <v>0.45978877068229651</v>
      </c>
      <c r="AV60">
        <v>0.46647770397632748</v>
      </c>
      <c r="AW60">
        <v>0.2864597085207215</v>
      </c>
      <c r="AX60">
        <v>3.7662326925965077</v>
      </c>
      <c r="AY60">
        <v>17.176923076923078</v>
      </c>
      <c r="AZ60">
        <v>19.748076923076923</v>
      </c>
      <c r="BA60">
        <v>24.203846153846154</v>
      </c>
      <c r="BB60">
        <v>32.082919230769228</v>
      </c>
      <c r="BC60">
        <v>327.71754615384617</v>
      </c>
      <c r="BD60">
        <v>305.94320769230768</v>
      </c>
      <c r="BE60">
        <v>284.13031538461536</v>
      </c>
      <c r="BF60">
        <v>284.13031538461536</v>
      </c>
      <c r="BG60">
        <v>145.81416153846155</v>
      </c>
      <c r="BH60">
        <v>8.5360152700472423</v>
      </c>
      <c r="BI60" s="12">
        <v>4466000</v>
      </c>
      <c r="BJ60" s="12">
        <v>5134500</v>
      </c>
      <c r="BK60" s="12">
        <v>6293000</v>
      </c>
      <c r="BL60" s="12">
        <v>8341560</v>
      </c>
      <c r="BM60" s="12">
        <v>93826598</v>
      </c>
      <c r="BN60" s="12">
        <v>86946367</v>
      </c>
      <c r="BO60" s="12">
        <v>81180875</v>
      </c>
      <c r="BP60" s="12">
        <v>81180875</v>
      </c>
      <c r="BQ60" s="12">
        <v>46808015</v>
      </c>
      <c r="BR60">
        <v>9.857865516067317E-2</v>
      </c>
      <c r="BS60">
        <v>9.3946873660474842E-2</v>
      </c>
      <c r="BT60">
        <v>0.10385845806910739</v>
      </c>
      <c r="BU60">
        <v>0.10085525706800262</v>
      </c>
      <c r="BV60">
        <v>0.54989914994980726</v>
      </c>
      <c r="BW60">
        <v>0.52542533054154339</v>
      </c>
      <c r="BX60">
        <v>0.50526727049707743</v>
      </c>
      <c r="BY60">
        <v>0.51261781771247983</v>
      </c>
      <c r="BZ60">
        <v>0.35368017523816431</v>
      </c>
      <c r="CA60">
        <v>4.2096970035708727</v>
      </c>
      <c r="CB60">
        <v>17.176923076923078</v>
      </c>
      <c r="CC60">
        <v>19.748076923076923</v>
      </c>
      <c r="CD60">
        <v>24.203846153846154</v>
      </c>
      <c r="CE60">
        <v>32.08292307692308</v>
      </c>
      <c r="CF60">
        <v>360.87153076923079</v>
      </c>
      <c r="CG60">
        <v>334.40910384615387</v>
      </c>
      <c r="CH60">
        <v>312.23413461538462</v>
      </c>
      <c r="CI60">
        <v>312.23413461538462</v>
      </c>
      <c r="CJ60">
        <v>180.03082692307692</v>
      </c>
      <c r="CK60">
        <v>9.4232741837258267</v>
      </c>
      <c r="CM60">
        <v>0.56015477687639648</v>
      </c>
      <c r="CN60">
        <v>0.47339590859306774</v>
      </c>
      <c r="CO60">
        <v>0.41614087187632443</v>
      </c>
      <c r="CP60">
        <v>0.63620524496279884</v>
      </c>
      <c r="CQ60">
        <v>0.18663122139338689</v>
      </c>
      <c r="CR60">
        <v>0.17678547909053685</v>
      </c>
      <c r="CS60">
        <v>0.18748560318110555</v>
      </c>
      <c r="CT60">
        <v>0.18566932790409688</v>
      </c>
      <c r="CU60">
        <v>-0.55151912728040564</v>
      </c>
      <c r="CW60">
        <v>8.5248287648366006</v>
      </c>
      <c r="CX60">
        <v>7.5941014024990183</v>
      </c>
      <c r="CY60">
        <v>7.183855431270886</v>
      </c>
      <c r="CZ60">
        <v>5.3053298854218038</v>
      </c>
      <c r="DA60">
        <v>2.5751907217918659</v>
      </c>
      <c r="DB60">
        <v>2.8832967559778995</v>
      </c>
      <c r="DC60">
        <v>3.1802616225561726</v>
      </c>
      <c r="DD60">
        <v>3.3535912264012935</v>
      </c>
      <c r="DE60">
        <v>-0.64153082611013901</v>
      </c>
      <c r="DF60">
        <v>0.14218028570372213</v>
      </c>
      <c r="DG60">
        <v>0.10985735170377582</v>
      </c>
      <c r="DH60">
        <v>0.14195388242159701</v>
      </c>
      <c r="DI60">
        <v>0.1306610809913093</v>
      </c>
      <c r="DJ60">
        <v>0.41829268133297692</v>
      </c>
      <c r="DK60">
        <v>0.46116674134423796</v>
      </c>
      <c r="DL60">
        <v>0.47180667027017892</v>
      </c>
      <c r="DM60">
        <v>0.47867043803995929</v>
      </c>
      <c r="DN60">
        <v>0.62013841034382711</v>
      </c>
      <c r="DO60">
        <v>2.5294881830566802</v>
      </c>
      <c r="DQ60">
        <v>19.776598754979521</v>
      </c>
      <c r="DR60">
        <v>19.771887170612398</v>
      </c>
      <c r="DS60">
        <v>19.843890673034043</v>
      </c>
      <c r="DT60">
        <v>19.891510958814404</v>
      </c>
      <c r="DU60">
        <v>19.899541651827921</v>
      </c>
      <c r="DV60">
        <v>19.900902916208771</v>
      </c>
      <c r="DW60">
        <v>19.983283554736236</v>
      </c>
      <c r="DX60">
        <v>20.051821455643257</v>
      </c>
      <c r="DY60">
        <v>20.090446735414904</v>
      </c>
      <c r="DZ60">
        <v>6.8406820853869803E-5</v>
      </c>
      <c r="EA60">
        <v>4.7215907397951922E-4</v>
      </c>
    </row>
    <row r="61" spans="1:131" x14ac:dyDescent="0.25">
      <c r="A61">
        <v>0</v>
      </c>
      <c r="B61" t="str">
        <f>Bilan!B61</f>
        <v>ALDI GMBH &amp; CO. KOMMANDITGESELLSCHAFT HELMSTADT</v>
      </c>
      <c r="C61" s="12">
        <v>260000</v>
      </c>
      <c r="D61" s="12">
        <v>260000</v>
      </c>
      <c r="E61" s="12">
        <v>260000</v>
      </c>
      <c r="F61" s="12">
        <v>260000</v>
      </c>
      <c r="G61" s="12">
        <v>260000</v>
      </c>
      <c r="H61" s="12">
        <v>260000</v>
      </c>
      <c r="I61" s="12">
        <v>260000</v>
      </c>
      <c r="J61" s="12">
        <v>260000</v>
      </c>
      <c r="K61" s="12">
        <v>260000</v>
      </c>
      <c r="L61">
        <v>7.2242857591794897E-3</v>
      </c>
      <c r="M61">
        <v>6.2372714681726187E-3</v>
      </c>
      <c r="N61">
        <v>5.6502520903433584E-3</v>
      </c>
      <c r="O61">
        <v>4.2590523372663608E-3</v>
      </c>
      <c r="P61">
        <v>1.7590820135792336E-3</v>
      </c>
      <c r="Q61">
        <v>1.8949861777886089E-3</v>
      </c>
      <c r="R61">
        <v>1.9435026471477806E-3</v>
      </c>
      <c r="S61">
        <v>1.9557816425761509E-3</v>
      </c>
      <c r="T61">
        <v>2.2592977030441489E-3</v>
      </c>
      <c r="U61">
        <v>0.10483913322114147</v>
      </c>
      <c r="V61" s="12">
        <v>3264109</v>
      </c>
      <c r="W61" s="12">
        <v>4081687</v>
      </c>
      <c r="X61" s="12">
        <v>4837496</v>
      </c>
      <c r="Y61" s="12">
        <v>6116345</v>
      </c>
      <c r="Z61" s="12">
        <v>69770221</v>
      </c>
      <c r="AA61" s="12">
        <v>62893371</v>
      </c>
      <c r="AB61" s="12">
        <v>57615584</v>
      </c>
      <c r="AC61" s="12">
        <v>58676261</v>
      </c>
      <c r="AD61" s="12">
        <v>26318078</v>
      </c>
      <c r="AE61" s="12">
        <v>9.0695600635036941E-2</v>
      </c>
      <c r="AF61" s="12">
        <v>9.7917653335042668E-2</v>
      </c>
      <c r="AG61" s="12">
        <v>0.10512719956164475</v>
      </c>
      <c r="AH61" s="12">
        <v>0.1001916671837593</v>
      </c>
      <c r="AI61" s="12">
        <v>0.5284836682597297</v>
      </c>
      <c r="AJ61" s="12">
        <v>0.51040608701046231</v>
      </c>
      <c r="AK61" s="12">
        <v>0.4833270047405468</v>
      </c>
      <c r="AL61" s="12">
        <v>0.48666132848604388</v>
      </c>
      <c r="AM61" s="12">
        <v>0.30388146737110527</v>
      </c>
      <c r="AN61" s="12"/>
      <c r="AO61">
        <v>9.0695600635036941E-2</v>
      </c>
      <c r="AP61">
        <v>9.7917653335042668E-2</v>
      </c>
      <c r="AQ61">
        <v>0.10512719956164475</v>
      </c>
      <c r="AR61">
        <v>0.1001916671837593</v>
      </c>
      <c r="AS61">
        <v>0.47204438786364666</v>
      </c>
      <c r="AT61">
        <v>0.45839257199819594</v>
      </c>
      <c r="AU61">
        <v>0.43067707700371272</v>
      </c>
      <c r="AV61">
        <v>0.4413767466107959</v>
      </c>
      <c r="AW61">
        <v>0.22869374297667983</v>
      </c>
      <c r="AX61">
        <v>3.5751566460858308</v>
      </c>
      <c r="AY61">
        <v>12.554265384615384</v>
      </c>
      <c r="AZ61">
        <v>15.698796153846153</v>
      </c>
      <c r="BA61">
        <v>18.605753846153846</v>
      </c>
      <c r="BB61">
        <v>23.524403846153845</v>
      </c>
      <c r="BC61">
        <v>268.34700384615383</v>
      </c>
      <c r="BD61">
        <v>241.89758076923076</v>
      </c>
      <c r="BE61">
        <v>221.5984</v>
      </c>
      <c r="BF61">
        <v>225.67792692307691</v>
      </c>
      <c r="BG61">
        <v>101.22337692307693</v>
      </c>
      <c r="BH61">
        <v>9.2828357458580246</v>
      </c>
      <c r="BI61" s="12">
        <v>3264109</v>
      </c>
      <c r="BJ61" s="12">
        <v>4081687</v>
      </c>
      <c r="BK61" s="12">
        <v>4837496</v>
      </c>
      <c r="BL61" s="12">
        <v>6116345</v>
      </c>
      <c r="BM61" s="12">
        <v>78112193</v>
      </c>
      <c r="BN61" s="12">
        <v>70029842</v>
      </c>
      <c r="BO61" s="12">
        <v>64659043</v>
      </c>
      <c r="BP61" s="12">
        <v>64696356</v>
      </c>
      <c r="BQ61" s="12">
        <v>34970682</v>
      </c>
      <c r="BR61">
        <v>9.0695600635036941E-2</v>
      </c>
      <c r="BS61">
        <v>9.7917653335042668E-2</v>
      </c>
      <c r="BT61">
        <v>0.10512719956164475</v>
      </c>
      <c r="BU61">
        <v>0.1001916671837593</v>
      </c>
      <c r="BV61">
        <v>0.5284836682597297</v>
      </c>
      <c r="BW61">
        <v>0.51040608701046231</v>
      </c>
      <c r="BX61">
        <v>0.4833270047405468</v>
      </c>
      <c r="BY61">
        <v>0.48666132848604388</v>
      </c>
      <c r="BZ61">
        <v>0.30388146737110527</v>
      </c>
      <c r="CA61">
        <v>4.0942967749437482</v>
      </c>
      <c r="CB61">
        <v>12.554265384615384</v>
      </c>
      <c r="CC61">
        <v>15.698796153846153</v>
      </c>
      <c r="CD61">
        <v>18.605753846153846</v>
      </c>
      <c r="CE61">
        <v>23.524403846153845</v>
      </c>
      <c r="CF61">
        <v>300.43151153846156</v>
      </c>
      <c r="CG61">
        <v>269.34554615384616</v>
      </c>
      <c r="CH61">
        <v>248.68862692307692</v>
      </c>
      <c r="CI61">
        <v>248.83213846153845</v>
      </c>
      <c r="CJ61">
        <v>134.50262307692307</v>
      </c>
      <c r="CK61">
        <v>10.449622609581375</v>
      </c>
      <c r="CM61">
        <v>0.45134297666191708</v>
      </c>
      <c r="CN61">
        <v>0.39602158997933401</v>
      </c>
      <c r="CO61">
        <v>0.35282169025726595</v>
      </c>
      <c r="CP61">
        <v>0.58532128423401697</v>
      </c>
      <c r="CQ61">
        <v>0.14234053236519775</v>
      </c>
      <c r="CR61">
        <v>0.13371201036481639</v>
      </c>
      <c r="CS61">
        <v>0.15288008180531543</v>
      </c>
      <c r="CT61">
        <v>0.1405992993367132</v>
      </c>
      <c r="CU61">
        <v>-0.59656524444002368</v>
      </c>
      <c r="CW61">
        <v>8.6002018020869677</v>
      </c>
      <c r="CX61">
        <v>7.7615799622760226</v>
      </c>
      <c r="CY61">
        <v>7.4511540922407127</v>
      </c>
      <c r="CZ61">
        <v>5.6289670205851792</v>
      </c>
      <c r="DA61">
        <v>2.2894086991273905</v>
      </c>
      <c r="DB61">
        <v>2.5370996931893477</v>
      </c>
      <c r="DC61">
        <v>2.687324674570573</v>
      </c>
      <c r="DD61">
        <v>2.7498813818433776</v>
      </c>
      <c r="DE61">
        <v>-0.69274441639698814</v>
      </c>
      <c r="DF61">
        <v>0.12887781251516928</v>
      </c>
      <c r="DG61">
        <v>0.12363538695816283</v>
      </c>
      <c r="DH61">
        <v>0.13636522673179466</v>
      </c>
      <c r="DI61">
        <v>0.11780409355211582</v>
      </c>
      <c r="DJ61">
        <v>0.50667800643100092</v>
      </c>
      <c r="DK61">
        <v>0.56296158993480128</v>
      </c>
      <c r="DL61">
        <v>0.5784911201588302</v>
      </c>
      <c r="DM61">
        <v>0.58214601089448603</v>
      </c>
      <c r="DN61">
        <v>0.68793362711676531</v>
      </c>
      <c r="DO61">
        <v>3.7787948021156872</v>
      </c>
      <c r="DQ61">
        <v>19.502223886757534</v>
      </c>
      <c r="DR61">
        <v>19.550529488302864</v>
      </c>
      <c r="DS61">
        <v>19.594835286890145</v>
      </c>
      <c r="DT61">
        <v>19.652860962077519</v>
      </c>
      <c r="DU61">
        <v>19.655071460020352</v>
      </c>
      <c r="DV61">
        <v>19.639693676386578</v>
      </c>
      <c r="DW61">
        <v>19.668002222932174</v>
      </c>
      <c r="DX61">
        <v>19.700246512356955</v>
      </c>
      <c r="DY61">
        <v>19.716960037882089</v>
      </c>
      <c r="DZ61">
        <v>-7.8238248408575984E-4</v>
      </c>
      <c r="EA61">
        <v>-6.6999332648555335E-4</v>
      </c>
    </row>
    <row r="62" spans="1:131" x14ac:dyDescent="0.25">
      <c r="A62">
        <v>0</v>
      </c>
      <c r="B62" t="str">
        <f>Bilan!B62</f>
        <v>ALDI GMBH &amp; CO. KOMMANDITGESELLSCHAFT KERPEN</v>
      </c>
      <c r="C62" s="12">
        <v>260000</v>
      </c>
      <c r="D62" s="12">
        <v>260000</v>
      </c>
      <c r="E62" s="12">
        <v>260000</v>
      </c>
      <c r="F62" s="12">
        <v>260000</v>
      </c>
      <c r="G62" s="12">
        <v>260000</v>
      </c>
      <c r="H62" s="12">
        <v>260000</v>
      </c>
      <c r="I62" s="12">
        <v>260000</v>
      </c>
      <c r="J62" s="12">
        <v>260000</v>
      </c>
      <c r="K62" s="12">
        <v>260000</v>
      </c>
      <c r="L62">
        <v>7.132706361128594E-3</v>
      </c>
      <c r="M62">
        <v>6.0327906768510384E-3</v>
      </c>
      <c r="N62">
        <v>5.5298690773719714E-3</v>
      </c>
      <c r="O62">
        <v>3.5722946566028716E-3</v>
      </c>
      <c r="P62">
        <v>1.6349030265758707E-3</v>
      </c>
      <c r="Q62">
        <v>1.7359622398300872E-3</v>
      </c>
      <c r="R62">
        <v>1.7947518102263674E-3</v>
      </c>
      <c r="S62">
        <v>1.8146254188443364E-3</v>
      </c>
      <c r="T62">
        <v>2.2380852347560314E-3</v>
      </c>
      <c r="U62">
        <v>9.7772639142569118E-2</v>
      </c>
      <c r="V62" s="12">
        <v>3214272</v>
      </c>
      <c r="W62" s="12">
        <v>4036281</v>
      </c>
      <c r="X62" s="12">
        <v>4960086</v>
      </c>
      <c r="Y62" s="12">
        <v>6815741</v>
      </c>
      <c r="Z62" s="12">
        <v>77620824</v>
      </c>
      <c r="AA62" s="12">
        <v>71333247</v>
      </c>
      <c r="AB62" s="12">
        <v>65482407</v>
      </c>
      <c r="AC62" s="12">
        <v>60554589</v>
      </c>
      <c r="AD62" s="12">
        <v>31308125</v>
      </c>
      <c r="AE62" s="12">
        <v>8.8178685926144335E-2</v>
      </c>
      <c r="AF62" s="12">
        <v>9.3653993792119181E-2</v>
      </c>
      <c r="AG62" s="12">
        <v>0.10549471612502166</v>
      </c>
      <c r="AH62" s="12">
        <v>9.3645519827265808E-2</v>
      </c>
      <c r="AI62" s="12">
        <v>0.54210905596744041</v>
      </c>
      <c r="AJ62" s="12">
        <v>0.52543175000023201</v>
      </c>
      <c r="AK62" s="12">
        <v>0.50218324309677886</v>
      </c>
      <c r="AL62" s="12">
        <v>0.47861148129275788</v>
      </c>
      <c r="AM62" s="12">
        <v>0.34602949734361665</v>
      </c>
      <c r="AN62" s="12"/>
      <c r="AO62">
        <v>8.8178685926144335E-2</v>
      </c>
      <c r="AP62">
        <v>9.3653993792119181E-2</v>
      </c>
      <c r="AQ62">
        <v>0.10549471612502166</v>
      </c>
      <c r="AR62">
        <v>9.3645519827265808E-2</v>
      </c>
      <c r="AS62">
        <v>0.48808661570351142</v>
      </c>
      <c r="AT62">
        <v>0.47627624321720324</v>
      </c>
      <c r="AU62">
        <v>0.45201795577396059</v>
      </c>
      <c r="AV62">
        <v>0.42263037087335248</v>
      </c>
      <c r="AW62">
        <v>0.26950097034767762</v>
      </c>
      <c r="AX62">
        <v>4.0859479887101955</v>
      </c>
      <c r="AY62">
        <v>12.362584615384616</v>
      </c>
      <c r="AZ62">
        <v>15.524157692307693</v>
      </c>
      <c r="BA62">
        <v>19.077253846153845</v>
      </c>
      <c r="BB62">
        <v>26.214388461538462</v>
      </c>
      <c r="BC62">
        <v>298.54163076923078</v>
      </c>
      <c r="BD62">
        <v>274.35864230769232</v>
      </c>
      <c r="BE62">
        <v>251.85541153846154</v>
      </c>
      <c r="BF62">
        <v>232.90226538461539</v>
      </c>
      <c r="BG62">
        <v>120.41586538461539</v>
      </c>
      <c r="BH62">
        <v>9.4659562327852544</v>
      </c>
      <c r="BI62" s="12">
        <v>3214272</v>
      </c>
      <c r="BJ62" s="12">
        <v>4036281</v>
      </c>
      <c r="BK62" s="12">
        <v>4960086</v>
      </c>
      <c r="BL62" s="12">
        <v>6815741</v>
      </c>
      <c r="BM62" s="12">
        <v>86212058</v>
      </c>
      <c r="BN62" s="12">
        <v>78695407</v>
      </c>
      <c r="BO62" s="12">
        <v>72749693</v>
      </c>
      <c r="BP62" s="12">
        <v>68575577</v>
      </c>
      <c r="BQ62" s="12">
        <v>40198500</v>
      </c>
      <c r="BR62">
        <v>8.8178685926144335E-2</v>
      </c>
      <c r="BS62">
        <v>9.3653993792119181E-2</v>
      </c>
      <c r="BT62">
        <v>0.10549471612502166</v>
      </c>
      <c r="BU62">
        <v>9.3645519827265808E-2</v>
      </c>
      <c r="BV62">
        <v>0.54210905596744041</v>
      </c>
      <c r="BW62">
        <v>0.52543175000023201</v>
      </c>
      <c r="BX62">
        <v>0.50218324309677886</v>
      </c>
      <c r="BY62">
        <v>0.47861148129275788</v>
      </c>
      <c r="BZ62">
        <v>0.34602949734361665</v>
      </c>
      <c r="CA62">
        <v>4.6108583835021593</v>
      </c>
      <c r="CB62">
        <v>12.362584615384616</v>
      </c>
      <c r="CC62">
        <v>15.524157692307693</v>
      </c>
      <c r="CD62">
        <v>19.077253846153845</v>
      </c>
      <c r="CE62">
        <v>26.214388461538462</v>
      </c>
      <c r="CF62">
        <v>331.58483846153848</v>
      </c>
      <c r="CG62">
        <v>302.6746423076923</v>
      </c>
      <c r="CH62">
        <v>279.80651153846156</v>
      </c>
      <c r="CI62">
        <v>263.75221923076924</v>
      </c>
      <c r="CJ62">
        <v>154.60961538461538</v>
      </c>
      <c r="CK62">
        <v>10.546126385964488</v>
      </c>
      <c r="CM62">
        <v>0.61759709437684318</v>
      </c>
      <c r="CN62">
        <v>0.4892104814911778</v>
      </c>
      <c r="CO62">
        <v>0.44790016833772223</v>
      </c>
      <c r="CP62">
        <v>0.68637998086074437</v>
      </c>
      <c r="CQ62">
        <v>0.17548467439073248</v>
      </c>
      <c r="CR62">
        <v>0.16257026649350576</v>
      </c>
      <c r="CS62">
        <v>0.18002853752018741</v>
      </c>
      <c r="CT62">
        <v>0.16946482487863174</v>
      </c>
      <c r="CU62">
        <v>-0.60820583068320055</v>
      </c>
      <c r="CW62">
        <v>9.2251491160848502</v>
      </c>
      <c r="CX62">
        <v>8.4255208485240747</v>
      </c>
      <c r="CY62">
        <v>8.1980821861052764</v>
      </c>
      <c r="CZ62">
        <v>5.5104526853007636</v>
      </c>
      <c r="DA62">
        <v>2.4343564269317599</v>
      </c>
      <c r="DB62">
        <v>2.6283298568352609</v>
      </c>
      <c r="DC62">
        <v>2.8130152943848215</v>
      </c>
      <c r="DD62">
        <v>2.9545099370597869</v>
      </c>
      <c r="DE62">
        <v>-0.70305781624662289</v>
      </c>
      <c r="DF62">
        <v>0.14023046103454639</v>
      </c>
      <c r="DG62">
        <v>0.1153650561134224</v>
      </c>
      <c r="DH62">
        <v>0.17309432416790146</v>
      </c>
      <c r="DI62">
        <v>0.1351106690014818</v>
      </c>
      <c r="DJ62">
        <v>0.44474509752161967</v>
      </c>
      <c r="DK62">
        <v>0.47896140290266104</v>
      </c>
      <c r="DL62">
        <v>0.48978573265776021</v>
      </c>
      <c r="DM62">
        <v>0.49520921790070188</v>
      </c>
      <c r="DN62">
        <v>0.60960891595311628</v>
      </c>
      <c r="DO62">
        <v>2.5449561936327036</v>
      </c>
      <c r="DQ62">
        <v>19.600964806490982</v>
      </c>
      <c r="DR62">
        <v>19.63343480989764</v>
      </c>
      <c r="DS62">
        <v>19.710247785349324</v>
      </c>
      <c r="DT62">
        <v>19.76992829847093</v>
      </c>
      <c r="DU62">
        <v>19.809630818042784</v>
      </c>
      <c r="DV62">
        <v>19.774291120481536</v>
      </c>
      <c r="DW62">
        <v>19.790978935813886</v>
      </c>
      <c r="DX62">
        <v>19.825582412866481</v>
      </c>
      <c r="DY62">
        <v>19.863645920888942</v>
      </c>
      <c r="DZ62">
        <v>-1.7839654805207488E-3</v>
      </c>
      <c r="EA62">
        <v>2.2067970832970684E-4</v>
      </c>
    </row>
    <row r="63" spans="1:131" x14ac:dyDescent="0.25">
      <c r="A63">
        <v>0</v>
      </c>
      <c r="B63" t="str">
        <f>Bilan!B63</f>
        <v>ALDI GMBH &amp; CO. KOMMANDITGESELLSCHAFT LANGENFELD</v>
      </c>
      <c r="C63" s="12">
        <v>260000</v>
      </c>
      <c r="D63" s="12">
        <v>260000</v>
      </c>
      <c r="E63" s="12">
        <v>260000</v>
      </c>
      <c r="F63" s="12">
        <v>260000</v>
      </c>
      <c r="G63" s="12">
        <v>260000</v>
      </c>
      <c r="H63" s="12">
        <v>260000</v>
      </c>
      <c r="I63" s="12">
        <v>260000</v>
      </c>
      <c r="J63" s="12">
        <v>260000</v>
      </c>
      <c r="K63" s="12">
        <v>260000</v>
      </c>
      <c r="L63">
        <v>5.3604818924777222E-3</v>
      </c>
      <c r="M63">
        <v>4.4898888738688671E-3</v>
      </c>
      <c r="N63">
        <v>4.1753485143331123E-3</v>
      </c>
      <c r="O63">
        <v>2.1638417712343204E-3</v>
      </c>
      <c r="P63">
        <v>1.1635384636727629E-3</v>
      </c>
      <c r="Q63">
        <v>1.2456742285544293E-3</v>
      </c>
      <c r="R63">
        <v>1.2973295314858558E-3</v>
      </c>
      <c r="S63">
        <v>1.2631003853160597E-3</v>
      </c>
      <c r="T63">
        <v>1.5097209012648221E-3</v>
      </c>
      <c r="U63">
        <v>0.11498637302524164</v>
      </c>
      <c r="V63" s="12">
        <v>4479914</v>
      </c>
      <c r="W63" s="12">
        <v>6230883</v>
      </c>
      <c r="X63" s="12">
        <v>7249203</v>
      </c>
      <c r="Y63" s="12">
        <v>9189912</v>
      </c>
      <c r="Z63" s="12">
        <v>105581285</v>
      </c>
      <c r="AA63" s="12">
        <v>94822266</v>
      </c>
      <c r="AB63" s="12">
        <v>85775761</v>
      </c>
      <c r="AC63" s="12">
        <v>85775761</v>
      </c>
      <c r="AD63" s="12">
        <v>37975489</v>
      </c>
      <c r="AE63" s="12">
        <v>9.2363453372528631E-2</v>
      </c>
      <c r="AF63" s="12">
        <v>0.10759989329261027</v>
      </c>
      <c r="AG63" s="12">
        <v>0.11641518836980438</v>
      </c>
      <c r="AH63" s="12">
        <v>7.6482751767567442E-2</v>
      </c>
      <c r="AI63" s="12">
        <v>0.53216427552053802</v>
      </c>
      <c r="AJ63" s="12">
        <v>0.50888318559605039</v>
      </c>
      <c r="AK63" s="12">
        <v>0.48409873422202171</v>
      </c>
      <c r="AL63" s="12">
        <v>0.47132612253613748</v>
      </c>
      <c r="AM63" s="12">
        <v>0.30095680536368069</v>
      </c>
      <c r="AN63" s="12"/>
      <c r="AO63">
        <v>9.2363453372528631E-2</v>
      </c>
      <c r="AP63">
        <v>0.10759989329261027</v>
      </c>
      <c r="AQ63">
        <v>0.11641518836980438</v>
      </c>
      <c r="AR63">
        <v>7.6482751767567442E-2</v>
      </c>
      <c r="AS63">
        <v>0.47249186977498508</v>
      </c>
      <c r="AT63">
        <v>0.45429866557435727</v>
      </c>
      <c r="AU63">
        <v>0.42799779934989518</v>
      </c>
      <c r="AV63">
        <v>0.4167053721918394</v>
      </c>
      <c r="AW63">
        <v>0.22050919030404745</v>
      </c>
      <c r="AX63">
        <v>4.9398838963715592</v>
      </c>
      <c r="AY63">
        <v>17.230438461538462</v>
      </c>
      <c r="AZ63">
        <v>23.964934615384614</v>
      </c>
      <c r="BA63">
        <v>27.881550000000001</v>
      </c>
      <c r="BB63">
        <v>35.345815384615385</v>
      </c>
      <c r="BC63">
        <v>406.08186538461541</v>
      </c>
      <c r="BD63">
        <v>364.70102307692309</v>
      </c>
      <c r="BE63">
        <v>329.90677307692306</v>
      </c>
      <c r="BF63">
        <v>329.90677307692306</v>
      </c>
      <c r="BG63">
        <v>146.05957307692307</v>
      </c>
      <c r="BH63">
        <v>9.3180820447464576</v>
      </c>
      <c r="BI63" s="12">
        <v>4479914</v>
      </c>
      <c r="BJ63" s="12">
        <v>6230883</v>
      </c>
      <c r="BK63" s="12">
        <v>7249203</v>
      </c>
      <c r="BL63" s="12">
        <v>9189912</v>
      </c>
      <c r="BM63" s="12">
        <v>118915460</v>
      </c>
      <c r="BN63" s="12">
        <v>106215273</v>
      </c>
      <c r="BO63" s="12">
        <v>97019044</v>
      </c>
      <c r="BP63" s="12">
        <v>97019044</v>
      </c>
      <c r="BQ63" s="12">
        <v>51829957</v>
      </c>
      <c r="BR63">
        <v>9.2363453372528631E-2</v>
      </c>
      <c r="BS63">
        <v>0.10759989329261027</v>
      </c>
      <c r="BT63">
        <v>0.11641518836980438</v>
      </c>
      <c r="BU63">
        <v>7.6482751767567442E-2</v>
      </c>
      <c r="BV63">
        <v>0.53216427552053802</v>
      </c>
      <c r="BW63">
        <v>0.50888318559605039</v>
      </c>
      <c r="BX63">
        <v>0.48409873422202171</v>
      </c>
      <c r="BY63">
        <v>0.47132612253613748</v>
      </c>
      <c r="BZ63">
        <v>0.30095680536368069</v>
      </c>
      <c r="CA63">
        <v>5.6535679461763637</v>
      </c>
      <c r="CB63">
        <v>17.230438461538462</v>
      </c>
      <c r="CC63">
        <v>23.964934615384614</v>
      </c>
      <c r="CD63">
        <v>27.881550000000001</v>
      </c>
      <c r="CE63">
        <v>35.345815384615385</v>
      </c>
      <c r="CF63">
        <v>457.36715384615383</v>
      </c>
      <c r="CG63">
        <v>408.52028076923079</v>
      </c>
      <c r="CH63">
        <v>373.15016923076922</v>
      </c>
      <c r="CI63">
        <v>373.15016923076922</v>
      </c>
      <c r="CJ63">
        <v>199.34598846153847</v>
      </c>
      <c r="CK63">
        <v>10.557811761418391</v>
      </c>
      <c r="CM63">
        <v>0.49986965782106058</v>
      </c>
      <c r="CN63">
        <v>0.37421489975839561</v>
      </c>
      <c r="CO63">
        <v>0.36455260153038405</v>
      </c>
      <c r="CP63">
        <v>0.65425410459977829</v>
      </c>
      <c r="CQ63">
        <v>0.1450854014856596</v>
      </c>
      <c r="CR63">
        <v>0.13237945318235941</v>
      </c>
      <c r="CS63">
        <v>0.150114364338443</v>
      </c>
      <c r="CT63">
        <v>0.13737745041778382</v>
      </c>
      <c r="CU63">
        <v>-0.60201792312935309</v>
      </c>
      <c r="CW63">
        <v>9.1447494018011461</v>
      </c>
      <c r="CX63">
        <v>8.0195245235312651</v>
      </c>
      <c r="CY63">
        <v>8.0031963577599843</v>
      </c>
      <c r="CZ63">
        <v>4.5725518835160699</v>
      </c>
      <c r="DA63">
        <v>2.2867002362430595</v>
      </c>
      <c r="DB63">
        <v>2.5447526145600117</v>
      </c>
      <c r="DC63">
        <v>2.8288567722100959</v>
      </c>
      <c r="DD63">
        <v>2.8652184880683529</v>
      </c>
      <c r="DE63">
        <v>-0.71427662973358752</v>
      </c>
      <c r="DF63">
        <v>0.13782483437863419</v>
      </c>
      <c r="DG63">
        <v>0.12887398836759589</v>
      </c>
      <c r="DH63">
        <v>0.11789119012865389</v>
      </c>
      <c r="DI63">
        <v>8.539077234670138E-2</v>
      </c>
      <c r="DJ63">
        <v>0.42473565077377545</v>
      </c>
      <c r="DK63">
        <v>0.44847087451715989</v>
      </c>
      <c r="DL63">
        <v>0.51052204355727016</v>
      </c>
      <c r="DM63">
        <v>0.49705227105327826</v>
      </c>
      <c r="DN63">
        <v>0.70685476929716839</v>
      </c>
      <c r="DO63">
        <v>4.2519828804954498</v>
      </c>
      <c r="DQ63">
        <v>19.833826977465311</v>
      </c>
      <c r="DR63">
        <v>19.910318193591756</v>
      </c>
      <c r="DS63">
        <v>19.956243373158575</v>
      </c>
      <c r="DT63">
        <v>20.026835366283652</v>
      </c>
      <c r="DU63">
        <v>20.124378399220458</v>
      </c>
      <c r="DV63">
        <v>20.051836262664906</v>
      </c>
      <c r="DW63">
        <v>20.090548699273647</v>
      </c>
      <c r="DX63">
        <v>20.155756908223076</v>
      </c>
      <c r="DY63">
        <v>20.195267477186583</v>
      </c>
      <c r="DZ63">
        <v>-3.604689551969526E-3</v>
      </c>
      <c r="EA63">
        <v>1.2483697960260108E-3</v>
      </c>
    </row>
    <row r="64" spans="1:131" x14ac:dyDescent="0.25">
      <c r="A64">
        <v>0</v>
      </c>
      <c r="B64" t="str">
        <f>Bilan!B64</f>
        <v>ALDI GMBH &amp; CO. KOMMANDITGESELLSCHAFT MAHLBERG</v>
      </c>
      <c r="C64" s="12">
        <v>260000</v>
      </c>
      <c r="D64" s="12">
        <v>260000</v>
      </c>
      <c r="E64" s="12">
        <v>260000</v>
      </c>
      <c r="F64" s="12">
        <v>260000</v>
      </c>
      <c r="G64" s="12">
        <v>260000</v>
      </c>
      <c r="H64" s="12">
        <v>260000</v>
      </c>
      <c r="I64" s="12">
        <v>260000</v>
      </c>
      <c r="J64" s="12">
        <v>260000</v>
      </c>
      <c r="K64" s="12">
        <v>260000</v>
      </c>
      <c r="L64">
        <v>5.4448576439874805E-3</v>
      </c>
      <c r="M64">
        <v>4.8504343386722871E-3</v>
      </c>
      <c r="N64">
        <v>4.9641375429627013E-3</v>
      </c>
      <c r="O64">
        <v>3.5227390434178266E-3</v>
      </c>
      <c r="P64">
        <v>1.5268087892321739E-3</v>
      </c>
      <c r="Q64">
        <v>1.6515403147914606E-3</v>
      </c>
      <c r="R64">
        <v>1.6864523089351532E-3</v>
      </c>
      <c r="S64">
        <v>1.7325964369674053E-3</v>
      </c>
      <c r="T64">
        <v>2.0153396023572189E-3</v>
      </c>
      <c r="U64">
        <v>0.1045602572036957</v>
      </c>
      <c r="V64" s="12">
        <v>4502465</v>
      </c>
      <c r="W64" s="12">
        <v>5794421</v>
      </c>
      <c r="X64" s="12">
        <v>5639811</v>
      </c>
      <c r="Y64" s="12">
        <v>6142591</v>
      </c>
      <c r="Z64" s="12">
        <v>79966313</v>
      </c>
      <c r="AA64" s="12">
        <v>72046018</v>
      </c>
      <c r="AB64" s="12">
        <v>66043828</v>
      </c>
      <c r="AC64" s="12">
        <v>63422223</v>
      </c>
      <c r="AD64" s="12">
        <v>30178715</v>
      </c>
      <c r="AE64" s="12">
        <v>9.4289542200138812E-2</v>
      </c>
      <c r="AF64" s="12">
        <v>0.10809791765816851</v>
      </c>
      <c r="AG64" s="12">
        <v>0.10767999046274621</v>
      </c>
      <c r="AH64" s="12">
        <v>0.60154927353330256</v>
      </c>
      <c r="AI64" s="12">
        <v>0.52505480303978702</v>
      </c>
      <c r="AJ64" s="12">
        <v>0.50898874954222162</v>
      </c>
      <c r="AK64" s="12">
        <v>0.48013439286559062</v>
      </c>
      <c r="AL64" s="12">
        <v>0.46586301558129972</v>
      </c>
      <c r="AM64" s="12">
        <v>0.30982154439116844</v>
      </c>
      <c r="AN64" s="12"/>
      <c r="AO64">
        <v>9.4289542200138812E-2</v>
      </c>
      <c r="AP64">
        <v>0.10809791765816851</v>
      </c>
      <c r="AQ64">
        <v>0.10767999046274621</v>
      </c>
      <c r="AR64">
        <v>8.3225942859411345E-2</v>
      </c>
      <c r="AS64">
        <v>0.46958949819573481</v>
      </c>
      <c r="AT64">
        <v>0.45764193556612015</v>
      </c>
      <c r="AU64">
        <v>0.42838371623660049</v>
      </c>
      <c r="AV64">
        <v>0.42263506767058545</v>
      </c>
      <c r="AW64">
        <v>0.23392445956827629</v>
      </c>
      <c r="AX64">
        <v>4.4987894380384192</v>
      </c>
      <c r="AY64">
        <v>17.317173076923076</v>
      </c>
      <c r="AZ64">
        <v>22.286234615384615</v>
      </c>
      <c r="BA64">
        <v>21.691580769230768</v>
      </c>
      <c r="BB64">
        <v>23.625350000000001</v>
      </c>
      <c r="BC64">
        <v>307.5627423076923</v>
      </c>
      <c r="BD64">
        <v>277.10006923076924</v>
      </c>
      <c r="BE64">
        <v>254.01472307692308</v>
      </c>
      <c r="BF64">
        <v>243.93162692307692</v>
      </c>
      <c r="BG64">
        <v>116.07198076923076</v>
      </c>
      <c r="BH64">
        <v>10.728929697582014</v>
      </c>
      <c r="BI64" s="12">
        <v>4502465</v>
      </c>
      <c r="BJ64" s="12">
        <v>5794421</v>
      </c>
      <c r="BK64" s="12">
        <v>5639811</v>
      </c>
      <c r="BL64" s="12">
        <v>44398069</v>
      </c>
      <c r="BM64" s="12">
        <v>89411490</v>
      </c>
      <c r="BN64" s="12">
        <v>80129485</v>
      </c>
      <c r="BO64" s="12">
        <v>74022219</v>
      </c>
      <c r="BP64" s="12">
        <v>69909173</v>
      </c>
      <c r="BQ64" s="12">
        <v>39970237</v>
      </c>
      <c r="BR64">
        <v>9.4289542200138812E-2</v>
      </c>
      <c r="BS64">
        <v>0.10809791765816851</v>
      </c>
      <c r="BT64">
        <v>0.10767999046274621</v>
      </c>
      <c r="BU64">
        <v>0.60154927353330256</v>
      </c>
      <c r="BV64">
        <v>0.52505480303978702</v>
      </c>
      <c r="BW64">
        <v>0.50898874954222162</v>
      </c>
      <c r="BX64">
        <v>0.48013439286559062</v>
      </c>
      <c r="BY64">
        <v>0.46586301558129972</v>
      </c>
      <c r="BZ64">
        <v>0.30982154439116844</v>
      </c>
      <c r="CA64">
        <v>-0.15387022819828353</v>
      </c>
      <c r="CB64">
        <v>17.317173076923076</v>
      </c>
      <c r="CC64">
        <v>22.286234615384615</v>
      </c>
      <c r="CD64">
        <v>21.691580769230768</v>
      </c>
      <c r="CE64">
        <v>170.76180384615384</v>
      </c>
      <c r="CF64">
        <v>343.89034615384617</v>
      </c>
      <c r="CG64">
        <v>308.1903269230769</v>
      </c>
      <c r="CH64">
        <v>284.70084230769231</v>
      </c>
      <c r="CI64">
        <v>268.88143461538459</v>
      </c>
      <c r="CJ64">
        <v>153.73168076923076</v>
      </c>
      <c r="CK64">
        <v>0.8047966230243031</v>
      </c>
      <c r="CM64">
        <v>0.45412244622040809</v>
      </c>
      <c r="CN64">
        <v>0.36867886499911096</v>
      </c>
      <c r="CO64">
        <v>0.36939371308018165</v>
      </c>
      <c r="CP64">
        <v>0.61520369459451274</v>
      </c>
      <c r="CQ64">
        <v>0.15182196089415184</v>
      </c>
      <c r="CR64">
        <v>0.15332697016023639</v>
      </c>
      <c r="CS64">
        <v>0.17601700582184743</v>
      </c>
      <c r="CT64">
        <v>0.15853797835063443</v>
      </c>
      <c r="CU64">
        <v>-0.58899690081840417</v>
      </c>
      <c r="CW64">
        <v>8.5107106213550079</v>
      </c>
      <c r="CX64">
        <v>7.5609628239019777</v>
      </c>
      <c r="CY64">
        <v>7.8660290970249083</v>
      </c>
      <c r="CZ64">
        <v>5.6676165371190672</v>
      </c>
      <c r="DA64">
        <v>2.3518377351778814</v>
      </c>
      <c r="DB64">
        <v>2.6928892499805341</v>
      </c>
      <c r="DC64">
        <v>2.9232902054073615</v>
      </c>
      <c r="DD64">
        <v>3.093487478528882</v>
      </c>
      <c r="DE64">
        <v>-0.70101334406868721</v>
      </c>
      <c r="DF64">
        <v>0.1477652901131144</v>
      </c>
      <c r="DG64">
        <v>0.12740482902153663</v>
      </c>
      <c r="DH64">
        <v>0.13779269700523511</v>
      </c>
      <c r="DI64">
        <v>0.13066469140365639</v>
      </c>
      <c r="DJ64">
        <v>0.48233892707529019</v>
      </c>
      <c r="DK64">
        <v>0.52272280635015222</v>
      </c>
      <c r="DL64">
        <v>0.54172584303496918</v>
      </c>
      <c r="DM64">
        <v>0.55654835922884183</v>
      </c>
      <c r="DN64">
        <v>0.67697478767525265</v>
      </c>
      <c r="DO64">
        <v>3.000490115078823</v>
      </c>
      <c r="DQ64">
        <v>19.75174538628016</v>
      </c>
      <c r="DR64">
        <v>19.82284602312323</v>
      </c>
      <c r="DS64">
        <v>19.820122475883224</v>
      </c>
      <c r="DT64">
        <v>19.836505989448373</v>
      </c>
      <c r="DU64">
        <v>19.851722032555902</v>
      </c>
      <c r="DV64">
        <v>19.808209430479128</v>
      </c>
      <c r="DW64">
        <v>19.865098502610081</v>
      </c>
      <c r="DX64">
        <v>19.926274858818907</v>
      </c>
      <c r="DY64">
        <v>19.955870165437364</v>
      </c>
      <c r="DZ64">
        <v>-2.1918804829835587E-3</v>
      </c>
      <c r="EA64">
        <v>-1.4264890694105602E-3</v>
      </c>
    </row>
    <row r="65" spans="1:131" x14ac:dyDescent="0.25">
      <c r="A65">
        <v>0</v>
      </c>
      <c r="B65" t="str">
        <f>Bilan!B65</f>
        <v>ALDI GMBH &amp; CO. KOMMANDITGESELLSCHAFT MÖNCHENGLADBACH</v>
      </c>
      <c r="C65" s="12">
        <v>260000</v>
      </c>
      <c r="D65" s="12">
        <v>260000</v>
      </c>
      <c r="E65" s="12">
        <v>260000</v>
      </c>
      <c r="F65" s="12">
        <v>260000</v>
      </c>
      <c r="G65" s="12">
        <v>260000</v>
      </c>
      <c r="H65" s="12">
        <v>260000</v>
      </c>
      <c r="I65" s="12">
        <v>260000</v>
      </c>
      <c r="J65" s="12">
        <v>260000</v>
      </c>
      <c r="K65" s="12">
        <v>260000</v>
      </c>
      <c r="L65">
        <v>5.8193918610164493E-3</v>
      </c>
      <c r="M65">
        <v>5.2478096449897144E-3</v>
      </c>
      <c r="N65">
        <v>4.8252461033261125E-3</v>
      </c>
      <c r="O65">
        <v>3.2425534355034484E-3</v>
      </c>
      <c r="P65">
        <v>1.5638138385723934E-3</v>
      </c>
      <c r="Q65">
        <v>1.6573836713477026E-3</v>
      </c>
      <c r="R65">
        <v>1.6667855426663314E-3</v>
      </c>
      <c r="S65">
        <v>1.6784055317870738E-3</v>
      </c>
      <c r="T65">
        <v>2.0039626666071438E-3</v>
      </c>
      <c r="U65">
        <v>6.584652313087401E-2</v>
      </c>
      <c r="V65" s="12">
        <v>4286141</v>
      </c>
      <c r="W65" s="12">
        <v>5031850</v>
      </c>
      <c r="X65" s="12">
        <v>6890138</v>
      </c>
      <c r="Y65" s="12">
        <v>8149570</v>
      </c>
      <c r="Z65" s="12">
        <v>76243625</v>
      </c>
      <c r="AA65" s="12">
        <v>68585337</v>
      </c>
      <c r="AB65" s="12">
        <v>62113674</v>
      </c>
      <c r="AC65" s="12">
        <v>62113674</v>
      </c>
      <c r="AD65" s="12">
        <v>29116335</v>
      </c>
      <c r="AE65" s="12">
        <v>9.5933592502188095E-2</v>
      </c>
      <c r="AF65" s="12">
        <v>0.10156227293131344</v>
      </c>
      <c r="AG65" s="12">
        <v>0.12787158283030453</v>
      </c>
      <c r="AH65" s="12">
        <v>0.10163621615913784</v>
      </c>
      <c r="AI65" s="12">
        <v>0.51194637990298564</v>
      </c>
      <c r="AJ65" s="12">
        <v>0.48560081958897461</v>
      </c>
      <c r="AK65" s="12">
        <v>0.44623434489308511</v>
      </c>
      <c r="AL65" s="12">
        <v>0.44934526594455076</v>
      </c>
      <c r="AM65" s="12">
        <v>0.29532044041303335</v>
      </c>
      <c r="AN65" s="12"/>
      <c r="AO65">
        <v>9.5933592502188095E-2</v>
      </c>
      <c r="AP65">
        <v>0.10156227293131344</v>
      </c>
      <c r="AQ65">
        <v>0.12787158283030453</v>
      </c>
      <c r="AR65">
        <v>0.10163621615913784</v>
      </c>
      <c r="AS65">
        <v>0.45858013799201575</v>
      </c>
      <c r="AT65">
        <v>0.43720083706799778</v>
      </c>
      <c r="AU65">
        <v>0.39819297625034461</v>
      </c>
      <c r="AV65">
        <v>0.40096897708161133</v>
      </c>
      <c r="AW65">
        <v>0.22441557049394967</v>
      </c>
      <c r="AX65">
        <v>3.3016244955779008</v>
      </c>
      <c r="AY65">
        <v>16.485157692307691</v>
      </c>
      <c r="AZ65">
        <v>19.353269230769232</v>
      </c>
      <c r="BA65">
        <v>26.500530769230771</v>
      </c>
      <c r="BB65">
        <v>31.3445</v>
      </c>
      <c r="BC65">
        <v>293.24471153846156</v>
      </c>
      <c r="BD65">
        <v>263.78975769230772</v>
      </c>
      <c r="BE65">
        <v>238.89874615384616</v>
      </c>
      <c r="BF65">
        <v>238.89874615384616</v>
      </c>
      <c r="BG65">
        <v>111.98590384615385</v>
      </c>
      <c r="BH65">
        <v>7.4158227980126563</v>
      </c>
      <c r="BI65" s="12">
        <v>4286141</v>
      </c>
      <c r="BJ65" s="12">
        <v>5031850</v>
      </c>
      <c r="BK65" s="12">
        <v>6890138</v>
      </c>
      <c r="BL65" s="12">
        <v>8149570</v>
      </c>
      <c r="BM65" s="12">
        <v>85116307</v>
      </c>
      <c r="BN65" s="12">
        <v>76178024</v>
      </c>
      <c r="BO65" s="12">
        <v>69607593</v>
      </c>
      <c r="BP65" s="12">
        <v>69607593</v>
      </c>
      <c r="BQ65" s="12">
        <v>38315741</v>
      </c>
      <c r="BR65">
        <v>9.5933592502188095E-2</v>
      </c>
      <c r="BS65">
        <v>0.10156227293131344</v>
      </c>
      <c r="BT65">
        <v>0.12787158283030453</v>
      </c>
      <c r="BU65">
        <v>0.10163621615913784</v>
      </c>
      <c r="BV65">
        <v>0.51194637990298564</v>
      </c>
      <c r="BW65">
        <v>0.48560081958897461</v>
      </c>
      <c r="BX65">
        <v>0.44623434489308511</v>
      </c>
      <c r="BY65">
        <v>0.44934526594455076</v>
      </c>
      <c r="BZ65">
        <v>0.29532044041303335</v>
      </c>
      <c r="CA65">
        <v>3.7778325280099034</v>
      </c>
      <c r="CB65">
        <v>16.485157692307691</v>
      </c>
      <c r="CC65">
        <v>19.353269230769232</v>
      </c>
      <c r="CD65">
        <v>26.500530769230771</v>
      </c>
      <c r="CE65">
        <v>31.3445</v>
      </c>
      <c r="CF65">
        <v>327.37041153846155</v>
      </c>
      <c r="CG65">
        <v>292.99239999999998</v>
      </c>
      <c r="CH65">
        <v>267.72151153846153</v>
      </c>
      <c r="CI65">
        <v>267.72151153846153</v>
      </c>
      <c r="CJ65">
        <v>147.36823461538461</v>
      </c>
      <c r="CK65">
        <v>8.3474899902694251</v>
      </c>
      <c r="CM65">
        <v>0.44916821641548382</v>
      </c>
      <c r="CN65">
        <v>0.36855906046445536</v>
      </c>
      <c r="CO65">
        <v>0.33383611779108696</v>
      </c>
      <c r="CP65">
        <v>0.566306008672259</v>
      </c>
      <c r="CQ65">
        <v>0.1497611523970328</v>
      </c>
      <c r="CR65">
        <v>0.14341295648848337</v>
      </c>
      <c r="CS65">
        <v>0.15370598162020196</v>
      </c>
      <c r="CT65">
        <v>0.14527834151223576</v>
      </c>
      <c r="CU65">
        <v>-0.55139320038836359</v>
      </c>
      <c r="CW65">
        <v>8.4903798066386198</v>
      </c>
      <c r="CX65">
        <v>7.7743410163957725</v>
      </c>
      <c r="CY65">
        <v>7.6700746328238258</v>
      </c>
      <c r="CZ65">
        <v>5.3366509518808689</v>
      </c>
      <c r="DA65">
        <v>2.4729729693154043</v>
      </c>
      <c r="DB65">
        <v>2.711386063271068</v>
      </c>
      <c r="DC65">
        <v>2.9082799136046074</v>
      </c>
      <c r="DD65">
        <v>3.0594158915063687</v>
      </c>
      <c r="DE65">
        <v>-0.6775816289019666</v>
      </c>
      <c r="DF65">
        <v>0.15561790213251167</v>
      </c>
      <c r="DG65">
        <v>0.13830796084649591</v>
      </c>
      <c r="DH65">
        <v>0.17322765277276642</v>
      </c>
      <c r="DI65">
        <v>0.18247407101498819</v>
      </c>
      <c r="DJ65">
        <v>0.48626773266402745</v>
      </c>
      <c r="DK65">
        <v>0.49629448214585031</v>
      </c>
      <c r="DL65">
        <v>0.5205137515128162</v>
      </c>
      <c r="DM65">
        <v>0.52414251116722277</v>
      </c>
      <c r="DN65">
        <v>0.64396646612035968</v>
      </c>
      <c r="DO65">
        <v>1.7198082411669617</v>
      </c>
      <c r="DQ65">
        <v>19.658958709492694</v>
      </c>
      <c r="DR65">
        <v>19.753930161653432</v>
      </c>
      <c r="DS65">
        <v>19.769210110246725</v>
      </c>
      <c r="DT65">
        <v>19.839656797855856</v>
      </c>
      <c r="DU65">
        <v>19.874429368174823</v>
      </c>
      <c r="DV65">
        <v>19.834485643577381</v>
      </c>
      <c r="DW65">
        <v>19.868411900515795</v>
      </c>
      <c r="DX65">
        <v>19.932857055798515</v>
      </c>
      <c r="DY65">
        <v>19.976571949180794</v>
      </c>
      <c r="DZ65">
        <v>-2.0098048531347998E-3</v>
      </c>
      <c r="EA65">
        <v>-2.6064736558517528E-4</v>
      </c>
    </row>
    <row r="66" spans="1:131" x14ac:dyDescent="0.25">
      <c r="A66">
        <v>0</v>
      </c>
      <c r="B66" t="str">
        <f>Bilan!B66</f>
        <v>ALDI GMBH &amp; CO. KOMMANDITGESELLSCHAFT MÖRFELDEN-WALLDORF</v>
      </c>
      <c r="C66" s="12">
        <v>260000</v>
      </c>
      <c r="D66" s="12">
        <v>260000</v>
      </c>
      <c r="E66" s="12">
        <v>260000</v>
      </c>
      <c r="F66" s="12">
        <v>260000</v>
      </c>
      <c r="G66" s="12">
        <v>260000</v>
      </c>
      <c r="H66" s="12">
        <v>260000</v>
      </c>
      <c r="I66" s="12">
        <v>260000</v>
      </c>
      <c r="J66" s="12">
        <v>260000</v>
      </c>
      <c r="K66" s="12">
        <v>260000</v>
      </c>
      <c r="L66">
        <v>5.3132471881580639E-3</v>
      </c>
      <c r="M66">
        <v>4.8554413717592964E-3</v>
      </c>
      <c r="N66">
        <v>4.3223965175049747E-3</v>
      </c>
      <c r="O66">
        <v>2.5502351949504244E-3</v>
      </c>
      <c r="P66">
        <v>1.359853346720427E-3</v>
      </c>
      <c r="Q66">
        <v>1.4469486946274439E-3</v>
      </c>
      <c r="R66">
        <v>1.5254266056448306E-3</v>
      </c>
      <c r="S66">
        <v>1.5531350344283742E-3</v>
      </c>
      <c r="T66">
        <v>1.9103864463430715E-3</v>
      </c>
      <c r="U66">
        <v>0.12175817291159996</v>
      </c>
      <c r="V66" s="12">
        <v>4941732</v>
      </c>
      <c r="W66" s="12">
        <v>5626017</v>
      </c>
      <c r="X66" s="12">
        <v>7117280</v>
      </c>
      <c r="Y66" s="12">
        <v>6338870</v>
      </c>
      <c r="Z66" s="12">
        <v>90923262</v>
      </c>
      <c r="AA66" s="12">
        <v>82540063</v>
      </c>
      <c r="AB66" s="12">
        <v>74667198</v>
      </c>
      <c r="AC66" s="12">
        <v>74667198</v>
      </c>
      <c r="AD66" s="12">
        <v>33059783</v>
      </c>
      <c r="AE66" s="12">
        <v>0.10098709097550278</v>
      </c>
      <c r="AF66" s="12">
        <v>0.10506459884623508</v>
      </c>
      <c r="AG66" s="12">
        <v>0.11832194725426079</v>
      </c>
      <c r="AH66" s="12">
        <v>6.2175420654674601E-2</v>
      </c>
      <c r="AI66" s="12">
        <v>0.53233721844131854</v>
      </c>
      <c r="AJ66" s="12">
        <v>0.51105768766290138</v>
      </c>
      <c r="AK66" s="12">
        <v>0.49136212223638831</v>
      </c>
      <c r="AL66" s="12">
        <v>0.5002874106249191</v>
      </c>
      <c r="AM66" s="12">
        <v>0.32563699374593852</v>
      </c>
      <c r="AN66" s="12"/>
      <c r="AO66">
        <v>0.10098709097550278</v>
      </c>
      <c r="AP66">
        <v>0.10506459884623508</v>
      </c>
      <c r="AQ66">
        <v>0.11832194725426079</v>
      </c>
      <c r="AR66">
        <v>6.2175420654674601E-2</v>
      </c>
      <c r="AS66">
        <v>0.47554731586707011</v>
      </c>
      <c r="AT66">
        <v>0.45935090927814221</v>
      </c>
      <c r="AU66">
        <v>0.43807434768519415</v>
      </c>
      <c r="AV66">
        <v>0.44603169667846243</v>
      </c>
      <c r="AW66">
        <v>0.24291138985478108</v>
      </c>
      <c r="AX66">
        <v>6.3879823319475424</v>
      </c>
      <c r="AY66">
        <v>19.00666153846154</v>
      </c>
      <c r="AZ66">
        <v>21.638526923076924</v>
      </c>
      <c r="BA66">
        <v>27.374153846153845</v>
      </c>
      <c r="BB66">
        <v>24.38026923076923</v>
      </c>
      <c r="BC66">
        <v>349.70485384615387</v>
      </c>
      <c r="BD66">
        <v>317.46178076923076</v>
      </c>
      <c r="BE66">
        <v>287.18153076923079</v>
      </c>
      <c r="BF66">
        <v>287.18153076923079</v>
      </c>
      <c r="BG66">
        <v>127.15301153846154</v>
      </c>
      <c r="BH66">
        <v>12.021258205326818</v>
      </c>
      <c r="BI66" s="12">
        <v>4941732</v>
      </c>
      <c r="BJ66" s="12">
        <v>5626017</v>
      </c>
      <c r="BK66" s="12">
        <v>7117280</v>
      </c>
      <c r="BL66" s="12">
        <v>6338870</v>
      </c>
      <c r="BM66" s="12">
        <v>101781326</v>
      </c>
      <c r="BN66" s="12">
        <v>91831175</v>
      </c>
      <c r="BO66" s="12">
        <v>83749786</v>
      </c>
      <c r="BP66" s="12">
        <v>83749786</v>
      </c>
      <c r="BQ66" s="12">
        <v>44318582</v>
      </c>
      <c r="BR66">
        <v>0.10098709097550278</v>
      </c>
      <c r="BS66">
        <v>0.10506459884623508</v>
      </c>
      <c r="BT66">
        <v>0.11832194725426079</v>
      </c>
      <c r="BU66">
        <v>6.2175420654674601E-2</v>
      </c>
      <c r="BV66">
        <v>0.53233721844131854</v>
      </c>
      <c r="BW66">
        <v>0.51105768766290138</v>
      </c>
      <c r="BX66">
        <v>0.49136212223638831</v>
      </c>
      <c r="BY66">
        <v>0.5002874106249191</v>
      </c>
      <c r="BZ66">
        <v>0.32563699374593852</v>
      </c>
      <c r="CA66">
        <v>7.219609650915614</v>
      </c>
      <c r="CB66">
        <v>19.00666153846154</v>
      </c>
      <c r="CC66">
        <v>21.638526923076924</v>
      </c>
      <c r="CD66">
        <v>27.374153846153845</v>
      </c>
      <c r="CE66">
        <v>24.38026923076923</v>
      </c>
      <c r="CF66">
        <v>391.46663846153848</v>
      </c>
      <c r="CG66">
        <v>353.19682692307691</v>
      </c>
      <c r="CH66">
        <v>322.11456153846154</v>
      </c>
      <c r="CI66">
        <v>322.11456153846154</v>
      </c>
      <c r="CJ66">
        <v>170.45608461538461</v>
      </c>
      <c r="CK66">
        <v>13.486994527415771</v>
      </c>
      <c r="CM66">
        <v>0.46620672610500929</v>
      </c>
      <c r="CN66">
        <v>0.41386252788844136</v>
      </c>
      <c r="CO66">
        <v>0.36664031888912546</v>
      </c>
      <c r="CP66">
        <v>0.67317473610288814</v>
      </c>
      <c r="CQ66">
        <v>0.15126770131561837</v>
      </c>
      <c r="CR66">
        <v>0.14981995060874023</v>
      </c>
      <c r="CS66">
        <v>0.16202932382714069</v>
      </c>
      <c r="CT66">
        <v>0.15098531633283671</v>
      </c>
      <c r="CU66">
        <v>-0.58742207683557368</v>
      </c>
      <c r="CW66">
        <v>7.9919121955657522</v>
      </c>
      <c r="CX66">
        <v>7.4589388208784726</v>
      </c>
      <c r="CY66">
        <v>6.915700151097683</v>
      </c>
      <c r="CZ66">
        <v>4.4198414830692681</v>
      </c>
      <c r="DA66">
        <v>2.1945575081143494</v>
      </c>
      <c r="DB66">
        <v>2.4172866025595678</v>
      </c>
      <c r="DC66">
        <v>2.6637307230593104</v>
      </c>
      <c r="DD66">
        <v>2.7998756834876866</v>
      </c>
      <c r="DE66">
        <v>-0.68267023437012064</v>
      </c>
      <c r="DF66">
        <v>0.23019187729570595</v>
      </c>
      <c r="DG66">
        <v>0.20911756648266411</v>
      </c>
      <c r="DH66">
        <v>0.1599422700721122</v>
      </c>
      <c r="DI66">
        <v>0.1032223094653323</v>
      </c>
      <c r="DJ66">
        <v>0.40978278393026574</v>
      </c>
      <c r="DK66">
        <v>0.43686587751717315</v>
      </c>
      <c r="DL66">
        <v>0.46645759678085236</v>
      </c>
      <c r="DM66">
        <v>0.47493050990110142</v>
      </c>
      <c r="DN66">
        <v>0.59390324559815</v>
      </c>
      <c r="DO66">
        <v>3.2322815656812702</v>
      </c>
      <c r="DQ66">
        <v>19.719628035380499</v>
      </c>
      <c r="DR66">
        <v>19.784419074738569</v>
      </c>
      <c r="DS66">
        <v>19.805505337993598</v>
      </c>
      <c r="DT66">
        <v>19.846176404575555</v>
      </c>
      <c r="DU66">
        <v>19.926110434855531</v>
      </c>
      <c r="DV66">
        <v>19.854795766092018</v>
      </c>
      <c r="DW66">
        <v>19.889380873133437</v>
      </c>
      <c r="DX66">
        <v>19.933645746473402</v>
      </c>
      <c r="DY66">
        <v>19.96549171747349</v>
      </c>
      <c r="DZ66">
        <v>-3.5789558126089029E-3</v>
      </c>
      <c r="EA66">
        <v>4.343084199571699E-4</v>
      </c>
    </row>
    <row r="67" spans="1:131" x14ac:dyDescent="0.25">
      <c r="A67">
        <v>0</v>
      </c>
      <c r="B67" t="str">
        <f>Bilan!B67</f>
        <v>ALDI GMBH &amp; CO. KOMMANDITGESELLSCHAFT MURR</v>
      </c>
      <c r="C67" s="12">
        <v>260000</v>
      </c>
      <c r="D67" s="12">
        <v>260000</v>
      </c>
      <c r="E67" s="12">
        <v>260000</v>
      </c>
      <c r="F67" s="12">
        <v>260000</v>
      </c>
      <c r="G67" s="12">
        <v>260000</v>
      </c>
      <c r="H67" s="12">
        <v>260000</v>
      </c>
      <c r="I67" s="12">
        <v>260000</v>
      </c>
      <c r="J67" s="12">
        <v>8200000</v>
      </c>
      <c r="K67" s="12">
        <v>260000</v>
      </c>
      <c r="L67">
        <v>5.6172593491018016E-3</v>
      </c>
      <c r="M67">
        <v>5.1152246654874237E-3</v>
      </c>
      <c r="N67">
        <v>4.8279145563109383E-3</v>
      </c>
      <c r="O67">
        <v>2.9911851614022804E-3</v>
      </c>
      <c r="P67">
        <v>1.274281932328964E-3</v>
      </c>
      <c r="Q67">
        <v>1.3917825550024035E-3</v>
      </c>
      <c r="R67">
        <v>1.4422949842167164E-3</v>
      </c>
      <c r="S67">
        <v>4.728182523944309E-2</v>
      </c>
      <c r="T67">
        <v>1.7407246358142952E-3</v>
      </c>
      <c r="U67">
        <v>0.13184919885090135</v>
      </c>
      <c r="V67" s="12">
        <v>3637095</v>
      </c>
      <c r="W67" s="12">
        <v>5208408</v>
      </c>
      <c r="X67" s="12">
        <v>5389369</v>
      </c>
      <c r="Y67" s="12">
        <v>5624743</v>
      </c>
      <c r="Z67" s="12">
        <v>92149886</v>
      </c>
      <c r="AA67" s="12">
        <v>82057557</v>
      </c>
      <c r="AB67" s="12">
        <v>72265288</v>
      </c>
      <c r="AC67" s="12">
        <v>67605366</v>
      </c>
      <c r="AD67" s="12">
        <v>26989078</v>
      </c>
      <c r="AE67" s="12">
        <v>7.8578868816620837E-2</v>
      </c>
      <c r="AF67" s="12">
        <v>0.10246991180585394</v>
      </c>
      <c r="AG67" s="12">
        <v>0.10007466555550357</v>
      </c>
      <c r="AH67" s="12">
        <v>6.4710183839620572E-2</v>
      </c>
      <c r="AI67" s="12">
        <v>0.51563267509810007</v>
      </c>
      <c r="AJ67" s="12">
        <v>0.49887539954798438</v>
      </c>
      <c r="AK67" s="12">
        <v>0.46183947916952989</v>
      </c>
      <c r="AL67" s="12">
        <v>0.42901000951050849</v>
      </c>
      <c r="AM67" s="12">
        <v>0.27174552046608785</v>
      </c>
      <c r="AN67" s="12"/>
      <c r="AO67">
        <v>7.8578868816620837E-2</v>
      </c>
      <c r="AP67">
        <v>0.10246991180585394</v>
      </c>
      <c r="AQ67">
        <v>0.10007466555550357</v>
      </c>
      <c r="AR67">
        <v>6.4710183839620572E-2</v>
      </c>
      <c r="AS67">
        <v>0.45163436459989897</v>
      </c>
      <c r="AT67">
        <v>0.43925490899505909</v>
      </c>
      <c r="AU67">
        <v>0.40087639390529406</v>
      </c>
      <c r="AV67">
        <v>0.38981769517812048</v>
      </c>
      <c r="AW67">
        <v>0.18069443450966774</v>
      </c>
      <c r="AX67">
        <v>5.7880337055403839</v>
      </c>
      <c r="AY67">
        <v>13.988826923076923</v>
      </c>
      <c r="AZ67">
        <v>20.032338461538462</v>
      </c>
      <c r="BA67">
        <v>20.728342307692309</v>
      </c>
      <c r="BB67">
        <v>21.633626923076925</v>
      </c>
      <c r="BC67">
        <v>354.42263846153844</v>
      </c>
      <c r="BD67">
        <v>315.60598846153846</v>
      </c>
      <c r="BE67">
        <v>277.94341538461538</v>
      </c>
      <c r="BF67">
        <v>8.2445568292682925</v>
      </c>
      <c r="BG67">
        <v>103.80414615384615</v>
      </c>
      <c r="BH67">
        <v>13.588676673760915</v>
      </c>
      <c r="BI67" s="12">
        <v>3637095</v>
      </c>
      <c r="BJ67" s="12">
        <v>5208408</v>
      </c>
      <c r="BK67" s="12">
        <v>5389369</v>
      </c>
      <c r="BL67" s="12">
        <v>5624743</v>
      </c>
      <c r="BM67" s="12">
        <v>105207876</v>
      </c>
      <c r="BN67" s="12">
        <v>93195308</v>
      </c>
      <c r="BO67" s="12">
        <v>83254997</v>
      </c>
      <c r="BP67" s="12">
        <v>74402417</v>
      </c>
      <c r="BQ67" s="12">
        <v>40588749</v>
      </c>
      <c r="BR67">
        <v>7.8578868816620837E-2</v>
      </c>
      <c r="BS67">
        <v>0.10246991180585394</v>
      </c>
      <c r="BT67">
        <v>0.10007466555550357</v>
      </c>
      <c r="BU67">
        <v>6.4710183839620572E-2</v>
      </c>
      <c r="BV67">
        <v>0.51563267509810007</v>
      </c>
      <c r="BW67">
        <v>0.49887539954798438</v>
      </c>
      <c r="BX67">
        <v>0.46183947916952989</v>
      </c>
      <c r="BY67">
        <v>0.42901000951050849</v>
      </c>
      <c r="BZ67">
        <v>0.27174552046608785</v>
      </c>
      <c r="CA67">
        <v>6.7093800379923252</v>
      </c>
      <c r="CB67">
        <v>13.988826923076923</v>
      </c>
      <c r="CC67">
        <v>20.032338461538462</v>
      </c>
      <c r="CD67">
        <v>20.728342307692309</v>
      </c>
      <c r="CE67">
        <v>21.633626923076925</v>
      </c>
      <c r="CF67">
        <v>404.64567692307691</v>
      </c>
      <c r="CG67">
        <v>358.44349230769228</v>
      </c>
      <c r="CH67">
        <v>320.21152692307692</v>
      </c>
      <c r="CI67">
        <v>9.0734654878048779</v>
      </c>
      <c r="CJ67">
        <v>156.11057307692309</v>
      </c>
      <c r="CK67">
        <v>15.568811766155358</v>
      </c>
      <c r="CM67">
        <v>0.36063146377763239</v>
      </c>
      <c r="CN67">
        <v>0.29291401502109332</v>
      </c>
      <c r="CO67">
        <v>0.27050651137122428</v>
      </c>
      <c r="CP67">
        <v>0.53474229352205471</v>
      </c>
      <c r="CQ67">
        <v>0.12355456730090619</v>
      </c>
      <c r="CR67">
        <v>0.11904031817947819</v>
      </c>
      <c r="CS67">
        <v>0.14122129822580243</v>
      </c>
      <c r="CT67">
        <v>0.11937041758748743</v>
      </c>
      <c r="CU67">
        <v>-0.54324734486206683</v>
      </c>
      <c r="CW67">
        <v>7.7427355495625161</v>
      </c>
      <c r="CX67">
        <v>7.2111787450925569</v>
      </c>
      <c r="CY67">
        <v>7.172814477355967</v>
      </c>
      <c r="CZ67">
        <v>4.7879020894900934</v>
      </c>
      <c r="DA67">
        <v>1.9666457390364704</v>
      </c>
      <c r="DB67">
        <v>2.2644863807680147</v>
      </c>
      <c r="DC67">
        <v>2.4682051923118689</v>
      </c>
      <c r="DD67">
        <v>2.5812325081392058</v>
      </c>
      <c r="DE67">
        <v>-0.7258195168374949</v>
      </c>
      <c r="DF67">
        <v>0.1292002489655763</v>
      </c>
      <c r="DG67">
        <v>0.1057180401205564</v>
      </c>
      <c r="DH67">
        <v>0.11227252166433813</v>
      </c>
      <c r="DI67">
        <v>9.6963431656964263E-2</v>
      </c>
      <c r="DJ67">
        <v>0.53363328459695047</v>
      </c>
      <c r="DK67">
        <v>0.58274286735395275</v>
      </c>
      <c r="DL67">
        <v>0.59707292334970463</v>
      </c>
      <c r="DM67">
        <v>0.62062178010409741</v>
      </c>
      <c r="DN67">
        <v>0.73113805684408606</v>
      </c>
      <c r="DO67">
        <v>5.0099241270211179</v>
      </c>
      <c r="DQ67">
        <v>19.648591363885966</v>
      </c>
      <c r="DR67">
        <v>19.697103362447606</v>
      </c>
      <c r="DS67">
        <v>19.719603295862008</v>
      </c>
      <c r="DT67">
        <v>19.772075698808688</v>
      </c>
      <c r="DU67">
        <v>19.846614845805831</v>
      </c>
      <c r="DV67">
        <v>19.810138782862033</v>
      </c>
      <c r="DW67">
        <v>19.862954821882823</v>
      </c>
      <c r="DX67">
        <v>19.913447850972648</v>
      </c>
      <c r="DY67">
        <v>19.919541017399045</v>
      </c>
      <c r="DZ67">
        <v>-1.8378984641557944E-3</v>
      </c>
      <c r="EA67">
        <v>1.925092976234068E-3</v>
      </c>
    </row>
    <row r="68" spans="1:131" x14ac:dyDescent="0.25">
      <c r="A68">
        <v>0</v>
      </c>
      <c r="B68" t="str">
        <f>Bilan!B68</f>
        <v>ALDI GMBH &amp; CO. KOMMANDITGESELLSCHAFT ROTH</v>
      </c>
      <c r="C68" s="12">
        <v>260000</v>
      </c>
      <c r="D68" s="12">
        <v>260000</v>
      </c>
      <c r="E68" s="12">
        <v>260000</v>
      </c>
      <c r="F68" s="12">
        <v>260000</v>
      </c>
      <c r="G68" s="12">
        <v>260000</v>
      </c>
      <c r="H68" s="12">
        <v>260000</v>
      </c>
      <c r="I68" s="12">
        <v>260000</v>
      </c>
      <c r="J68" s="12">
        <v>260000</v>
      </c>
      <c r="K68" s="12">
        <v>260000</v>
      </c>
      <c r="L68">
        <v>5.741594757976985E-3</v>
      </c>
      <c r="M68">
        <v>5.6609040115343096E-3</v>
      </c>
      <c r="N68">
        <v>5.0559053820754506E-3</v>
      </c>
      <c r="O68">
        <v>3.4370477927444317E-3</v>
      </c>
      <c r="P68">
        <v>1.5533830418296539E-3</v>
      </c>
      <c r="Q68">
        <v>1.6734654633866418E-3</v>
      </c>
      <c r="R68">
        <v>1.7653883007893846E-3</v>
      </c>
      <c r="S68">
        <v>1.8153602405748905E-3</v>
      </c>
      <c r="T68">
        <v>2.0263034134359128E-3</v>
      </c>
      <c r="U68">
        <v>0.13647970478036128</v>
      </c>
      <c r="V68" s="12">
        <v>5982800</v>
      </c>
      <c r="W68" s="12">
        <v>5042700</v>
      </c>
      <c r="X68" s="12">
        <v>5881600</v>
      </c>
      <c r="Y68" s="12">
        <v>8604600</v>
      </c>
      <c r="Z68" s="12">
        <v>77444579</v>
      </c>
      <c r="AA68" s="12">
        <v>67458011</v>
      </c>
      <c r="AB68" s="12">
        <v>60554589</v>
      </c>
      <c r="AC68" s="12">
        <v>61946928</v>
      </c>
      <c r="AD68" s="12">
        <v>26324525</v>
      </c>
      <c r="AE68" s="12">
        <v>0.13211851199240271</v>
      </c>
      <c r="AF68" s="12">
        <v>0.10979323330370794</v>
      </c>
      <c r="AG68" s="12">
        <v>0.11437235805851911</v>
      </c>
      <c r="AH68" s="12">
        <v>0.11374777475941822</v>
      </c>
      <c r="AI68" s="12">
        <v>0.51955197230714745</v>
      </c>
      <c r="AJ68" s="12">
        <v>0.48650256775897061</v>
      </c>
      <c r="AK68" s="12">
        <v>0.46562508213723691</v>
      </c>
      <c r="AL68" s="12">
        <v>0.47936195840839324</v>
      </c>
      <c r="AM68" s="12">
        <v>0.28225536018041958</v>
      </c>
      <c r="AN68" s="12"/>
      <c r="AO68">
        <v>0.13211851199240271</v>
      </c>
      <c r="AP68">
        <v>0.10979323330370794</v>
      </c>
      <c r="AQ68">
        <v>0.11437235805851911</v>
      </c>
      <c r="AR68">
        <v>0.11374777475941822</v>
      </c>
      <c r="AS68">
        <v>0.46269652192398819</v>
      </c>
      <c r="AT68">
        <v>0.43418712168175455</v>
      </c>
      <c r="AU68">
        <v>0.41116293453734443</v>
      </c>
      <c r="AV68">
        <v>0.43252303891136701</v>
      </c>
      <c r="AW68">
        <v>0.20515951870991933</v>
      </c>
      <c r="AX68">
        <v>2.8171043134696947</v>
      </c>
      <c r="AY68">
        <v>23.010769230769231</v>
      </c>
      <c r="AZ68">
        <v>19.395</v>
      </c>
      <c r="BA68">
        <v>22.62153846153846</v>
      </c>
      <c r="BB68">
        <v>33.094615384615388</v>
      </c>
      <c r="BC68">
        <v>297.86376538461536</v>
      </c>
      <c r="BD68">
        <v>259.45388846153844</v>
      </c>
      <c r="BE68">
        <v>232.90226538461539</v>
      </c>
      <c r="BF68">
        <v>238.25741538461537</v>
      </c>
      <c r="BG68">
        <v>101.24817307692308</v>
      </c>
      <c r="BH68">
        <v>6.8397614066894432</v>
      </c>
      <c r="BI68" s="12">
        <v>5982800</v>
      </c>
      <c r="BJ68" s="12">
        <v>5042700</v>
      </c>
      <c r="BK68" s="12">
        <v>5881600</v>
      </c>
      <c r="BL68" s="12">
        <v>8604600</v>
      </c>
      <c r="BM68" s="12">
        <v>86960852</v>
      </c>
      <c r="BN68" s="12">
        <v>75586064</v>
      </c>
      <c r="BO68" s="12">
        <v>68575577</v>
      </c>
      <c r="BP68" s="12">
        <v>68655304</v>
      </c>
      <c r="BQ68" s="12">
        <v>36216883</v>
      </c>
      <c r="BR68">
        <v>0.13211851199240271</v>
      </c>
      <c r="BS68">
        <v>0.10979323330370794</v>
      </c>
      <c r="BT68">
        <v>0.11437235805851911</v>
      </c>
      <c r="BU68">
        <v>0.11374777475941822</v>
      </c>
      <c r="BV68">
        <v>0.51955197230714745</v>
      </c>
      <c r="BW68">
        <v>0.48650256775897061</v>
      </c>
      <c r="BX68">
        <v>0.46562508213723691</v>
      </c>
      <c r="BY68">
        <v>0.47936195840839324</v>
      </c>
      <c r="BZ68">
        <v>0.28225536018041958</v>
      </c>
      <c r="CA68">
        <v>3.2770293202477667</v>
      </c>
      <c r="CB68">
        <v>23.010769230769231</v>
      </c>
      <c r="CC68">
        <v>19.395</v>
      </c>
      <c r="CD68">
        <v>22.62153846153846</v>
      </c>
      <c r="CE68">
        <v>33.094615384615388</v>
      </c>
      <c r="CF68">
        <v>334.46481538461541</v>
      </c>
      <c r="CG68">
        <v>290.71563076923076</v>
      </c>
      <c r="CH68">
        <v>263.75221923076924</v>
      </c>
      <c r="CI68">
        <v>264.05886153846154</v>
      </c>
      <c r="CJ68">
        <v>139.29570384615386</v>
      </c>
      <c r="CK68">
        <v>7.7843785881970096</v>
      </c>
      <c r="CM68">
        <v>0.36369866997724076</v>
      </c>
      <c r="CN68">
        <v>0.31605003455328717</v>
      </c>
      <c r="CO68">
        <v>0.27427030499729771</v>
      </c>
      <c r="CP68">
        <v>0.52233244937311218</v>
      </c>
      <c r="CQ68">
        <v>0.12958568083864616</v>
      </c>
      <c r="CR68">
        <v>0.10680846977944716</v>
      </c>
      <c r="CS68">
        <v>0.13117044884474721</v>
      </c>
      <c r="CT68">
        <v>0.11988644614480394</v>
      </c>
      <c r="CU68">
        <v>-0.52752566181044303</v>
      </c>
      <c r="CW68">
        <v>7.8020481416820653</v>
      </c>
      <c r="CX68">
        <v>8.1465645715370609</v>
      </c>
      <c r="CY68">
        <v>7.8581880377939815</v>
      </c>
      <c r="CZ68">
        <v>5.6084293993699497</v>
      </c>
      <c r="DA68">
        <v>2.4648174274856003</v>
      </c>
      <c r="DB68">
        <v>2.7397984805165305</v>
      </c>
      <c r="DC68">
        <v>2.9800826175922941</v>
      </c>
      <c r="DD68">
        <v>3.1352401207013476</v>
      </c>
      <c r="DE68">
        <v>-0.68633768807375783</v>
      </c>
      <c r="DF68">
        <v>0.18492680769583927</v>
      </c>
      <c r="DG68">
        <v>0.15438574183752074</v>
      </c>
      <c r="DH68">
        <v>0.17695972191587001</v>
      </c>
      <c r="DI68">
        <v>0.17181715989734594</v>
      </c>
      <c r="DJ68">
        <v>0.54442574529735088</v>
      </c>
      <c r="DK68">
        <v>0.5697290256495785</v>
      </c>
      <c r="DL68">
        <v>0.5860521654181603</v>
      </c>
      <c r="DM68">
        <v>0.60264124302128397</v>
      </c>
      <c r="DN68">
        <v>0.67794500132457891</v>
      </c>
      <c r="DO68">
        <v>2.3159029400204814</v>
      </c>
      <c r="DQ68">
        <v>19.661782845175228</v>
      </c>
      <c r="DR68">
        <v>19.682841469160635</v>
      </c>
      <c r="DS68">
        <v>19.740204906260132</v>
      </c>
      <c r="DT68">
        <v>19.81719129909553</v>
      </c>
      <c r="DU68">
        <v>19.865850004074968</v>
      </c>
      <c r="DV68">
        <v>19.8378747700913</v>
      </c>
      <c r="DW68">
        <v>19.869179957666102</v>
      </c>
      <c r="DX68">
        <v>19.899772548779563</v>
      </c>
      <c r="DY68">
        <v>19.922614028205775</v>
      </c>
      <c r="DZ68">
        <v>-1.4082072490192584E-3</v>
      </c>
      <c r="EA68">
        <v>1.0437135456584305E-3</v>
      </c>
    </row>
    <row r="69" spans="1:131" x14ac:dyDescent="0.25">
      <c r="A69">
        <v>0</v>
      </c>
      <c r="B69" t="str">
        <f>Bilan!B69</f>
        <v>ALDI GMBH &amp; CO. KOMMANDITGESELLSCHAFT SANKT AUGUSTIN</v>
      </c>
      <c r="C69" s="12">
        <v>260000</v>
      </c>
      <c r="D69" s="12">
        <v>260000</v>
      </c>
      <c r="E69" s="12">
        <v>260000</v>
      </c>
      <c r="F69" s="12">
        <v>260000</v>
      </c>
      <c r="G69" s="12">
        <v>260000</v>
      </c>
      <c r="H69" s="12">
        <v>260000</v>
      </c>
      <c r="I69" s="12">
        <v>260000</v>
      </c>
      <c r="J69" s="12">
        <v>260000</v>
      </c>
      <c r="K69" s="12">
        <v>260000</v>
      </c>
      <c r="L69">
        <v>4.1671748750128019E-3</v>
      </c>
      <c r="M69">
        <v>3.8389789308272402E-3</v>
      </c>
      <c r="N69">
        <v>3.8136686107380236E-3</v>
      </c>
      <c r="O69">
        <v>2.3144880005369611E-3</v>
      </c>
      <c r="P69">
        <v>1.2681852397988058E-3</v>
      </c>
      <c r="Q69">
        <v>1.3430161214312199E-3</v>
      </c>
      <c r="R69">
        <v>1.3934087361464958E-3</v>
      </c>
      <c r="S69">
        <v>1.3910083338091294E-3</v>
      </c>
      <c r="T69">
        <v>1.6768358484183475E-3</v>
      </c>
      <c r="U69">
        <v>9.8742275511388505E-2</v>
      </c>
      <c r="V69" s="12">
        <v>5150370</v>
      </c>
      <c r="W69" s="12">
        <v>7072617</v>
      </c>
      <c r="X69" s="12">
        <v>8408058</v>
      </c>
      <c r="Y69" s="12">
        <v>9572666</v>
      </c>
      <c r="Z69" s="12">
        <v>96527425</v>
      </c>
      <c r="AA69" s="12">
        <v>89047437</v>
      </c>
      <c r="AB69" s="12">
        <v>81317499</v>
      </c>
      <c r="AC69" s="12">
        <v>81317499</v>
      </c>
      <c r="AD69" s="12">
        <v>39141729</v>
      </c>
      <c r="AE69" s="12">
        <v>8.2548047926998783E-2</v>
      </c>
      <c r="AF69" s="12">
        <v>0.10442933711080986</v>
      </c>
      <c r="AG69" s="12">
        <v>0.12332902643024894</v>
      </c>
      <c r="AH69" s="12">
        <v>8.521470347936981E-2</v>
      </c>
      <c r="AI69" s="12">
        <v>0.51791935013037527</v>
      </c>
      <c r="AJ69" s="12">
        <v>0.50513185055606702</v>
      </c>
      <c r="AK69" s="12">
        <v>0.48205741601792906</v>
      </c>
      <c r="AL69" s="12">
        <v>0.48122698362710431</v>
      </c>
      <c r="AM69" s="12">
        <v>0.32042633009699067</v>
      </c>
      <c r="AN69" s="12"/>
      <c r="AO69">
        <v>8.2548047926998783E-2</v>
      </c>
      <c r="AP69">
        <v>0.10442933711080986</v>
      </c>
      <c r="AQ69">
        <v>0.12332902643024894</v>
      </c>
      <c r="AR69">
        <v>8.521469457749288E-2</v>
      </c>
      <c r="AS69">
        <v>0.47082559854148553</v>
      </c>
      <c r="AT69">
        <v>0.45996978255050353</v>
      </c>
      <c r="AU69">
        <v>0.43580197503147672</v>
      </c>
      <c r="AV69">
        <v>0.43505122612890601</v>
      </c>
      <c r="AW69">
        <v>0.25243943983183093</v>
      </c>
      <c r="AX69">
        <v>4.3977754051821938</v>
      </c>
      <c r="AY69">
        <v>19.809115384615385</v>
      </c>
      <c r="AZ69">
        <v>27.202373076923077</v>
      </c>
      <c r="BA69">
        <v>32.338684615384615</v>
      </c>
      <c r="BB69">
        <v>36.817946153846151</v>
      </c>
      <c r="BC69">
        <v>371.25932692307691</v>
      </c>
      <c r="BD69">
        <v>342.49014230769228</v>
      </c>
      <c r="BE69">
        <v>312.75961153846151</v>
      </c>
      <c r="BF69">
        <v>312.75961153846151</v>
      </c>
      <c r="BG69">
        <v>150.54511153846153</v>
      </c>
      <c r="BH69">
        <v>8.3022609375486418</v>
      </c>
      <c r="BI69" s="12">
        <v>5150370</v>
      </c>
      <c r="BJ69" s="12">
        <v>7072617</v>
      </c>
      <c r="BK69" s="12">
        <v>8408058</v>
      </c>
      <c r="BL69" s="12">
        <v>9572667</v>
      </c>
      <c r="BM69" s="12">
        <v>106182462</v>
      </c>
      <c r="BN69" s="12">
        <v>97790547</v>
      </c>
      <c r="BO69" s="12">
        <v>89948430</v>
      </c>
      <c r="BP69" s="12">
        <v>89948430</v>
      </c>
      <c r="BQ69" s="12">
        <v>49683364</v>
      </c>
      <c r="BR69">
        <v>8.2548047926998783E-2</v>
      </c>
      <c r="BS69">
        <v>0.10442933711080986</v>
      </c>
      <c r="BT69">
        <v>0.12332902643024894</v>
      </c>
      <c r="BU69">
        <v>8.521470347936981E-2</v>
      </c>
      <c r="BV69">
        <v>0.51791935013037527</v>
      </c>
      <c r="BW69">
        <v>0.50513185055606702</v>
      </c>
      <c r="BX69">
        <v>0.48205741601792906</v>
      </c>
      <c r="BY69">
        <v>0.48122698362710431</v>
      </c>
      <c r="BZ69">
        <v>0.32042633009699067</v>
      </c>
      <c r="CA69">
        <v>4.9277546002182326</v>
      </c>
      <c r="CB69">
        <v>19.809115384615385</v>
      </c>
      <c r="CC69">
        <v>27.202373076923077</v>
      </c>
      <c r="CD69">
        <v>32.338684615384615</v>
      </c>
      <c r="CE69">
        <v>36.817950000000003</v>
      </c>
      <c r="CF69">
        <v>408.3940846153846</v>
      </c>
      <c r="CG69">
        <v>376.11748846153847</v>
      </c>
      <c r="CH69">
        <v>345.95549999999997</v>
      </c>
      <c r="CI69">
        <v>345.95549999999997</v>
      </c>
      <c r="CJ69">
        <v>191.08986153846155</v>
      </c>
      <c r="CK69">
        <v>9.2156010440977418</v>
      </c>
      <c r="CM69">
        <v>0.47845527315110065</v>
      </c>
      <c r="CN69">
        <v>0.39768081671973365</v>
      </c>
      <c r="CO69">
        <v>0.40778715047140462</v>
      </c>
      <c r="CP69">
        <v>0.63845793320138378</v>
      </c>
      <c r="CQ69">
        <v>0.16509214965631594</v>
      </c>
      <c r="CR69">
        <v>0.15920611052499936</v>
      </c>
      <c r="CS69">
        <v>0.18211233186399989</v>
      </c>
      <c r="CT69">
        <v>0.16853096915274238</v>
      </c>
      <c r="CU69">
        <v>-0.59515117270010021</v>
      </c>
      <c r="CW69">
        <v>7.7362821651807216</v>
      </c>
      <c r="CX69">
        <v>6.9761785598873773</v>
      </c>
      <c r="CY69">
        <v>7.27280532758944</v>
      </c>
      <c r="CZ69">
        <v>4.6202362540332178</v>
      </c>
      <c r="DA69">
        <v>2.407629723351048</v>
      </c>
      <c r="DB69">
        <v>2.6174479117137568</v>
      </c>
      <c r="DC69">
        <v>2.8550067531286434</v>
      </c>
      <c r="DD69">
        <v>2.939760923545645</v>
      </c>
      <c r="DE69">
        <v>-0.66895446599984087</v>
      </c>
      <c r="DF69">
        <v>8.845543502981694E-2</v>
      </c>
      <c r="DG69">
        <v>9.7631730944511955E-2</v>
      </c>
      <c r="DH69">
        <v>0.13190846068835194</v>
      </c>
      <c r="DI69">
        <v>9.7747940862339067E-2</v>
      </c>
      <c r="DJ69">
        <v>0.35289020489229966</v>
      </c>
      <c r="DK69">
        <v>0.37963420497180228</v>
      </c>
      <c r="DL69">
        <v>0.40102339869293868</v>
      </c>
      <c r="DM69">
        <v>0.40033256227244707</v>
      </c>
      <c r="DN69">
        <v>0.51842787455309824</v>
      </c>
      <c r="DO69">
        <v>2.8838076958209369</v>
      </c>
      <c r="DQ69">
        <v>19.924536731775042</v>
      </c>
      <c r="DR69">
        <v>19.994875104631358</v>
      </c>
      <c r="DS69">
        <v>19.973487045878919</v>
      </c>
      <c r="DT69">
        <v>20.021742669543162</v>
      </c>
      <c r="DU69">
        <v>20.067449534926698</v>
      </c>
      <c r="DV69">
        <v>20.017248003741472</v>
      </c>
      <c r="DW69">
        <v>20.043474032990822</v>
      </c>
      <c r="DX69">
        <v>20.093513326075332</v>
      </c>
      <c r="DY69">
        <v>20.124491546162606</v>
      </c>
      <c r="DZ69">
        <v>-2.5016398370830751E-3</v>
      </c>
      <c r="EA69">
        <v>-2.2448924031611282E-4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8"/>
  <sheetViews>
    <sheetView workbookViewId="0">
      <selection activeCell="I2" sqref="I2"/>
    </sheetView>
  </sheetViews>
  <sheetFormatPr baseColWidth="10" defaultRowHeight="15" x14ac:dyDescent="0.25"/>
  <cols>
    <col min="1" max="1" width="26.140625" customWidth="1"/>
    <col min="2" max="2" width="18.5703125" customWidth="1"/>
    <col min="3" max="3" width="29.28515625" customWidth="1"/>
    <col min="4" max="4" width="34" customWidth="1"/>
    <col min="5" max="5" width="18.28515625" customWidth="1"/>
    <col min="6" max="6" width="17.28515625" customWidth="1"/>
    <col min="7" max="7" width="19.5703125" customWidth="1"/>
    <col min="8" max="8" width="27.140625" customWidth="1"/>
    <col min="11" max="11" width="20.7109375" customWidth="1"/>
    <col min="12" max="12" width="10.28515625" customWidth="1"/>
    <col min="13" max="13" width="11.5703125" customWidth="1"/>
    <col min="14" max="14" width="9.7109375" customWidth="1"/>
    <col min="15" max="15" width="20.5703125" customWidth="1"/>
    <col min="16" max="16" width="22.28515625" customWidth="1"/>
    <col min="17" max="17" width="13.85546875" customWidth="1"/>
    <col min="18" max="18" width="14.85546875" customWidth="1"/>
    <col min="19" max="19" width="15.28515625" customWidth="1"/>
  </cols>
  <sheetData>
    <row r="1" spans="1:27" x14ac:dyDescent="0.25">
      <c r="B1" t="s">
        <v>149</v>
      </c>
      <c r="C1" t="s">
        <v>150</v>
      </c>
      <c r="D1" t="s">
        <v>151</v>
      </c>
      <c r="E1" t="s">
        <v>133</v>
      </c>
      <c r="F1" t="s">
        <v>152</v>
      </c>
      <c r="G1" t="s">
        <v>109</v>
      </c>
      <c r="H1" t="s">
        <v>134</v>
      </c>
      <c r="J1" s="22" t="s">
        <v>149</v>
      </c>
      <c r="K1" s="22"/>
      <c r="L1" s="22" t="s">
        <v>150</v>
      </c>
      <c r="M1" s="22"/>
      <c r="N1" s="22" t="s">
        <v>151</v>
      </c>
      <c r="O1" s="22"/>
      <c r="P1" s="22" t="s">
        <v>132</v>
      </c>
      <c r="Q1" s="22"/>
      <c r="R1" s="22" t="s">
        <v>133</v>
      </c>
      <c r="S1" s="22"/>
      <c r="T1" s="22" t="s">
        <v>152</v>
      </c>
      <c r="U1" s="22"/>
      <c r="V1" s="22" t="s">
        <v>109</v>
      </c>
      <c r="W1" s="22"/>
      <c r="X1" s="22" t="s">
        <v>134</v>
      </c>
      <c r="Y1" s="22"/>
      <c r="Z1" s="22" t="s">
        <v>208</v>
      </c>
      <c r="AA1" s="22"/>
    </row>
    <row r="2" spans="1:27" x14ac:dyDescent="0.25">
      <c r="A2" t="str">
        <f>Indicateurs!B3</f>
        <v>AMBAU GMBH</v>
      </c>
      <c r="B2" s="28">
        <f>(Bilan!I3-Bilan!G3)/Bilan!G3</f>
        <v>0.19906747852624937</v>
      </c>
      <c r="C2" s="24">
        <f>(Ratios!R3-Ratios!P3)/Ratios!P3</f>
        <v>0.38546156959924516</v>
      </c>
      <c r="D2">
        <f>(Ratios!AB3-Ratios!Z3)/Ratios!Z3</f>
        <v>-0.24788502848743238</v>
      </c>
      <c r="E2">
        <f>(Ratios!CR3-Ratios!CP3)/Ratios!CP3</f>
        <v>-0.26184423058817302</v>
      </c>
      <c r="F2">
        <f>(Ratios!DL3-Ratios!DJ3)/Ratios!DJ3</f>
        <v>5.1617036756310464E-2</v>
      </c>
      <c r="G2">
        <f>(Ratios!DB3-Ratios!CZ3)/Ratios!CZ3</f>
        <v>-0.191515507286351</v>
      </c>
      <c r="H2">
        <f>(Ratios!DW3-Ratios!DU3)/Ratios!DU3</f>
        <v>-9.7562365875185214E-3</v>
      </c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</row>
    <row r="3" spans="1:27" x14ac:dyDescent="0.25">
      <c r="A3" t="str">
        <f>Indicateurs!B4</f>
        <v>ARCELORMITTAL EISENHÜTTENSTADT GMBH</v>
      </c>
      <c r="B3" s="28">
        <f>(Bilan!I4-Bilan!G4)/Bilan!G4</f>
        <v>1.214193606654948E-3</v>
      </c>
      <c r="C3" s="24">
        <f>(Ratios!R4-Ratios!P4)/Ratios!P4</f>
        <v>-1.7245042653188807E-2</v>
      </c>
      <c r="D3">
        <f>(Ratios!AB4-Ratios!Z4)/Ratios!Z4</f>
        <v>-9.6223654466041447E-2</v>
      </c>
      <c r="E3">
        <f>(Ratios!CR4-Ratios!CP4)/Ratios!CP4</f>
        <v>-1.0633778913645384</v>
      </c>
      <c r="F3">
        <f>(Ratios!DL4-Ratios!DJ4)/Ratios!DJ4</f>
        <v>-0.16014081478458783</v>
      </c>
      <c r="G3">
        <f>(Ratios!DB4-Ratios!CZ4)/Ratios!CZ4</f>
        <v>0.48103363452660852</v>
      </c>
      <c r="H3">
        <f>(Ratios!DW4-Ratios!DU4)/Ratios!DU4</f>
        <v>2.0063480577965635E-2</v>
      </c>
      <c r="J3" s="20" t="s">
        <v>130</v>
      </c>
      <c r="K3" s="20">
        <v>1.0315973032237144E-2</v>
      </c>
      <c r="L3" s="20" t="s">
        <v>130</v>
      </c>
      <c r="M3" s="20">
        <v>0.10492902145504873</v>
      </c>
      <c r="N3" s="20" t="s">
        <v>130</v>
      </c>
      <c r="O3" s="20">
        <v>6.4458951925320127E-2</v>
      </c>
      <c r="P3" s="20" t="s">
        <v>130</v>
      </c>
      <c r="Q3" s="20">
        <v>3.2004919538162958E-2</v>
      </c>
      <c r="R3" s="20" t="s">
        <v>130</v>
      </c>
      <c r="S3" s="20">
        <v>-5.7140556721583677E-2</v>
      </c>
      <c r="T3" s="20" t="s">
        <v>130</v>
      </c>
      <c r="U3" s="20">
        <v>4.9804030051214126E-4</v>
      </c>
      <c r="V3" s="20" t="s">
        <v>130</v>
      </c>
      <c r="W3" s="20">
        <v>-8.7759614733147556E-2</v>
      </c>
      <c r="X3" s="20" t="s">
        <v>130</v>
      </c>
      <c r="Y3" s="20">
        <v>8.2144871259533388E-4</v>
      </c>
      <c r="Z3" s="20" t="s">
        <v>130</v>
      </c>
      <c r="AA3" s="20">
        <v>6.1830195403535022E-2</v>
      </c>
    </row>
    <row r="4" spans="1:27" x14ac:dyDescent="0.25">
      <c r="A4" t="str">
        <f>Indicateurs!B5</f>
        <v>AVNET TECHNOLOGY SOLUTIONS GMBH</v>
      </c>
      <c r="B4" s="28">
        <f>(Bilan!I5-Bilan!G5)/Bilan!G5</f>
        <v>0.12653947998191384</v>
      </c>
      <c r="C4" s="24">
        <f>(Ratios!R5-Ratios!P5)/Ratios!P5</f>
        <v>-0.10859620787174672</v>
      </c>
      <c r="D4">
        <f>(Ratios!AB5-Ratios!Z5)/Ratios!Z5</f>
        <v>-0.59017510455496003</v>
      </c>
      <c r="E4">
        <f>(Ratios!CR5-Ratios!CP5)/Ratios!CP5</f>
        <v>-0.70418264869005009</v>
      </c>
      <c r="F4">
        <f>(Ratios!DL5-Ratios!DJ5)/Ratios!DJ5</f>
        <v>-1.9748750221721328E-2</v>
      </c>
      <c r="G4">
        <f>(Ratios!DB5-Ratios!CZ5)/Ratios!CZ5</f>
        <v>0.24757918678470095</v>
      </c>
      <c r="H4">
        <f>(Ratios!DW5-Ratios!DU5)/Ratios!DU5</f>
        <v>1.0835044340590379E-2</v>
      </c>
      <c r="J4" s="20" t="s">
        <v>238</v>
      </c>
      <c r="K4" s="20">
        <v>1.8451289459686777E-2</v>
      </c>
      <c r="L4" s="20" t="s">
        <v>238</v>
      </c>
      <c r="M4" s="20">
        <v>5.2209541116488178E-2</v>
      </c>
      <c r="N4" s="20" t="s">
        <v>238</v>
      </c>
      <c r="O4" s="20">
        <v>4.8001327463225635E-2</v>
      </c>
      <c r="P4" s="20" t="s">
        <v>238</v>
      </c>
      <c r="Q4" s="20">
        <v>5.5449540816824468E-2</v>
      </c>
      <c r="R4" s="20" t="s">
        <v>238</v>
      </c>
      <c r="S4" s="20">
        <v>0.12347483459208117</v>
      </c>
      <c r="T4" s="20" t="s">
        <v>238</v>
      </c>
      <c r="U4" s="20">
        <v>1.947735348814927E-2</v>
      </c>
      <c r="V4" s="20" t="s">
        <v>238</v>
      </c>
      <c r="W4" s="20">
        <v>4.1237212460468985E-2</v>
      </c>
      <c r="X4" s="20" t="s">
        <v>238</v>
      </c>
      <c r="Y4" s="20">
        <v>9.8359089774024294E-4</v>
      </c>
      <c r="Z4" s="20" t="s">
        <v>238</v>
      </c>
      <c r="AA4" s="20">
        <v>9.7311972869940616E-2</v>
      </c>
    </row>
    <row r="5" spans="1:27" x14ac:dyDescent="0.25">
      <c r="A5" t="str">
        <f>Indicateurs!B6</f>
        <v>BALL PACKAGING EUROPE GMBH</v>
      </c>
      <c r="B5" s="28">
        <f>(Bilan!I6-Bilan!G6)/Bilan!G6</f>
        <v>-0.14790393383085373</v>
      </c>
      <c r="C5" s="24">
        <f>(Ratios!R6-Ratios!P6)/Ratios!P6</f>
        <v>0.17483991603484392</v>
      </c>
      <c r="D5">
        <f>(Ratios!AB6-Ratios!Z6)/Ratios!Z6</f>
        <v>-0.25569797393937937</v>
      </c>
      <c r="E5">
        <f>(Ratios!CR6-Ratios!CP6)/Ratios!CP6</f>
        <v>-4.9549972481649725E-2</v>
      </c>
      <c r="F5">
        <f>(Ratios!DL6-Ratios!DJ6)/Ratios!DJ6</f>
        <v>8.9033910697517871E-2</v>
      </c>
      <c r="G5">
        <f>(Ratios!DB6-Ratios!CZ6)/Ratios!CZ6</f>
        <v>0.34800229151128137</v>
      </c>
      <c r="H5">
        <f>(Ratios!DW6-Ratios!DU6)/Ratios!DU6</f>
        <v>2.8436922546421165E-3</v>
      </c>
      <c r="J5" s="20" t="s">
        <v>239</v>
      </c>
      <c r="K5" s="20">
        <v>-2.218559192425934E-2</v>
      </c>
      <c r="L5" s="20" t="s">
        <v>239</v>
      </c>
      <c r="M5" s="20">
        <v>5.5245895663209248E-2</v>
      </c>
      <c r="N5" s="20" t="s">
        <v>239</v>
      </c>
      <c r="O5" s="20">
        <v>-3.5731718872111198E-2</v>
      </c>
      <c r="P5" s="20" t="s">
        <v>239</v>
      </c>
      <c r="Q5" s="20">
        <v>-7.6331199771952463E-2</v>
      </c>
      <c r="R5" s="20" t="s">
        <v>239</v>
      </c>
      <c r="S5" s="20">
        <v>-8.7535377621191512E-2</v>
      </c>
      <c r="T5" s="20" t="s">
        <v>239</v>
      </c>
      <c r="U5" s="20">
        <v>-2.7078071750288812E-3</v>
      </c>
      <c r="V5" s="20" t="s">
        <v>239</v>
      </c>
      <c r="W5" s="20">
        <v>-5.2566226389141116E-2</v>
      </c>
      <c r="X5" s="20" t="s">
        <v>239</v>
      </c>
      <c r="Y5" s="20">
        <v>1.3641643567325849E-5</v>
      </c>
      <c r="Z5" s="20" t="s">
        <v>239</v>
      </c>
      <c r="AA5" s="20">
        <v>-9.1012807966675588E-2</v>
      </c>
    </row>
    <row r="6" spans="1:27" x14ac:dyDescent="0.25">
      <c r="A6" t="str">
        <f>Indicateurs!B7</f>
        <v>BAUER MASCHINEN GMBH</v>
      </c>
      <c r="B6" s="28">
        <f>(Bilan!I7-Bilan!G7)/Bilan!G7</f>
        <v>0.12009018767317906</v>
      </c>
      <c r="C6" s="24">
        <f>(Ratios!R7-Ratios!P7)/Ratios!P7</f>
        <v>4.6609901081734122E-2</v>
      </c>
      <c r="D6">
        <f>(Ratios!AB7-Ratios!Z7)/Ratios!Z7</f>
        <v>-9.9067777294208261E-3</v>
      </c>
      <c r="E6">
        <f>(Ratios!CR7-Ratios!CP7)/Ratios!CP7</f>
        <v>-0.28724068476404846</v>
      </c>
      <c r="F6">
        <f>(Ratios!DL7-Ratios!DJ7)/Ratios!DJ7</f>
        <v>-0.17886607325670759</v>
      </c>
      <c r="G6">
        <f>(Ratios!DB7-Ratios!CZ7)/Ratios!CZ7</f>
        <v>-0.21573367085201703</v>
      </c>
      <c r="H6">
        <f>(Ratios!DW7-Ratios!DU7)/Ratios!DU7</f>
        <v>-3.6786970426021088E-3</v>
      </c>
      <c r="J6" s="20" t="s">
        <v>240</v>
      </c>
      <c r="K6" s="20" t="e">
        <v>#N/A</v>
      </c>
      <c r="L6" s="20" t="s">
        <v>240</v>
      </c>
      <c r="M6" s="20" t="e">
        <v>#N/A</v>
      </c>
      <c r="N6" s="20" t="s">
        <v>240</v>
      </c>
      <c r="O6" s="20" t="e">
        <v>#N/A</v>
      </c>
      <c r="P6" s="20" t="s">
        <v>240</v>
      </c>
      <c r="Q6" s="20" t="e">
        <v>#N/A</v>
      </c>
      <c r="R6" s="20" t="s">
        <v>240</v>
      </c>
      <c r="S6" s="20" t="e">
        <v>#N/A</v>
      </c>
      <c r="T6" s="20" t="s">
        <v>240</v>
      </c>
      <c r="U6" s="20" t="e">
        <v>#N/A</v>
      </c>
      <c r="V6" s="20" t="s">
        <v>240</v>
      </c>
      <c r="W6" s="20" t="e">
        <v>#N/A</v>
      </c>
      <c r="X6" s="20" t="s">
        <v>240</v>
      </c>
      <c r="Y6" s="20" t="e">
        <v>#N/A</v>
      </c>
      <c r="Z6" s="20" t="s">
        <v>240</v>
      </c>
      <c r="AA6" s="20" t="e">
        <v>#N/A</v>
      </c>
    </row>
    <row r="7" spans="1:27" x14ac:dyDescent="0.25">
      <c r="A7" t="str">
        <f>Indicateurs!B8</f>
        <v>BOMBARDIER TRANSPORTATION GMBH</v>
      </c>
      <c r="B7" s="28">
        <f>(Bilan!I8-Bilan!G8)/Bilan!G8</f>
        <v>4.0455511947524014E-3</v>
      </c>
      <c r="C7" s="24">
        <f>(Ratios!R8-Ratios!P8)/Ratios!P8</f>
        <v>-4.0295644058174372E-3</v>
      </c>
      <c r="D7">
        <f>(Ratios!AB8-Ratios!Z8)/Ratios!Z8</f>
        <v>-0.19870705575815903</v>
      </c>
      <c r="E7">
        <f>(Ratios!CR8-Ratios!CP8)/Ratios!CP8</f>
        <v>-1.0052881051993618</v>
      </c>
      <c r="F7">
        <f>(Ratios!DL8-Ratios!DJ8)/Ratios!DJ8</f>
        <v>7.1385794936683691E-2</v>
      </c>
      <c r="G7">
        <f>(Ratios!DB8-Ratios!CZ8)/Ratios!CZ8</f>
        <v>-3.9094655127062207E-2</v>
      </c>
      <c r="H7">
        <f>(Ratios!DW8-Ratios!DU8)/Ratios!DU8</f>
        <v>-1.2669386733043886E-3</v>
      </c>
      <c r="J7" s="20" t="s">
        <v>241</v>
      </c>
      <c r="K7" s="20">
        <v>0.13558873281787839</v>
      </c>
      <c r="L7" s="20" t="s">
        <v>241</v>
      </c>
      <c r="M7" s="20">
        <v>0.3836602063207632</v>
      </c>
      <c r="N7" s="20" t="s">
        <v>241</v>
      </c>
      <c r="O7" s="20">
        <v>0.35273627778344302</v>
      </c>
      <c r="P7" s="20" t="s">
        <v>241</v>
      </c>
      <c r="Q7" s="20">
        <v>0.40746924441854609</v>
      </c>
      <c r="R7" s="20" t="s">
        <v>241</v>
      </c>
      <c r="S7" s="20">
        <v>0.90735102247545707</v>
      </c>
      <c r="T7" s="20" t="s">
        <v>241</v>
      </c>
      <c r="U7" s="20">
        <v>0.14312873275735138</v>
      </c>
      <c r="V7" s="20" t="s">
        <v>241</v>
      </c>
      <c r="W7" s="20">
        <v>0.30303038682866834</v>
      </c>
      <c r="X7" s="20" t="s">
        <v>241</v>
      </c>
      <c r="Y7" s="20">
        <v>7.2278874453288689E-3</v>
      </c>
      <c r="Z7" s="20" t="s">
        <v>241</v>
      </c>
      <c r="AA7" s="20">
        <v>0.71509403818474337</v>
      </c>
    </row>
    <row r="8" spans="1:27" x14ac:dyDescent="0.25">
      <c r="A8" t="str">
        <f>Indicateurs!B9</f>
        <v>BOREALIS POLYMERE GMBH</v>
      </c>
      <c r="B8" s="28">
        <f>(Bilan!I9-Bilan!G9)/Bilan!G9</f>
        <v>-0.13567863604285416</v>
      </c>
      <c r="C8" s="24">
        <f>(Ratios!R9-Ratios!P9)/Ratios!P9</f>
        <v>-0.47245040838311764</v>
      </c>
      <c r="D8">
        <f>(Ratios!AB9-Ratios!Z9)/Ratios!Z9</f>
        <v>-0.48405460053610744</v>
      </c>
      <c r="E8">
        <f>(Ratios!CR9-Ratios!CP9)/Ratios!CP9</f>
        <v>-6.6906513476077428E-2</v>
      </c>
      <c r="F8">
        <f>(Ratios!DL9-Ratios!DJ9)/Ratios!DJ9</f>
        <v>9.5032061028142399E-3</v>
      </c>
      <c r="G8">
        <f>(Ratios!DB9-Ratios!CZ9)/Ratios!CZ9</f>
        <v>-4.8836899843927452E-2</v>
      </c>
      <c r="H8">
        <f>(Ratios!DW9-Ratios!DU9)/Ratios!DU9</f>
        <v>-8.0577724682974489E-3</v>
      </c>
      <c r="J8" s="20" t="s">
        <v>242</v>
      </c>
      <c r="K8" s="20">
        <v>1.8384304467158011E-2</v>
      </c>
      <c r="L8" s="20" t="s">
        <v>242</v>
      </c>
      <c r="M8" s="20">
        <v>0.1471951539140906</v>
      </c>
      <c r="N8" s="20" t="s">
        <v>242</v>
      </c>
      <c r="O8" s="20">
        <v>0.12442288166451829</v>
      </c>
      <c r="P8" s="20" t="s">
        <v>242</v>
      </c>
      <c r="Q8" s="20">
        <v>0.16603118514702084</v>
      </c>
      <c r="R8" s="20" t="s">
        <v>242</v>
      </c>
      <c r="S8" s="20">
        <v>0.82328587798725739</v>
      </c>
      <c r="T8" s="20" t="s">
        <v>242</v>
      </c>
      <c r="U8" s="20">
        <v>2.0485834140725308E-2</v>
      </c>
      <c r="V8" s="20" t="s">
        <v>242</v>
      </c>
      <c r="W8" s="20">
        <v>9.1827415341532381E-2</v>
      </c>
      <c r="X8" s="20" t="s">
        <v>242</v>
      </c>
      <c r="Y8" s="20">
        <v>5.2242356922342687E-5</v>
      </c>
      <c r="Z8" s="20" t="s">
        <v>242</v>
      </c>
      <c r="AA8" s="20">
        <v>0.51135948344736315</v>
      </c>
    </row>
    <row r="9" spans="1:27" x14ac:dyDescent="0.25">
      <c r="A9" t="str">
        <f>Indicateurs!B10</f>
        <v>DB ENERGIE GMBH</v>
      </c>
      <c r="B9" s="28">
        <f>(Bilan!I10-Bilan!G10)/Bilan!G10</f>
        <v>0.11461716937354989</v>
      </c>
      <c r="C9" s="24">
        <f>(Ratios!R10-Ratios!P10)/Ratios!P10</f>
        <v>-9.11750406952343E-2</v>
      </c>
      <c r="D9">
        <f>(Ratios!AB10-Ratios!Z10)/Ratios!Z10</f>
        <v>0.47278548559231592</v>
      </c>
      <c r="E9">
        <f>(Ratios!CR10-Ratios!CP10)/Ratios!CP10</f>
        <v>-0.81060127490955025</v>
      </c>
      <c r="F9">
        <f>(Ratios!DL10-Ratios!DJ10)/Ratios!DJ10</f>
        <v>-0.12625575292999963</v>
      </c>
      <c r="G9">
        <f>(Ratios!DB10-Ratios!CZ10)/Ratios!CZ10</f>
        <v>0.17174516290587241</v>
      </c>
      <c r="H9">
        <f>(Ratios!DW10-Ratios!DU10)/Ratios!DU10</f>
        <v>8.9141522210770454E-3</v>
      </c>
      <c r="J9" s="20" t="s">
        <v>243</v>
      </c>
      <c r="K9" s="20">
        <v>4.9249041096170707</v>
      </c>
      <c r="L9" s="20" t="s">
        <v>243</v>
      </c>
      <c r="M9" s="20">
        <v>25.317214336082642</v>
      </c>
      <c r="N9" s="20" t="s">
        <v>243</v>
      </c>
      <c r="O9" s="20">
        <v>8.097399981597226</v>
      </c>
      <c r="P9" s="20" t="s">
        <v>243</v>
      </c>
      <c r="Q9" s="20">
        <v>3.5145673647466888</v>
      </c>
      <c r="R9" s="20" t="s">
        <v>243</v>
      </c>
      <c r="S9" s="20">
        <v>21.241448997667355</v>
      </c>
      <c r="T9" s="20" t="s">
        <v>243</v>
      </c>
      <c r="U9" s="20">
        <v>4.829790622986339</v>
      </c>
      <c r="V9" s="20" t="s">
        <v>243</v>
      </c>
      <c r="W9" s="20">
        <v>-0.46932580346410724</v>
      </c>
      <c r="X9" s="20" t="s">
        <v>243</v>
      </c>
      <c r="Y9" s="20">
        <v>3.7987675093716757</v>
      </c>
      <c r="Z9" s="20" t="s">
        <v>243</v>
      </c>
      <c r="AA9" s="20">
        <v>12.960287668025224</v>
      </c>
    </row>
    <row r="10" spans="1:27" x14ac:dyDescent="0.25">
      <c r="A10" t="str">
        <f>Indicateurs!B11</f>
        <v>DB FAHRZEUGINSTANDHALTUNG GMBH</v>
      </c>
      <c r="B10" s="28">
        <f>(Bilan!I11-Bilan!G11)/Bilan!G11</f>
        <v>0.12358561539510202</v>
      </c>
      <c r="C10" s="24">
        <f>(Ratios!R11-Ratios!P11)/Ratios!P11</f>
        <v>-7.184293144945357E-2</v>
      </c>
      <c r="D10">
        <f>(Ratios!AB11-Ratios!Z11)/Ratios!Z11</f>
        <v>-1.285286594248615E-2</v>
      </c>
      <c r="E10">
        <f>(Ratios!CR11-Ratios!CP11)/Ratios!CP11</f>
        <v>0.4975195120738809</v>
      </c>
      <c r="F10">
        <f>(Ratios!DL11-Ratios!DJ11)/Ratios!DJ11</f>
        <v>-1.6862067857470478E-2</v>
      </c>
      <c r="G10">
        <f>(Ratios!DB11-Ratios!CZ11)/Ratios!CZ11</f>
        <v>0.19190034799160402</v>
      </c>
      <c r="H10">
        <f>(Ratios!DW11-Ratios!DU11)/Ratios!DU11</f>
        <v>1.0231816370369235E-2</v>
      </c>
      <c r="J10" s="20" t="s">
        <v>244</v>
      </c>
      <c r="K10" s="20">
        <v>1.1551131781744683</v>
      </c>
      <c r="L10" s="20" t="s">
        <v>244</v>
      </c>
      <c r="M10" s="20">
        <v>4.2387480045094534</v>
      </c>
      <c r="N10" s="20" t="s">
        <v>244</v>
      </c>
      <c r="O10" s="20">
        <v>2.5913444059460904</v>
      </c>
      <c r="P10" s="20" t="s">
        <v>244</v>
      </c>
      <c r="Q10" s="20">
        <v>1.5570998210125884</v>
      </c>
      <c r="R10" s="20" t="s">
        <v>244</v>
      </c>
      <c r="S10" s="20">
        <v>3.5823001788434681</v>
      </c>
      <c r="T10" s="20" t="s">
        <v>244</v>
      </c>
      <c r="U10" s="20">
        <v>0.87284893651636319</v>
      </c>
      <c r="V10" s="20" t="s">
        <v>244</v>
      </c>
      <c r="W10" s="20">
        <v>-7.088489167217342E-2</v>
      </c>
      <c r="X10" s="20" t="s">
        <v>244</v>
      </c>
      <c r="Y10" s="20">
        <v>-6.222413503356674E-2</v>
      </c>
      <c r="Z10" s="20" t="s">
        <v>244</v>
      </c>
      <c r="AA10" s="20">
        <v>3.2117487166441538</v>
      </c>
    </row>
    <row r="11" spans="1:27" x14ac:dyDescent="0.25">
      <c r="A11" t="str">
        <f>Indicateurs!B12</f>
        <v>DB REGIO AKTIENGESELLSCHAFT</v>
      </c>
      <c r="B11" s="28">
        <f>(Bilan!I12-Bilan!G12)/Bilan!G12</f>
        <v>4.1613857203210813E-2</v>
      </c>
      <c r="C11" s="24">
        <f>(Ratios!R12-Ratios!P12)/Ratios!P12</f>
        <v>-3.4158385166754832E-2</v>
      </c>
      <c r="D11">
        <f>(Ratios!AB12-Ratios!Z12)/Ratios!Z12</f>
        <v>-6.3715627095908792E-2</v>
      </c>
      <c r="E11">
        <f>(Ratios!CR12-Ratios!CP12)/Ratios!CP12</f>
        <v>-6.3965089758615187E-2</v>
      </c>
      <c r="F11">
        <f>(Ratios!DL12-Ratios!DJ12)/Ratios!DJ12</f>
        <v>-0.10355167498530071</v>
      </c>
      <c r="G11">
        <f>(Ratios!DB12-Ratios!CZ12)/Ratios!CZ12</f>
        <v>-2.0871892392097163E-2</v>
      </c>
      <c r="H11">
        <f>(Ratios!DW12-Ratios!DU12)/Ratios!DU12</f>
        <v>1.0095055976450127E-4</v>
      </c>
      <c r="J11" s="20" t="s">
        <v>245</v>
      </c>
      <c r="K11" s="20">
        <v>0.9177340301614676</v>
      </c>
      <c r="L11" s="20" t="s">
        <v>245</v>
      </c>
      <c r="M11" s="20">
        <v>2.9163367628663588</v>
      </c>
      <c r="N11" s="20" t="s">
        <v>245</v>
      </c>
      <c r="O11" s="20">
        <v>1.9883504028246246</v>
      </c>
      <c r="P11" s="20" t="s">
        <v>245</v>
      </c>
      <c r="Q11" s="20">
        <v>2.258845860408047</v>
      </c>
      <c r="R11" s="20" t="s">
        <v>245</v>
      </c>
      <c r="S11" s="20">
        <v>7.1705184661839922</v>
      </c>
      <c r="T11" s="20" t="s">
        <v>245</v>
      </c>
      <c r="U11" s="20">
        <v>0.91295331969843374</v>
      </c>
      <c r="V11" s="20" t="s">
        <v>245</v>
      </c>
      <c r="W11" s="20">
        <v>1.1954422478803515</v>
      </c>
      <c r="X11" s="20" t="s">
        <v>245</v>
      </c>
      <c r="Y11" s="20">
        <v>4.8931060467363972E-2</v>
      </c>
      <c r="Z11" s="20" t="s">
        <v>245</v>
      </c>
      <c r="AA11" s="20">
        <v>4.3757765165297169</v>
      </c>
    </row>
    <row r="12" spans="1:27" x14ac:dyDescent="0.25">
      <c r="A12" t="str">
        <f>Indicateurs!B13</f>
        <v>DB STATION&amp;SERVICE AKTIENGESELLSCHAFT</v>
      </c>
      <c r="B12" s="28">
        <f>(Bilan!I13-Bilan!G13)/Bilan!G13</f>
        <v>1.3981125480601188E-2</v>
      </c>
      <c r="C12" s="24">
        <f>(Ratios!R13-Ratios!P13)/Ratios!P13</f>
        <v>3.9854962723862353E-2</v>
      </c>
      <c r="D12">
        <f>(Ratios!AB13-Ratios!Z13)/Ratios!Z13</f>
        <v>-0.39953542392566782</v>
      </c>
      <c r="E12">
        <f>(Ratios!CR13-Ratios!CP13)/Ratios!CP13</f>
        <v>-1.202574525745255E-2</v>
      </c>
      <c r="F12">
        <f>(Ratios!DL13-Ratios!DJ13)/Ratios!DJ13</f>
        <v>4.6759662094341108E-3</v>
      </c>
      <c r="G12">
        <f>(Ratios!DB13-Ratios!CZ13)/Ratios!CZ13</f>
        <v>5.708281659087773E-2</v>
      </c>
      <c r="H12">
        <f>(Ratios!DW13-Ratios!DU13)/Ratios!DU13</f>
        <v>4.3409411947511641E-3</v>
      </c>
      <c r="J12" s="20" t="s">
        <v>246</v>
      </c>
      <c r="K12" s="20">
        <v>-0.39938797204697246</v>
      </c>
      <c r="L12" s="20" t="s">
        <v>246</v>
      </c>
      <c r="M12" s="20">
        <v>-0.49675297683018299</v>
      </c>
      <c r="N12" s="20" t="s">
        <v>246</v>
      </c>
      <c r="O12" s="20">
        <v>-0.45133123442102258</v>
      </c>
      <c r="P12" s="20" t="s">
        <v>246</v>
      </c>
      <c r="Q12" s="20">
        <v>-0.7298903096474727</v>
      </c>
      <c r="R12" s="20" t="s">
        <v>246</v>
      </c>
      <c r="S12" s="20">
        <v>-1.9705716321514024</v>
      </c>
      <c r="T12" s="20" t="s">
        <v>246</v>
      </c>
      <c r="U12" s="20">
        <v>-0.37177450888031272</v>
      </c>
      <c r="V12" s="20" t="s">
        <v>246</v>
      </c>
      <c r="W12" s="20">
        <v>-0.59328084695557748</v>
      </c>
      <c r="X12" s="20" t="s">
        <v>246</v>
      </c>
      <c r="Y12" s="20">
        <v>-2.5550021206565653E-2</v>
      </c>
      <c r="Z12" s="20" t="s">
        <v>246</v>
      </c>
      <c r="AA12" s="20">
        <v>-0.83855495689681347</v>
      </c>
    </row>
    <row r="13" spans="1:27" x14ac:dyDescent="0.25">
      <c r="A13" t="str">
        <f>Indicateurs!B14</f>
        <v>DIEHL AEROSPACE GMBH</v>
      </c>
      <c r="B13" s="28">
        <f>(Bilan!I14-Bilan!G14)/Bilan!G14</f>
        <v>0.15128392431090776</v>
      </c>
      <c r="C13" s="24">
        <f>(Ratios!R14-Ratios!P14)/Ratios!P14</f>
        <v>-0.23316824982282461</v>
      </c>
      <c r="D13">
        <f>(Ratios!AB14-Ratios!Z14)/Ratios!Z14</f>
        <v>0.11284806631110424</v>
      </c>
      <c r="E13">
        <f>(Ratios!CR14-Ratios!CP14)/Ratios!CP14</f>
        <v>-0.18334857224601211</v>
      </c>
      <c r="F13">
        <f>(Ratios!DL14-Ratios!DJ14)/Ratios!DJ14</f>
        <v>5.9853985307186256E-3</v>
      </c>
      <c r="G13">
        <f>(Ratios!DB14-Ratios!CZ14)/Ratios!CZ14</f>
        <v>0.14262985795399477</v>
      </c>
      <c r="H13">
        <f>(Ratios!DW14-Ratios!DU14)/Ratios!DU14</f>
        <v>1.0475658348528287E-2</v>
      </c>
      <c r="J13" s="20" t="s">
        <v>247</v>
      </c>
      <c r="K13" s="20">
        <v>0.51834605811449508</v>
      </c>
      <c r="L13" s="20" t="s">
        <v>247</v>
      </c>
      <c r="M13" s="20">
        <v>2.419583786036176</v>
      </c>
      <c r="N13" s="20" t="s">
        <v>247</v>
      </c>
      <c r="O13" s="20">
        <v>1.5370191684036021</v>
      </c>
      <c r="P13" s="20" t="s">
        <v>247</v>
      </c>
      <c r="Q13" s="20">
        <v>1.5289555507605741</v>
      </c>
      <c r="R13" s="20" t="s">
        <v>247</v>
      </c>
      <c r="S13" s="20">
        <v>5.1999468340325894</v>
      </c>
      <c r="T13" s="20" t="s">
        <v>247</v>
      </c>
      <c r="U13" s="20">
        <v>0.54117881081812103</v>
      </c>
      <c r="V13" s="20" t="s">
        <v>247</v>
      </c>
      <c r="W13" s="20">
        <v>0.60216140092477399</v>
      </c>
      <c r="X13" s="20" t="s">
        <v>247</v>
      </c>
      <c r="Y13" s="20">
        <v>2.338103926079832E-2</v>
      </c>
      <c r="Z13" s="20" t="s">
        <v>247</v>
      </c>
      <c r="AA13" s="20">
        <v>3.5372215596329033</v>
      </c>
    </row>
    <row r="14" spans="1:27" x14ac:dyDescent="0.25">
      <c r="A14" t="str">
        <f>Indicateurs!B15</f>
        <v>ELSEVIER GMBH</v>
      </c>
      <c r="B14" s="28">
        <f>(Bilan!I15-Bilan!G15)/Bilan!G15</f>
        <v>-6.2914205696676412E-2</v>
      </c>
      <c r="C14" s="24">
        <f>(Ratios!R15-Ratios!P15)/Ratios!P15</f>
        <v>6.7138149013826309E-2</v>
      </c>
      <c r="D14">
        <f>(Ratios!AB15-Ratios!Z15)/Ratios!Z15</f>
        <v>-0.91564030689304621</v>
      </c>
      <c r="E14">
        <f>(Ratios!CR15-Ratios!CP15)/Ratios!CP15</f>
        <v>-0.30918731297021051</v>
      </c>
      <c r="F14">
        <f>(Ratios!DL15-Ratios!DJ15)/Ratios!DJ15</f>
        <v>0.10067199669579466</v>
      </c>
      <c r="G14">
        <f>(Ratios!DB15-Ratios!CZ15)/Ratios!CZ15</f>
        <v>-5.2330721163883119E-2</v>
      </c>
      <c r="H14">
        <f>(Ratios!DW15-Ratios!DU15)/Ratios!DU15</f>
        <v>-4.7662380261031161E-3</v>
      </c>
      <c r="J14" s="20" t="s">
        <v>248</v>
      </c>
      <c r="K14" s="20">
        <v>0.55706254374080577</v>
      </c>
      <c r="L14" s="20" t="s">
        <v>248</v>
      </c>
      <c r="M14" s="20">
        <v>5.6661671585726312</v>
      </c>
      <c r="N14" s="20" t="s">
        <v>248</v>
      </c>
      <c r="O14" s="20">
        <v>3.4807834039672865</v>
      </c>
      <c r="P14" s="20" t="s">
        <v>248</v>
      </c>
      <c r="Q14" s="20">
        <v>1.7282656550607998</v>
      </c>
      <c r="R14" s="20" t="s">
        <v>248</v>
      </c>
      <c r="S14" s="20">
        <v>-3.0855900629655184</v>
      </c>
      <c r="T14" s="20" t="s">
        <v>248</v>
      </c>
      <c r="U14" s="20">
        <v>2.6894176227655629E-2</v>
      </c>
      <c r="V14" s="20" t="s">
        <v>248</v>
      </c>
      <c r="W14" s="20">
        <v>-4.7390191955899681</v>
      </c>
      <c r="X14" s="20" t="s">
        <v>248</v>
      </c>
      <c r="Y14" s="20">
        <v>4.4358230480148031E-2</v>
      </c>
      <c r="Z14" s="20" t="s">
        <v>248</v>
      </c>
      <c r="AA14" s="20">
        <v>3.3388305517908914</v>
      </c>
    </row>
    <row r="15" spans="1:27" x14ac:dyDescent="0.25">
      <c r="A15" t="str">
        <f>Indicateurs!B16</f>
        <v>ESPRIT RETAIL B.V. &amp; CO. KG</v>
      </c>
      <c r="B15" s="28">
        <f>(Bilan!I16-Bilan!G16)/Bilan!G16</f>
        <v>8.1316573320093663E-2</v>
      </c>
      <c r="C15" s="24">
        <f>(Ratios!R16-Ratios!P16)/Ratios!P16</f>
        <v>-7.5201449165268705E-2</v>
      </c>
      <c r="D15">
        <f>(Ratios!AB16-Ratios!Z16)/Ratios!Z16</f>
        <v>1.116482157481433</v>
      </c>
      <c r="E15">
        <f>(Ratios!CR16-Ratios!CP16)/Ratios!CP16</f>
        <v>0.50773329856345573</v>
      </c>
      <c r="F15">
        <f>(Ratios!DL16-Ratios!DJ16)/Ratios!DJ16</f>
        <v>-0.19465169346848438</v>
      </c>
      <c r="G15">
        <f>(Ratios!DB16-Ratios!CZ16)/Ratios!CZ16</f>
        <v>4.0477815645776294E-2</v>
      </c>
      <c r="H15">
        <f>(Ratios!DW16-Ratios!DU16)/Ratios!DU16</f>
        <v>3.1957400828772839E-3</v>
      </c>
      <c r="J15" s="20" t="s">
        <v>249</v>
      </c>
      <c r="K15" s="20">
        <v>54</v>
      </c>
      <c r="L15" s="20" t="s">
        <v>249</v>
      </c>
      <c r="M15" s="20">
        <v>54</v>
      </c>
      <c r="N15" s="20" t="s">
        <v>249</v>
      </c>
      <c r="O15" s="20">
        <v>54</v>
      </c>
      <c r="P15" s="20" t="s">
        <v>249</v>
      </c>
      <c r="Q15" s="20">
        <v>54</v>
      </c>
      <c r="R15" s="20" t="s">
        <v>249</v>
      </c>
      <c r="S15" s="20">
        <v>54</v>
      </c>
      <c r="T15" s="20" t="s">
        <v>249</v>
      </c>
      <c r="U15" s="20">
        <v>54</v>
      </c>
      <c r="V15" s="20" t="s">
        <v>249</v>
      </c>
      <c r="W15" s="20">
        <v>54</v>
      </c>
      <c r="X15" s="20" t="s">
        <v>249</v>
      </c>
      <c r="Y15" s="20">
        <v>54</v>
      </c>
      <c r="Z15" s="20" t="s">
        <v>249</v>
      </c>
      <c r="AA15" s="20">
        <v>54</v>
      </c>
    </row>
    <row r="16" spans="1:27" ht="15.75" thickBot="1" x14ac:dyDescent="0.3">
      <c r="A16" t="str">
        <f>Indicateurs!B17</f>
        <v>FERMACELL GMBH</v>
      </c>
      <c r="B16" s="28">
        <f>(Bilan!I17-Bilan!G17)/Bilan!G17</f>
        <v>0.14487152289782823</v>
      </c>
      <c r="C16" s="24">
        <f>(Ratios!R17-Ratios!P17)/Ratios!P17</f>
        <v>-0.12728287260437826</v>
      </c>
      <c r="D16">
        <f>(Ratios!AB17-Ratios!Z17)/Ratios!Z17</f>
        <v>8.3903678727794279E-2</v>
      </c>
      <c r="E16">
        <f>(Ratios!CR17-Ratios!CP17)/Ratios!CP17</f>
        <v>0.20517933360378671</v>
      </c>
      <c r="F16">
        <f>(Ratios!DL17-Ratios!DJ17)/Ratios!DJ17</f>
        <v>0.14807476540278489</v>
      </c>
      <c r="G16">
        <f>(Ratios!DB17-Ratios!CZ17)/Ratios!CZ17</f>
        <v>0.11152337288981841</v>
      </c>
      <c r="H16">
        <f>(Ratios!DW17-Ratios!DU17)/Ratios!DU17</f>
        <v>1.2386526221830835E-2</v>
      </c>
      <c r="J16" s="21" t="s">
        <v>250</v>
      </c>
      <c r="K16" s="21">
        <v>3.7008599942217571E-2</v>
      </c>
      <c r="L16" s="21" t="s">
        <v>250</v>
      </c>
      <c r="M16" s="21">
        <v>0.10471907801177982</v>
      </c>
      <c r="N16" s="21" t="s">
        <v>250</v>
      </c>
      <c r="O16" s="21">
        <v>9.627847032930649E-2</v>
      </c>
      <c r="P16" s="21" t="s">
        <v>250</v>
      </c>
      <c r="Q16" s="21">
        <v>0.11121769443556043</v>
      </c>
      <c r="R16" s="21" t="s">
        <v>250</v>
      </c>
      <c r="S16" s="21">
        <v>0.24765915500560315</v>
      </c>
      <c r="T16" s="21" t="s">
        <v>250</v>
      </c>
      <c r="U16" s="21">
        <v>3.906662375824594E-2</v>
      </c>
      <c r="V16" s="21" t="s">
        <v>250</v>
      </c>
      <c r="W16" s="21">
        <v>8.2711373750657818E-2</v>
      </c>
      <c r="X16" s="21" t="s">
        <v>250</v>
      </c>
      <c r="Y16" s="21">
        <v>1.9728335041736002E-3</v>
      </c>
      <c r="Z16" s="21" t="s">
        <v>250</v>
      </c>
      <c r="AA16" s="21">
        <v>0.19518309988036456</v>
      </c>
    </row>
    <row r="17" spans="1:15" x14ac:dyDescent="0.25">
      <c r="A17" t="str">
        <f>Indicateurs!B18</f>
        <v>FRIESLANDCAMPINA GERMANY GMBH</v>
      </c>
      <c r="B17" s="28">
        <f>(Bilan!I18-Bilan!G18)/Bilan!G18</f>
        <v>0.35248873727776031</v>
      </c>
      <c r="C17" s="24">
        <f>(Ratios!R18-Ratios!P18)/Ratios!P18</f>
        <v>0.21648108176556199</v>
      </c>
      <c r="D17">
        <f>(Ratios!AB18-Ratios!Z18)/Ratios!Z18</f>
        <v>0.79771270170378439</v>
      </c>
      <c r="E17">
        <f>(Ratios!CR18-Ratios!CP18)/Ratios!CP18</f>
        <v>-1.2105072532713168</v>
      </c>
      <c r="F17">
        <f>(Ratios!DL18-Ratios!DJ18)/Ratios!DJ18</f>
        <v>-0.30439550308813079</v>
      </c>
      <c r="G17">
        <f>(Ratios!DB18-Ratios!CZ18)/Ratios!CZ18</f>
        <v>-0.17565109679749463</v>
      </c>
      <c r="H17">
        <f>(Ratios!DW18-Ratios!DU18)/Ratios!DU18</f>
        <v>1.6081957983949868E-3</v>
      </c>
      <c r="J17" s="20"/>
      <c r="K17" s="20"/>
      <c r="L17" s="20"/>
      <c r="M17" s="20"/>
      <c r="N17" s="20"/>
      <c r="O17" s="20"/>
    </row>
    <row r="18" spans="1:15" x14ac:dyDescent="0.25">
      <c r="A18" t="str">
        <f>Indicateurs!B19</f>
        <v>GAMBRO DIALYSATOREN GMBH</v>
      </c>
      <c r="B18" s="28">
        <f>(Bilan!I19-Bilan!G19)/Bilan!G19</f>
        <v>7.214003628162248E-2</v>
      </c>
      <c r="C18" s="24">
        <f>(Ratios!R19-Ratios!P19)/Ratios!P19</f>
        <v>-6.7286020333516661E-2</v>
      </c>
      <c r="D18">
        <f>(Ratios!AB19-Ratios!Z19)/Ratios!Z19</f>
        <v>6.9939864655439612</v>
      </c>
      <c r="E18">
        <f>(Ratios!CR19-Ratios!CP19)/Ratios!CP19</f>
        <v>0.11909172841310099</v>
      </c>
      <c r="F18">
        <f>(Ratios!DL19-Ratios!DJ19)/Ratios!DJ19</f>
        <v>0.48070404287354768</v>
      </c>
      <c r="G18">
        <f>(Ratios!DB19-Ratios!CZ19)/Ratios!CZ19</f>
        <v>0.19203118126829688</v>
      </c>
      <c r="H18">
        <f>(Ratios!DW19-Ratios!DU19)/Ratios!DU19</f>
        <v>-3.8210309134852224E-3</v>
      </c>
      <c r="J18" s="20"/>
      <c r="K18" s="20"/>
      <c r="L18" s="20"/>
      <c r="M18" s="20"/>
      <c r="N18" s="20"/>
      <c r="O18" s="20"/>
    </row>
    <row r="19" spans="1:15" x14ac:dyDescent="0.25">
      <c r="A19" t="str">
        <f>Indicateurs!B20</f>
        <v>HACH LANGE GMBH</v>
      </c>
      <c r="B19" s="28">
        <f>(Bilan!I20-Bilan!G20)/Bilan!G20</f>
        <v>-2.019154209397242E-2</v>
      </c>
      <c r="C19" s="24">
        <f>(Ratios!R20-Ratios!P20)/Ratios!P20</f>
        <v>2.0607642168270535E-2</v>
      </c>
      <c r="D19">
        <f>(Ratios!AB20-Ratios!Z20)/Ratios!Z20</f>
        <v>-0.26313783887379172</v>
      </c>
      <c r="E19">
        <f>(Ratios!CR20-Ratios!CP20)/Ratios!CP20</f>
        <v>-0.38860863610492014</v>
      </c>
      <c r="F19">
        <f>(Ratios!DL20-Ratios!DJ20)/Ratios!DJ20</f>
        <v>0.37676736978200237</v>
      </c>
      <c r="G19">
        <f>(Ratios!DB20-Ratios!CZ20)/Ratios!CZ20</f>
        <v>-0.24463353175959848</v>
      </c>
      <c r="H19">
        <f>(Ratios!DW20-Ratios!DU20)/Ratios!DU20</f>
        <v>2.3603904363543801E-3</v>
      </c>
      <c r="J19" s="20"/>
      <c r="K19" s="20"/>
      <c r="L19" s="20"/>
      <c r="M19" s="20"/>
      <c r="N19" s="20"/>
      <c r="O19" s="20"/>
    </row>
    <row r="20" spans="1:15" x14ac:dyDescent="0.25">
      <c r="A20" t="str">
        <f>Indicateurs!B21</f>
        <v>HÄFEN UND GÜTERVERKEHR KÖLN AKTIENGESELLSCHAFT</v>
      </c>
      <c r="B20" s="28">
        <f>(Bilan!I21-Bilan!G21)/Bilan!G21</f>
        <v>-5.8829059581877313E-2</v>
      </c>
      <c r="C20" s="24">
        <f>(Ratios!R21-Ratios!P21)/Ratios!P21</f>
        <v>7.3801750261979229E-2</v>
      </c>
      <c r="D20">
        <f>(Ratios!AB21-Ratios!Z21)/Ratios!Z21</f>
        <v>0.28776363158628754</v>
      </c>
      <c r="E20">
        <f>(Ratios!CR21-Ratios!CP21)/Ratios!CP21</f>
        <v>0.11915408485230888</v>
      </c>
      <c r="F20">
        <f>(Ratios!DL21-Ratios!DJ21)/Ratios!DJ21</f>
        <v>7.7493655336216037E-3</v>
      </c>
      <c r="G20">
        <f>(Ratios!DB21-Ratios!CZ21)/Ratios!CZ21</f>
        <v>0.18344048569169608</v>
      </c>
      <c r="H20">
        <f>(Ratios!DW21-Ratios!DU21)/Ratios!DU21</f>
        <v>7.0244516612447197E-3</v>
      </c>
      <c r="J20" s="20"/>
      <c r="K20" s="20"/>
      <c r="L20" s="20"/>
      <c r="M20" s="20"/>
      <c r="N20" s="20"/>
      <c r="O20" s="20"/>
    </row>
    <row r="21" spans="1:15" x14ac:dyDescent="0.25">
      <c r="A21" t="str">
        <f>Indicateurs!B22</f>
        <v>HECKLER &amp; KOCH GMBH</v>
      </c>
      <c r="B21" s="28">
        <f>(Bilan!I22-Bilan!G22)/Bilan!G22</f>
        <v>0.66932766296488155</v>
      </c>
      <c r="C21" s="24">
        <f>(Ratios!R22-Ratios!P22)/Ratios!P22</f>
        <v>-1.0569588035127337</v>
      </c>
      <c r="D21">
        <f>(Ratios!AB22-Ratios!Z22)/Ratios!Z22</f>
        <v>0.93489573279967142</v>
      </c>
      <c r="E21">
        <f>(Ratios!CR22-Ratios!CP22)/Ratios!CP22</f>
        <v>-0.36072634939275794</v>
      </c>
      <c r="F21">
        <f>(Ratios!DL22-Ratios!DJ22)/Ratios!DJ22</f>
        <v>-0.45092754046572486</v>
      </c>
      <c r="G21">
        <f>(Ratios!DB22-Ratios!CZ22)/Ratios!CZ22</f>
        <v>-0.12553955606156486</v>
      </c>
      <c r="H21">
        <f>(Ratios!DW22-Ratios!DU22)/Ratios!DU22</f>
        <v>-4.9842064151143168E-3</v>
      </c>
      <c r="J21" s="20"/>
      <c r="K21" s="20"/>
      <c r="L21" s="20"/>
      <c r="M21" s="20"/>
      <c r="N21" s="20"/>
      <c r="O21" s="20"/>
    </row>
    <row r="22" spans="1:15" x14ac:dyDescent="0.25">
      <c r="A22" t="str">
        <f>Indicateurs!B23</f>
        <v>HKL BAUMASCHINEN GMBH</v>
      </c>
      <c r="B22" s="28">
        <f>(Bilan!I23-Bilan!G23)/Bilan!G23</f>
        <v>0.26135961894973442</v>
      </c>
      <c r="C22" s="24">
        <f>(Ratios!R23-Ratios!P23)/Ratios!P23</f>
        <v>0.5484943949353569</v>
      </c>
      <c r="D22">
        <f>(Ratios!AB23-Ratios!Z23)/Ratios!Z23</f>
        <v>-9.799747604741775E-2</v>
      </c>
      <c r="E22">
        <f>(Ratios!CR23-Ratios!CP23)/Ratios!CP23</f>
        <v>0.99829249037812773</v>
      </c>
      <c r="F22">
        <f>(Ratios!DL23-Ratios!DJ23)/Ratios!DJ23</f>
        <v>3.1673154057258519E-2</v>
      </c>
      <c r="G22">
        <f>(Ratios!DB23-Ratios!CZ23)/Ratios!CZ23</f>
        <v>0.23538515438473676</v>
      </c>
      <c r="H22">
        <f>(Ratios!DW23-Ratios!DU23)/Ratios!DU23</f>
        <v>1.3241693801473184E-2</v>
      </c>
      <c r="J22" s="20"/>
      <c r="K22" s="37" t="s">
        <v>252</v>
      </c>
      <c r="L22" s="110">
        <v>54</v>
      </c>
      <c r="M22" s="110"/>
      <c r="N22" s="110"/>
      <c r="O22" s="110"/>
    </row>
    <row r="23" spans="1:15" x14ac:dyDescent="0.25">
      <c r="A23" t="str">
        <f>Indicateurs!B24</f>
        <v>IVECO MAGIRUS AG</v>
      </c>
      <c r="B23" s="28">
        <f>(Bilan!I24-Bilan!G24)/Bilan!G24</f>
        <v>0.1840900163511934</v>
      </c>
      <c r="C23" s="24">
        <f>(Ratios!R24-Ratios!P24)/Ratios!P24</f>
        <v>-0.22058395969141459</v>
      </c>
      <c r="D23">
        <f>(Ratios!AB24-Ratios!Z24)/Ratios!Z24</f>
        <v>8.3337565674018191E-2</v>
      </c>
      <c r="E23">
        <f>(Ratios!CR24-Ratios!CP24)/Ratios!CP24</f>
        <v>1.7242838137711818</v>
      </c>
      <c r="F23">
        <f>(Ratios!DL24-Ratios!DJ24)/Ratios!DJ24</f>
        <v>-0.27782506889767428</v>
      </c>
      <c r="G23">
        <f>(Ratios!DB24-Ratios!CZ24)/Ratios!CZ24</f>
        <v>0.64497873760254465</v>
      </c>
      <c r="H23">
        <f>(Ratios!DW24-Ratios!DU24)/Ratios!DU24</f>
        <v>1.7594423940405324E-2</v>
      </c>
      <c r="J23" s="20"/>
      <c r="K23" s="38"/>
      <c r="L23" s="41" t="s">
        <v>130</v>
      </c>
      <c r="M23" s="41" t="s">
        <v>239</v>
      </c>
      <c r="N23" s="41" t="s">
        <v>131</v>
      </c>
      <c r="O23" s="41" t="s">
        <v>251</v>
      </c>
    </row>
    <row r="24" spans="1:15" x14ac:dyDescent="0.25">
      <c r="A24" t="str">
        <f>Indicateurs!B25</f>
        <v>KIA MOTORS DEUTSCHLAND GMBH</v>
      </c>
      <c r="B24" s="28">
        <f>(Bilan!I25-Bilan!G25)/Bilan!G25</f>
        <v>-0.28338291025322326</v>
      </c>
      <c r="C24" s="24">
        <f>(Ratios!R25-Ratios!P25)/Ratios!P25</f>
        <v>1.1767486225427701</v>
      </c>
      <c r="D24">
        <f>(Ratios!AB25-Ratios!Z25)/Ratios!Z25</f>
        <v>0.96092321721568974</v>
      </c>
      <c r="E24">
        <f>(Ratios!CR25-Ratios!CP25)/Ratios!CP25</f>
        <v>0.31685623680373787</v>
      </c>
      <c r="F24">
        <f>(Ratios!DL25-Ratios!DJ25)/Ratios!DJ25</f>
        <v>3.1211610064007722</v>
      </c>
      <c r="G24">
        <f>(Ratios!DB25-Ratios!CZ25)/Ratios!CZ25</f>
        <v>0.72134039904879699</v>
      </c>
      <c r="H24">
        <f>(Ratios!DW25-Ratios!DU25)/Ratios!DU25</f>
        <v>6.4712977676604395E-3</v>
      </c>
      <c r="K24" s="27" t="s">
        <v>153</v>
      </c>
      <c r="L24" s="39">
        <f>K3</f>
        <v>1.0315973032237144E-2</v>
      </c>
      <c r="M24" s="40">
        <f>K5</f>
        <v>-2.218559192425934E-2</v>
      </c>
      <c r="N24" s="40">
        <f>K7</f>
        <v>0.13558873281787839</v>
      </c>
      <c r="O24" s="40">
        <f>K16</f>
        <v>3.7008599942217571E-2</v>
      </c>
    </row>
    <row r="25" spans="1:15" x14ac:dyDescent="0.25">
      <c r="A25" t="str">
        <f>Indicateurs!B26</f>
        <v>KONICA MINOLTA BUSINESS SOLUTIONS EUROPE GMBH</v>
      </c>
      <c r="B25" s="28">
        <f>(Bilan!I26-Bilan!G26)/Bilan!G26</f>
        <v>1.8125032612616835E-2</v>
      </c>
      <c r="C25" s="24">
        <f>(Ratios!R26-Ratios!P26)/Ratios!P26</f>
        <v>0.92410228873530709</v>
      </c>
      <c r="D25">
        <f>(Ratios!AB26-Ratios!Z26)/Ratios!Z26</f>
        <v>-0.63482393019411554</v>
      </c>
      <c r="E25">
        <f>(Ratios!CR26-Ratios!CP26)/Ratios!CP26</f>
        <v>780.87394051688545</v>
      </c>
      <c r="F25">
        <f>(Ratios!DL26-Ratios!DJ26)/Ratios!DJ26</f>
        <v>9.7139159341756154E-2</v>
      </c>
      <c r="G25">
        <f>(Ratios!DB26-Ratios!CZ26)/Ratios!CZ26</f>
        <v>0.1767635760780297</v>
      </c>
      <c r="H25">
        <f>(Ratios!DW26-Ratios!DU26)/Ratios!DU26</f>
        <v>3.4631782494094487E-3</v>
      </c>
      <c r="K25" s="27" t="s">
        <v>211</v>
      </c>
      <c r="L25" s="40">
        <f>M3</f>
        <v>0.10492902145504873</v>
      </c>
      <c r="M25" s="40">
        <f>M5</f>
        <v>5.5245895663209248E-2</v>
      </c>
      <c r="N25" s="40">
        <f>M7</f>
        <v>0.3836602063207632</v>
      </c>
      <c r="O25" s="40">
        <f>O16</f>
        <v>9.627847032930649E-2</v>
      </c>
    </row>
    <row r="26" spans="1:15" x14ac:dyDescent="0.25">
      <c r="A26" t="str">
        <f>Indicateurs!B27</f>
        <v>KRAUSSMAFFEI BERSTORFF GMBH</v>
      </c>
      <c r="B26" s="28">
        <f>(Bilan!I27-Bilan!G27)/Bilan!G27</f>
        <v>-8.351939957126378E-2</v>
      </c>
      <c r="C26" s="24">
        <f>(Ratios!R27-Ratios!P27)/Ratios!P27</f>
        <v>-0.43027463614002703</v>
      </c>
      <c r="D26">
        <f>(Ratios!AB27-Ratios!Z27)/Ratios!Z27</f>
        <v>-9.7053329775473637E-2</v>
      </c>
      <c r="E26">
        <f>(Ratios!CR27-Ratios!CP27)/Ratios!CP27</f>
        <v>0.29283268214527014</v>
      </c>
      <c r="F26">
        <f>(Ratios!DL27-Ratios!DJ27)/Ratios!DJ27</f>
        <v>0.4564430076207916</v>
      </c>
      <c r="G26">
        <f>(Ratios!DB27-Ratios!CZ27)/Ratios!CZ27</f>
        <v>0.88314709328303331</v>
      </c>
      <c r="H26">
        <f>(Ratios!DW27-Ratios!DU27)/Ratios!DU27</f>
        <v>4.1392602410068027E-3</v>
      </c>
      <c r="K26" s="27" t="s">
        <v>212</v>
      </c>
      <c r="L26" s="40">
        <f>O3</f>
        <v>6.4458951925320127E-2</v>
      </c>
      <c r="M26" s="40">
        <f>O5</f>
        <v>-3.5731718872111198E-2</v>
      </c>
      <c r="N26" s="39">
        <f>O7</f>
        <v>0.35273627778344302</v>
      </c>
      <c r="O26" s="40">
        <f>M16</f>
        <v>0.10471907801177982</v>
      </c>
    </row>
    <row r="27" spans="1:15" x14ac:dyDescent="0.25">
      <c r="A27" t="str">
        <f>Indicateurs!B28</f>
        <v>LIEBHERR-HAUSGERÄTE OCHSENHAUSEN GMBH</v>
      </c>
      <c r="B27" s="28">
        <f>(Bilan!I28-Bilan!G28)/Bilan!G28</f>
        <v>-6.5454649458086128E-2</v>
      </c>
      <c r="C27" s="24">
        <f>(Ratios!R28-Ratios!P28)/Ratios!P28</f>
        <v>7.2953370055166472E-2</v>
      </c>
      <c r="D27">
        <f>(Ratios!AB28-Ratios!Z28)/Ratios!Z28</f>
        <v>0.13848003137602427</v>
      </c>
      <c r="E27">
        <f>(Ratios!CR28-Ratios!CP28)/Ratios!CP28</f>
        <v>0.19772244967435801</v>
      </c>
      <c r="F27">
        <f>(Ratios!DL28-Ratios!DJ28)/Ratios!DJ28</f>
        <v>-0.12531099438154167</v>
      </c>
      <c r="G27">
        <f>(Ratios!DB28-Ratios!CZ28)/Ratios!CZ28</f>
        <v>2.6691241404267315E-2</v>
      </c>
      <c r="H27">
        <f>(Ratios!DW28-Ratios!DU28)/Ratios!DU28</f>
        <v>3.7764952701389502E-3</v>
      </c>
      <c r="K27" s="27" t="s">
        <v>213</v>
      </c>
      <c r="L27" s="40">
        <f>Q3</f>
        <v>3.2004919538162958E-2</v>
      </c>
      <c r="M27" s="40">
        <f>Q5</f>
        <v>-7.6331199771952463E-2</v>
      </c>
      <c r="N27" s="39">
        <f>Q7</f>
        <v>0.40746924441854609</v>
      </c>
      <c r="O27" s="40">
        <f>Q16</f>
        <v>0.11121769443556043</v>
      </c>
    </row>
    <row r="28" spans="1:15" x14ac:dyDescent="0.25">
      <c r="A28" t="str">
        <f>Indicateurs!B29</f>
        <v>LIEBHERR-WERK EHINGEN GMBH</v>
      </c>
      <c r="B28" s="28">
        <f>(Bilan!I29-Bilan!G29)/Bilan!G29</f>
        <v>0.21901455464901584</v>
      </c>
      <c r="C28" s="24">
        <f>(Ratios!R29-Ratios!P29)/Ratios!P29</f>
        <v>4.3459636274945264E-2</v>
      </c>
      <c r="D28">
        <f>(Ratios!AB29-Ratios!Z29)/Ratios!Z29</f>
        <v>-0.21534385040860193</v>
      </c>
      <c r="E28">
        <f>(Ratios!CR29-Ratios!CP29)/Ratios!CP29</f>
        <v>-0.26695499065481565</v>
      </c>
      <c r="F28">
        <f>(Ratios!DL29-Ratios!DJ29)/Ratios!DJ29</f>
        <v>-0.1005402316730494</v>
      </c>
      <c r="G28">
        <f>(Ratios!DB29-Ratios!CZ29)/Ratios!CZ29</f>
        <v>-0.20582242096608921</v>
      </c>
      <c r="H28">
        <f>(Ratios!DW29-Ratios!DU29)/Ratios!DU29</f>
        <v>-4.5712139192619254E-3</v>
      </c>
      <c r="K28" s="27" t="s">
        <v>209</v>
      </c>
      <c r="L28" s="40">
        <f>S3</f>
        <v>-5.7140556721583677E-2</v>
      </c>
      <c r="M28" s="40">
        <f>S5</f>
        <v>-8.7535377621191512E-2</v>
      </c>
      <c r="N28" s="39">
        <f>S7</f>
        <v>0.90735102247545707</v>
      </c>
      <c r="O28" s="40">
        <f>S16</f>
        <v>0.24765915500560315</v>
      </c>
    </row>
    <row r="29" spans="1:15" x14ac:dyDescent="0.25">
      <c r="A29" t="str">
        <f>Indicateurs!B30</f>
        <v>MAQUET GMBH</v>
      </c>
      <c r="B29" s="28">
        <f>(Bilan!I30-Bilan!G30)/Bilan!G30</f>
        <v>7.6850810916495871E-2</v>
      </c>
      <c r="C29" s="24">
        <f>(Ratios!R30-Ratios!P30)/Ratios!P30</f>
        <v>0.15606449638099576</v>
      </c>
      <c r="D29">
        <f>(Ratios!AB30-Ratios!Z30)/Ratios!Z30</f>
        <v>6.1045773693465498E-3</v>
      </c>
      <c r="E29">
        <f>(Ratios!CR30-Ratios!CP30)/Ratios!CP30</f>
        <v>4.4129355081083919E-2</v>
      </c>
      <c r="F29">
        <f>(Ratios!DL30-Ratios!DJ30)/Ratios!DJ30</f>
        <v>0.73486032907047727</v>
      </c>
      <c r="G29">
        <f>(Ratios!DB30-Ratios!CZ30)/Ratios!CZ30</f>
        <v>-6.404767899792628E-2</v>
      </c>
      <c r="H29">
        <f>(Ratios!DW30-Ratios!DU30)/Ratios!DU30</f>
        <v>8.275519026896028E-4</v>
      </c>
      <c r="K29" s="27" t="s">
        <v>210</v>
      </c>
      <c r="L29" s="40">
        <f>Y3</f>
        <v>8.2144871259533388E-4</v>
      </c>
      <c r="M29" s="39">
        <f>Y5</f>
        <v>1.3641643567325849E-5</v>
      </c>
      <c r="N29" s="40">
        <f>Y7</f>
        <v>7.2278874453288689E-3</v>
      </c>
      <c r="O29" s="40">
        <f>Y16</f>
        <v>1.9728335041736002E-3</v>
      </c>
    </row>
    <row r="30" spans="1:15" x14ac:dyDescent="0.25">
      <c r="A30" t="str">
        <f>Indicateurs!B31</f>
        <v>NOWEDA PHARMA-HANDELS-GESELLSCHAFT MIT BESCHRÄNKTER HAFTUNG</v>
      </c>
      <c r="B30" s="28">
        <f>(Bilan!I31-Bilan!G31)/Bilan!G31</f>
        <v>0.12327661065492604</v>
      </c>
      <c r="C30" s="24">
        <f>(Ratios!R31-Ratios!P31)/Ratios!P31</f>
        <v>-0.10974733158829823</v>
      </c>
      <c r="D30">
        <f>(Ratios!AB31-Ratios!Z31)/Ratios!Z31</f>
        <v>0.41336148393907407</v>
      </c>
      <c r="E30">
        <f>(Ratios!CR31-Ratios!CP31)/Ratios!CP31</f>
        <v>8.8535172119769655E-3</v>
      </c>
      <c r="F30">
        <f>(Ratios!DL31-Ratios!DJ31)/Ratios!DJ31</f>
        <v>0.16162336471256139</v>
      </c>
      <c r="G30">
        <f>(Ratios!DB31-Ratios!CZ31)/Ratios!CZ31</f>
        <v>8.9811980857009734E-3</v>
      </c>
      <c r="H30">
        <f>(Ratios!DW31-Ratios!DU31)/Ratios!DU31</f>
        <v>9.0797368619448867E-3</v>
      </c>
      <c r="K30" s="27" t="s">
        <v>154</v>
      </c>
      <c r="L30" s="40">
        <f>AA3</f>
        <v>6.1830195403535022E-2</v>
      </c>
      <c r="M30" s="40">
        <f>AA5</f>
        <v>-9.1012807966675588E-2</v>
      </c>
      <c r="N30" s="40">
        <f>AA7</f>
        <v>0.71509403818474337</v>
      </c>
      <c r="O30" s="40">
        <f>AA16</f>
        <v>0.19518309988036456</v>
      </c>
    </row>
    <row r="31" spans="1:15" x14ac:dyDescent="0.25">
      <c r="A31" t="str">
        <f>Indicateurs!B32</f>
        <v>ONTEX VERTRIEB GMBH &amp; CO. KG</v>
      </c>
      <c r="B31" s="28">
        <f>(Bilan!I32-Bilan!G32)/Bilan!G32</f>
        <v>-0.11857153282207046</v>
      </c>
      <c r="C31" s="24">
        <f>(Ratios!R32-Ratios!P32)/Ratios!P32</f>
        <v>-6.4794123522697672E-2</v>
      </c>
      <c r="D31">
        <f>(Ratios!AB32-Ratios!Z32)/Ratios!Z32</f>
        <v>-0.52264812538613503</v>
      </c>
      <c r="E31">
        <f>(Ratios!CR32-Ratios!CP32)/Ratios!CP32</f>
        <v>-0.67837071594216525</v>
      </c>
      <c r="F31">
        <v>0</v>
      </c>
      <c r="G31">
        <f>(Ratios!DB32-Ratios!CZ32)/Ratios!CZ32</f>
        <v>-6.4892473119586486E-2</v>
      </c>
      <c r="H31">
        <f>(Ratios!DW32-Ratios!DU32)/Ratios!DU32</f>
        <v>-1.2560041074243767E-3</v>
      </c>
    </row>
    <row r="32" spans="1:15" x14ac:dyDescent="0.25">
      <c r="A32" t="str">
        <f>Indicateurs!B33</f>
        <v>R&amp;R ICE CREAM DEUTSCHLAND GMBH</v>
      </c>
      <c r="B32" s="28">
        <f>(Bilan!I33-Bilan!G33)/Bilan!G33</f>
        <v>6.0372035087131078E-2</v>
      </c>
      <c r="C32" s="24">
        <f>(Ratios!R33-Ratios!P33)/Ratios!P33</f>
        <v>0.21655750771690307</v>
      </c>
      <c r="D32">
        <f>(Ratios!AB33-Ratios!Z33)/Ratios!Z33</f>
        <v>0.40811926557212419</v>
      </c>
      <c r="E32">
        <f>(Ratios!CR33-Ratios!CP33)/Ratios!CP33</f>
        <v>-0.27112775980151449</v>
      </c>
      <c r="F32">
        <f>(Ratios!DL33-Ratios!DJ33)/Ratios!DJ33</f>
        <v>-7.8956206694666756E-2</v>
      </c>
      <c r="G32">
        <f>(Ratios!DB33-Ratios!CZ33)/Ratios!CZ33</f>
        <v>-0.15740268238747118</v>
      </c>
      <c r="H32">
        <f>(Ratios!DW33-Ratios!DU33)/Ratios!DU33</f>
        <v>-8.2282118466218274E-3</v>
      </c>
    </row>
    <row r="33" spans="1:8" x14ac:dyDescent="0.25">
      <c r="A33" t="str">
        <f>Indicateurs!B34</f>
        <v>RABO TRADING GERMANY GMBH</v>
      </c>
      <c r="B33" s="28">
        <f>(Bilan!I34-Bilan!G34)/Bilan!G34</f>
        <v>0.35601726403051953</v>
      </c>
      <c r="C33" s="24">
        <f>(Ratios!R34-Ratios!P34)/Ratios!P34</f>
        <v>-0.26254626211197468</v>
      </c>
      <c r="D33">
        <f>(Ratios!AB34-Ratios!Z34)/Ratios!Z34</f>
        <v>-0.84969446970958606</v>
      </c>
      <c r="E33">
        <f>(Ratios!CR34-Ratios!CP34)/Ratios!CP34</f>
        <v>-0.18640726527839482</v>
      </c>
      <c r="F33">
        <f>(Ratios!DL34-Ratios!DJ34)/Ratios!DJ34</f>
        <v>-1</v>
      </c>
      <c r="G33">
        <f>(Ratios!DB34-Ratios!CZ34)/Ratios!CZ34</f>
        <v>0.29317315599332017</v>
      </c>
      <c r="H33">
        <f>(Ratios!DW34-Ratios!DU34)/Ratios!DU34</f>
        <v>1.053054057574725E-2</v>
      </c>
    </row>
    <row r="34" spans="1:8" x14ac:dyDescent="0.25">
      <c r="A34" t="str">
        <f>Indicateurs!B35</f>
        <v>RENAULT DEUTSCHLAND AG</v>
      </c>
      <c r="B34" s="28">
        <f>(Bilan!I35-Bilan!G35)/Bilan!G35</f>
        <v>0.46022445125709488</v>
      </c>
      <c r="C34" s="24">
        <f>(Ratios!R35-Ratios!P35)/Ratios!P35</f>
        <v>0.39121108930511134</v>
      </c>
      <c r="D34">
        <f>(Ratios!AB35-Ratios!Z35)/Ratios!Z35</f>
        <v>0.44652371606669206</v>
      </c>
      <c r="E34">
        <f>(Ratios!CR35-Ratios!CP35)/Ratios!CP35</f>
        <v>0.45411668709623582</v>
      </c>
      <c r="F34">
        <f>(Ratios!DL35-Ratios!DJ35)/Ratios!DJ35</f>
        <v>-0.42418007868375113</v>
      </c>
      <c r="G34">
        <f>(Ratios!DB35-Ratios!CZ35)/Ratios!CZ35</f>
        <v>-9.9150243267986465E-2</v>
      </c>
      <c r="H34">
        <f>(Ratios!DW35-Ratios!DU35)/Ratios!DU35</f>
        <v>1.6012188669320114E-3</v>
      </c>
    </row>
    <row r="35" spans="1:8" x14ac:dyDescent="0.25">
      <c r="A35" t="str">
        <f>Indicateurs!B36</f>
        <v>RHEIKA-DELTA WARENHANDELSGESELLSCHAFT MIT BESCHRÄNKTER HAFTUNG</v>
      </c>
      <c r="B35" s="28">
        <f>(Bilan!I36-Bilan!G36)/Bilan!G36</f>
        <v>-5.1143589916601137E-3</v>
      </c>
      <c r="C35" s="24">
        <f>(Ratios!R36-Ratios!P36)/Ratios!P36</f>
        <v>-2.6142762269930623E-2</v>
      </c>
      <c r="D35">
        <f>(Ratios!AB36-Ratios!Z36)/Ratios!Z36</f>
        <v>-0.24733536570459216</v>
      </c>
      <c r="E35">
        <f>(Ratios!CR36-Ratios!CP36)/Ratios!CP36</f>
        <v>0.30257870537497028</v>
      </c>
      <c r="F35">
        <f>(Ratios!DL36-Ratios!DJ36)/Ratios!DJ36</f>
        <v>-2.7256445859058644E-2</v>
      </c>
      <c r="G35">
        <f>(Ratios!DB36-Ratios!CZ36)/Ratios!CZ36</f>
        <v>1.7593721363250249E-2</v>
      </c>
      <c r="H35">
        <f>(Ratios!DW36-Ratios!DU36)/Ratios!DU36</f>
        <v>-5.7253240823671478E-4</v>
      </c>
    </row>
    <row r="36" spans="1:8" x14ac:dyDescent="0.25">
      <c r="A36" t="str">
        <f>Indicateurs!B37</f>
        <v>ROCHE DIAGNOSTICS GMBH</v>
      </c>
      <c r="B36" s="28">
        <f>(Bilan!I37-Bilan!G37)/Bilan!G37</f>
        <v>1.5346156620840132E-2</v>
      </c>
      <c r="C36" s="24">
        <f>(Ratios!R37-Ratios!P37)/Ratios!P37</f>
        <v>-8.8727007603169622E-2</v>
      </c>
      <c r="D36">
        <f>(Ratios!AB37-Ratios!Z37)/Ratios!Z37</f>
        <v>6.9728691404109436E-2</v>
      </c>
      <c r="E36">
        <f>(Ratios!CR37-Ratios!CP37)/Ratios!CP37</f>
        <v>4.7475056636519443E-2</v>
      </c>
      <c r="F36">
        <f>(Ratios!DL37-Ratios!DJ37)/Ratios!DJ37</f>
        <v>-1.9736340949496244E-2</v>
      </c>
      <c r="G36">
        <f>(Ratios!DB37-Ratios!CZ37)/Ratios!CZ37</f>
        <v>3.6308861055094531E-2</v>
      </c>
      <c r="H36">
        <f>(Ratios!DW37-Ratios!DU37)/Ratios!DU37</f>
        <v>3.6883037214231716E-3</v>
      </c>
    </row>
    <row r="37" spans="1:8" x14ac:dyDescent="0.25">
      <c r="A37" t="str">
        <f>Indicateurs!B38</f>
        <v>ROGESA ROHEISENGESELL- SCHAFT SAAR MBH</v>
      </c>
      <c r="B37" s="28">
        <f>(Bilan!I38-Bilan!G38)/Bilan!G38</f>
        <v>0.30469158885972375</v>
      </c>
      <c r="C37" s="24">
        <f>(Ratios!R38-Ratios!P38)/Ratios!P38</f>
        <v>-0.23353533621383929</v>
      </c>
      <c r="D37">
        <f>(Ratios!AB38-Ratios!Z38)/Ratios!Z38</f>
        <v>0.17185359861054236</v>
      </c>
      <c r="E37">
        <f>(Ratios!CR38-Ratios!CP38)/Ratios!CP38</f>
        <v>-0.60050058054859523</v>
      </c>
      <c r="F37">
        <f>(Ratios!DL38-Ratios!DJ38)/Ratios!DJ38</f>
        <v>4.8651364556012357E-2</v>
      </c>
      <c r="G37">
        <f>(Ratios!DB38-Ratios!CZ38)/Ratios!CZ38</f>
        <v>0.23023731637527831</v>
      </c>
      <c r="H37">
        <f>(Ratios!DW38-Ratios!DU38)/Ratios!DU38</f>
        <v>2.8668718598850659E-2</v>
      </c>
    </row>
    <row r="38" spans="1:8" x14ac:dyDescent="0.25">
      <c r="A38" t="str">
        <f>Indicateurs!B39</f>
        <v>SAARSCHMIEDE GMBH FREIFORMSCHMIEDE</v>
      </c>
      <c r="B38" s="28">
        <f>(Bilan!I39-Bilan!G39)/Bilan!G39</f>
        <v>0.21540849092559008</v>
      </c>
      <c r="C38" s="24">
        <f>(Ratios!R39-Ratios!P39)/Ratios!P39</f>
        <v>5.219377709368532E-2</v>
      </c>
      <c r="D38">
        <f>(Ratios!AB39-Ratios!Z39)/Ratios!Z39</f>
        <v>0.18087233015560036</v>
      </c>
      <c r="E38">
        <f>(Ratios!CR39-Ratios!CP39)/Ratios!CP39</f>
        <v>-0.589602255298039</v>
      </c>
      <c r="F38">
        <f>(Ratios!DL39-Ratios!DJ39)/Ratios!DJ39</f>
        <v>-2.848519707861823E-2</v>
      </c>
      <c r="G38">
        <f>(Ratios!DB39-Ratios!CZ39)/Ratios!CZ39</f>
        <v>-0.43929206059073328</v>
      </c>
      <c r="H38">
        <f>(Ratios!DW39-Ratios!DU39)/Ratios!DU39</f>
        <v>4.4169816760067081E-5</v>
      </c>
    </row>
    <row r="39" spans="1:8" x14ac:dyDescent="0.25">
      <c r="A39" t="str">
        <f>Indicateurs!B40</f>
        <v>SAINT-GOBAIN GLASS DEUTSCHLAND GMBH</v>
      </c>
      <c r="B39" s="28">
        <f>(Bilan!I40-Bilan!G40)/Bilan!G40</f>
        <v>-5.5381511078588373E-2</v>
      </c>
      <c r="C39" s="24">
        <f>(Ratios!R40-Ratios!P40)/Ratios!P40</f>
        <v>4.8471505532754249E-2</v>
      </c>
      <c r="D39">
        <f>(Ratios!AB40-Ratios!Z40)/Ratios!Z40</f>
        <v>-0.27002217874099937</v>
      </c>
      <c r="E39">
        <f>(Ratios!CR40-Ratios!CP40)/Ratios!CP40</f>
        <v>0.22230228266471705</v>
      </c>
      <c r="F39">
        <f>(Ratios!DL40-Ratios!DJ40)/Ratios!DJ40</f>
        <v>-0.1364060956301823</v>
      </c>
      <c r="G39">
        <f>(Ratios!DB40-Ratios!CZ40)/Ratios!CZ40</f>
        <v>-2.9049751110530528E-2</v>
      </c>
      <c r="H39">
        <f>(Ratios!DW40-Ratios!DU40)/Ratios!DU40</f>
        <v>3.2296111121551817E-3</v>
      </c>
    </row>
    <row r="40" spans="1:8" x14ac:dyDescent="0.25">
      <c r="A40" t="str">
        <f>Indicateurs!B41</f>
        <v>SAME DEUTZ-FAHR DEUTSCHLAND GMBH</v>
      </c>
      <c r="B40" s="28">
        <f>(Bilan!I41-Bilan!G41)/Bilan!G41</f>
        <v>-2.5847061965996027E-2</v>
      </c>
      <c r="C40" s="24">
        <f>(Ratios!R41-Ratios!P41)/Ratios!P41</f>
        <v>0.21941648106153888</v>
      </c>
      <c r="D40">
        <f>(Ratios!AB41-Ratios!Z41)/Ratios!Z41</f>
        <v>-1.6167425231075096E-2</v>
      </c>
      <c r="E40">
        <f>(Ratios!CR41-Ratios!CP41)/Ratios!CP41</f>
        <v>2.1932777221344675</v>
      </c>
      <c r="F40">
        <f>(Ratios!DL41-Ratios!DJ41)/Ratios!DJ41</f>
        <v>-0.14612387068135335</v>
      </c>
      <c r="G40">
        <f>(Ratios!DB41-Ratios!CZ41)/Ratios!CZ41</f>
        <v>0.2665996172256675</v>
      </c>
      <c r="H40">
        <f>(Ratios!DW41-Ratios!DU41)/Ratios!DU41</f>
        <v>-1.086753329122379E-2</v>
      </c>
    </row>
    <row r="41" spans="1:8" x14ac:dyDescent="0.25">
      <c r="A41" t="str">
        <f>Indicateurs!B42</f>
        <v>SASOL WAX GMBH</v>
      </c>
      <c r="B41" s="28">
        <f>(Bilan!I42-Bilan!G42)/Bilan!G42</f>
        <v>0.20947642178648818</v>
      </c>
      <c r="C41" s="24">
        <f>(Ratios!R42-Ratios!P42)/Ratios!P42</f>
        <v>-0.17355231704520921</v>
      </c>
      <c r="D41">
        <f>(Ratios!AB42-Ratios!Z42)/Ratios!Z42</f>
        <v>0.1834632566693126</v>
      </c>
      <c r="E41">
        <f>(Ratios!CR42-Ratios!CP42)/Ratios!CP42</f>
        <v>1.8764074128264581</v>
      </c>
      <c r="F41">
        <f>(Ratios!DL42-Ratios!DJ42)/Ratios!DJ42</f>
        <v>4.0897532708067716E-2</v>
      </c>
      <c r="G41">
        <f>(Ratios!DB42-Ratios!CZ42)/Ratios!CZ42</f>
        <v>0.19048461590085844</v>
      </c>
      <c r="H41">
        <f>(Ratios!DW42-Ratios!DU42)/Ratios!DU42</f>
        <v>1.5007213812952459E-2</v>
      </c>
    </row>
    <row r="42" spans="1:8" x14ac:dyDescent="0.25">
      <c r="A42" t="str">
        <f>Indicateurs!B43</f>
        <v>S-BAHN HAMBURG GMBH</v>
      </c>
      <c r="B42" s="28">
        <f>(Bilan!I43-Bilan!G43)/Bilan!G43</f>
        <v>-0.14729732636424253</v>
      </c>
      <c r="C42" s="24">
        <f>(Ratios!R43-Ratios!P43)/Ratios!P43</f>
        <v>0.17518881417527832</v>
      </c>
      <c r="D42">
        <f>(Ratios!AB43-Ratios!Z43)/Ratios!Z43</f>
        <v>-0.28576032173655241</v>
      </c>
      <c r="E42">
        <f>(Ratios!CR43-Ratios!CP43)/Ratios!CP43</f>
        <v>-1.8111030074437869E-2</v>
      </c>
      <c r="F42">
        <f>(Ratios!DL43-Ratios!DJ43)/Ratios!DJ43</f>
        <v>-8.9610963528105256E-2</v>
      </c>
      <c r="G42">
        <f>(Ratios!DB43-Ratios!CZ43)/Ratios!CZ43</f>
        <v>0.25382241995538696</v>
      </c>
      <c r="H42">
        <f>(Ratios!DW43-Ratios!DU43)/Ratios!DU43</f>
        <v>3.0538920154564789E-3</v>
      </c>
    </row>
    <row r="43" spans="1:8" x14ac:dyDescent="0.25">
      <c r="A43" t="str">
        <f>Indicateurs!B44</f>
        <v>SCA HYGIENE PRODUCTS GMBH</v>
      </c>
      <c r="B43" s="28">
        <f>(Bilan!I44-Bilan!G44)/Bilan!G44</f>
        <v>0.11523244766542591</v>
      </c>
      <c r="C43" s="24">
        <f>(Ratios!R44-Ratios!P44)/Ratios!P44</f>
        <v>-3.4395063422469813E-2</v>
      </c>
      <c r="D43">
        <f>(Ratios!AB44-Ratios!Z44)/Ratios!Z44</f>
        <v>-0.4022730134743735</v>
      </c>
      <c r="E43">
        <f>(Ratios!CR44-Ratios!CP44)/Ratios!CP44</f>
        <v>-0.42179497643592478</v>
      </c>
      <c r="F43">
        <f>(Ratios!DL44-Ratios!DJ44)/Ratios!DJ44</f>
        <v>0.13244135429797768</v>
      </c>
      <c r="G43">
        <f>(Ratios!DB44-Ratios!CZ44)/Ratios!CZ44</f>
        <v>0.12645967930506047</v>
      </c>
      <c r="H43">
        <f>(Ratios!DW44-Ratios!DU44)/Ratios!DU44</f>
        <v>7.5942211932439481E-4</v>
      </c>
    </row>
    <row r="44" spans="1:8" x14ac:dyDescent="0.25">
      <c r="A44" t="str">
        <f>Indicateurs!B45</f>
        <v>SEEHAFEN KIEL GMBH &amp; CO. KOMMANDITGESELLSCHAFT</v>
      </c>
      <c r="B44" s="28">
        <f>(Bilan!I45-Bilan!G45)/Bilan!G45</f>
        <v>0.11754372890945358</v>
      </c>
      <c r="C44" s="24">
        <f>(Ratios!R45-Ratios!P45)/Ratios!P45</f>
        <v>-3.970402420664338E-2</v>
      </c>
      <c r="D44">
        <f>(Ratios!AB45-Ratios!Z45)/Ratios!Z45</f>
        <v>0.16157452455060459</v>
      </c>
      <c r="E44">
        <f>(Ratios!CR45-Ratios!CP45)/Ratios!CP45</f>
        <v>-0.10471499498389486</v>
      </c>
      <c r="F44">
        <f>(Ratios!DL45-Ratios!DJ45)/Ratios!DJ45</f>
        <v>-9.7630454557263795E-4</v>
      </c>
      <c r="G44">
        <f>(Ratios!DB45-Ratios!CZ45)/Ratios!CZ45</f>
        <v>-1.5543778500772942E-2</v>
      </c>
      <c r="H44">
        <f>(Ratios!DW45-Ratios!DU45)/Ratios!DU45</f>
        <v>8.126587476708521E-3</v>
      </c>
    </row>
    <row r="45" spans="1:8" x14ac:dyDescent="0.25">
      <c r="A45" t="str">
        <f>Indicateurs!B46</f>
        <v>SKF GMBH</v>
      </c>
      <c r="B45" s="28">
        <f>(Bilan!I46-Bilan!G46)/Bilan!G46</f>
        <v>-9.5971052991633526E-2</v>
      </c>
      <c r="C45" s="24">
        <f>(Ratios!R46-Ratios!P46)/Ratios!P46</f>
        <v>0.49985387696657241</v>
      </c>
      <c r="D45">
        <f>(Ratios!AB46-Ratios!Z46)/Ratios!Z46</f>
        <v>-0.31560998687198472</v>
      </c>
      <c r="E45">
        <f>(Ratios!CR46-Ratios!CP46)/Ratios!CP46</f>
        <v>6.6939803162118166</v>
      </c>
      <c r="F45">
        <f>(Ratios!DL46-Ratios!DJ46)/Ratios!DJ46</f>
        <v>-1.3902242741977768E-2</v>
      </c>
      <c r="G45">
        <f>(Ratios!DB46-Ratios!CZ46)/Ratios!CZ46</f>
        <v>0.41438291898561108</v>
      </c>
      <c r="H45">
        <f>(Ratios!DW46-Ratios!DU46)/Ratios!DU46</f>
        <v>1.0965849694090077E-2</v>
      </c>
    </row>
    <row r="46" spans="1:8" x14ac:dyDescent="0.25">
      <c r="A46" t="str">
        <f>Indicateurs!B47</f>
        <v>SKODA AUTO DEUTSCHLAND GMBH</v>
      </c>
      <c r="B46" s="28">
        <f>(Bilan!I47-Bilan!G47)/Bilan!G47</f>
        <v>0.2304239348317482</v>
      </c>
      <c r="C46" s="24">
        <f>(Ratios!R47-Ratios!P47)/Ratios!P47</f>
        <v>-0.33083860965835271</v>
      </c>
      <c r="D46">
        <f>(Ratios!AB47-Ratios!Z47)/Ratios!Z47</f>
        <v>0.27523877846703521</v>
      </c>
      <c r="E46">
        <f>(Ratios!CR47-Ratios!CP47)/Ratios!CP47</f>
        <v>-0.62551081900293259</v>
      </c>
      <c r="F46">
        <f>(Ratios!DL47-Ratios!DJ47)/Ratios!DJ47</f>
        <v>-0.18700260392396872</v>
      </c>
      <c r="G46">
        <f>(Ratios!DB47-Ratios!CZ47)/Ratios!CZ47</f>
        <v>-0.26240168581154677</v>
      </c>
      <c r="H46">
        <f>(Ratios!DW47-Ratios!DU47)/Ratios!DU47</f>
        <v>2.8354932454667278E-3</v>
      </c>
    </row>
    <row r="47" spans="1:8" x14ac:dyDescent="0.25">
      <c r="A47" t="str">
        <f>Indicateurs!B48</f>
        <v>SODAWERK STAßFURT GMBH &amp; CO. KG</v>
      </c>
      <c r="B47" s="28">
        <f>(Bilan!I48-Bilan!G48)/Bilan!G48</f>
        <v>-0.18507420428671537</v>
      </c>
      <c r="C47" s="24">
        <f>(Ratios!R48-Ratios!P48)/Ratios!P48</f>
        <v>0.33467025793700705</v>
      </c>
      <c r="D47">
        <f>(Ratios!AB48-Ratios!Z48)/Ratios!Z48</f>
        <v>-0.24441310701636049</v>
      </c>
      <c r="E47">
        <f>(Ratios!CR48-Ratios!CP48)/Ratios!CP48</f>
        <v>-0.59016150560110225</v>
      </c>
      <c r="F47">
        <f>(Ratios!DL48-Ratios!DJ48)/Ratios!DJ48</f>
        <v>0.10597401501388584</v>
      </c>
      <c r="G47">
        <f>(Ratios!DB48-Ratios!CZ48)/Ratios!CZ48</f>
        <v>-4.7862469297070935E-2</v>
      </c>
      <c r="H47">
        <f>(Ratios!DW48-Ratios!DU48)/Ratios!DU48</f>
        <v>2.6092466316116228E-3</v>
      </c>
    </row>
    <row r="48" spans="1:8" x14ac:dyDescent="0.25">
      <c r="A48" t="str">
        <f>Indicateurs!B49</f>
        <v>STADTWERKE DÜSSELDORF AG</v>
      </c>
      <c r="B48" s="28">
        <f>(Bilan!I49-Bilan!G49)/Bilan!G49</f>
        <v>7.4742196025719193E-3</v>
      </c>
      <c r="C48" s="24">
        <f>(Ratios!R49-Ratios!P49)/Ratios!P49</f>
        <v>-2.1245828368239269E-3</v>
      </c>
      <c r="D48">
        <f>(Ratios!AB49-Ratios!Z49)/Ratios!Z49</f>
        <v>-1.2302784802790751E-2</v>
      </c>
      <c r="E48">
        <f>(Ratios!CR49-Ratios!CP49)/Ratios!CP49</f>
        <v>0.41824474649022136</v>
      </c>
      <c r="F48">
        <f>(Ratios!DL49-Ratios!DJ49)/Ratios!DJ49</f>
        <v>2.2679695335762564E-3</v>
      </c>
      <c r="G48">
        <f>(Ratios!DB49-Ratios!CZ49)/Ratios!CZ49</f>
        <v>8.8085793422743822E-2</v>
      </c>
      <c r="H48">
        <f>(Ratios!DW49-Ratios!DU49)/Ratios!DU49</f>
        <v>-2.9105030926812889E-3</v>
      </c>
    </row>
    <row r="49" spans="1:8" x14ac:dyDescent="0.25">
      <c r="A49" t="str">
        <f>Indicateurs!B50</f>
        <v>TAKKO HOLDING GMBH</v>
      </c>
      <c r="B49" s="28">
        <f>(Bilan!I50-Bilan!G50)/Bilan!G50</f>
        <v>-4.1867360754868119E-2</v>
      </c>
      <c r="C49" s="24">
        <f>(Ratios!R50-Ratios!P50)/Ratios!P50</f>
        <v>0.21793721321864135</v>
      </c>
      <c r="D49">
        <f>(Ratios!AB50-Ratios!Z50)/Ratios!Z50</f>
        <v>-0.29982208190335541</v>
      </c>
      <c r="E49">
        <f>(Ratios!CR50-Ratios!CP50)/Ratios!CP50</f>
        <v>0.89785530095152299</v>
      </c>
      <c r="F49">
        <f>(Ratios!DL50-Ratios!DJ50)/Ratios!DJ50</f>
        <v>0.24596209315848155</v>
      </c>
      <c r="G49">
        <f>(Ratios!DB50-Ratios!CZ50)/Ratios!CZ50</f>
        <v>0.43256245615344435</v>
      </c>
      <c r="H49">
        <f>(Ratios!DW50-Ratios!DU50)/Ratios!DU50</f>
        <v>1.4285939660413501E-2</v>
      </c>
    </row>
    <row r="50" spans="1:8" x14ac:dyDescent="0.25">
      <c r="A50" t="str">
        <f>Indicateurs!B51</f>
        <v>TOYS "R" US GMBH</v>
      </c>
      <c r="B50" s="28">
        <f>(Bilan!I51-Bilan!G51)/Bilan!G51</f>
        <v>-0.20421961065053762</v>
      </c>
      <c r="C50" s="24">
        <f>(Ratios!R51-Ratios!P51)/Ratios!P51</f>
        <v>0.55502598718880003</v>
      </c>
      <c r="D50">
        <f>(Ratios!AB51-Ratios!Z51)/Ratios!Z51</f>
        <v>0.27513425905849453</v>
      </c>
      <c r="E50">
        <f>(Ratios!CR51-Ratios!CP51)/Ratios!CP51</f>
        <v>3.9816588273209943</v>
      </c>
      <c r="F50">
        <f>(Ratios!DL51-Ratios!DJ51)/Ratios!DJ51</f>
        <v>1.7676219140221339</v>
      </c>
      <c r="G50">
        <f>(Ratios!DB51-Ratios!CZ51)/Ratios!CZ51</f>
        <v>-7.0134387379049645E-2</v>
      </c>
      <c r="H50">
        <f>(Ratios!DW51-Ratios!DU51)/Ratios!DU51</f>
        <v>5.4012405857383915E-4</v>
      </c>
    </row>
    <row r="51" spans="1:8" x14ac:dyDescent="0.25">
      <c r="A51" t="str">
        <f>Indicateurs!B52</f>
        <v>TRANS EUROPA NATURGAS PIPELINE GMBH &amp; CO. KG</v>
      </c>
      <c r="B51" s="28">
        <f>(Bilan!I52-Bilan!G52)/Bilan!G52</f>
        <v>0.1293674039585416</v>
      </c>
      <c r="C51" s="24">
        <f>(Ratios!R52-Ratios!P52)/Ratios!P52</f>
        <v>0.10551170724093213</v>
      </c>
      <c r="D51">
        <f>(Ratios!AB52-Ratios!Z52)/Ratios!Z52</f>
        <v>0.14031654046297076</v>
      </c>
      <c r="E51">
        <f>(Ratios!CR52-Ratios!CP52)/Ratios!CP52</f>
        <v>-0.25830027982959114</v>
      </c>
      <c r="F51">
        <f>(Ratios!DL52-Ratios!DJ52)/Ratios!DJ52</f>
        <v>-4.8383108724271151E-3</v>
      </c>
      <c r="G51">
        <f>(Ratios!DB52-Ratios!CZ52)/Ratios!CZ52</f>
        <v>-6.8917756887415138E-2</v>
      </c>
      <c r="H51">
        <f>(Ratios!DW52-Ratios!DU52)/Ratios!DU52</f>
        <v>6.1716984453924712E-4</v>
      </c>
    </row>
    <row r="52" spans="1:8" x14ac:dyDescent="0.25">
      <c r="A52" t="str">
        <f>Indicateurs!B53</f>
        <v>TRIMET ALUMINIUM SE</v>
      </c>
      <c r="B52" s="28">
        <f>(Bilan!I53-Bilan!G53)/Bilan!G53</f>
        <v>0.19492020540573782</v>
      </c>
      <c r="C52" s="24">
        <f>(Ratios!R53-Ratios!P53)/Ratios!P53</f>
        <v>5.3392325250907161E-2</v>
      </c>
      <c r="D52">
        <f>(Ratios!AB53-Ratios!Z53)/Ratios!Z53</f>
        <v>0.82590558212935661</v>
      </c>
      <c r="E52">
        <f>(Ratios!CR53-Ratios!CP53)/Ratios!CP53</f>
        <v>0.85864820841046008</v>
      </c>
      <c r="F52">
        <f>(Ratios!DL53-Ratios!DJ53)/Ratios!DJ53</f>
        <v>-9.4906102250035457E-2</v>
      </c>
      <c r="G52">
        <f>(Ratios!DB53-Ratios!CZ53)/Ratios!CZ53</f>
        <v>0.78666082879426324</v>
      </c>
      <c r="H52">
        <f>(Ratios!DW53-Ratios!DU53)/Ratios!DU53</f>
        <v>2.6930847421287544E-2</v>
      </c>
    </row>
    <row r="53" spans="1:8" x14ac:dyDescent="0.25">
      <c r="A53" t="str">
        <f>Indicateurs!B54</f>
        <v>URENCO DEUTSCHLAND GMBH</v>
      </c>
      <c r="B53" s="28">
        <f>(Bilan!I54-Bilan!G54)/Bilan!G54</f>
        <v>0.23185474555121102</v>
      </c>
      <c r="C53" s="24">
        <f>(Ratios!R54-Ratios!P54)/Ratios!P54</f>
        <v>-0.10854109298259033</v>
      </c>
      <c r="D53">
        <f>(Ratios!AB54-Ratios!Z54)/Ratios!Z54</f>
        <v>0.98646852912271299</v>
      </c>
      <c r="E53">
        <f>(Ratios!CR54-Ratios!CP54)/Ratios!CP54</f>
        <v>1.024992650515113E-2</v>
      </c>
      <c r="F53">
        <f>(Ratios!DL54-Ratios!DJ54)/Ratios!DJ54</f>
        <v>3.8410134340011524E-2</v>
      </c>
      <c r="G53">
        <f>(Ratios!DB54-Ratios!CZ54)/Ratios!CZ54</f>
        <v>-9.4067661506443773E-2</v>
      </c>
      <c r="H53">
        <f>(Ratios!DW54-Ratios!DU54)/Ratios!DU54</f>
        <v>1.6118044885122751E-2</v>
      </c>
    </row>
    <row r="54" spans="1:8" x14ac:dyDescent="0.25">
      <c r="A54" t="str">
        <f>Indicateurs!B55</f>
        <v>ZAPF GMBH</v>
      </c>
      <c r="B54" s="28">
        <f>(Bilan!I55-Bilan!G55)/Bilan!G55</f>
        <v>-0.14028577277890547</v>
      </c>
      <c r="C54" s="24">
        <f>(Ratios!R55-Ratios!P55)/Ratios!P55</f>
        <v>21.752680363389377</v>
      </c>
      <c r="D54">
        <f>(Ratios!AB55-Ratios!Z55)/Ratios!Z55</f>
        <v>-0.44262063064372209</v>
      </c>
      <c r="E54">
        <f>(Ratios!CR55-Ratios!CP55)/Ratios!CP55</f>
        <v>3.8339478468824204</v>
      </c>
      <c r="F54">
        <f>(Ratios!DL55-Ratios!DJ55)/Ratios!DJ55</f>
        <v>0.42751198039663113</v>
      </c>
      <c r="G54">
        <f>(Ratios!DB55-Ratios!CZ55)/Ratios!CZ55</f>
        <v>1.8138713812596137</v>
      </c>
      <c r="H54">
        <f>(Ratios!DW55-Ratios!DU55)/Ratios!DU55</f>
        <v>2.1157331386274524E-2</v>
      </c>
    </row>
    <row r="55" spans="1:8" x14ac:dyDescent="0.25">
      <c r="A55" t="str">
        <f>Indicateurs!B56</f>
        <v>ZELLSTOFF STENDAL GMBH</v>
      </c>
      <c r="B55" s="28">
        <f>(Bilan!I56-Bilan!G56)/Bilan!G56</f>
        <v>1.9719564503816105E-2</v>
      </c>
      <c r="C55" s="24">
        <f>(Ratios!R56-Ratios!P56)/Ratios!P56</f>
        <v>0.25758010944941701</v>
      </c>
      <c r="D55">
        <f>(Ratios!AB56-Ratios!Z56)/Ratios!Z56</f>
        <v>-3.3057208340280947E-2</v>
      </c>
      <c r="E55">
        <f>(Ratios!CR56-Ratios!CP56)/Ratios!CP56</f>
        <v>0.43041551800712802</v>
      </c>
      <c r="F55">
        <f>(Ratios!DL56-Ratios!DJ56)/Ratios!DJ56</f>
        <v>-0.10226160686822565</v>
      </c>
      <c r="G55">
        <f>(Ratios!DB56-Ratios!CZ56)/Ratios!CZ56</f>
        <v>0.40016071852381774</v>
      </c>
      <c r="H55">
        <f>(Ratios!DW56-Ratios!DU56)/Ratios!DU56</f>
        <v>1.5579223971278327E-2</v>
      </c>
    </row>
    <row r="56" spans="1:8" x14ac:dyDescent="0.25">
      <c r="A56" t="str">
        <f>Indicateurs!B57</f>
        <v>ZKS ZENTRALKOKEREI SAAR GMBH</v>
      </c>
      <c r="B56" s="28">
        <f>(Bilan!I57-Bilan!G57)/Bilan!G57</f>
        <v>2.1312506295206389E-2</v>
      </c>
      <c r="C56" s="24">
        <f>(Ratios!R57-Ratios!P57)/Ratios!P57</f>
        <v>1.3482607257622186</v>
      </c>
      <c r="D56">
        <f>(Ratios!AB57-Ratios!Z57)/Ratios!Z57</f>
        <v>-0.54765356162512502</v>
      </c>
      <c r="E56">
        <f>(Ratios!CR57-Ratios!CP57)/Ratios!CP57</f>
        <v>2.2003730121691563</v>
      </c>
      <c r="F56">
        <f>(Ratios!DL57-Ratios!DJ57)/Ratios!DJ57</f>
        <v>0.13521933683500517</v>
      </c>
      <c r="G56">
        <f>(Ratios!DB57-Ratios!CZ57)/Ratios!CZ57</f>
        <v>0.17306169330572277</v>
      </c>
      <c r="H56">
        <f>(Ratios!DW57-Ratios!DU57)/Ratios!DU57</f>
        <v>1.5653739045849149E-3</v>
      </c>
    </row>
    <row r="57" spans="1:8" x14ac:dyDescent="0.25">
      <c r="A57" t="str">
        <f>Indicateurs!B58</f>
        <v>ALDI GMBH &amp; CO KOMMANDITGESELLSCHAFT DONAUESCHINGEN</v>
      </c>
      <c r="B57" s="28">
        <f>(Bilan!I58-Bilan!G58)/Bilan!G58</f>
        <v>-5.6643813762189348E-2</v>
      </c>
      <c r="C57" s="24">
        <f>(Ratios!R58-Ratios!P58)/Ratios!P58</f>
        <v>6.004499105273263E-2</v>
      </c>
      <c r="D57">
        <f>(Ratios!AB58-Ratios!Z58)/Ratios!Z58</f>
        <v>-0.15591771580097499</v>
      </c>
      <c r="E57">
        <f>(Ratios!CR58-Ratios!CP58)/Ratios!CP58</f>
        <v>-0.65179802545951016</v>
      </c>
      <c r="F57">
        <f>(Ratios!DL58-Ratios!DJ58)/Ratios!DJ58</f>
        <v>3.1948937972337429E-2</v>
      </c>
      <c r="G57">
        <f>(Ratios!DB58-Ratios!CZ58)/Ratios!CZ58</f>
        <v>-0.41351514016853802</v>
      </c>
      <c r="H57">
        <f>(Ratios!DW58-Ratios!DU58)/Ratios!DU58</f>
        <v>3.2600859370097504E-3</v>
      </c>
    </row>
    <row r="58" spans="1:8" x14ac:dyDescent="0.25">
      <c r="A58" t="str">
        <f>Indicateurs!B59</f>
        <v>ALDI GMBH &amp; CO. KOMMANDITGESELLSCHAFT BINGEN</v>
      </c>
      <c r="B58" s="28">
        <f>(Bilan!I59-Bilan!G59)/Bilan!G59</f>
        <v>-7.7205278059956042E-2</v>
      </c>
      <c r="C58" s="24">
        <f>(Ratios!R59-Ratios!P59)/Ratios!P59</f>
        <v>8.366462900615973E-2</v>
      </c>
      <c r="D58">
        <f>(Ratios!AB59-Ratios!Z59)/Ratios!Z59</f>
        <v>-0.17115816585499766</v>
      </c>
      <c r="E58">
        <f>(Ratios!CR59-Ratios!CP59)/Ratios!CP59</f>
        <v>-0.72976080423994438</v>
      </c>
      <c r="F58">
        <f>(Ratios!DL59-Ratios!DJ59)/Ratios!DJ59</f>
        <v>0.12909104476502165</v>
      </c>
      <c r="G58">
        <f>(Ratios!DB59-Ratios!CZ59)/Ratios!CZ59</f>
        <v>-0.48073214041620732</v>
      </c>
      <c r="H58">
        <f>(Ratios!DW59-Ratios!DU59)/Ratios!DU59</f>
        <v>3.1209108543467015E-4</v>
      </c>
    </row>
    <row r="59" spans="1:8" x14ac:dyDescent="0.25">
      <c r="A59" t="str">
        <f>Indicateurs!B60</f>
        <v>ALDI GMBH &amp; CO. KOMMANDITGESELLSCHAFT EBERSBERG</v>
      </c>
      <c r="B59" s="28">
        <f>(Bilan!I60-Bilan!G60)/Bilan!G60</f>
        <v>-5.8349720771740381E-2</v>
      </c>
      <c r="C59" s="24">
        <f>(Ratios!R60-Ratios!P60)/Ratios!P60</f>
        <v>6.1965383602457444E-2</v>
      </c>
      <c r="D59">
        <f>(Ratios!AB60-Ratios!Z60)/Ratios!Z60</f>
        <v>-0.13300243237134718</v>
      </c>
      <c r="E59">
        <f>(Ratios!CR60-Ratios!CP60)/Ratios!CP60</f>
        <v>-0.72212508386208896</v>
      </c>
      <c r="F59">
        <f>(Ratios!DL60-Ratios!DJ60)/Ratios!DJ60</f>
        <v>0.12793431806329603</v>
      </c>
      <c r="G59">
        <f>(Ratios!DB60-Ratios!CZ60)/Ratios!CZ60</f>
        <v>-0.45652828038069099</v>
      </c>
      <c r="H59">
        <f>(Ratios!DW60-Ratios!DU60)/Ratios!DU60</f>
        <v>4.2082327509600078E-3</v>
      </c>
    </row>
    <row r="60" spans="1:8" x14ac:dyDescent="0.25">
      <c r="A60" t="str">
        <f>Indicateurs!B61</f>
        <v>ALDI GMBH &amp; CO. KOMMANDITGESELLSCHAFT HELMSTADT</v>
      </c>
      <c r="B60" s="28">
        <f>(Bilan!I61-Bilan!G61)/Bilan!G61</f>
        <v>-9.4890857925609973E-2</v>
      </c>
      <c r="C60" s="24">
        <f>(Ratios!R61-Ratios!P61)/Ratios!P61</f>
        <v>0.10483913322114147</v>
      </c>
      <c r="D60">
        <f>(Ratios!AB61-Ratios!Z61)/Ratios!Z61</f>
        <v>-0.17420952414641197</v>
      </c>
      <c r="E60">
        <f>(Ratios!CR61-Ratios!CP61)/Ratios!CP61</f>
        <v>-0.77155792217636654</v>
      </c>
      <c r="F60">
        <f>(Ratios!DL61-Ratios!DJ61)/Ratios!DJ61</f>
        <v>0.14173323652564884</v>
      </c>
      <c r="G60">
        <f>(Ratios!DB61-Ratios!CZ61)/Ratios!CZ61</f>
        <v>-0.54927792543264986</v>
      </c>
      <c r="H60">
        <f>(Ratios!DW61-Ratios!DU61)/Ratios!DU61</f>
        <v>6.5788429912979891E-4</v>
      </c>
    </row>
    <row r="61" spans="1:8" x14ac:dyDescent="0.25">
      <c r="A61" t="str">
        <f>Indicateurs!B62</f>
        <v>ALDI GMBH &amp; CO. KOMMANDITGESELLSCHAFT KERPEN</v>
      </c>
      <c r="B61" s="28">
        <f>(Bilan!I62-Bilan!G62)/Bilan!G62</f>
        <v>-8.9064561874065196E-2</v>
      </c>
      <c r="C61" s="24">
        <f>(Ratios!R62-Ratios!P62)/Ratios!P62</f>
        <v>9.7772639142569118E-2</v>
      </c>
      <c r="D61">
        <f>(Ratios!AB62-Ratios!Z62)/Ratios!Z62</f>
        <v>-0.15638093458013277</v>
      </c>
      <c r="E61">
        <f>(Ratios!CR62-Ratios!CP62)/Ratios!CP62</f>
        <v>-0.76314829827985819</v>
      </c>
      <c r="F61">
        <f>(Ratios!DL62-Ratios!DJ62)/Ratios!DJ62</f>
        <v>0.10127292102180183</v>
      </c>
      <c r="G61">
        <f>(Ratios!DB62-Ratios!CZ62)/Ratios!CZ62</f>
        <v>-0.52302832327253612</v>
      </c>
      <c r="H61">
        <f>(Ratios!DW62-Ratios!DU62)/Ratios!DU62</f>
        <v>-9.415562763496751E-4</v>
      </c>
    </row>
    <row r="62" spans="1:8" x14ac:dyDescent="0.25">
      <c r="A62" t="str">
        <f>Indicateurs!B63</f>
        <v>ALDI GMBH &amp; CO. KOMMANDITGESELLSCHAFT LANGENFELD</v>
      </c>
      <c r="B62" s="28">
        <f>(Bilan!I63-Bilan!G63)/Bilan!G63</f>
        <v>-0.10312805233058991</v>
      </c>
      <c r="C62" s="24">
        <f>(Ratios!R63-Ratios!P63)/Ratios!P63</f>
        <v>0.11498637302524164</v>
      </c>
      <c r="D62">
        <f>(Ratios!AB63-Ratios!Z63)/Ratios!Z63</f>
        <v>-0.18758555552719405</v>
      </c>
      <c r="E62">
        <f>(Ratios!CR63-Ratios!CP63)/Ratios!CP63</f>
        <v>-0.79766354960304164</v>
      </c>
      <c r="F62">
        <f>(Ratios!DL63-Ratios!DJ63)/Ratios!DJ63</f>
        <v>0.20197596464344506</v>
      </c>
      <c r="G62">
        <f>(Ratios!DB63-Ratios!CZ63)/Ratios!CZ63</f>
        <v>-0.44347211811116277</v>
      </c>
      <c r="H62">
        <f>(Ratios!DW63-Ratios!DU63)/Ratios!DU63</f>
        <v>-1.6810308013350144E-3</v>
      </c>
    </row>
    <row r="63" spans="1:8" x14ac:dyDescent="0.25">
      <c r="A63" t="str">
        <f>Indicateurs!B64</f>
        <v>ALDI GMBH &amp; CO. KOMMANDITGESELLSCHAFT MAHLBERG</v>
      </c>
      <c r="B63" s="28">
        <f>(Bilan!I64-Bilan!G64)/Bilan!G64</f>
        <v>-9.4662338719664188E-2</v>
      </c>
      <c r="C63" s="24">
        <f>(Ratios!R64-Ratios!P64)/Ratios!P64</f>
        <v>0.1045602572036957</v>
      </c>
      <c r="D63">
        <f>(Ratios!AB64-Ratios!Z64)/Ratios!Z64</f>
        <v>-0.17410437567629258</v>
      </c>
      <c r="E63">
        <f>(Ratios!CR64-Ratios!CP64)/Ratios!CP64</f>
        <v>-0.75077040091364244</v>
      </c>
      <c r="F63">
        <f>(Ratios!DL64-Ratios!DJ64)/Ratios!DJ64</f>
        <v>0.12312279317735648</v>
      </c>
      <c r="G63">
        <f>(Ratios!DB64-Ratios!CZ64)/Ratios!CZ64</f>
        <v>-0.5248638943118461</v>
      </c>
      <c r="H63">
        <f>(Ratios!DW64-Ratios!DU64)/Ratios!DU64</f>
        <v>6.7381912925452232E-4</v>
      </c>
    </row>
    <row r="64" spans="1:8" x14ac:dyDescent="0.25">
      <c r="A64" t="str">
        <f>Indicateurs!B65</f>
        <v>ALDI GMBH &amp; CO. KOMMANDITGESELLSCHAFT MÖNCHENGLADBACH</v>
      </c>
      <c r="B64" s="28">
        <f>(Bilan!I65-Bilan!G65)/Bilan!G65</f>
        <v>-6.1778616059517649E-2</v>
      </c>
      <c r="C64" s="24">
        <f>(Ratios!R65-Ratios!P65)/Ratios!P65</f>
        <v>6.584652313087401E-2</v>
      </c>
      <c r="D64">
        <f>(Ratios!AB65-Ratios!Z65)/Ratios!Z65</f>
        <v>-0.18532632728310072</v>
      </c>
      <c r="E64">
        <f>(Ratios!CR65-Ratios!CP65)/Ratios!CP65</f>
        <v>-0.74675713431908597</v>
      </c>
      <c r="F64">
        <f>(Ratios!DL65-Ratios!DJ65)/Ratios!DJ65</f>
        <v>7.0426262218081501E-2</v>
      </c>
      <c r="G64">
        <f>(Ratios!DB65-Ratios!CZ65)/Ratios!CZ65</f>
        <v>-0.49193115912603258</v>
      </c>
      <c r="H64">
        <f>(Ratios!DW65-Ratios!DU65)/Ratios!DU65</f>
        <v>-3.0277436134411659E-4</v>
      </c>
    </row>
    <row r="65" spans="1:8" x14ac:dyDescent="0.25">
      <c r="A65" t="str">
        <f>Indicateurs!B66</f>
        <v>ALDI GMBH &amp; CO. KOMMANDITGESELLSCHAFT MÖRFELDEN-WALLDORF</v>
      </c>
      <c r="B65" s="28">
        <f>(Bilan!I66-Bilan!G66)/Bilan!G66</f>
        <v>-0.10854226503700726</v>
      </c>
      <c r="C65" s="24">
        <f>(Ratios!R66-Ratios!P66)/Ratios!P66</f>
        <v>0.12175817291159996</v>
      </c>
      <c r="D65">
        <f>(Ratios!AB66-Ratios!Z66)/Ratios!Z66</f>
        <v>-0.17878883403897233</v>
      </c>
      <c r="E65">
        <f>(Ratios!CR66-Ratios!CP66)/Ratios!CP66</f>
        <v>-0.77744270161404028</v>
      </c>
      <c r="F65">
        <f>(Ratios!DL66-Ratios!DJ66)/Ratios!DJ66</f>
        <v>0.13830452394074022</v>
      </c>
      <c r="G65">
        <f>(Ratios!DB66-Ratios!CZ66)/Ratios!CZ66</f>
        <v>-0.45308296421505756</v>
      </c>
      <c r="H65">
        <f>(Ratios!DW66-Ratios!DU66)/Ratios!DU66</f>
        <v>-1.8432880738152076E-3</v>
      </c>
    </row>
    <row r="66" spans="1:8" x14ac:dyDescent="0.25">
      <c r="A66" t="str">
        <f>Indicateurs!B67</f>
        <v>ALDI GMBH &amp; CO. KOMMANDITGESELLSCHAFT MURR</v>
      </c>
      <c r="B66" s="28">
        <f>(Bilan!I67-Bilan!G67)/Bilan!G67</f>
        <v>-0.11649007569626765</v>
      </c>
      <c r="C66" s="24">
        <f>(Ratios!R67-Ratios!P67)/Ratios!P67</f>
        <v>0.13184919885090135</v>
      </c>
      <c r="D66">
        <f>(Ratios!AB67-Ratios!Z67)/Ratios!Z67</f>
        <v>-0.2157853781826708</v>
      </c>
      <c r="E66">
        <f>(Ratios!CR67-Ratios!CP67)/Ratios!CP67</f>
        <v>-0.77738750119160238</v>
      </c>
      <c r="F66">
        <f>(Ratios!DL67-Ratios!DJ67)/Ratios!DJ67</f>
        <v>0.11888246214002501</v>
      </c>
      <c r="G66">
        <f>(Ratios!DB67-Ratios!CZ67)/Ratios!CZ67</f>
        <v>-0.52703995644798574</v>
      </c>
      <c r="H66">
        <f>(Ratios!DW67-Ratios!DU67)/Ratios!DU67</f>
        <v>8.2331300344880309E-4</v>
      </c>
    </row>
    <row r="67" spans="1:8" x14ac:dyDescent="0.25">
      <c r="A67" t="str">
        <f>Indicateurs!B68</f>
        <v>ALDI GMBH &amp; CO. KOMMANDITGESELLSCHAFT ROTH</v>
      </c>
      <c r="B67" s="28">
        <f>(Bilan!I68-Bilan!G68)/Bilan!G68</f>
        <v>-0.12008987420214214</v>
      </c>
      <c r="C67" s="24">
        <f>(Ratios!R68-Ratios!P68)/Ratios!P68</f>
        <v>0.13647970478036128</v>
      </c>
      <c r="D67">
        <f>(Ratios!AB68-Ratios!Z68)/Ratios!Z68</f>
        <v>-0.21809131404794646</v>
      </c>
      <c r="E67">
        <f>(Ratios!CR68-Ratios!CP68)/Ratios!CP68</f>
        <v>-0.79551630401742135</v>
      </c>
      <c r="F67">
        <f>(Ratios!DL68-Ratios!DJ68)/Ratios!DJ68</f>
        <v>7.6459316041481776E-2</v>
      </c>
      <c r="G67">
        <f>(Ratios!DB68-Ratios!CZ68)/Ratios!CZ68</f>
        <v>-0.51148560757057593</v>
      </c>
      <c r="H67">
        <f>(Ratios!DW68-Ratios!DU68)/Ratios!DU68</f>
        <v>1.6762200411514822E-4</v>
      </c>
    </row>
    <row r="68" spans="1:8" x14ac:dyDescent="0.25">
      <c r="A68" t="str">
        <f>Indicateurs!B69</f>
        <v>ALDI GMBH &amp; CO. KOMMANDITGESELLSCHAFT SANKT AUGUSTIN</v>
      </c>
      <c r="B68" s="28">
        <f>(Bilan!I69-Bilan!G69)/Bilan!G69</f>
        <v>-8.9868459339503368E-2</v>
      </c>
      <c r="C68" s="24">
        <f>(Ratios!R69-Ratios!P69)/Ratios!P69</f>
        <v>9.8742275511388505E-2</v>
      </c>
      <c r="D68">
        <f>(Ratios!AB69-Ratios!Z69)/Ratios!Z69</f>
        <v>-0.15757103227398844</v>
      </c>
      <c r="E68">
        <f>(Ratios!CR69-Ratios!CP69)/Ratios!CP69</f>
        <v>-0.75063962362140124</v>
      </c>
      <c r="F68">
        <f>(Ratios!DL69-Ratios!DJ69)/Ratios!DJ69</f>
        <v>0.13639708082951474</v>
      </c>
      <c r="G68">
        <f>(Ratios!DB69-Ratios!CZ69)/Ratios!CZ69</f>
        <v>-0.43348180313747692</v>
      </c>
      <c r="H68">
        <f>(Ratios!DW69-Ratios!DU69)/Ratios!DU69</f>
        <v>-1.1947458442164026E-3</v>
      </c>
    </row>
  </sheetData>
  <mergeCells count="1">
    <mergeCell ref="L22:O2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30"/>
  <sheetViews>
    <sheetView workbookViewId="0">
      <selection activeCell="P38" sqref="P38"/>
    </sheetView>
  </sheetViews>
  <sheetFormatPr baseColWidth="10" defaultRowHeight="15" x14ac:dyDescent="0.25"/>
  <sheetData>
    <row r="1" spans="1:29" x14ac:dyDescent="0.25">
      <c r="L1" s="22" t="s">
        <v>149</v>
      </c>
      <c r="M1" s="22"/>
      <c r="N1" s="22" t="s">
        <v>150</v>
      </c>
      <c r="O1" s="22"/>
      <c r="P1" s="22" t="s">
        <v>151</v>
      </c>
      <c r="Q1" s="22"/>
      <c r="R1" s="22" t="s">
        <v>132</v>
      </c>
      <c r="S1" s="22"/>
      <c r="T1" s="22" t="s">
        <v>133</v>
      </c>
      <c r="U1" s="22"/>
      <c r="V1" s="22" t="s">
        <v>152</v>
      </c>
      <c r="W1" s="22"/>
      <c r="X1" s="22" t="s">
        <v>109</v>
      </c>
      <c r="Y1" s="22"/>
      <c r="Z1" s="22" t="s">
        <v>134</v>
      </c>
      <c r="AA1" s="22"/>
      <c r="AB1" s="22" t="s">
        <v>208</v>
      </c>
      <c r="AC1" s="22"/>
    </row>
    <row r="2" spans="1:29" x14ac:dyDescent="0.25">
      <c r="B2" t="s">
        <v>149</v>
      </c>
      <c r="C2" t="s">
        <v>150</v>
      </c>
      <c r="D2" t="s">
        <v>151</v>
      </c>
      <c r="E2" t="s">
        <v>132</v>
      </c>
      <c r="F2" t="s">
        <v>133</v>
      </c>
      <c r="G2" t="s">
        <v>152</v>
      </c>
      <c r="H2" t="s">
        <v>109</v>
      </c>
      <c r="I2" t="s">
        <v>134</v>
      </c>
      <c r="J2" t="s">
        <v>208</v>
      </c>
      <c r="K2" t="s">
        <v>214</v>
      </c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</row>
    <row r="3" spans="1:29" x14ac:dyDescent="0.25">
      <c r="A3" t="s">
        <v>58</v>
      </c>
      <c r="B3">
        <v>-4.9708058351016951E-2</v>
      </c>
      <c r="C3">
        <v>5.2308197273315503E-2</v>
      </c>
      <c r="D3">
        <v>4.5929300264395172E-2</v>
      </c>
      <c r="E3">
        <v>-6.0618144241856046E-3</v>
      </c>
      <c r="F3">
        <v>0.14266125795220352</v>
      </c>
      <c r="G3">
        <v>0.13769293792194626</v>
      </c>
      <c r="H3">
        <v>-7.3556317939876034E-2</v>
      </c>
      <c r="I3">
        <v>-3.1489854459623759E-3</v>
      </c>
      <c r="J3">
        <v>4.5143377979591781E-2</v>
      </c>
      <c r="K3">
        <v>1</v>
      </c>
      <c r="L3" s="20" t="s">
        <v>130</v>
      </c>
      <c r="M3" s="20">
        <v>-1.796662318815748E-3</v>
      </c>
      <c r="N3" s="20" t="s">
        <v>130</v>
      </c>
      <c r="O3" s="20">
        <v>1.5297213533126188</v>
      </c>
      <c r="P3" s="20" t="s">
        <v>130</v>
      </c>
      <c r="Q3" s="20">
        <v>-0.1550470069678847</v>
      </c>
      <c r="R3" s="20" t="s">
        <v>130</v>
      </c>
      <c r="S3" s="20">
        <v>-0.23923968171935442</v>
      </c>
      <c r="T3" s="20" t="s">
        <v>130</v>
      </c>
      <c r="U3" s="20">
        <v>59.534827055873066</v>
      </c>
      <c r="V3" s="20" t="s">
        <v>130</v>
      </c>
      <c r="W3" s="20">
        <v>8.7812067761141754E-2</v>
      </c>
      <c r="X3" s="20" t="s">
        <v>130</v>
      </c>
      <c r="Y3" s="20">
        <v>0.15546794313387091</v>
      </c>
      <c r="Z3" s="20" t="s">
        <v>130</v>
      </c>
      <c r="AA3" s="20">
        <v>3.9754617114564871E-3</v>
      </c>
      <c r="AB3" s="20" t="s">
        <v>130</v>
      </c>
      <c r="AC3" s="20">
        <v>0.32719538530345904</v>
      </c>
    </row>
    <row r="4" spans="1:29" x14ac:dyDescent="0.25">
      <c r="A4" t="s">
        <v>46</v>
      </c>
      <c r="B4">
        <v>6.5319137652143935E-2</v>
      </c>
      <c r="C4">
        <v>-6.1146952389318991E-2</v>
      </c>
      <c r="D4">
        <v>-2.4160689368384867E-2</v>
      </c>
      <c r="E4">
        <v>3.939515679803339E-2</v>
      </c>
      <c r="F4">
        <v>2.385356404511578E-2</v>
      </c>
      <c r="G4">
        <v>-6.1592079382373328E-2</v>
      </c>
      <c r="H4">
        <v>4.3603749721819886E-2</v>
      </c>
      <c r="I4">
        <v>5.6603469465000208E-3</v>
      </c>
      <c r="J4">
        <v>-1.9798586006090503E-2</v>
      </c>
      <c r="K4">
        <v>1</v>
      </c>
      <c r="L4" s="20" t="s">
        <v>238</v>
      </c>
      <c r="M4" s="20">
        <v>4.6791152404941354E-2</v>
      </c>
      <c r="N4" s="20" t="s">
        <v>238</v>
      </c>
      <c r="O4" s="20">
        <v>1.3376256382456708</v>
      </c>
      <c r="P4" s="20" t="s">
        <v>238</v>
      </c>
      <c r="Q4" s="20">
        <v>0.10029485984109474</v>
      </c>
      <c r="R4" s="20" t="s">
        <v>238</v>
      </c>
      <c r="S4" s="20">
        <v>0.13455214641436891</v>
      </c>
      <c r="T4" s="20" t="s">
        <v>238</v>
      </c>
      <c r="U4" s="20">
        <v>58.480359481860503</v>
      </c>
      <c r="V4" s="20" t="s">
        <v>238</v>
      </c>
      <c r="W4" s="20">
        <v>7.0512830585950037E-2</v>
      </c>
      <c r="X4" s="20" t="s">
        <v>238</v>
      </c>
      <c r="Y4" s="20">
        <v>8.2790197602145954E-2</v>
      </c>
      <c r="Z4" s="20" t="s">
        <v>238</v>
      </c>
      <c r="AA4" s="20">
        <v>2.6101489427182469E-3</v>
      </c>
      <c r="AB4" s="20" t="s">
        <v>238</v>
      </c>
      <c r="AC4" s="20">
        <v>0.34880889190052661</v>
      </c>
    </row>
    <row r="5" spans="1:29" x14ac:dyDescent="0.25">
      <c r="A5" t="s">
        <v>39</v>
      </c>
      <c r="B5">
        <v>0.15843865676356755</v>
      </c>
      <c r="C5">
        <v>-0.1367691382176521</v>
      </c>
      <c r="D5">
        <v>-0.32191477968828597</v>
      </c>
      <c r="E5">
        <v>-0.21447986821087023</v>
      </c>
      <c r="F5">
        <v>-0.22039225503604187</v>
      </c>
      <c r="G5">
        <v>8.8118516332144313E-3</v>
      </c>
      <c r="H5">
        <v>-8.5105878410799585E-2</v>
      </c>
      <c r="I5">
        <v>4.6738863733655159E-3</v>
      </c>
      <c r="J5">
        <v>0.33491811628873219</v>
      </c>
      <c r="K5">
        <v>1</v>
      </c>
      <c r="L5" s="20" t="s">
        <v>239</v>
      </c>
      <c r="M5" s="20">
        <v>1.6407642871620907E-2</v>
      </c>
      <c r="N5" s="20" t="s">
        <v>239</v>
      </c>
      <c r="O5" s="20">
        <v>-1.4416417460879127E-2</v>
      </c>
      <c r="P5" s="20" t="s">
        <v>239</v>
      </c>
      <c r="Q5" s="20">
        <v>-2.7953328372600009E-2</v>
      </c>
      <c r="R5" s="20" t="s">
        <v>239</v>
      </c>
      <c r="S5" s="20">
        <v>-0.17330714177081061</v>
      </c>
      <c r="T5" s="20" t="s">
        <v>239</v>
      </c>
      <c r="U5" s="20">
        <v>1.0148028831033009</v>
      </c>
      <c r="V5" s="20" t="s">
        <v>239</v>
      </c>
      <c r="W5" s="20">
        <v>0.11237688531704618</v>
      </c>
      <c r="X5" s="20" t="s">
        <v>239</v>
      </c>
      <c r="Y5" s="20">
        <v>4.8007671026430263E-2</v>
      </c>
      <c r="Z5" s="20" t="s">
        <v>239</v>
      </c>
      <c r="AA5" s="20">
        <v>5.6603469465000208E-3</v>
      </c>
      <c r="AB5" s="20" t="s">
        <v>239</v>
      </c>
      <c r="AC5" s="20">
        <v>4.5143377979591781E-2</v>
      </c>
    </row>
    <row r="6" spans="1:29" x14ac:dyDescent="0.25">
      <c r="A6" t="s">
        <v>23</v>
      </c>
      <c r="B6">
        <v>-9.9847018341538779E-2</v>
      </c>
      <c r="C6">
        <v>1.064606444724864</v>
      </c>
      <c r="D6">
        <v>-0.75932526625319929</v>
      </c>
      <c r="E6">
        <v>-0.88342827546541269</v>
      </c>
      <c r="F6">
        <v>761.28575512323857</v>
      </c>
      <c r="G6">
        <v>0.10753773761156248</v>
      </c>
      <c r="H6">
        <v>-8.3090007896203438E-2</v>
      </c>
      <c r="I6">
        <v>-3.5087943651274894E-3</v>
      </c>
      <c r="J6">
        <v>4.0792987253761241</v>
      </c>
      <c r="K6">
        <v>1</v>
      </c>
      <c r="L6" s="20" t="s">
        <v>240</v>
      </c>
      <c r="M6" s="20" t="e">
        <v>#N/A</v>
      </c>
      <c r="N6" s="20" t="s">
        <v>240</v>
      </c>
      <c r="O6" s="20" t="e">
        <v>#N/A</v>
      </c>
      <c r="P6" s="20" t="s">
        <v>240</v>
      </c>
      <c r="Q6" s="20" t="e">
        <v>#N/A</v>
      </c>
      <c r="R6" s="20" t="s">
        <v>240</v>
      </c>
      <c r="S6" s="20" t="e">
        <v>#N/A</v>
      </c>
      <c r="T6" s="20" t="s">
        <v>240</v>
      </c>
      <c r="U6" s="20" t="e">
        <v>#N/A</v>
      </c>
      <c r="V6" s="20" t="s">
        <v>240</v>
      </c>
      <c r="W6" s="20" t="e">
        <v>#N/A</v>
      </c>
      <c r="X6" s="20" t="s">
        <v>240</v>
      </c>
      <c r="Y6" s="20" t="e">
        <v>#N/A</v>
      </c>
      <c r="Z6" s="20" t="s">
        <v>240</v>
      </c>
      <c r="AA6" s="20" t="e">
        <v>#N/A</v>
      </c>
      <c r="AB6" s="20" t="s">
        <v>240</v>
      </c>
      <c r="AC6" s="20" t="e">
        <v>#N/A</v>
      </c>
    </row>
    <row r="7" spans="1:29" x14ac:dyDescent="0.25">
      <c r="A7" t="s">
        <v>57</v>
      </c>
      <c r="B7">
        <v>-0.4053983137695617</v>
      </c>
      <c r="C7">
        <v>-0.12186215471391774</v>
      </c>
      <c r="D7">
        <v>0.35291372681452765</v>
      </c>
      <c r="E7">
        <v>0.54066213417071407</v>
      </c>
      <c r="F7">
        <v>4.3221000253524</v>
      </c>
      <c r="G7">
        <v>0.64697675244313979</v>
      </c>
      <c r="H7">
        <v>0.66649219581022068</v>
      </c>
      <c r="I7">
        <v>2.5468744181591986E-2</v>
      </c>
      <c r="J7">
        <v>-0.81276018099547509</v>
      </c>
      <c r="K7">
        <v>1</v>
      </c>
      <c r="L7" s="20" t="s">
        <v>241</v>
      </c>
      <c r="M7" s="20">
        <v>0.16870789923406621</v>
      </c>
      <c r="N7" s="20" t="s">
        <v>241</v>
      </c>
      <c r="O7" s="20">
        <v>4.8228778260700107</v>
      </c>
      <c r="P7" s="20" t="s">
        <v>241</v>
      </c>
      <c r="Q7" s="20">
        <v>0.36161825982254114</v>
      </c>
      <c r="R7" s="20" t="s">
        <v>241</v>
      </c>
      <c r="S7" s="20">
        <v>0.48513466312074521</v>
      </c>
      <c r="T7" s="20" t="s">
        <v>241</v>
      </c>
      <c r="U7" s="20">
        <v>210.85393471941472</v>
      </c>
      <c r="V7" s="20" t="s">
        <v>241</v>
      </c>
      <c r="W7" s="20">
        <v>0.25423762625574836</v>
      </c>
      <c r="X7" s="20" t="s">
        <v>241</v>
      </c>
      <c r="Y7" s="20">
        <v>0.29850430256033306</v>
      </c>
      <c r="Z7" s="20" t="s">
        <v>241</v>
      </c>
      <c r="AA7" s="20">
        <v>9.4110258495687573E-3</v>
      </c>
      <c r="AB7" s="20" t="s">
        <v>241</v>
      </c>
      <c r="AC7" s="20">
        <v>1.2576483450851244</v>
      </c>
    </row>
    <row r="8" spans="1:29" x14ac:dyDescent="0.25">
      <c r="A8" t="s">
        <v>56</v>
      </c>
      <c r="B8">
        <v>8.7262671196355932E-2</v>
      </c>
      <c r="C8">
        <v>-8.0468519453728793E-2</v>
      </c>
      <c r="D8">
        <v>0.11066970007585457</v>
      </c>
      <c r="E8">
        <v>0.20786479155235962</v>
      </c>
      <c r="F8">
        <v>-4.5893116262092408E-2</v>
      </c>
      <c r="G8">
        <v>0.22391776056523094</v>
      </c>
      <c r="H8">
        <v>4.8007671026430263E-2</v>
      </c>
      <c r="I8">
        <v>6.826065589172715E-3</v>
      </c>
      <c r="J8">
        <v>-0.28906683076923079</v>
      </c>
      <c r="K8">
        <v>1</v>
      </c>
      <c r="L8" s="20" t="s">
        <v>242</v>
      </c>
      <c r="M8" s="20">
        <v>2.8462355263971839E-2</v>
      </c>
      <c r="N8" s="20" t="s">
        <v>242</v>
      </c>
      <c r="O8" s="20">
        <v>23.26015052519779</v>
      </c>
      <c r="P8" s="20" t="s">
        <v>242</v>
      </c>
      <c r="Q8" s="20">
        <v>0.13076776583708286</v>
      </c>
      <c r="R8" s="20" t="s">
        <v>242</v>
      </c>
      <c r="S8" s="20">
        <v>0.23535564136127893</v>
      </c>
      <c r="T8" s="20" t="s">
        <v>242</v>
      </c>
      <c r="U8" s="20">
        <v>44459.381786659207</v>
      </c>
      <c r="V8" s="20" t="s">
        <v>242</v>
      </c>
      <c r="W8" s="20">
        <v>6.4636770604157595E-2</v>
      </c>
      <c r="X8" s="20" t="s">
        <v>242</v>
      </c>
      <c r="Y8" s="20">
        <v>8.9104818647030862E-2</v>
      </c>
      <c r="Z8" s="20" t="s">
        <v>242</v>
      </c>
      <c r="AA8" s="20">
        <v>8.8567407541251351E-5</v>
      </c>
      <c r="AB8" s="20" t="s">
        <v>242</v>
      </c>
      <c r="AC8" s="20">
        <v>1.581679359895352</v>
      </c>
    </row>
    <row r="9" spans="1:29" x14ac:dyDescent="0.25">
      <c r="A9" t="s">
        <v>33</v>
      </c>
      <c r="B9">
        <v>0.24802622673361485</v>
      </c>
      <c r="C9">
        <v>-0.19873478731513464</v>
      </c>
      <c r="D9">
        <v>-0.89590712262600802</v>
      </c>
      <c r="E9">
        <v>-0.87008935902109186</v>
      </c>
      <c r="F9">
        <v>0.1359890562124996</v>
      </c>
      <c r="G9">
        <v>-0.45377628097159667</v>
      </c>
      <c r="H9">
        <v>0.21740555113113713</v>
      </c>
      <c r="I9">
        <v>-2.947770057563789E-3</v>
      </c>
      <c r="J9">
        <v>-0.36153409904671313</v>
      </c>
      <c r="K9">
        <v>1</v>
      </c>
      <c r="L9" s="20" t="s">
        <v>243</v>
      </c>
      <c r="M9" s="20">
        <v>1.6464291100166206</v>
      </c>
      <c r="N9" s="20" t="s">
        <v>243</v>
      </c>
      <c r="O9" s="20">
        <v>12.593059703075701</v>
      </c>
      <c r="P9" s="20" t="s">
        <v>243</v>
      </c>
      <c r="Q9" s="20">
        <v>0.34087194163873358</v>
      </c>
      <c r="R9" s="20" t="s">
        <v>243</v>
      </c>
      <c r="S9" s="20">
        <v>-1.098457614010941</v>
      </c>
      <c r="T9" s="20" t="s">
        <v>243</v>
      </c>
      <c r="U9" s="20">
        <v>12.998737137717706</v>
      </c>
      <c r="V9" s="20" t="s">
        <v>243</v>
      </c>
      <c r="W9" s="20">
        <v>2.3022607457042166</v>
      </c>
      <c r="X9" s="20" t="s">
        <v>243</v>
      </c>
      <c r="Y9" s="20">
        <v>0.5038490291632729</v>
      </c>
      <c r="Z9" s="20" t="s">
        <v>243</v>
      </c>
      <c r="AA9" s="20">
        <v>1.4519206339323829</v>
      </c>
      <c r="AB9" s="20" t="s">
        <v>243</v>
      </c>
      <c r="AC9" s="20">
        <v>7.335982180513847</v>
      </c>
    </row>
    <row r="10" spans="1:29" x14ac:dyDescent="0.25">
      <c r="A10" t="s">
        <v>45</v>
      </c>
      <c r="B10">
        <v>0.15887445712793405</v>
      </c>
      <c r="C10">
        <v>-0.13745886073660862</v>
      </c>
      <c r="D10">
        <v>-0.11069788963302177</v>
      </c>
      <c r="E10">
        <v>3.1025733017720845E-2</v>
      </c>
      <c r="F10">
        <v>1.7648934599879365</v>
      </c>
      <c r="G10">
        <v>0.11237688531704618</v>
      </c>
      <c r="H10">
        <v>0.17499222928926941</v>
      </c>
      <c r="I10">
        <v>6.8120658281558867E-3</v>
      </c>
      <c r="J10">
        <v>-1.0859075273324945</v>
      </c>
      <c r="K10">
        <v>1</v>
      </c>
      <c r="L10" s="20" t="s">
        <v>244</v>
      </c>
      <c r="M10" s="20">
        <v>-0.95248108280534582</v>
      </c>
      <c r="N10" s="20" t="s">
        <v>244</v>
      </c>
      <c r="O10" s="20">
        <v>3.5301623033314322</v>
      </c>
      <c r="P10" s="20" t="s">
        <v>244</v>
      </c>
      <c r="Q10" s="20">
        <v>-0.95989266828190756</v>
      </c>
      <c r="R10" s="20" t="s">
        <v>244</v>
      </c>
      <c r="S10" s="20">
        <v>-0.3024494694871086</v>
      </c>
      <c r="T10" s="20" t="s">
        <v>244</v>
      </c>
      <c r="U10" s="20">
        <v>3.6053077879358852</v>
      </c>
      <c r="V10" s="20" t="s">
        <v>244</v>
      </c>
      <c r="W10" s="20">
        <v>3.9507373531786093E-2</v>
      </c>
      <c r="X10" s="20" t="s">
        <v>244</v>
      </c>
      <c r="Y10" s="20">
        <v>1.1508040778997664</v>
      </c>
      <c r="Z10" s="20" t="s">
        <v>244</v>
      </c>
      <c r="AA10" s="20">
        <v>0.64308794710494788</v>
      </c>
      <c r="AB10" s="20" t="s">
        <v>244</v>
      </c>
      <c r="AC10" s="20">
        <v>2.3784347015311789</v>
      </c>
    </row>
    <row r="11" spans="1:29" x14ac:dyDescent="0.25">
      <c r="A11" t="s">
        <v>22</v>
      </c>
      <c r="B11">
        <v>-3.2627919511911296E-2</v>
      </c>
      <c r="C11">
        <v>0.17706801238235881</v>
      </c>
      <c r="D11">
        <v>-2.6926280513477084E-2</v>
      </c>
      <c r="E11">
        <v>-0.17330714177081061</v>
      </c>
      <c r="F11">
        <v>0.13990548333796152</v>
      </c>
      <c r="G11">
        <v>0.18404514389263588</v>
      </c>
      <c r="H11">
        <v>0.16767958295865398</v>
      </c>
      <c r="I11">
        <v>5.8157278517105013E-3</v>
      </c>
      <c r="J11">
        <v>-2.3093402811526675E-2</v>
      </c>
      <c r="K11">
        <v>1</v>
      </c>
      <c r="L11" s="20" t="s">
        <v>245</v>
      </c>
      <c r="M11" s="20">
        <v>0.65342454050317655</v>
      </c>
      <c r="N11" s="20" t="s">
        <v>245</v>
      </c>
      <c r="O11" s="20">
        <v>17.681138154555146</v>
      </c>
      <c r="P11" s="20" t="s">
        <v>245</v>
      </c>
      <c r="Q11" s="20">
        <v>1.2488208494405357</v>
      </c>
      <c r="R11" s="20" t="s">
        <v>245</v>
      </c>
      <c r="S11" s="20">
        <v>1.4902407893361964</v>
      </c>
      <c r="T11" s="20" t="s">
        <v>245</v>
      </c>
      <c r="U11" s="20">
        <v>761.50614737827459</v>
      </c>
      <c r="V11" s="20" t="s">
        <v>245</v>
      </c>
      <c r="W11" s="20">
        <v>1.1007530334147364</v>
      </c>
      <c r="X11" s="20" t="s">
        <v>245</v>
      </c>
      <c r="Y11" s="20">
        <v>0.96564306825333102</v>
      </c>
      <c r="Z11" s="20" t="s">
        <v>245</v>
      </c>
      <c r="AA11" s="20">
        <v>3.7791879190372892E-2</v>
      </c>
      <c r="AB11" s="20" t="s">
        <v>245</v>
      </c>
      <c r="AC11" s="20">
        <v>5.1652062527086189</v>
      </c>
    </row>
    <row r="12" spans="1:29" x14ac:dyDescent="0.25">
      <c r="A12" t="s">
        <v>43</v>
      </c>
      <c r="B12">
        <v>7.5523938327380413E-2</v>
      </c>
      <c r="C12">
        <v>-1.4416417460879127E-2</v>
      </c>
      <c r="D12">
        <v>0.17028040035595285</v>
      </c>
      <c r="E12">
        <v>0.18739843184177721</v>
      </c>
      <c r="F12">
        <v>1.2399807081324197</v>
      </c>
      <c r="G12">
        <v>-0.13802211044160731</v>
      </c>
      <c r="H12">
        <v>-5.7571093431248214E-2</v>
      </c>
      <c r="I12">
        <v>-2.4886712383172215E-3</v>
      </c>
      <c r="J12">
        <v>0.36207949897431985</v>
      </c>
      <c r="K12">
        <v>1</v>
      </c>
      <c r="L12" s="20" t="s">
        <v>246</v>
      </c>
      <c r="M12" s="20">
        <v>-0.4053983137695617</v>
      </c>
      <c r="N12" s="20" t="s">
        <v>246</v>
      </c>
      <c r="O12" s="20">
        <v>-0.19873478731513464</v>
      </c>
      <c r="P12" s="20" t="s">
        <v>246</v>
      </c>
      <c r="Q12" s="20">
        <v>-0.89590712262600802</v>
      </c>
      <c r="R12" s="20" t="s">
        <v>246</v>
      </c>
      <c r="S12" s="20">
        <v>-0.94957865516548223</v>
      </c>
      <c r="T12" s="20" t="s">
        <v>246</v>
      </c>
      <c r="U12" s="20">
        <v>-0.22039225503604187</v>
      </c>
      <c r="V12" s="20" t="s">
        <v>246</v>
      </c>
      <c r="W12" s="20">
        <v>-0.45377628097159667</v>
      </c>
      <c r="X12" s="20" t="s">
        <v>246</v>
      </c>
      <c r="Y12" s="20">
        <v>-0.17797481051324032</v>
      </c>
      <c r="Z12" s="20" t="s">
        <v>246</v>
      </c>
      <c r="AA12" s="20">
        <v>-1.2323135008780904E-2</v>
      </c>
      <c r="AB12" s="20" t="s">
        <v>246</v>
      </c>
      <c r="AC12" s="20">
        <v>-1.0859075273324945</v>
      </c>
    </row>
    <row r="13" spans="1:29" x14ac:dyDescent="0.25">
      <c r="A13" t="s">
        <v>48</v>
      </c>
      <c r="B13">
        <v>-0.16672085144954796</v>
      </c>
      <c r="C13">
        <v>17.482403367240011</v>
      </c>
      <c r="D13">
        <v>-6.8092366449738415E-2</v>
      </c>
      <c r="E13">
        <v>-0.94957865516548223</v>
      </c>
      <c r="F13">
        <v>2.6418975678150733</v>
      </c>
      <c r="G13">
        <v>0.25872093021610731</v>
      </c>
      <c r="H13">
        <v>0.78766825774009075</v>
      </c>
      <c r="I13">
        <v>6.3743911805984868E-3</v>
      </c>
      <c r="J13">
        <v>0.75547414525621814</v>
      </c>
      <c r="K13">
        <v>1</v>
      </c>
      <c r="L13" s="20" t="s">
        <v>247</v>
      </c>
      <c r="M13" s="20">
        <v>0.24802622673361485</v>
      </c>
      <c r="N13" s="20" t="s">
        <v>247</v>
      </c>
      <c r="O13" s="20">
        <v>17.482403367240011</v>
      </c>
      <c r="P13" s="20" t="s">
        <v>247</v>
      </c>
      <c r="Q13" s="20">
        <v>0.35291372681452765</v>
      </c>
      <c r="R13" s="20" t="s">
        <v>247</v>
      </c>
      <c r="S13" s="20">
        <v>0.54066213417071407</v>
      </c>
      <c r="T13" s="20" t="s">
        <v>247</v>
      </c>
      <c r="U13" s="20">
        <v>761.28575512323857</v>
      </c>
      <c r="V13" s="20" t="s">
        <v>247</v>
      </c>
      <c r="W13" s="20">
        <v>0.64697675244313979</v>
      </c>
      <c r="X13" s="20" t="s">
        <v>247</v>
      </c>
      <c r="Y13" s="20">
        <v>0.78766825774009075</v>
      </c>
      <c r="Z13" s="20" t="s">
        <v>247</v>
      </c>
      <c r="AA13" s="20">
        <v>2.5468744181591986E-2</v>
      </c>
      <c r="AB13" s="20" t="s">
        <v>247</v>
      </c>
      <c r="AC13" s="20">
        <v>4.0792987253761241</v>
      </c>
    </row>
    <row r="14" spans="1:29" x14ac:dyDescent="0.25">
      <c r="A14" t="s">
        <v>15</v>
      </c>
      <c r="B14">
        <v>1.6407642871620907E-2</v>
      </c>
      <c r="C14">
        <v>0.25708470538142675</v>
      </c>
      <c r="D14">
        <v>-2.7953328372600009E-2</v>
      </c>
      <c r="E14">
        <v>-0.22674528815267075</v>
      </c>
      <c r="F14">
        <v>1.0148028831033009</v>
      </c>
      <c r="G14">
        <v>-6.0406731046045055E-2</v>
      </c>
      <c r="H14">
        <v>0.39253213125406711</v>
      </c>
      <c r="I14">
        <v>1.4467130413591009E-2</v>
      </c>
      <c r="J14">
        <v>0.46813148382302772</v>
      </c>
      <c r="K14">
        <v>1</v>
      </c>
      <c r="L14" s="20" t="s">
        <v>248</v>
      </c>
      <c r="M14" s="20">
        <v>-2.3356610144604724E-2</v>
      </c>
      <c r="N14" s="20" t="s">
        <v>248</v>
      </c>
      <c r="O14" s="20">
        <v>19.886377593064044</v>
      </c>
      <c r="P14" s="20" t="s">
        <v>248</v>
      </c>
      <c r="Q14" s="20">
        <v>-2.0156110905825013</v>
      </c>
      <c r="R14" s="20" t="s">
        <v>248</v>
      </c>
      <c r="S14" s="20">
        <v>-3.1101158623516074</v>
      </c>
      <c r="T14" s="20" t="s">
        <v>248</v>
      </c>
      <c r="U14" s="20">
        <v>773.9527517263499</v>
      </c>
      <c r="V14" s="20" t="s">
        <v>248</v>
      </c>
      <c r="W14" s="20">
        <v>1.1415568808948429</v>
      </c>
      <c r="X14" s="20" t="s">
        <v>248</v>
      </c>
      <c r="Y14" s="20">
        <v>2.0210832607403217</v>
      </c>
      <c r="Z14" s="20" t="s">
        <v>248</v>
      </c>
      <c r="AA14" s="20">
        <v>5.1681002248934335E-2</v>
      </c>
      <c r="AB14" s="20" t="s">
        <v>248</v>
      </c>
      <c r="AC14" s="20">
        <v>4.2535400089449675</v>
      </c>
    </row>
    <row r="15" spans="1:29" x14ac:dyDescent="0.25">
      <c r="A15" t="s">
        <v>52</v>
      </c>
      <c r="B15">
        <v>-7.8907179393645721E-2</v>
      </c>
      <c r="C15">
        <v>1.6037636963493092</v>
      </c>
      <c r="D15">
        <v>-0.46042649518851608</v>
      </c>
      <c r="E15">
        <v>-0.79277170752168857</v>
      </c>
      <c r="F15">
        <v>1.5071979684706076</v>
      </c>
      <c r="G15">
        <v>0.1752740831355819</v>
      </c>
      <c r="H15">
        <v>-0.17797481051324032</v>
      </c>
      <c r="I15">
        <v>-1.2323135008780904E-2</v>
      </c>
      <c r="J15">
        <v>0.80065528820848453</v>
      </c>
      <c r="K15">
        <v>1</v>
      </c>
      <c r="L15" s="20" t="s">
        <v>249</v>
      </c>
      <c r="M15" s="20">
        <v>13</v>
      </c>
      <c r="N15" s="20" t="s">
        <v>249</v>
      </c>
      <c r="O15" s="20">
        <v>13</v>
      </c>
      <c r="P15" s="20" t="s">
        <v>249</v>
      </c>
      <c r="Q15" s="20">
        <v>13</v>
      </c>
      <c r="R15" s="20" t="s">
        <v>249</v>
      </c>
      <c r="S15" s="20">
        <v>13</v>
      </c>
      <c r="T15" s="20" t="s">
        <v>249</v>
      </c>
      <c r="U15" s="20">
        <v>13</v>
      </c>
      <c r="V15" s="20" t="s">
        <v>249</v>
      </c>
      <c r="W15" s="20">
        <v>13</v>
      </c>
      <c r="X15" s="20" t="s">
        <v>249</v>
      </c>
      <c r="Y15" s="20">
        <v>13</v>
      </c>
      <c r="Z15" s="20" t="s">
        <v>249</v>
      </c>
      <c r="AA15" s="20">
        <v>13</v>
      </c>
      <c r="AB15" s="20" t="s">
        <v>249</v>
      </c>
      <c r="AC15" s="20">
        <v>13</v>
      </c>
    </row>
    <row r="16" spans="1:29" ht="15.75" thickBot="1" x14ac:dyDescent="0.3">
      <c r="L16" s="21" t="s">
        <v>250</v>
      </c>
      <c r="M16" s="21">
        <v>0.10194916317480079</v>
      </c>
      <c r="N16" s="21" t="s">
        <v>250</v>
      </c>
      <c r="O16" s="21">
        <v>2.9144359019014821</v>
      </c>
      <c r="P16" s="21" t="s">
        <v>250</v>
      </c>
      <c r="Q16" s="21">
        <v>0.21852372737145365</v>
      </c>
      <c r="R16" s="21" t="s">
        <v>250</v>
      </c>
      <c r="S16" s="21">
        <v>0.29316394286689029</v>
      </c>
      <c r="T16" s="21" t="s">
        <v>250</v>
      </c>
      <c r="U16" s="21">
        <v>127.41775752262919</v>
      </c>
      <c r="V16" s="21" t="s">
        <v>250</v>
      </c>
      <c r="W16" s="21">
        <v>0.15363425993681967</v>
      </c>
      <c r="X16" s="21" t="s">
        <v>250</v>
      </c>
      <c r="Y16" s="21">
        <v>0.18038434470624057</v>
      </c>
      <c r="Z16" s="21" t="s">
        <v>250</v>
      </c>
      <c r="AA16" s="21">
        <v>5.6870260037368671E-3</v>
      </c>
      <c r="AB16" s="21" t="s">
        <v>250</v>
      </c>
      <c r="AC16" s="21">
        <v>0.75998928877487659</v>
      </c>
    </row>
    <row r="22" spans="13:17" x14ac:dyDescent="0.25">
      <c r="M22" s="37" t="s">
        <v>252</v>
      </c>
      <c r="N22" s="110">
        <v>13</v>
      </c>
      <c r="O22" s="110"/>
      <c r="P22" s="110"/>
      <c r="Q22" s="110"/>
    </row>
    <row r="23" spans="13:17" x14ac:dyDescent="0.25">
      <c r="M23" s="38"/>
      <c r="N23" s="41" t="s">
        <v>130</v>
      </c>
      <c r="O23" s="41" t="s">
        <v>239</v>
      </c>
      <c r="P23" s="41" t="s">
        <v>131</v>
      </c>
      <c r="Q23" s="41" t="s">
        <v>251</v>
      </c>
    </row>
    <row r="24" spans="13:17" x14ac:dyDescent="0.25">
      <c r="M24" s="27" t="s">
        <v>153</v>
      </c>
      <c r="N24" s="39">
        <f>M3</f>
        <v>-1.796662318815748E-3</v>
      </c>
      <c r="O24" s="40">
        <f>M5</f>
        <v>1.6407642871620907E-2</v>
      </c>
      <c r="P24" s="40">
        <f>M7</f>
        <v>0.16870789923406621</v>
      </c>
      <c r="Q24" s="40">
        <f>M16</f>
        <v>0.10194916317480079</v>
      </c>
    </row>
    <row r="25" spans="13:17" x14ac:dyDescent="0.25">
      <c r="M25" s="27" t="s">
        <v>211</v>
      </c>
      <c r="N25" s="40">
        <f>O3</f>
        <v>1.5297213533126188</v>
      </c>
      <c r="O25" s="40">
        <f>O5</f>
        <v>-1.4416417460879127E-2</v>
      </c>
      <c r="P25" s="40">
        <f>O7</f>
        <v>4.8228778260700107</v>
      </c>
      <c r="Q25" s="40">
        <f>Q16</f>
        <v>0.21852372737145365</v>
      </c>
    </row>
    <row r="26" spans="13:17" x14ac:dyDescent="0.25">
      <c r="M26" s="27" t="s">
        <v>212</v>
      </c>
      <c r="N26" s="40">
        <f>Q3</f>
        <v>-0.1550470069678847</v>
      </c>
      <c r="O26" s="40">
        <f>Q5</f>
        <v>-2.7953328372600009E-2</v>
      </c>
      <c r="P26" s="39">
        <f>Q7</f>
        <v>0.36161825982254114</v>
      </c>
      <c r="Q26" s="40">
        <f>O16</f>
        <v>2.9144359019014821</v>
      </c>
    </row>
    <row r="27" spans="13:17" x14ac:dyDescent="0.25">
      <c r="M27" s="27" t="s">
        <v>213</v>
      </c>
      <c r="N27" s="40">
        <f>S3</f>
        <v>-0.23923968171935442</v>
      </c>
      <c r="O27" s="40">
        <f>S5</f>
        <v>-0.17330714177081061</v>
      </c>
      <c r="P27" s="39">
        <f>S7</f>
        <v>0.48513466312074521</v>
      </c>
      <c r="Q27" s="40">
        <f>S16</f>
        <v>0.29316394286689029</v>
      </c>
    </row>
    <row r="28" spans="13:17" x14ac:dyDescent="0.25">
      <c r="M28" s="27" t="s">
        <v>209</v>
      </c>
      <c r="N28" s="40">
        <f>U3</f>
        <v>59.534827055873066</v>
      </c>
      <c r="O28" s="40">
        <f>U5</f>
        <v>1.0148028831033009</v>
      </c>
      <c r="P28" s="39">
        <f>U7</f>
        <v>210.85393471941472</v>
      </c>
      <c r="Q28" s="40">
        <f>U16</f>
        <v>127.41775752262919</v>
      </c>
    </row>
    <row r="29" spans="13:17" x14ac:dyDescent="0.25">
      <c r="M29" s="27" t="s">
        <v>210</v>
      </c>
      <c r="N29" s="40">
        <f>AA3</f>
        <v>3.9754617114564871E-3</v>
      </c>
      <c r="O29" s="39">
        <f>AA5</f>
        <v>5.6603469465000208E-3</v>
      </c>
      <c r="P29" s="40">
        <f>AA7</f>
        <v>9.4110258495687573E-3</v>
      </c>
      <c r="Q29" s="40">
        <f>AA16</f>
        <v>5.6870260037368671E-3</v>
      </c>
    </row>
    <row r="30" spans="13:17" x14ac:dyDescent="0.25">
      <c r="M30" s="27" t="s">
        <v>154</v>
      </c>
      <c r="N30" s="40">
        <f>AC3</f>
        <v>0.32719538530345904</v>
      </c>
      <c r="O30" s="40">
        <f>AC5</f>
        <v>4.5143377979591781E-2</v>
      </c>
      <c r="P30" s="40">
        <f>AC7</f>
        <v>1.2576483450851244</v>
      </c>
      <c r="Q30" s="40">
        <f>AC16</f>
        <v>0.75998928877487659</v>
      </c>
    </row>
  </sheetData>
  <mergeCells count="1">
    <mergeCell ref="N22:Q2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AM165"/>
  <sheetViews>
    <sheetView topLeftCell="C1" workbookViewId="0">
      <selection activeCell="F2" sqref="F2:G2"/>
    </sheetView>
  </sheetViews>
  <sheetFormatPr baseColWidth="10" defaultRowHeight="15" x14ac:dyDescent="0.25"/>
  <cols>
    <col min="3" max="3" width="24.7109375" customWidth="1"/>
    <col min="4" max="4" width="13.140625" customWidth="1"/>
    <col min="5" max="5" width="13.42578125" customWidth="1"/>
    <col min="6" max="6" width="15.42578125" customWidth="1"/>
    <col min="7" max="7" width="13.5703125" customWidth="1"/>
    <col min="8" max="8" width="24.28515625" customWidth="1"/>
    <col min="9" max="9" width="27.85546875" customWidth="1"/>
    <col min="10" max="10" width="28.7109375" customWidth="1"/>
    <col min="16" max="16" width="14.5703125" customWidth="1"/>
    <col min="17" max="17" width="15.42578125" customWidth="1"/>
    <col min="21" max="21" width="17.5703125" customWidth="1"/>
    <col min="26" max="26" width="17.7109375" customWidth="1"/>
    <col min="27" max="27" width="17" customWidth="1"/>
  </cols>
  <sheetData>
    <row r="1" spans="3:39" x14ac:dyDescent="0.25">
      <c r="C1" s="128" t="s">
        <v>191</v>
      </c>
      <c r="D1" s="129"/>
      <c r="E1" s="129"/>
      <c r="F1" s="130">
        <v>67</v>
      </c>
      <c r="G1" s="131"/>
      <c r="M1">
        <v>4.5929300264395172E-2</v>
      </c>
      <c r="O1" t="s">
        <v>225</v>
      </c>
      <c r="R1">
        <v>-7.287950056654291E-2</v>
      </c>
      <c r="AE1" t="s">
        <v>166</v>
      </c>
    </row>
    <row r="2" spans="3:39" ht="15.75" thickBot="1" x14ac:dyDescent="0.3">
      <c r="C2" s="119" t="s">
        <v>192</v>
      </c>
      <c r="D2" s="120"/>
      <c r="E2" s="120"/>
      <c r="F2" s="121">
        <f>AF4</f>
        <v>0.4166565615866859</v>
      </c>
      <c r="G2" s="122"/>
      <c r="M2">
        <v>-2.4160689368384867E-2</v>
      </c>
      <c r="R2">
        <v>1.3447293980043142</v>
      </c>
      <c r="V2" s="24" t="s">
        <v>319</v>
      </c>
      <c r="W2" t="s">
        <v>161</v>
      </c>
      <c r="X2" t="s">
        <v>159</v>
      </c>
      <c r="Y2" t="s">
        <v>162</v>
      </c>
      <c r="Z2" t="s">
        <v>133</v>
      </c>
      <c r="AA2" t="s">
        <v>163</v>
      </c>
      <c r="AB2" t="s">
        <v>164</v>
      </c>
      <c r="AC2" t="s">
        <v>165</v>
      </c>
    </row>
    <row r="3" spans="3:39" x14ac:dyDescent="0.25">
      <c r="C3" s="119" t="s">
        <v>193</v>
      </c>
      <c r="D3" s="120"/>
      <c r="E3" s="120"/>
      <c r="F3" s="121">
        <f t="shared" ref="F3:F5" si="0">AF5</f>
        <v>0.17360269031323977</v>
      </c>
      <c r="G3" s="122"/>
      <c r="M3">
        <v>-0.32191477968828597</v>
      </c>
      <c r="O3" s="22"/>
      <c r="P3" s="22" t="s">
        <v>292</v>
      </c>
      <c r="Q3" s="22" t="s">
        <v>293</v>
      </c>
      <c r="R3">
        <v>-0.11040353724872512</v>
      </c>
      <c r="U3" t="s">
        <v>64</v>
      </c>
      <c r="V3">
        <f>(Ratios!BW3-Ratios!BV3)/Ratios!BV3</f>
        <v>-7.291836609130245E-2</v>
      </c>
      <c r="W3">
        <v>-7.287950056654291E-2</v>
      </c>
      <c r="X3">
        <v>0</v>
      </c>
      <c r="Y3">
        <v>-1.2006993397333082E-2</v>
      </c>
      <c r="Z3">
        <f>Ratios!CQ3</f>
        <v>0.29947004471452981</v>
      </c>
      <c r="AA3">
        <f>Ratios!DA3</f>
        <v>1.1525264212957811</v>
      </c>
      <c r="AB3">
        <v>6.7336750912326271E-2</v>
      </c>
      <c r="AC3">
        <f>Ratios!DV3</f>
        <v>18.734417666581095</v>
      </c>
      <c r="AE3" s="23" t="s">
        <v>167</v>
      </c>
      <c r="AF3" s="23"/>
    </row>
    <row r="4" spans="3:39" x14ac:dyDescent="0.25">
      <c r="C4" s="119" t="s">
        <v>194</v>
      </c>
      <c r="D4" s="120"/>
      <c r="E4" s="120"/>
      <c r="F4" s="121">
        <f t="shared" si="0"/>
        <v>9.0962959344563762E-2</v>
      </c>
      <c r="G4" s="122"/>
      <c r="M4">
        <v>-0.75932526625319929</v>
      </c>
      <c r="O4" s="20" t="s">
        <v>135</v>
      </c>
      <c r="P4" s="20">
        <v>-0.1550470069678847</v>
      </c>
      <c r="Q4" s="20">
        <v>6.4458951925320127E-2</v>
      </c>
      <c r="R4">
        <v>-0.13782969310563334</v>
      </c>
      <c r="U4" t="s">
        <v>16</v>
      </c>
      <c r="V4">
        <f>(Ratios!BW4-Ratios!BV4)/Ratios!BV4</f>
        <v>1.3389101560382675</v>
      </c>
      <c r="W4">
        <v>1.3447293980043142</v>
      </c>
      <c r="X4">
        <v>0</v>
      </c>
      <c r="Y4">
        <v>6.9868886093857663E-2</v>
      </c>
      <c r="Z4">
        <f>Ratios!CQ4</f>
        <v>5.2002610146958429E-2</v>
      </c>
      <c r="AA4">
        <f>Ratios!DA4</f>
        <v>1.4490751697409927</v>
      </c>
      <c r="AB4">
        <v>-0.10845522421864742</v>
      </c>
      <c r="AC4">
        <f>Ratios!DV4</f>
        <v>20.875988593490579</v>
      </c>
      <c r="AE4" s="20" t="s">
        <v>168</v>
      </c>
      <c r="AF4" s="20">
        <v>0.4166565615866859</v>
      </c>
    </row>
    <row r="5" spans="3:39" x14ac:dyDescent="0.25">
      <c r="C5" s="123" t="s">
        <v>195</v>
      </c>
      <c r="D5" s="120"/>
      <c r="E5" s="120"/>
      <c r="F5" s="121">
        <f t="shared" si="0"/>
        <v>0.34553335699541071</v>
      </c>
      <c r="G5" s="122"/>
      <c r="M5">
        <v>0.35291372681452765</v>
      </c>
      <c r="O5" s="20" t="s">
        <v>216</v>
      </c>
      <c r="P5" s="20">
        <v>0.13076776583708286</v>
      </c>
      <c r="Q5" s="20">
        <v>0.12442288166451829</v>
      </c>
      <c r="R5">
        <v>-1.7572790618933996E-2</v>
      </c>
      <c r="U5" t="s">
        <v>44</v>
      </c>
      <c r="V5">
        <f>(Ratios!BW5-Ratios!BV5)/Ratios!BV5</f>
        <v>-0.11040353724872512</v>
      </c>
      <c r="W5">
        <v>-0.11040353724872512</v>
      </c>
      <c r="X5">
        <v>0</v>
      </c>
      <c r="Y5">
        <v>9.9786541586644698E-2</v>
      </c>
      <c r="Z5">
        <f>Ratios!CQ5</f>
        <v>6.0819007335349159E-2</v>
      </c>
      <c r="AA5">
        <f>Ratios!DA5</f>
        <v>3.4473644870373144</v>
      </c>
      <c r="AB5">
        <v>-0.25673192921882076</v>
      </c>
      <c r="AC5">
        <f>Ratios!DV5</f>
        <v>20.553540706213663</v>
      </c>
      <c r="AE5" s="20" t="s">
        <v>169</v>
      </c>
      <c r="AF5" s="20">
        <v>0.17360269031323977</v>
      </c>
    </row>
    <row r="6" spans="3:39" x14ac:dyDescent="0.25">
      <c r="C6" s="124"/>
      <c r="D6" s="126" t="s">
        <v>196</v>
      </c>
      <c r="E6" s="126"/>
      <c r="F6" s="126"/>
      <c r="G6" s="126"/>
      <c r="M6">
        <v>0.11066970007585457</v>
      </c>
      <c r="O6" s="20" t="s">
        <v>171</v>
      </c>
      <c r="P6" s="20">
        <v>13</v>
      </c>
      <c r="Q6" s="20">
        <v>54</v>
      </c>
      <c r="R6">
        <v>-7.8788810022417971E-2</v>
      </c>
      <c r="U6" t="s">
        <v>17</v>
      </c>
      <c r="V6">
        <f>(Ratios!BW6-Ratios!BV6)/Ratios!BV6</f>
        <v>-0.1243484434893088</v>
      </c>
      <c r="W6">
        <v>-0.13782969310563334</v>
      </c>
      <c r="X6">
        <v>0</v>
      </c>
      <c r="Y6">
        <v>-0.1224172713928816</v>
      </c>
      <c r="Z6">
        <f>Ratios!CQ6</f>
        <v>0.1204181827757792</v>
      </c>
      <c r="AA6">
        <f>Ratios!DA6</f>
        <v>0.63208067799559875</v>
      </c>
      <c r="AB6">
        <v>9.3089297476243546E-2</v>
      </c>
      <c r="AC6">
        <f>Ratios!DV6</f>
        <v>20.129163672996818</v>
      </c>
      <c r="AE6" s="20" t="s">
        <v>170</v>
      </c>
      <c r="AF6" s="20">
        <v>9.0962959344563762E-2</v>
      </c>
    </row>
    <row r="7" spans="3:39" x14ac:dyDescent="0.25">
      <c r="C7" s="125"/>
      <c r="D7" s="127" t="s">
        <v>197</v>
      </c>
      <c r="E7" s="127"/>
      <c r="F7" s="127"/>
      <c r="G7" s="127"/>
      <c r="M7">
        <v>-0.89590712262600802</v>
      </c>
      <c r="O7" s="20" t="s">
        <v>226</v>
      </c>
      <c r="P7" s="20">
        <v>0.12559424489637636</v>
      </c>
      <c r="Q7" s="20"/>
      <c r="R7">
        <v>0.1563115301233603</v>
      </c>
      <c r="U7" t="s">
        <v>51</v>
      </c>
      <c r="V7">
        <f>(Ratios!BW7-Ratios!BV7)/Ratios!BV7</f>
        <v>-5.8692872628258334E-2</v>
      </c>
      <c r="W7">
        <v>-1.7572790618933996E-2</v>
      </c>
      <c r="X7">
        <v>0</v>
      </c>
      <c r="Y7">
        <v>2.4129670158875908E-2</v>
      </c>
      <c r="Z7">
        <f>Ratios!CQ7</f>
        <v>9.6077401165826026E-2</v>
      </c>
      <c r="AA7">
        <f>Ratios!DA7</f>
        <v>1.0005184268074161</v>
      </c>
      <c r="AB7">
        <v>-5.5867331354579053E-2</v>
      </c>
      <c r="AC7">
        <f>Ratios!DV7</f>
        <v>19.711520791131104</v>
      </c>
      <c r="AE7" s="20" t="s">
        <v>113</v>
      </c>
      <c r="AF7" s="20">
        <v>0.34553335699541071</v>
      </c>
    </row>
    <row r="8" spans="3:39" ht="30.75" thickBot="1" x14ac:dyDescent="0.3">
      <c r="C8" s="72" t="s">
        <v>198</v>
      </c>
      <c r="D8" s="63" t="s">
        <v>321</v>
      </c>
      <c r="E8" s="64" t="s">
        <v>195</v>
      </c>
      <c r="F8" s="64" t="s">
        <v>183</v>
      </c>
      <c r="G8" s="65" t="s">
        <v>322</v>
      </c>
      <c r="M8">
        <v>-0.11069788963302177</v>
      </c>
      <c r="O8" s="20" t="s">
        <v>217</v>
      </c>
      <c r="P8" s="20">
        <v>0</v>
      </c>
      <c r="Q8" s="20"/>
      <c r="R8">
        <v>0.32675033163896039</v>
      </c>
      <c r="U8" t="s">
        <v>13</v>
      </c>
      <c r="V8">
        <f>(Ratios!BW8-Ratios!BV8)/Ratios!BV8</f>
        <v>-7.8788810022417971E-2</v>
      </c>
      <c r="W8">
        <v>-7.8788810022417971E-2</v>
      </c>
      <c r="X8">
        <v>0</v>
      </c>
      <c r="Y8">
        <v>4.2569189425114284E-2</v>
      </c>
      <c r="Z8">
        <f>Ratios!CQ8</f>
        <v>2.5090009378061055E-2</v>
      </c>
      <c r="AA8">
        <f>Ratios!DA8</f>
        <v>0.77379475423106048</v>
      </c>
      <c r="AB8">
        <v>-5.4156143500577623E-3</v>
      </c>
      <c r="AC8">
        <f>Ratios!DV8</f>
        <v>21.719177537359268</v>
      </c>
      <c r="AE8" s="21" t="s">
        <v>171</v>
      </c>
      <c r="AF8" s="21">
        <v>67</v>
      </c>
    </row>
    <row r="9" spans="3:39" x14ac:dyDescent="0.25">
      <c r="C9" s="71" t="s">
        <v>199</v>
      </c>
      <c r="D9" s="67">
        <v>0.10794539657036209</v>
      </c>
      <c r="E9" s="67">
        <v>0.94941944336341222</v>
      </c>
      <c r="F9" s="67">
        <v>0.11369621438123792</v>
      </c>
      <c r="G9" s="67">
        <v>0.90985820242936599</v>
      </c>
      <c r="M9">
        <v>-2.6926280513477084E-2</v>
      </c>
      <c r="O9" s="20" t="s">
        <v>177</v>
      </c>
      <c r="P9" s="20">
        <v>65</v>
      </c>
      <c r="Q9" s="20"/>
      <c r="R9">
        <v>-5.758492518075238E-2</v>
      </c>
      <c r="U9" t="s">
        <v>62</v>
      </c>
      <c r="V9">
        <f>(Ratios!BW9-Ratios!BV9)/Ratios!BV9</f>
        <v>0.1563115301233603</v>
      </c>
      <c r="W9">
        <v>0.1563115301233603</v>
      </c>
      <c r="X9">
        <v>0</v>
      </c>
      <c r="Y9">
        <v>-6.0627054129992468E-2</v>
      </c>
      <c r="Z9">
        <f>Ratios!CQ9</f>
        <v>0.12188790649406316</v>
      </c>
      <c r="AA9">
        <f>Ratios!DA9</f>
        <v>0.32598953730900504</v>
      </c>
      <c r="AB9">
        <v>-8.2119779909754134E-3</v>
      </c>
      <c r="AC9">
        <f>Ratios!DV9</f>
        <v>18.218045122620499</v>
      </c>
    </row>
    <row r="10" spans="3:39" ht="15.75" thickBot="1" x14ac:dyDescent="0.3">
      <c r="C10" s="70" t="s">
        <v>323</v>
      </c>
      <c r="D10" s="67">
        <v>-0.3162476466505485</v>
      </c>
      <c r="E10" s="67">
        <v>0.11595007947118058</v>
      </c>
      <c r="F10" s="67">
        <v>2.7274465709111602</v>
      </c>
      <c r="G10" s="67">
        <v>8.3581590749467125E-3</v>
      </c>
      <c r="M10">
        <v>0.17028040035595285</v>
      </c>
      <c r="O10" s="20" t="s">
        <v>183</v>
      </c>
      <c r="P10" s="20">
        <v>-2.0048994632874479</v>
      </c>
      <c r="Q10" s="20"/>
      <c r="R10">
        <v>3.7653630023558779E-3</v>
      </c>
      <c r="U10" t="s">
        <v>14</v>
      </c>
      <c r="V10">
        <f>(Ratios!BW10-Ratios!BV10)/Ratios!BV10</f>
        <v>0.32420187377526438</v>
      </c>
      <c r="W10">
        <v>0.32675033163896039</v>
      </c>
      <c r="X10">
        <v>0</v>
      </c>
      <c r="Y10">
        <v>0.10765661252900233</v>
      </c>
      <c r="Z10">
        <f>Ratios!CQ10</f>
        <v>0.10283062645011601</v>
      </c>
      <c r="AA10">
        <f>Ratios!DA10</f>
        <v>2.2079814385150813</v>
      </c>
      <c r="AB10">
        <v>-0.11616857411938691</v>
      </c>
      <c r="AC10">
        <f>Ratios!DV10</f>
        <v>21.5899881022724</v>
      </c>
      <c r="AE10" t="s">
        <v>172</v>
      </c>
    </row>
    <row r="11" spans="3:39" x14ac:dyDescent="0.25">
      <c r="C11" s="70" t="s">
        <v>153</v>
      </c>
      <c r="D11" s="67">
        <v>4.0284629266181628E-2</v>
      </c>
      <c r="E11" s="67">
        <v>0.41900961676201043</v>
      </c>
      <c r="F11" s="67">
        <v>9.6142493285691188E-2</v>
      </c>
      <c r="G11" s="67">
        <v>0.92372781045793406</v>
      </c>
      <c r="M11">
        <v>-6.8092366449738415E-2</v>
      </c>
      <c r="O11" s="20" t="s">
        <v>218</v>
      </c>
      <c r="P11" s="20">
        <v>2.4570991587224596E-2</v>
      </c>
      <c r="Q11" s="20"/>
      <c r="R11">
        <v>-5.5590571875521251E-2</v>
      </c>
      <c r="U11" t="s">
        <v>28</v>
      </c>
      <c r="V11">
        <f>(Ratios!BW11-Ratios!BV11)/Ratios!BV11</f>
        <v>-3.4055537354791124E-2</v>
      </c>
      <c r="W11">
        <v>-5.758492518075238E-2</v>
      </c>
      <c r="X11">
        <v>0</v>
      </c>
      <c r="Y11">
        <v>2.5647844110117932E-2</v>
      </c>
      <c r="Z11">
        <f>Ratios!CQ11</f>
        <v>0.12642490360389322</v>
      </c>
      <c r="AA11">
        <f>Ratios!DA11</f>
        <v>3.1473046958494555</v>
      </c>
      <c r="AB11">
        <v>-1.3795706392936013E-2</v>
      </c>
      <c r="AC11">
        <f>Ratios!DV11</f>
        <v>21.349210685439374</v>
      </c>
      <c r="AE11" s="22"/>
      <c r="AF11" s="22" t="s">
        <v>177</v>
      </c>
      <c r="AG11" s="22" t="s">
        <v>178</v>
      </c>
      <c r="AH11" s="22" t="s">
        <v>179</v>
      </c>
      <c r="AI11" s="22" t="s">
        <v>180</v>
      </c>
      <c r="AJ11" s="22" t="s">
        <v>181</v>
      </c>
    </row>
    <row r="12" spans="3:39" x14ac:dyDescent="0.25">
      <c r="C12" s="70" t="s">
        <v>316</v>
      </c>
      <c r="D12" s="67">
        <v>-0.83503095874572797</v>
      </c>
      <c r="E12" s="67">
        <v>0.56052681216868516</v>
      </c>
      <c r="F12" s="67">
        <v>1.4897252738276401</v>
      </c>
      <c r="G12" s="67">
        <v>0.14153468805726652</v>
      </c>
      <c r="M12">
        <v>-2.7953328372600009E-2</v>
      </c>
      <c r="O12" s="20" t="s">
        <v>219</v>
      </c>
      <c r="P12" s="20">
        <v>1.6686359758475535</v>
      </c>
      <c r="Q12" s="20"/>
      <c r="R12">
        <v>6.1866560237250602E-2</v>
      </c>
      <c r="U12" t="s">
        <v>10</v>
      </c>
      <c r="V12">
        <f>(Ratios!BW12-Ratios!BV12)/Ratios!BV12</f>
        <v>8.6309877711597382E-3</v>
      </c>
      <c r="W12">
        <v>3.7653630023558779E-3</v>
      </c>
      <c r="X12">
        <v>0</v>
      </c>
      <c r="Y12">
        <v>-2.1123785382340516E-2</v>
      </c>
      <c r="Z12">
        <f>Ratios!CQ12</f>
        <v>0.19159273341782848</v>
      </c>
      <c r="AA12">
        <f>Ratios!DA12</f>
        <v>1.1928601605407689</v>
      </c>
      <c r="AB12">
        <v>-3.3847803069585722E-2</v>
      </c>
      <c r="AC12">
        <f>Ratios!DV12</f>
        <v>22.454390267814198</v>
      </c>
      <c r="AE12" s="20" t="s">
        <v>173</v>
      </c>
      <c r="AF12" s="20">
        <v>6</v>
      </c>
      <c r="AG12" s="20">
        <v>1.5048692424840882</v>
      </c>
      <c r="AH12" s="20">
        <v>0.25081154041401471</v>
      </c>
      <c r="AI12" s="20">
        <v>2.1007170313640371</v>
      </c>
      <c r="AJ12" s="20">
        <v>6.6297213167950703E-2</v>
      </c>
    </row>
    <row r="13" spans="3:39" x14ac:dyDescent="0.25">
      <c r="C13" s="70" t="s">
        <v>329</v>
      </c>
      <c r="D13" s="67">
        <v>1.0414907132448845E-3</v>
      </c>
      <c r="E13" s="67">
        <v>4.1837041728617221E-2</v>
      </c>
      <c r="F13" s="67">
        <v>2.4893985573853035E-2</v>
      </c>
      <c r="G13" s="67">
        <v>0.98022213460890995</v>
      </c>
      <c r="M13">
        <v>-0.46042649518851608</v>
      </c>
      <c r="O13" s="20" t="s">
        <v>220</v>
      </c>
      <c r="P13" s="20">
        <v>4.9141983174449191E-2</v>
      </c>
      <c r="Q13" s="20"/>
      <c r="R13">
        <v>0.36559260511385527</v>
      </c>
      <c r="U13" t="s">
        <v>11</v>
      </c>
      <c r="V13">
        <f>(Ratios!BW13-Ratios!BV13)/Ratios!BV13</f>
        <v>-5.8246046279831598E-2</v>
      </c>
      <c r="W13">
        <v>-5.5590571875521251E-2</v>
      </c>
      <c r="X13">
        <v>0</v>
      </c>
      <c r="Y13">
        <v>3.1807060468367704E-2</v>
      </c>
      <c r="Z13">
        <f>Ratios!CQ13</f>
        <v>0.10450891296749389</v>
      </c>
      <c r="AA13">
        <f>Ratios!DA13</f>
        <v>0.44669695910520796</v>
      </c>
      <c r="AB13">
        <v>-2.9759186633716541E-2</v>
      </c>
      <c r="AC13">
        <f>Ratios!DV13</f>
        <v>20.968562193684228</v>
      </c>
      <c r="AE13" s="20" t="s">
        <v>174</v>
      </c>
      <c r="AF13" s="20">
        <v>60</v>
      </c>
      <c r="AG13" s="20">
        <v>7.1635980477910772</v>
      </c>
      <c r="AH13" s="20">
        <v>0.11939330079651796</v>
      </c>
      <c r="AI13" s="20"/>
      <c r="AJ13" s="20"/>
    </row>
    <row r="14" spans="3:39" ht="15.75" thickBot="1" x14ac:dyDescent="0.3">
      <c r="C14" s="70" t="s">
        <v>330</v>
      </c>
      <c r="D14" s="67">
        <v>0.70989767223259348</v>
      </c>
      <c r="E14" s="67">
        <v>0.3601691219539484</v>
      </c>
      <c r="F14" s="67">
        <v>1.9710120300744762</v>
      </c>
      <c r="G14" s="67">
        <v>5.3340356386380225E-2</v>
      </c>
      <c r="O14" s="21" t="s">
        <v>221</v>
      </c>
      <c r="P14" s="21">
        <v>1.9971379083920051</v>
      </c>
      <c r="Q14" s="21"/>
      <c r="R14">
        <v>0.32494808409587622</v>
      </c>
      <c r="U14" t="s">
        <v>53</v>
      </c>
      <c r="V14">
        <f>(Ratios!BW14-Ratios!BV14)/Ratios!BV14</f>
        <v>2.6952082445356657E-2</v>
      </c>
      <c r="W14">
        <v>6.1866560237250602E-2</v>
      </c>
      <c r="X14">
        <v>0</v>
      </c>
      <c r="Y14">
        <v>8.1050332015770304E-2</v>
      </c>
      <c r="Z14">
        <f>Ratios!CQ14</f>
        <v>9.1330838118975979E-2</v>
      </c>
      <c r="AA14">
        <f>Ratios!DA14</f>
        <v>1.1610350855788503</v>
      </c>
      <c r="AB14">
        <v>-1.4328954044292781E-2</v>
      </c>
      <c r="AC14">
        <f>Ratios!DV14</f>
        <v>19.261864187907697</v>
      </c>
      <c r="AE14" s="21" t="s">
        <v>175</v>
      </c>
      <c r="AF14" s="21">
        <v>66</v>
      </c>
      <c r="AG14" s="21">
        <v>8.6684672902751654</v>
      </c>
      <c r="AH14" s="21"/>
      <c r="AI14" s="21"/>
      <c r="AJ14" s="21"/>
    </row>
    <row r="15" spans="3:39" ht="15.75" thickBot="1" x14ac:dyDescent="0.3">
      <c r="C15" s="70" t="s">
        <v>331</v>
      </c>
      <c r="D15" s="67">
        <v>3.7042473941400434E-3</v>
      </c>
      <c r="E15" s="67">
        <v>4.83565198765833E-2</v>
      </c>
      <c r="F15" s="67">
        <v>7.6602853215949257E-2</v>
      </c>
      <c r="G15" s="67">
        <v>0.93919435543930674</v>
      </c>
      <c r="O15" t="s">
        <v>222</v>
      </c>
      <c r="R15">
        <v>-0.12545918515538551</v>
      </c>
      <c r="U15" t="s">
        <v>58</v>
      </c>
      <c r="V15">
        <f>(Ratios!BW15-Ratios!BV15)/Ratios!BV15</f>
        <v>4.5929300264395172E-2</v>
      </c>
      <c r="W15">
        <v>4.5929300264395172E-2</v>
      </c>
      <c r="X15">
        <v>1</v>
      </c>
      <c r="Y15">
        <v>-4.9708058351016951E-2</v>
      </c>
      <c r="Z15">
        <f>Ratios!CQ15</f>
        <v>7.2649316311558521E-2</v>
      </c>
      <c r="AA15">
        <f>Ratios!DA15</f>
        <v>0.43092963393180245</v>
      </c>
      <c r="AB15">
        <v>0.13769293792194626</v>
      </c>
      <c r="AC15">
        <f>Ratios!DV15</f>
        <v>17.46448918169763</v>
      </c>
    </row>
    <row r="16" spans="3:39" ht="15.75" thickBot="1" x14ac:dyDescent="0.3">
      <c r="R16">
        <v>0.57211458251100777</v>
      </c>
      <c r="U16" t="s">
        <v>49</v>
      </c>
      <c r="V16">
        <f>(Ratios!BW16-Ratios!BV16)/Ratios!BV16</f>
        <v>0.36559260511385527</v>
      </c>
      <c r="W16">
        <v>0.36559260511385527</v>
      </c>
      <c r="X16">
        <v>0</v>
      </c>
      <c r="Y16">
        <v>-6.4402552455567974E-2</v>
      </c>
      <c r="Z16">
        <f>Ratios!CQ16</f>
        <v>0.2403078001511077</v>
      </c>
      <c r="AA16">
        <f>Ratios!DA16</f>
        <v>3.1692356186202524</v>
      </c>
      <c r="AB16">
        <v>4.4947328614162119E-2</v>
      </c>
      <c r="AC16">
        <f>Ratios!DV16</f>
        <v>20.615002417493017</v>
      </c>
      <c r="AE16" s="22"/>
      <c r="AF16" s="22" t="s">
        <v>182</v>
      </c>
      <c r="AG16" s="22" t="s">
        <v>113</v>
      </c>
      <c r="AH16" s="22" t="s">
        <v>183</v>
      </c>
      <c r="AI16" s="22" t="s">
        <v>184</v>
      </c>
      <c r="AJ16" s="22" t="s">
        <v>185</v>
      </c>
      <c r="AK16" s="22" t="s">
        <v>186</v>
      </c>
      <c r="AL16" s="22" t="s">
        <v>256</v>
      </c>
      <c r="AM16" s="22" t="s">
        <v>257</v>
      </c>
    </row>
    <row r="17" spans="4:39" x14ac:dyDescent="0.25">
      <c r="H17" s="97"/>
      <c r="O17" s="22"/>
      <c r="P17" s="22" t="s">
        <v>292</v>
      </c>
      <c r="Q17" s="22" t="s">
        <v>293</v>
      </c>
      <c r="R17">
        <v>-3.8338271250987918E-2</v>
      </c>
      <c r="U17" t="s">
        <v>46</v>
      </c>
      <c r="V17">
        <f>(Ratios!BW17-Ratios!BV17)/Ratios!BV17</f>
        <v>-2.4161156795708974E-2</v>
      </c>
      <c r="W17">
        <v>-2.4160689368384867E-2</v>
      </c>
      <c r="X17">
        <v>1</v>
      </c>
      <c r="Y17">
        <v>6.5319137652143935E-2</v>
      </c>
      <c r="Z17">
        <f>Ratios!CQ17</f>
        <v>0.14543501895998515</v>
      </c>
      <c r="AA17">
        <f>Ratios!DA17</f>
        <v>1.0573837872238869</v>
      </c>
      <c r="AB17">
        <v>-6.1592079382373328E-2</v>
      </c>
      <c r="AC17">
        <f>Ratios!DV17</f>
        <v>18.887554486458765</v>
      </c>
      <c r="AE17" s="20" t="s">
        <v>176</v>
      </c>
      <c r="AF17" s="20">
        <v>0.10794539657036209</v>
      </c>
      <c r="AG17" s="20">
        <v>0.94941944336341222</v>
      </c>
      <c r="AH17" s="20">
        <v>0.11369621438123792</v>
      </c>
      <c r="AI17" s="20">
        <v>0.90985820242936599</v>
      </c>
      <c r="AJ17" s="20">
        <v>-1.7911762481674633</v>
      </c>
      <c r="AK17" s="20">
        <v>2.0070670413081877</v>
      </c>
      <c r="AL17" s="20">
        <v>-1.7911762481674633</v>
      </c>
      <c r="AM17" s="20">
        <v>2.0070670413081877</v>
      </c>
    </row>
    <row r="18" spans="4:39" ht="30.75" customHeight="1" x14ac:dyDescent="0.25">
      <c r="D18" s="113" t="s">
        <v>325</v>
      </c>
      <c r="E18" s="113"/>
      <c r="F18" s="113"/>
      <c r="H18" s="26"/>
      <c r="I18" s="92" t="s">
        <v>342</v>
      </c>
      <c r="J18" s="89" t="s">
        <v>343</v>
      </c>
      <c r="O18" s="20" t="s">
        <v>135</v>
      </c>
      <c r="P18" s="20">
        <v>-0.1550470069678847</v>
      </c>
      <c r="Q18" s="20">
        <v>6.4458951925320127E-2</v>
      </c>
      <c r="R18">
        <v>-0.26420492896726061</v>
      </c>
      <c r="U18" t="s">
        <v>65</v>
      </c>
      <c r="V18">
        <f>(Ratios!BW18-Ratios!BV18)/Ratios!BV18</f>
        <v>0.32494808409587622</v>
      </c>
      <c r="W18">
        <v>0.32494808409587622</v>
      </c>
      <c r="X18">
        <v>0</v>
      </c>
      <c r="Y18">
        <v>0.41453064406194434</v>
      </c>
      <c r="Z18">
        <f>Ratios!CQ18</f>
        <v>7.6503317247724995E-2</v>
      </c>
      <c r="AA18">
        <f>Ratios!DA18</f>
        <v>2.1048477231657814</v>
      </c>
      <c r="AB18">
        <v>-0.37177450888031272</v>
      </c>
      <c r="AC18">
        <f>Ratios!DV18</f>
        <v>20.609621834412156</v>
      </c>
      <c r="AE18" s="20" t="s">
        <v>159</v>
      </c>
      <c r="AF18" s="20">
        <v>-0.3162476466505485</v>
      </c>
      <c r="AG18" s="20">
        <v>0.11595007947118058</v>
      </c>
      <c r="AH18" s="20">
        <v>-2.7274465709111646</v>
      </c>
      <c r="AI18" s="20">
        <v>8.3581590749467125E-3</v>
      </c>
      <c r="AJ18" s="20">
        <v>-0.54818233807913153</v>
      </c>
      <c r="AK18" s="20">
        <v>-8.4312955221965524E-2</v>
      </c>
      <c r="AL18" s="20">
        <v>-0.54818233807913153</v>
      </c>
      <c r="AM18" s="20">
        <v>-8.4312955221965524E-2</v>
      </c>
    </row>
    <row r="19" spans="4:39" ht="15" customHeight="1" x14ac:dyDescent="0.25">
      <c r="D19" s="26"/>
      <c r="E19" s="60" t="s">
        <v>324</v>
      </c>
      <c r="F19" s="60" t="s">
        <v>328</v>
      </c>
      <c r="H19" s="26" t="s">
        <v>191</v>
      </c>
      <c r="I19" s="92">
        <v>13</v>
      </c>
      <c r="J19" s="92">
        <v>54</v>
      </c>
      <c r="O19" s="20" t="s">
        <v>216</v>
      </c>
      <c r="P19" s="20">
        <v>0.13076776583708286</v>
      </c>
      <c r="Q19" s="20">
        <v>0.12442288166451829</v>
      </c>
      <c r="R19">
        <v>-0.14170550954928279</v>
      </c>
      <c r="U19" t="s">
        <v>41</v>
      </c>
      <c r="V19">
        <f>(Ratios!BW19-Ratios!BV19)/Ratios!BV19</f>
        <v>-0.12545918515538551</v>
      </c>
      <c r="W19">
        <v>-0.12545918515538551</v>
      </c>
      <c r="X19">
        <v>0</v>
      </c>
      <c r="Y19">
        <v>1.0315741112185285E-2</v>
      </c>
      <c r="Z19">
        <f>Ratios!CQ19</f>
        <v>0.2161348788149465</v>
      </c>
      <c r="AA19">
        <f>Ratios!DA19</f>
        <v>1.4310823830542454</v>
      </c>
      <c r="AB19">
        <v>-0.15020508546405065</v>
      </c>
      <c r="AC19">
        <f>Ratios!DV19</f>
        <v>18.97239911493558</v>
      </c>
      <c r="AE19" s="20" t="s">
        <v>162</v>
      </c>
      <c r="AF19" s="20">
        <v>4.0284629266181628E-2</v>
      </c>
      <c r="AG19" s="20">
        <v>0.41900961676201043</v>
      </c>
      <c r="AH19" s="20">
        <v>9.6142493285691188E-2</v>
      </c>
      <c r="AI19" s="20">
        <v>0.92372781045793406</v>
      </c>
      <c r="AJ19" s="20">
        <v>-0.79785939454589805</v>
      </c>
      <c r="AK19" s="20">
        <v>0.87842865307826123</v>
      </c>
      <c r="AL19" s="20">
        <v>-0.79785939454589805</v>
      </c>
      <c r="AM19" s="20">
        <v>0.87842865307826123</v>
      </c>
    </row>
    <row r="20" spans="4:39" ht="15" customHeight="1" x14ac:dyDescent="0.25">
      <c r="D20" s="58" t="s">
        <v>326</v>
      </c>
      <c r="E20" s="34">
        <v>13</v>
      </c>
      <c r="F20" s="56">
        <v>54</v>
      </c>
      <c r="H20" s="27" t="s">
        <v>345</v>
      </c>
      <c r="I20" s="91">
        <f>SKEW($M$1:$M$13)</f>
        <v>-0.95989266828190756</v>
      </c>
      <c r="J20" s="91">
        <f>SKEW($R$1:$R$54)</f>
        <v>2.5913444059460904</v>
      </c>
      <c r="O20" s="20" t="s">
        <v>171</v>
      </c>
      <c r="P20" s="20">
        <v>13</v>
      </c>
      <c r="Q20" s="20">
        <v>54</v>
      </c>
      <c r="R20">
        <v>1.5370191684036021</v>
      </c>
      <c r="U20" t="s">
        <v>39</v>
      </c>
      <c r="V20">
        <f>(Ratios!BW20-Ratios!BV20)/Ratios!BV20</f>
        <v>-0.31804489597568897</v>
      </c>
      <c r="W20">
        <v>-0.32191477968828597</v>
      </c>
      <c r="X20">
        <v>1</v>
      </c>
      <c r="Y20">
        <v>0.15843865676356755</v>
      </c>
      <c r="Z20">
        <f>Ratios!CQ20</f>
        <v>0.14475420914530684</v>
      </c>
      <c r="AA20">
        <f>Ratios!DA20</f>
        <v>0.48992359743628178</v>
      </c>
      <c r="AB20">
        <v>8.8118516332144313E-3</v>
      </c>
      <c r="AC20">
        <f>Ratios!DV20</f>
        <v>19.338849603040945</v>
      </c>
      <c r="AE20" s="20" t="s">
        <v>133</v>
      </c>
      <c r="AF20" s="20">
        <v>-0.83503095874572797</v>
      </c>
      <c r="AG20" s="20">
        <v>0.56052681216868516</v>
      </c>
      <c r="AH20" s="20">
        <v>-1.4897252738276388</v>
      </c>
      <c r="AI20" s="20">
        <v>0.14153468805726652</v>
      </c>
      <c r="AJ20" s="20">
        <v>-1.9562515203073456</v>
      </c>
      <c r="AK20" s="20">
        <v>0.28618960281588957</v>
      </c>
      <c r="AL20" s="20">
        <v>-1.9562515203073456</v>
      </c>
      <c r="AM20" s="20">
        <v>0.28618960281588957</v>
      </c>
    </row>
    <row r="21" spans="4:39" ht="15" customHeight="1" x14ac:dyDescent="0.25">
      <c r="D21" s="61" t="s">
        <v>227</v>
      </c>
      <c r="E21" s="57">
        <v>-0.1550470069678847</v>
      </c>
      <c r="F21" s="57">
        <v>0.06</v>
      </c>
      <c r="H21" s="27" t="s">
        <v>340</v>
      </c>
      <c r="I21" s="91">
        <f>QUARTILE($M$1:$M$13,3)</f>
        <v>4.5929300264395172E-2</v>
      </c>
      <c r="J21" s="91">
        <f>QUARTILE($R$1:$R$54,3)</f>
        <v>8.8413045062863793E-2</v>
      </c>
      <c r="O21" s="20" t="s">
        <v>177</v>
      </c>
      <c r="P21" s="20">
        <v>12</v>
      </c>
      <c r="Q21" s="20">
        <v>53</v>
      </c>
      <c r="R21">
        <v>0.2546581439288772</v>
      </c>
      <c r="U21" t="s">
        <v>37</v>
      </c>
      <c r="V21">
        <f>(Ratios!BW21-Ratios!BV21)/Ratios!BV21</f>
        <v>5.8670356117110613E-2</v>
      </c>
      <c r="W21">
        <v>0.57211458251100777</v>
      </c>
      <c r="X21">
        <v>0</v>
      </c>
      <c r="Y21">
        <v>-4.8391363800691568E-2</v>
      </c>
      <c r="Z21">
        <f>Ratios!CQ21</f>
        <v>9.5986678685142685E-2</v>
      </c>
      <c r="AA21">
        <f>Ratios!DA21</f>
        <v>0.55019436773131514</v>
      </c>
      <c r="AB21">
        <v>1.6936865923179785E-2</v>
      </c>
      <c r="AC21">
        <f>Ratios!DV21</f>
        <v>18.795811447784139</v>
      </c>
      <c r="AE21" s="20" t="s">
        <v>163</v>
      </c>
      <c r="AF21" s="20">
        <v>1.0414907132448845E-3</v>
      </c>
      <c r="AG21" s="20">
        <v>4.1837041728617221E-2</v>
      </c>
      <c r="AH21" s="20">
        <v>2.4893985573853035E-2</v>
      </c>
      <c r="AI21" s="20">
        <v>0.98022213460890995</v>
      </c>
      <c r="AJ21" s="20">
        <v>-8.2645052736027888E-2</v>
      </c>
      <c r="AK21" s="20">
        <v>8.472803416251766E-2</v>
      </c>
      <c r="AL21" s="20">
        <v>-8.2645052736027888E-2</v>
      </c>
      <c r="AM21" s="20">
        <v>8.472803416251766E-2</v>
      </c>
    </row>
    <row r="22" spans="4:39" ht="15" customHeight="1" x14ac:dyDescent="0.25">
      <c r="D22" s="61" t="s">
        <v>228</v>
      </c>
      <c r="E22" s="57">
        <v>0.13076776583708286</v>
      </c>
      <c r="F22" s="57">
        <v>0.12</v>
      </c>
      <c r="H22" s="27" t="s">
        <v>239</v>
      </c>
      <c r="I22" s="91">
        <f>QUARTILE($M$1:$M$13,2)</f>
        <v>-2.7953328372600009E-2</v>
      </c>
      <c r="J22" s="91">
        <f>QUARTILE($R$1:$R$54,2)</f>
        <v>-3.5731718872111198E-2</v>
      </c>
      <c r="O22" s="20" t="s">
        <v>180</v>
      </c>
      <c r="P22" s="20">
        <v>1.0509945123250906</v>
      </c>
      <c r="Q22" s="20"/>
      <c r="R22">
        <v>-0.14723431535288048</v>
      </c>
      <c r="U22" t="s">
        <v>36</v>
      </c>
      <c r="V22">
        <f>(Ratios!BW22-Ratios!BV22)/Ratios!BV22</f>
        <v>-3.8338271250987918E-2</v>
      </c>
      <c r="W22">
        <v>-3.8338271250987918E-2</v>
      </c>
      <c r="X22">
        <v>0</v>
      </c>
      <c r="Y22">
        <v>4.6581344096507181E-2</v>
      </c>
      <c r="Z22">
        <f>Ratios!CQ22</f>
        <v>0.23399459089576646</v>
      </c>
      <c r="AA22">
        <f>Ratios!DA22</f>
        <v>0.96371839637214052</v>
      </c>
      <c r="AB22">
        <v>-6.857640803604996E-2</v>
      </c>
      <c r="AC22">
        <f>Ratios!DV22</f>
        <v>19.200549702072074</v>
      </c>
      <c r="AE22" s="20" t="s">
        <v>164</v>
      </c>
      <c r="AF22" s="20">
        <v>0.70989767223259348</v>
      </c>
      <c r="AG22" s="20">
        <v>0.3601691219539484</v>
      </c>
      <c r="AH22" s="20">
        <v>1.9710120300744762</v>
      </c>
      <c r="AI22" s="20">
        <v>5.3340356386380225E-2</v>
      </c>
      <c r="AJ22" s="20">
        <v>-1.0547837968678198E-2</v>
      </c>
      <c r="AK22" s="20">
        <v>1.430343182433865</v>
      </c>
      <c r="AL22" s="20">
        <v>-1.0547837968678198E-2</v>
      </c>
      <c r="AM22" s="20">
        <v>1.430343182433865</v>
      </c>
    </row>
    <row r="23" spans="4:39" ht="15" customHeight="1" thickBot="1" x14ac:dyDescent="0.3">
      <c r="D23" s="61" t="s">
        <v>237</v>
      </c>
      <c r="E23" s="114">
        <f>P9</f>
        <v>65</v>
      </c>
      <c r="F23" s="114"/>
      <c r="H23" s="98" t="s">
        <v>341</v>
      </c>
      <c r="I23" s="91">
        <f>QUARTILE($M$1:$M$13,1)</f>
        <v>-0.32191477968828597</v>
      </c>
      <c r="J23" s="91">
        <f>QUARTILE($R$1:$R$54,1)</f>
        <v>-7.5472836956070086E-2</v>
      </c>
      <c r="O23" s="20" t="s">
        <v>223</v>
      </c>
      <c r="P23" s="20">
        <v>0.41873416180035139</v>
      </c>
      <c r="Q23" s="20"/>
      <c r="R23">
        <v>2.1666846071667179E-2</v>
      </c>
      <c r="U23" t="s">
        <v>50</v>
      </c>
      <c r="V23">
        <f>(Ratios!BW23-Ratios!BV23)/Ratios!BV23</f>
        <v>-0.20523412159683713</v>
      </c>
      <c r="W23">
        <v>-0.26420492896726061</v>
      </c>
      <c r="X23">
        <v>0</v>
      </c>
      <c r="Y23">
        <v>0.12826777326548067</v>
      </c>
      <c r="Z23">
        <f>Ratios!CQ23</f>
        <v>0.31070489592603096</v>
      </c>
      <c r="AA23">
        <f>Ratios!DA23</f>
        <v>1.3895726145164879</v>
      </c>
      <c r="AB23">
        <v>-7.6957205179212826E-2</v>
      </c>
      <c r="AC23">
        <f>Ratios!DV23</f>
        <v>19.277163686311727</v>
      </c>
      <c r="AE23" s="21" t="s">
        <v>165</v>
      </c>
      <c r="AF23" s="21">
        <v>3.7042473941400434E-3</v>
      </c>
      <c r="AG23" s="21">
        <v>4.83565198765833E-2</v>
      </c>
      <c r="AH23" s="21">
        <v>7.6602853215949257E-2</v>
      </c>
      <c r="AI23" s="21">
        <v>0.93919435543930674</v>
      </c>
      <c r="AJ23" s="21">
        <v>-9.3023193995178846E-2</v>
      </c>
      <c r="AK23" s="21">
        <v>0.10043168878345894</v>
      </c>
      <c r="AL23" s="21">
        <v>-9.3023193995178846E-2</v>
      </c>
      <c r="AM23" s="21">
        <v>0.10043168878345894</v>
      </c>
    </row>
    <row r="24" spans="4:39" ht="15.75" thickBot="1" x14ac:dyDescent="0.3">
      <c r="D24" s="59" t="s">
        <v>183</v>
      </c>
      <c r="E24" s="115">
        <f>P10</f>
        <v>-2.0048994632874479</v>
      </c>
      <c r="F24" s="115"/>
      <c r="O24" s="21" t="s">
        <v>224</v>
      </c>
      <c r="P24" s="21">
        <v>1.9398926370126</v>
      </c>
      <c r="Q24" s="21"/>
      <c r="R24">
        <v>-0.45133123442102258</v>
      </c>
      <c r="U24" t="s">
        <v>20</v>
      </c>
      <c r="V24">
        <f>(Ratios!BW24-Ratios!BV24)/Ratios!BV24</f>
        <v>-0.14170550954928279</v>
      </c>
      <c r="W24">
        <v>-0.14170550954928279</v>
      </c>
      <c r="X24">
        <v>0</v>
      </c>
      <c r="Y24">
        <v>0.10394685324234058</v>
      </c>
      <c r="Z24">
        <f>Ratios!CQ24</f>
        <v>4.4352477310716273E-2</v>
      </c>
      <c r="AA24">
        <f>Ratios!DA24</f>
        <v>2.3332726060769673</v>
      </c>
      <c r="AB24">
        <v>-0.23449929625118809</v>
      </c>
      <c r="AC24">
        <f>Ratios!DV24</f>
        <v>21.044111379583732</v>
      </c>
    </row>
    <row r="25" spans="4:39" ht="30" x14ac:dyDescent="0.25">
      <c r="D25" s="58" t="s">
        <v>229</v>
      </c>
      <c r="E25" s="115">
        <f>P11</f>
        <v>2.4570991587224596E-2</v>
      </c>
      <c r="F25" s="115"/>
      <c r="R25">
        <v>0.14928663226309646</v>
      </c>
      <c r="U25" t="s">
        <v>35</v>
      </c>
      <c r="V25">
        <f>(Ratios!BW25-Ratios!BV25)/Ratios!BV25</f>
        <v>1.5370191684036021</v>
      </c>
      <c r="W25">
        <v>1.5370191684036021</v>
      </c>
      <c r="X25">
        <v>0</v>
      </c>
      <c r="Y25">
        <v>-0.39938797204697246</v>
      </c>
      <c r="Z25">
        <f>Ratios!CQ25</f>
        <v>1.5539374045871E-2</v>
      </c>
      <c r="AA25">
        <f>Ratios!DA25</f>
        <v>1.5021576165084705</v>
      </c>
      <c r="AB25">
        <v>0.54117881081812103</v>
      </c>
      <c r="AC25">
        <f>Ratios!DV25</f>
        <v>20.00966865727036</v>
      </c>
    </row>
    <row r="26" spans="4:39" x14ac:dyDescent="0.25">
      <c r="D26" s="116"/>
      <c r="E26" s="117"/>
      <c r="F26" s="118"/>
      <c r="R26">
        <v>4.8081140792318351E-2</v>
      </c>
      <c r="U26" t="s">
        <v>23</v>
      </c>
      <c r="V26">
        <f>(Ratios!BW26-Ratios!BV26)/Ratios!BV26</f>
        <v>-0.12261917231141431</v>
      </c>
      <c r="W26">
        <v>-0.75932526625319929</v>
      </c>
      <c r="X26">
        <v>1</v>
      </c>
      <c r="Y26">
        <v>-9.9847018341538779E-2</v>
      </c>
      <c r="Z26">
        <f>Ratios!CQ26</f>
        <v>4.7225977267538861E-2</v>
      </c>
      <c r="AA26">
        <f>Ratios!DA26</f>
        <v>1.1394380119159251</v>
      </c>
      <c r="AB26">
        <v>0.10753773761156248</v>
      </c>
      <c r="AC26">
        <f>Ratios!DV26</f>
        <v>20.627871162472513</v>
      </c>
    </row>
    <row r="27" spans="4:39" x14ac:dyDescent="0.25">
      <c r="D27" s="113" t="s">
        <v>327</v>
      </c>
      <c r="E27" s="113"/>
      <c r="F27" s="113"/>
      <c r="R27">
        <v>-5.118786106965207E-2</v>
      </c>
      <c r="U27" t="s">
        <v>57</v>
      </c>
      <c r="V27">
        <f>(Ratios!BW27-Ratios!BV27)/Ratios!BV27</f>
        <v>0.30275615003947837</v>
      </c>
      <c r="W27">
        <v>0.35291372681452765</v>
      </c>
      <c r="X27">
        <v>1</v>
      </c>
      <c r="Y27">
        <v>-0.4053983137695617</v>
      </c>
      <c r="Z27">
        <f>Ratios!CQ27</f>
        <v>0.18238121877924046</v>
      </c>
      <c r="AA27">
        <f>Ratios!DA27</f>
        <v>0.99384619954551978</v>
      </c>
      <c r="AB27">
        <v>0.64697675244313979</v>
      </c>
      <c r="AC27">
        <f>Ratios!DV27</f>
        <v>19.117550990293854</v>
      </c>
      <c r="AE27" t="s">
        <v>187</v>
      </c>
    </row>
    <row r="28" spans="4:39" ht="45.75" thickBot="1" x14ac:dyDescent="0.3">
      <c r="D28" s="58" t="s">
        <v>237</v>
      </c>
      <c r="E28" s="56">
        <v>12</v>
      </c>
      <c r="F28" s="56">
        <v>53</v>
      </c>
      <c r="R28">
        <v>3.0124215960622445E-2</v>
      </c>
      <c r="U28" t="s">
        <v>55</v>
      </c>
      <c r="V28">
        <f>(Ratios!BW28-Ratios!BV28)/Ratios!BV28</f>
        <v>-0.31952367723919595</v>
      </c>
      <c r="W28">
        <v>0.2546581439288772</v>
      </c>
      <c r="X28">
        <v>0</v>
      </c>
      <c r="Y28">
        <v>-8.0088964138404523E-2</v>
      </c>
      <c r="Z28">
        <f>Ratios!CQ28</f>
        <v>0.17786839376253755</v>
      </c>
      <c r="AA28">
        <f>Ratios!DA28</f>
        <v>2.0120519977789804</v>
      </c>
      <c r="AB28">
        <v>-0.10573534022609286</v>
      </c>
      <c r="AC28">
        <f>Ratios!DV28</f>
        <v>20.068024776995326</v>
      </c>
    </row>
    <row r="29" spans="4:39" x14ac:dyDescent="0.25">
      <c r="D29" s="59" t="s">
        <v>180</v>
      </c>
      <c r="E29" s="111">
        <f>P22</f>
        <v>1.0509945123250906</v>
      </c>
      <c r="F29" s="112"/>
      <c r="R29">
        <v>-0.15439502424641116</v>
      </c>
      <c r="U29" t="s">
        <v>27</v>
      </c>
      <c r="V29">
        <f>(Ratios!BW29-Ratios!BV29)/Ratios!BV29</f>
        <v>-0.27239693442238938</v>
      </c>
      <c r="W29">
        <v>-0.14723431535288048</v>
      </c>
      <c r="X29">
        <v>0</v>
      </c>
      <c r="Y29">
        <v>0.13808331012619374</v>
      </c>
      <c r="Z29">
        <f>Ratios!CQ29</f>
        <v>0.44324632768036054</v>
      </c>
      <c r="AA29">
        <f>Ratios!DA29</f>
        <v>2.0802290755670367</v>
      </c>
      <c r="AB29">
        <v>-4.5032578410754205E-2</v>
      </c>
      <c r="AC29">
        <f>Ratios!DV29</f>
        <v>21.217410510843226</v>
      </c>
      <c r="AE29" s="22" t="s">
        <v>188</v>
      </c>
      <c r="AF29" s="22" t="s">
        <v>317</v>
      </c>
      <c r="AG29" s="22" t="s">
        <v>189</v>
      </c>
    </row>
    <row r="30" spans="4:39" ht="30" x14ac:dyDescent="0.25">
      <c r="D30" s="59" t="s">
        <v>230</v>
      </c>
      <c r="E30" s="111">
        <f>P23</f>
        <v>0.41873416180035139</v>
      </c>
      <c r="F30" s="112"/>
      <c r="R30">
        <v>0.10739725429622828</v>
      </c>
      <c r="U30" t="s">
        <v>40</v>
      </c>
      <c r="V30">
        <f>(Ratios!BW30-Ratios!BV30)/Ratios!BV30</f>
        <v>2.1666846071667179E-2</v>
      </c>
      <c r="W30">
        <v>2.1666846071667179E-2</v>
      </c>
      <c r="X30">
        <v>0</v>
      </c>
      <c r="Y30">
        <v>-2.3247398466178168E-2</v>
      </c>
      <c r="Z30">
        <f>Ratios!CQ30</f>
        <v>0.12059474782620573</v>
      </c>
      <c r="AA30">
        <f>Ratios!DA30</f>
        <v>0.85606111235197824</v>
      </c>
      <c r="AB30">
        <v>0.43671022846710622</v>
      </c>
      <c r="AC30">
        <f>Ratios!DV30</f>
        <v>19.140092929513838</v>
      </c>
      <c r="AE30" s="20">
        <v>1</v>
      </c>
      <c r="AF30" s="20">
        <v>-2.4205593145771268E-2</v>
      </c>
      <c r="AG30" s="20">
        <v>-4.8673907420771642E-2</v>
      </c>
    </row>
    <row r="31" spans="4:39" x14ac:dyDescent="0.25">
      <c r="R31">
        <v>0.94378344401671099</v>
      </c>
      <c r="U31" t="s">
        <v>56</v>
      </c>
      <c r="V31">
        <f>(Ratios!BW31-Ratios!BV31)/Ratios!BV31</f>
        <v>0.30167265756764161</v>
      </c>
      <c r="W31">
        <v>0.11066970007585457</v>
      </c>
      <c r="X31">
        <v>1</v>
      </c>
      <c r="Y31">
        <v>8.7262671196355932E-2</v>
      </c>
      <c r="Z31">
        <f>Ratios!CQ31</f>
        <v>6.688605444767752E-2</v>
      </c>
      <c r="AA31">
        <f>Ratios!DA31</f>
        <v>5.6383069346902088</v>
      </c>
      <c r="AB31">
        <v>0.22391776056523094</v>
      </c>
      <c r="AC31">
        <f>Ratios!DV31</f>
        <v>20.422442072153626</v>
      </c>
      <c r="AE31" s="20">
        <v>2</v>
      </c>
      <c r="AF31" s="20">
        <v>6.9183162800931133E-2</v>
      </c>
      <c r="AG31" s="20">
        <v>1.2755462352033831</v>
      </c>
    </row>
    <row r="32" spans="4:39" x14ac:dyDescent="0.25">
      <c r="R32">
        <v>-7.0342979479981499E-2</v>
      </c>
      <c r="U32" t="s">
        <v>30</v>
      </c>
      <c r="V32">
        <f>(Ratios!BW32-Ratios!BV32)/Ratios!BV32</f>
        <v>-0.45161548891163028</v>
      </c>
      <c r="W32">
        <v>-0.45133123442102258</v>
      </c>
      <c r="X32">
        <v>0</v>
      </c>
      <c r="Y32">
        <v>-9.8505592988389692E-2</v>
      </c>
      <c r="Z32">
        <f>Ratios!CQ32</f>
        <v>-6.4417392448239304E-3</v>
      </c>
      <c r="AA32">
        <f>Ratios!DA32</f>
        <v>0.41692797456575514</v>
      </c>
      <c r="AB32">
        <v>0</v>
      </c>
      <c r="AC32">
        <f>Ratios!DV32</f>
        <v>19.025629357637015</v>
      </c>
      <c r="AE32" s="20">
        <v>3</v>
      </c>
      <c r="AF32" s="20">
        <v>-4.1348094841726538E-2</v>
      </c>
      <c r="AG32" s="20">
        <v>-6.9055442406998582E-2</v>
      </c>
    </row>
    <row r="33" spans="18:33" x14ac:dyDescent="0.25">
      <c r="R33">
        <v>-0.11209570297576921</v>
      </c>
      <c r="U33" t="s">
        <v>59</v>
      </c>
      <c r="V33">
        <f>(Ratios!BW33-Ratios!BV33)/Ratios!BV33</f>
        <v>6.4290492031928589E-2</v>
      </c>
      <c r="W33">
        <v>0.14928663226309646</v>
      </c>
      <c r="X33">
        <v>0</v>
      </c>
      <c r="Y33">
        <v>-9.6032622415947885E-2</v>
      </c>
      <c r="Z33">
        <f>Ratios!CQ33</f>
        <v>0.17304748512513518</v>
      </c>
      <c r="AA33">
        <f>Ratios!DA33</f>
        <v>1.5793772912036523</v>
      </c>
      <c r="AB33">
        <v>0.16838737871588558</v>
      </c>
      <c r="AC33">
        <f>Ratios!DV33</f>
        <v>19.134853250086636</v>
      </c>
      <c r="AE33" s="20">
        <v>4</v>
      </c>
      <c r="AF33" s="20">
        <v>0.14376653538906867</v>
      </c>
      <c r="AG33" s="20">
        <v>-0.28159622849470201</v>
      </c>
    </row>
    <row r="34" spans="18:33" x14ac:dyDescent="0.25">
      <c r="R34">
        <v>-0.42814149500026583</v>
      </c>
      <c r="U34" t="s">
        <v>33</v>
      </c>
      <c r="V34">
        <f>(Ratios!BW34-Ratios!BV34)/Ratios!BV34</f>
        <v>299.64981664249024</v>
      </c>
      <c r="W34">
        <v>-0.89590712262600802</v>
      </c>
      <c r="X34">
        <v>1</v>
      </c>
      <c r="Y34">
        <v>0.24802622673361485</v>
      </c>
      <c r="Z34">
        <f>Ratios!CQ34</f>
        <v>1.3046261298188691E-2</v>
      </c>
      <c r="AA34">
        <f>Ratios!DA34</f>
        <v>2.0990767662183996</v>
      </c>
      <c r="AB34">
        <v>-0.45377628097159667</v>
      </c>
      <c r="AC34">
        <f>Ratios!DV34</f>
        <v>20.856412124052323</v>
      </c>
      <c r="AE34" s="20">
        <v>5</v>
      </c>
      <c r="AF34" s="20">
        <v>6.3088138670302357E-2</v>
      </c>
      <c r="AG34" s="20">
        <v>-8.0660929289236349E-2</v>
      </c>
    </row>
    <row r="35" spans="18:33" x14ac:dyDescent="0.25">
      <c r="R35">
        <v>2.1035761934029302E-2</v>
      </c>
      <c r="U35" t="s">
        <v>24</v>
      </c>
      <c r="V35">
        <f>(Ratios!BW35-Ratios!BV35)/Ratios!BV35</f>
        <v>4.8081140792318351E-2</v>
      </c>
      <c r="W35">
        <v>4.8081140792318351E-2</v>
      </c>
      <c r="X35">
        <v>0</v>
      </c>
      <c r="Y35">
        <v>0.19972309976078864</v>
      </c>
      <c r="Z35">
        <f>Ratios!CQ35</f>
        <v>0.11755062302919211</v>
      </c>
      <c r="AA35">
        <f>Ratios!DA35</f>
        <v>3.3141754958181568</v>
      </c>
      <c r="AB35">
        <v>-0.2590358780130575</v>
      </c>
      <c r="AC35">
        <f>Ratios!DV35</f>
        <v>20.84882493297124</v>
      </c>
      <c r="AE35" s="20">
        <v>6</v>
      </c>
      <c r="AF35" s="20">
        <v>0.16612392082391492</v>
      </c>
      <c r="AG35" s="20">
        <v>-0.24491273084633289</v>
      </c>
    </row>
    <row r="36" spans="18:33" x14ac:dyDescent="0.25">
      <c r="R36">
        <v>-0.26090696707529293</v>
      </c>
      <c r="U36" t="s">
        <v>38</v>
      </c>
      <c r="V36">
        <f>(Ratios!BW36-Ratios!BV36)/Ratios!BV36</f>
        <v>-4.3313378630663271E-2</v>
      </c>
      <c r="W36">
        <v>-5.118786106965207E-2</v>
      </c>
      <c r="X36">
        <v>0</v>
      </c>
      <c r="Y36">
        <v>-1.5441462378841567E-2</v>
      </c>
      <c r="Z36">
        <f>Ratios!CQ36</f>
        <v>0.13530214819412545</v>
      </c>
      <c r="AA36">
        <f>Ratios!DA36</f>
        <v>2.5473388286727827</v>
      </c>
      <c r="AB36">
        <v>1.8055702397310445E-2</v>
      </c>
      <c r="AC36">
        <f>Ratios!DV36</f>
        <v>20.261256051623441</v>
      </c>
      <c r="AE36" s="20">
        <v>7</v>
      </c>
      <c r="AF36" s="20">
        <v>6.5716879939283726E-2</v>
      </c>
      <c r="AG36" s="20">
        <v>9.0594650184076572E-2</v>
      </c>
    </row>
    <row r="37" spans="18:33" x14ac:dyDescent="0.25">
      <c r="R37">
        <v>9.7261873338068183E-2</v>
      </c>
      <c r="U37" t="s">
        <v>12</v>
      </c>
      <c r="V37">
        <f>(Ratios!BW37-Ratios!BV37)/Ratios!BV37</f>
        <v>3.0124215960622445E-2</v>
      </c>
      <c r="W37">
        <v>3.0124215960622445E-2</v>
      </c>
      <c r="X37">
        <v>0</v>
      </c>
      <c r="Y37">
        <v>-2.3742748771867436E-2</v>
      </c>
      <c r="Z37">
        <f>Ratios!CQ37</f>
        <v>0.20591018310557765</v>
      </c>
      <c r="AA37">
        <f>Ratios!DA37</f>
        <v>1.1317450752714824</v>
      </c>
      <c r="AB37">
        <v>2.8026945491433995E-2</v>
      </c>
      <c r="AC37">
        <f>Ratios!DV37</f>
        <v>22.053189297850203</v>
      </c>
      <c r="AE37" s="20">
        <v>8</v>
      </c>
      <c r="AF37" s="20">
        <v>2.622199567773708E-2</v>
      </c>
      <c r="AG37" s="20">
        <v>0.3005283359612233</v>
      </c>
    </row>
    <row r="38" spans="18:33" x14ac:dyDescent="0.25">
      <c r="R38">
        <v>-0.13649064111613951</v>
      </c>
      <c r="U38" t="s">
        <v>25</v>
      </c>
      <c r="V38">
        <f>(Ratios!BW38-Ratios!BV38)/Ratios!BV38</f>
        <v>-0.10068549541297145</v>
      </c>
      <c r="W38">
        <v>-0.15439502424641116</v>
      </c>
      <c r="X38">
        <v>0</v>
      </c>
      <c r="Y38">
        <v>0.51834605811449508</v>
      </c>
      <c r="Z38">
        <f>Ratios!CQ38</f>
        <v>5.3511999648420489E-2</v>
      </c>
      <c r="AA38">
        <f>Ratios!DA38</f>
        <v>2.4729683298774665</v>
      </c>
      <c r="AB38">
        <v>-7.6064335957332668E-2</v>
      </c>
      <c r="AC38">
        <f>Ratios!DV38</f>
        <v>20.936733124655593</v>
      </c>
      <c r="AE38" s="20">
        <v>9</v>
      </c>
      <c r="AF38" s="20">
        <v>7.5977008801935031E-2</v>
      </c>
      <c r="AG38" s="20">
        <v>-0.1335619339826874</v>
      </c>
    </row>
    <row r="39" spans="18:33" x14ac:dyDescent="0.25">
      <c r="R39">
        <v>-6.2823966790331892E-2</v>
      </c>
      <c r="U39" t="s">
        <v>61</v>
      </c>
      <c r="V39">
        <f>(Ratios!BW39-Ratios!BV39)/Ratios!BV39</f>
        <v>9.7839581080580731E-2</v>
      </c>
      <c r="W39">
        <v>0.10739725429622828</v>
      </c>
      <c r="X39">
        <v>0</v>
      </c>
      <c r="Y39">
        <v>0.2605277792803154</v>
      </c>
      <c r="Z39">
        <f>Ratios!CQ39</f>
        <v>0.23534020544204323</v>
      </c>
      <c r="AA39">
        <f>Ratios!DA39</f>
        <v>0.69691561817105718</v>
      </c>
      <c r="AB39">
        <v>2.0710724304727885E-2</v>
      </c>
      <c r="AC39">
        <f>Ratios!DV39</f>
        <v>19.816140476935612</v>
      </c>
      <c r="AE39" s="20">
        <v>10</v>
      </c>
      <c r="AF39" s="20">
        <v>7.4990616396033161E-3</v>
      </c>
      <c r="AG39" s="20">
        <v>-3.7336986372474381E-3</v>
      </c>
    </row>
    <row r="40" spans="18:33" x14ac:dyDescent="0.25">
      <c r="R40">
        <v>-7.6337282419245811E-2</v>
      </c>
      <c r="U40" t="s">
        <v>21</v>
      </c>
      <c r="V40">
        <f>(Ratios!BW40-Ratios!BV40)/Ratios!BV40</f>
        <v>0.94378342196732312</v>
      </c>
      <c r="W40">
        <v>0.94378344401671099</v>
      </c>
      <c r="X40">
        <v>0</v>
      </c>
      <c r="Y40">
        <v>-3.9952146434246841E-2</v>
      </c>
      <c r="Z40">
        <f>Ratios!CQ40</f>
        <v>7.993197863889534E-2</v>
      </c>
      <c r="AA40">
        <f>Ratios!DA40</f>
        <v>0.65678218393535837</v>
      </c>
      <c r="AB40">
        <v>-2.3904725374546274E-2</v>
      </c>
      <c r="AC40">
        <f>Ratios!DV40</f>
        <v>19.903868671567082</v>
      </c>
      <c r="AE40" s="20">
        <v>11</v>
      </c>
      <c r="AF40" s="20">
        <v>7.897054969720739E-2</v>
      </c>
      <c r="AG40" s="20">
        <v>-0.13456112157272865</v>
      </c>
    </row>
    <row r="41" spans="18:33" x14ac:dyDescent="0.25">
      <c r="R41">
        <v>0.16902633038170189</v>
      </c>
      <c r="U41" t="s">
        <v>42</v>
      </c>
      <c r="V41">
        <f>(Ratios!BW41-Ratios!BV41)/Ratios!BV41</f>
        <v>-3.8390130641438598E-2</v>
      </c>
      <c r="W41">
        <v>-7.0342979479981499E-2</v>
      </c>
      <c r="X41">
        <v>0</v>
      </c>
      <c r="Y41">
        <v>-9.5412769819334692E-2</v>
      </c>
      <c r="Z41">
        <f>Ratios!CQ41</f>
        <v>2.5330183047270322E-2</v>
      </c>
      <c r="AA41">
        <f>Ratios!DA41</f>
        <v>1.3435777953520522</v>
      </c>
      <c r="AB41">
        <v>-6.5752038890752165E-2</v>
      </c>
      <c r="AC41">
        <f>Ratios!DV41</f>
        <v>19.698119391096817</v>
      </c>
      <c r="AE41" s="20">
        <v>12</v>
      </c>
      <c r="AF41" s="20">
        <v>9.733422819212606E-2</v>
      </c>
      <c r="AG41" s="20">
        <v>-3.5467667954875458E-2</v>
      </c>
    </row>
    <row r="42" spans="18:33" x14ac:dyDescent="0.25">
      <c r="R42">
        <v>0.43762107458021271</v>
      </c>
      <c r="U42" t="s">
        <v>45</v>
      </c>
      <c r="V42">
        <f>(Ratios!BW42-Ratios!BV42)/Ratios!BV42</f>
        <v>-0.11069788963302177</v>
      </c>
      <c r="W42">
        <v>-0.11069788963302177</v>
      </c>
      <c r="X42">
        <v>1</v>
      </c>
      <c r="Y42">
        <v>0.15887445712793405</v>
      </c>
      <c r="Z42">
        <f>Ratios!CQ42</f>
        <v>0.20323568842900733</v>
      </c>
      <c r="AA42">
        <f>Ratios!DA42</f>
        <v>2.1281125246008887</v>
      </c>
      <c r="AB42">
        <v>0.11237688531704618</v>
      </c>
      <c r="AC42">
        <f>Ratios!DV42</f>
        <v>19.724089590449374</v>
      </c>
      <c r="AE42" s="20">
        <v>13</v>
      </c>
      <c r="AF42" s="20">
        <v>-0.10807965516751214</v>
      </c>
      <c r="AG42" s="20">
        <v>0.15400895543190732</v>
      </c>
    </row>
    <row r="43" spans="18:33" x14ac:dyDescent="0.25">
      <c r="R43">
        <v>-4.4565145355791556E-2</v>
      </c>
      <c r="U43" t="s">
        <v>34</v>
      </c>
      <c r="V43">
        <f>(Ratios!BW43-Ratios!BV43)/Ratios!BV43</f>
        <v>-0.11209570297576921</v>
      </c>
      <c r="W43">
        <v>-0.11209570297576921</v>
      </c>
      <c r="X43">
        <v>0</v>
      </c>
      <c r="Y43">
        <v>-8.5939214041427375E-2</v>
      </c>
      <c r="Z43">
        <f>Ratios!CQ43</f>
        <v>0.23549504205114968</v>
      </c>
      <c r="AA43">
        <f>Ratios!DA43</f>
        <v>1.1766750553870642</v>
      </c>
      <c r="AB43">
        <v>-2.1364734633025434E-2</v>
      </c>
      <c r="AC43">
        <f>Ratios!DV43</f>
        <v>19.426899931003486</v>
      </c>
      <c r="AE43" s="20">
        <v>14</v>
      </c>
      <c r="AF43" s="20">
        <v>1.625831327297169E-2</v>
      </c>
      <c r="AG43" s="20">
        <v>0.3493342918408836</v>
      </c>
    </row>
    <row r="44" spans="18:33" x14ac:dyDescent="0.25">
      <c r="R44">
        <v>-4.881415040125877E-2</v>
      </c>
      <c r="U44" t="s">
        <v>26</v>
      </c>
      <c r="V44">
        <f>(Ratios!BW44-Ratios!BV44)/Ratios!BV44</f>
        <v>-0.42988006765466263</v>
      </c>
      <c r="W44">
        <v>-0.42814149500026583</v>
      </c>
      <c r="X44">
        <v>0</v>
      </c>
      <c r="Y44">
        <v>-2.0199470343358866E-2</v>
      </c>
      <c r="Z44">
        <f>Ratios!CQ44</f>
        <v>0.20260972934270252</v>
      </c>
      <c r="AA44">
        <f>Ratios!DA44</f>
        <v>2.0079792727089139</v>
      </c>
      <c r="AB44">
        <v>5.7076101641599035E-2</v>
      </c>
      <c r="AC44">
        <f>Ratios!DV44</f>
        <v>20.589717302460681</v>
      </c>
      <c r="AE44" s="20">
        <v>15</v>
      </c>
      <c r="AF44" s="20">
        <v>-0.29977228005188222</v>
      </c>
      <c r="AG44" s="20">
        <v>0.27561159068349733</v>
      </c>
    </row>
    <row r="45" spans="18:33" x14ac:dyDescent="0.25">
      <c r="R45">
        <v>-3.740498330967925E-2</v>
      </c>
      <c r="U45" t="s">
        <v>47</v>
      </c>
      <c r="V45">
        <f>(Ratios!BW45-Ratios!BV45)/Ratios!BV45</f>
        <v>3.5970101700966373E-2</v>
      </c>
      <c r="W45">
        <v>2.1035761934029302E-2</v>
      </c>
      <c r="X45">
        <v>0</v>
      </c>
      <c r="Y45">
        <v>0.11375639164730844</v>
      </c>
      <c r="Z45">
        <f>Ratios!CQ45</f>
        <v>5.7772506325087077E-2</v>
      </c>
      <c r="AA45">
        <f>Ratios!DA45</f>
        <v>0.15152731792250249</v>
      </c>
      <c r="AB45">
        <v>-1.7111077695075676E-2</v>
      </c>
      <c r="AC45">
        <f>Ratios!DV45</f>
        <v>17.152533512198698</v>
      </c>
      <c r="AE45" s="20">
        <v>16</v>
      </c>
      <c r="AF45" s="20">
        <v>-0.12462456958147226</v>
      </c>
      <c r="AG45" s="20">
        <v>0.4495726536773485</v>
      </c>
    </row>
    <row r="46" spans="18:33" x14ac:dyDescent="0.25">
      <c r="R46">
        <v>-2.8920618942712958E-2</v>
      </c>
      <c r="U46" t="s">
        <v>19</v>
      </c>
      <c r="V46">
        <f>(Ratios!BW46-Ratios!BV46)/Ratios!BV46</f>
        <v>-0.26090696707529293</v>
      </c>
      <c r="W46">
        <v>-0.26090696707529293</v>
      </c>
      <c r="X46">
        <v>0</v>
      </c>
      <c r="Y46">
        <v>-0.11256996122934425</v>
      </c>
      <c r="Z46">
        <f>Ratios!CQ46</f>
        <v>0.12448444575575882</v>
      </c>
      <c r="AA46">
        <f>Ratios!DA46</f>
        <v>1.6471704992969376</v>
      </c>
      <c r="AB46">
        <v>0.10105183198659587</v>
      </c>
      <c r="AC46">
        <f>Ratios!DV46</f>
        <v>21.218240046243544</v>
      </c>
      <c r="AE46" s="20">
        <v>17</v>
      </c>
      <c r="AF46" s="20">
        <v>-0.10697967423306712</v>
      </c>
      <c r="AG46" s="20">
        <v>-1.8479510922318393E-2</v>
      </c>
    </row>
    <row r="47" spans="18:33" x14ac:dyDescent="0.25">
      <c r="R47">
        <v>-2.4197288158137886E-2</v>
      </c>
      <c r="U47" t="s">
        <v>54</v>
      </c>
      <c r="V47">
        <f>(Ratios!BW47-Ratios!BV47)/Ratios!BV47</f>
        <v>9.7261873338068183E-2</v>
      </c>
      <c r="W47">
        <v>9.7261873338068183E-2</v>
      </c>
      <c r="X47">
        <v>0</v>
      </c>
      <c r="Y47">
        <v>3.1222899873473507E-2</v>
      </c>
      <c r="Z47">
        <f>Ratios!CQ47</f>
        <v>6.5776005459120573E-2</v>
      </c>
      <c r="AA47">
        <f>Ratios!DA47</f>
        <v>6.6404124194992962</v>
      </c>
      <c r="AB47">
        <v>-0.24434289463790781</v>
      </c>
      <c r="AC47">
        <f>Ratios!DV47</f>
        <v>21.348333836155984</v>
      </c>
      <c r="AE47" s="20">
        <v>18</v>
      </c>
      <c r="AF47" s="20">
        <v>-0.24439220648898158</v>
      </c>
      <c r="AG47" s="20">
        <v>-7.752257319930439E-2</v>
      </c>
    </row>
    <row r="48" spans="18:33" x14ac:dyDescent="0.25">
      <c r="R48">
        <v>-3.8504798419689137E-2</v>
      </c>
      <c r="U48" t="s">
        <v>60</v>
      </c>
      <c r="V48">
        <f>(Ratios!BW48-Ratios!BV48)/Ratios!BV48</f>
        <v>-7.1322222257854354E-2</v>
      </c>
      <c r="W48">
        <v>-0.13649064111613951</v>
      </c>
      <c r="X48">
        <v>0</v>
      </c>
      <c r="Y48">
        <v>-5.7261056698044988E-2</v>
      </c>
      <c r="Z48">
        <f>Ratios!CQ48</f>
        <v>0.11602168695378236</v>
      </c>
      <c r="AA48">
        <f>Ratios!DA48</f>
        <v>0.77983842109953572</v>
      </c>
      <c r="AB48">
        <v>-2.3159533009205837E-2</v>
      </c>
      <c r="AC48">
        <f>Ratios!DV48</f>
        <v>18.563793448856028</v>
      </c>
      <c r="AE48" s="20">
        <v>19</v>
      </c>
      <c r="AF48" s="20">
        <v>0.10806491968514814</v>
      </c>
      <c r="AG48" s="20">
        <v>0.46404966282585963</v>
      </c>
    </row>
    <row r="49" spans="18:33" x14ac:dyDescent="0.25">
      <c r="R49">
        <v>-2.5442567765079499E-2</v>
      </c>
      <c r="U49" t="s">
        <v>18</v>
      </c>
      <c r="V49">
        <f>(Ratios!BW49-Ratios!BV49)/Ratios!BV49</f>
        <v>-6.2507374152256018E-2</v>
      </c>
      <c r="W49">
        <v>-6.2823966790331892E-2</v>
      </c>
      <c r="X49">
        <v>0</v>
      </c>
      <c r="Y49">
        <v>-1.4620373267709428E-2</v>
      </c>
      <c r="Z49">
        <f>Ratios!CQ49</f>
        <v>0.15598027487747235</v>
      </c>
      <c r="AA49">
        <f>Ratios!DA49</f>
        <v>1.9722834616521994</v>
      </c>
      <c r="AB49">
        <v>1.934343020221781E-2</v>
      </c>
      <c r="AC49">
        <f>Ratios!DV49</f>
        <v>21.319789425203329</v>
      </c>
      <c r="AE49" s="20">
        <v>20</v>
      </c>
      <c r="AF49" s="20">
        <v>-6.212576130389863E-2</v>
      </c>
      <c r="AG49" s="20">
        <v>2.3787490052910712E-2</v>
      </c>
    </row>
    <row r="50" spans="18:33" x14ac:dyDescent="0.25">
      <c r="R50">
        <v>-4.6620643051902513E-2</v>
      </c>
      <c r="U50" t="s">
        <v>22</v>
      </c>
      <c r="V50">
        <f>(Ratios!BW50-Ratios!BV50)/Ratios!BV50</f>
        <v>-2.4505929017747043E-2</v>
      </c>
      <c r="W50">
        <v>-2.6926280513477084E-2</v>
      </c>
      <c r="X50">
        <v>1</v>
      </c>
      <c r="Y50">
        <v>-3.2627919511911296E-2</v>
      </c>
      <c r="Z50">
        <f>Ratios!CQ50</f>
        <v>0.12162821879168009</v>
      </c>
      <c r="AA50">
        <f>Ratios!DA50</f>
        <v>1.1463375432362204</v>
      </c>
      <c r="AB50">
        <v>0.18404514389263588</v>
      </c>
      <c r="AC50">
        <f>Ratios!DV50</f>
        <v>20.338364519317395</v>
      </c>
      <c r="AE50" s="20">
        <v>21</v>
      </c>
      <c r="AF50" s="20">
        <v>-0.12811272136236432</v>
      </c>
      <c r="AG50" s="20">
        <v>-0.13609220760489629</v>
      </c>
    </row>
    <row r="51" spans="18:33" x14ac:dyDescent="0.25">
      <c r="R51">
        <v>-3.4058454434543146E-2</v>
      </c>
      <c r="U51" t="s">
        <v>43</v>
      </c>
      <c r="V51">
        <f>(Ratios!BW51-Ratios!BV51)/Ratios!BV51</f>
        <v>0.17028040035595285</v>
      </c>
      <c r="W51">
        <v>0.17028040035595285</v>
      </c>
      <c r="X51">
        <v>1</v>
      </c>
      <c r="Y51">
        <v>7.5523938327380413E-2</v>
      </c>
      <c r="Z51">
        <f>Ratios!CQ51</f>
        <v>3.9068527610859834E-2</v>
      </c>
      <c r="AA51">
        <f>Ratios!DA51</f>
        <v>1.5250734050094779</v>
      </c>
      <c r="AB51">
        <v>-0.13802211044160731</v>
      </c>
      <c r="AC51">
        <f>Ratios!DV51</f>
        <v>19.558838651319565</v>
      </c>
      <c r="AE51" s="20">
        <v>22</v>
      </c>
      <c r="AF51" s="20">
        <v>-1.0990662693285608E-2</v>
      </c>
      <c r="AG51" s="20">
        <v>-0.13071484685599719</v>
      </c>
    </row>
    <row r="52" spans="18:33" x14ac:dyDescent="0.25">
      <c r="R52">
        <v>-2.7410349112399347E-2</v>
      </c>
      <c r="U52" t="s">
        <v>32</v>
      </c>
      <c r="V52">
        <f>(Ratios!BW52-Ratios!BV52)/Ratios!BV52</f>
        <v>-8.6027294979011446E-2</v>
      </c>
      <c r="W52">
        <v>-7.6337282419245811E-2</v>
      </c>
      <c r="X52">
        <v>0</v>
      </c>
      <c r="Y52">
        <v>0.11071789630755985</v>
      </c>
      <c r="Z52">
        <f>Ratios!CQ52</f>
        <v>0.2420995779681156</v>
      </c>
      <c r="AA52">
        <f>Ratios!DA52</f>
        <v>0.32155662901144888</v>
      </c>
      <c r="AB52">
        <v>5.6248859902112286E-2</v>
      </c>
      <c r="AC52">
        <f>Ratios!DV52</f>
        <v>18.417119891636133</v>
      </c>
      <c r="AE52" s="20">
        <v>23</v>
      </c>
      <c r="AF52" s="20">
        <v>0.53874716602535577</v>
      </c>
      <c r="AG52" s="20">
        <v>0.99827200237824631</v>
      </c>
    </row>
    <row r="53" spans="18:33" x14ac:dyDescent="0.25">
      <c r="R53">
        <v>-6.1615765175164136E-2</v>
      </c>
      <c r="U53" t="s">
        <v>29</v>
      </c>
      <c r="V53">
        <f>(Ratios!BW53-Ratios!BV53)/Ratios!BV53</f>
        <v>0.15113671833752676</v>
      </c>
      <c r="W53">
        <v>0.16902633038170189</v>
      </c>
      <c r="X53">
        <v>0</v>
      </c>
      <c r="Y53">
        <v>6.4653608437624924E-2</v>
      </c>
      <c r="Z53">
        <f>Ratios!CQ53</f>
        <v>0.10138679622397835</v>
      </c>
      <c r="AA53">
        <f>Ratios!DA53</f>
        <v>1.8138946116868075</v>
      </c>
      <c r="AB53">
        <v>-1.9210586717529621E-2</v>
      </c>
      <c r="AC53">
        <f>Ratios!DV53</f>
        <v>20.600923047520389</v>
      </c>
      <c r="AE53" s="20">
        <v>24</v>
      </c>
      <c r="AF53" s="20">
        <v>-9.7821461557244263E-2</v>
      </c>
      <c r="AG53" s="20">
        <v>-0.66150380469595504</v>
      </c>
    </row>
    <row r="54" spans="18:33" x14ac:dyDescent="0.25">
      <c r="R54">
        <v>-2.3056979112034151E-2</v>
      </c>
      <c r="U54" t="s">
        <v>31</v>
      </c>
      <c r="V54">
        <f>(Ratios!BW54-Ratios!BV54)/Ratios!BV54</f>
        <v>0.43762107458021271</v>
      </c>
      <c r="W54">
        <v>0.43762107458021271</v>
      </c>
      <c r="X54">
        <v>0</v>
      </c>
      <c r="Y54">
        <v>0.15140329758526921</v>
      </c>
      <c r="Z54">
        <f>Ratios!CQ54</f>
        <v>0.25916920732114207</v>
      </c>
      <c r="AA54">
        <f>Ratios!DA54</f>
        <v>0.40321855755097191</v>
      </c>
      <c r="AB54">
        <v>1.9909574114330315E-2</v>
      </c>
      <c r="AC54">
        <f>Ratios!DV54</f>
        <v>19.603323449571416</v>
      </c>
      <c r="AE54" s="20">
        <v>25</v>
      </c>
      <c r="AF54" s="20">
        <v>0.15421097574337175</v>
      </c>
      <c r="AG54" s="20">
        <v>0.1987027510711559</v>
      </c>
    </row>
    <row r="55" spans="18:33" x14ac:dyDescent="0.25">
      <c r="U55" t="s">
        <v>48</v>
      </c>
      <c r="V55">
        <f>(Ratios!BW55-Ratios!BV55)/Ratios!BV55</f>
        <v>-0.19546660099312799</v>
      </c>
      <c r="W55">
        <v>-6.8092366449738415E-2</v>
      </c>
      <c r="X55">
        <v>1</v>
      </c>
      <c r="Y55">
        <v>-0.16672085144954796</v>
      </c>
      <c r="Z55">
        <f>Ratios!CQ55</f>
        <v>7.3092511233068203E-2</v>
      </c>
      <c r="AA55">
        <f>Ratios!DA55</f>
        <v>1.4711499154617631</v>
      </c>
      <c r="AB55">
        <v>0.25872093021610731</v>
      </c>
      <c r="AC55">
        <f>Ratios!DV55</f>
        <v>18.466670122915428</v>
      </c>
      <c r="AE55" s="20">
        <v>26</v>
      </c>
      <c r="AF55" s="20">
        <v>-4.2435382975609684E-2</v>
      </c>
      <c r="AG55" s="20">
        <v>0.29709352690448687</v>
      </c>
    </row>
    <row r="56" spans="18:33" x14ac:dyDescent="0.25">
      <c r="U56" t="s">
        <v>15</v>
      </c>
      <c r="V56">
        <f>(Ratios!BW56-Ratios!BV56)/Ratios!BV56</f>
        <v>-1.3920744083343879E-2</v>
      </c>
      <c r="W56">
        <v>-2.7953328372600009E-2</v>
      </c>
      <c r="X56">
        <v>1</v>
      </c>
      <c r="Y56">
        <v>1.6407642871620907E-2</v>
      </c>
      <c r="Z56">
        <f>Ratios!CQ56</f>
        <v>0.13679902816426256</v>
      </c>
      <c r="AA56">
        <f>Ratios!DA56</f>
        <v>0.55482810996886001</v>
      </c>
      <c r="AB56">
        <v>-6.0406731046045055E-2</v>
      </c>
      <c r="AC56">
        <f>Ratios!DV56</f>
        <v>19.829479828416542</v>
      </c>
      <c r="AE56" s="20">
        <v>27</v>
      </c>
      <c r="AF56" s="20">
        <v>-0.20782382016642215</v>
      </c>
      <c r="AG56" s="20">
        <v>6.0589504813541667E-2</v>
      </c>
    </row>
    <row r="57" spans="18:33" x14ac:dyDescent="0.25">
      <c r="U57" t="s">
        <v>52</v>
      </c>
      <c r="V57">
        <f>(Ratios!BW57-Ratios!BV57)/Ratios!BV57</f>
        <v>-0.42183182988888424</v>
      </c>
      <c r="W57">
        <v>-0.46042649518851608</v>
      </c>
      <c r="X57">
        <v>1</v>
      </c>
      <c r="Y57">
        <v>-7.8907179393645721E-2</v>
      </c>
      <c r="Z57">
        <f>Ratios!CQ57</f>
        <v>4.5398986778024897E-2</v>
      </c>
      <c r="AA57">
        <f>Ratios!DA57</f>
        <v>0.75687300424943449</v>
      </c>
      <c r="AB57">
        <v>0.1752740831355819</v>
      </c>
      <c r="AC57">
        <f>Ratios!DV57</f>
        <v>19.443246776540882</v>
      </c>
      <c r="AE57" s="20">
        <v>28</v>
      </c>
      <c r="AF57" s="20">
        <v>0.38811932952993039</v>
      </c>
      <c r="AG57" s="20">
        <v>-0.3664524834582632</v>
      </c>
    </row>
    <row r="58" spans="18:33" x14ac:dyDescent="0.25">
      <c r="U58" t="s">
        <v>118</v>
      </c>
      <c r="V58">
        <f>(Ratios!BW58-Ratios!BV58)/Ratios!BV58</f>
        <v>-4.9555988737875957E-2</v>
      </c>
      <c r="W58">
        <v>-4.4565145355791556E-2</v>
      </c>
      <c r="X58">
        <v>0</v>
      </c>
      <c r="Y58">
        <v>-4.7086593679569272E-2</v>
      </c>
      <c r="Z58">
        <f>Ratios!CQ58</f>
        <v>0.15205385208084304</v>
      </c>
      <c r="AA58">
        <f>Ratios!DA58</f>
        <v>2.2566221336690608</v>
      </c>
      <c r="AB58">
        <v>-8.5746702291562126E-3</v>
      </c>
      <c r="AC58">
        <f>Ratios!DV58</f>
        <v>19.867278498829894</v>
      </c>
      <c r="AE58" s="20">
        <v>29</v>
      </c>
      <c r="AF58" s="20">
        <v>-2.0158112758979788E-2</v>
      </c>
      <c r="AG58" s="20">
        <v>0.13082781283483436</v>
      </c>
    </row>
    <row r="59" spans="18:33" x14ac:dyDescent="0.25">
      <c r="U59" t="s">
        <v>119</v>
      </c>
      <c r="V59">
        <f>(Ratios!BW59-Ratios!BV59)/Ratios!BV59</f>
        <v>-5.3875032812041243E-2</v>
      </c>
      <c r="W59">
        <v>-4.881415040125877E-2</v>
      </c>
      <c r="X59">
        <v>0</v>
      </c>
      <c r="Y59">
        <v>-4.8964554965460906E-2</v>
      </c>
      <c r="Z59">
        <f>Ratios!CQ59</f>
        <v>0.16201146215798387</v>
      </c>
      <c r="AA59">
        <f>Ratios!DA59</f>
        <v>2.3841561494434047</v>
      </c>
      <c r="AB59">
        <v>6.064167681555032E-2</v>
      </c>
      <c r="AC59">
        <f>Ratios!DV59</f>
        <v>19.857163032391664</v>
      </c>
      <c r="AE59" s="20">
        <v>30</v>
      </c>
      <c r="AF59" s="20">
        <v>0.18026605155727821</v>
      </c>
      <c r="AG59" s="20">
        <v>-0.63159728597830078</v>
      </c>
    </row>
    <row r="60" spans="18:33" x14ac:dyDescent="0.25">
      <c r="U60" t="s">
        <v>120</v>
      </c>
      <c r="V60">
        <f>(Ratios!BW60-Ratios!BV60)/Ratios!BV60</f>
        <v>-4.4506014258246726E-2</v>
      </c>
      <c r="W60">
        <v>-3.740498330967925E-2</v>
      </c>
      <c r="X60">
        <v>0</v>
      </c>
      <c r="Y60">
        <v>-3.0165760898216258E-2</v>
      </c>
      <c r="Z60">
        <f>Ratios!CQ60</f>
        <v>0.18663122139338689</v>
      </c>
      <c r="AA60">
        <f>Ratios!DA60</f>
        <v>2.5751907217918659</v>
      </c>
      <c r="AB60">
        <v>0.1024977531871557</v>
      </c>
      <c r="AC60">
        <f>Ratios!DV60</f>
        <v>19.900902916208771</v>
      </c>
      <c r="AE60" s="20">
        <v>31</v>
      </c>
      <c r="AF60" s="20">
        <v>0.15163969582043704</v>
      </c>
      <c r="AG60" s="20">
        <v>-2.3530635573405789E-3</v>
      </c>
    </row>
    <row r="61" spans="18:33" x14ac:dyDescent="0.25">
      <c r="U61" t="s">
        <v>121</v>
      </c>
      <c r="V61">
        <f>(Ratios!BW61-Ratios!BV61)/Ratios!BV61</f>
        <v>-3.4206508800538653E-2</v>
      </c>
      <c r="W61">
        <v>-2.8920618942712958E-2</v>
      </c>
      <c r="X61">
        <v>0</v>
      </c>
      <c r="Y61">
        <v>-7.1717760162225253E-2</v>
      </c>
      <c r="Z61">
        <f>Ratios!CQ61</f>
        <v>0.14234053236519775</v>
      </c>
      <c r="AA61">
        <f>Ratios!DA61</f>
        <v>2.2894086991273905</v>
      </c>
      <c r="AB61">
        <v>0.11108353390007471</v>
      </c>
      <c r="AC61">
        <f>Ratios!DV61</f>
        <v>19.639693676386578</v>
      </c>
      <c r="AE61" s="20">
        <v>32</v>
      </c>
      <c r="AF61" s="20">
        <v>-0.45189588392387026</v>
      </c>
      <c r="AG61" s="20">
        <v>-0.44401123870213777</v>
      </c>
    </row>
    <row r="62" spans="18:33" x14ac:dyDescent="0.25">
      <c r="U62" t="s">
        <v>122</v>
      </c>
      <c r="V62">
        <f>(Ratios!BW62-Ratios!BV62)/Ratios!BV62</f>
        <v>-3.0763747226923387E-2</v>
      </c>
      <c r="W62">
        <v>-2.4197288158137886E-2</v>
      </c>
      <c r="X62">
        <v>0</v>
      </c>
      <c r="Y62">
        <v>-5.8215098770874246E-2</v>
      </c>
      <c r="Z62">
        <f>Ratios!CQ62</f>
        <v>0.17548467439073248</v>
      </c>
      <c r="AA62">
        <f>Ratios!DA62</f>
        <v>2.4343564269317599</v>
      </c>
      <c r="AB62">
        <v>7.6934643173617145E-2</v>
      </c>
      <c r="AC62">
        <f>Ratios!DV62</f>
        <v>19.774291120481536</v>
      </c>
      <c r="AE62" s="20">
        <v>33</v>
      </c>
      <c r="AF62" s="20">
        <v>-8.5375320245502401E-2</v>
      </c>
      <c r="AG62" s="20">
        <v>0.13345646103782074</v>
      </c>
    </row>
    <row r="63" spans="18:33" x14ac:dyDescent="0.25">
      <c r="U63" t="s">
        <v>123</v>
      </c>
      <c r="V63">
        <f>(Ratios!BW63-Ratios!BV63)/Ratios!BV63</f>
        <v>-4.3747938363046197E-2</v>
      </c>
      <c r="W63">
        <v>-3.8504798419689137E-2</v>
      </c>
      <c r="X63">
        <v>0</v>
      </c>
      <c r="Y63">
        <v>-6.5936793905564534E-2</v>
      </c>
      <c r="Z63">
        <f>Ratios!CQ63</f>
        <v>0.1450854014856596</v>
      </c>
      <c r="AA63">
        <f>Ratios!DA63</f>
        <v>2.2867002362430595</v>
      </c>
      <c r="AB63">
        <v>5.5882343994774285E-2</v>
      </c>
      <c r="AC63">
        <f>Ratios!DV63</f>
        <v>20.051836262664906</v>
      </c>
      <c r="AE63" s="20">
        <v>34</v>
      </c>
      <c r="AF63" s="20">
        <v>8.4865296223361877E-2</v>
      </c>
      <c r="AG63" s="20">
        <v>-0.13605315729301395</v>
      </c>
    </row>
    <row r="64" spans="18:33" x14ac:dyDescent="0.25">
      <c r="U64" t="s">
        <v>124</v>
      </c>
      <c r="V64">
        <f>(Ratios!BW64-Ratios!BV64)/Ratios!BV64</f>
        <v>-3.0598812551664186E-2</v>
      </c>
      <c r="W64">
        <v>-2.5442567765079499E-2</v>
      </c>
      <c r="X64">
        <v>0</v>
      </c>
      <c r="Y64">
        <v>-7.5524360163764098E-2</v>
      </c>
      <c r="Z64">
        <f>Ratios!CQ64</f>
        <v>0.15182196089415184</v>
      </c>
      <c r="AA64">
        <f>Ratios!DA64</f>
        <v>2.3518377351778814</v>
      </c>
      <c r="AB64">
        <v>8.3725109063317121E-2</v>
      </c>
      <c r="AC64">
        <f>Ratios!DV64</f>
        <v>19.808209430479128</v>
      </c>
      <c r="AE64" s="20">
        <v>35</v>
      </c>
      <c r="AF64" s="20">
        <v>3.7812985463021795E-2</v>
      </c>
      <c r="AG64" s="20">
        <v>-7.6887695023993494E-3</v>
      </c>
    </row>
    <row r="65" spans="21:33" x14ac:dyDescent="0.25">
      <c r="U65" t="s">
        <v>125</v>
      </c>
      <c r="V65">
        <f>(Ratios!BW65-Ratios!BV65)/Ratios!BV65</f>
        <v>-5.1461561890531464E-2</v>
      </c>
      <c r="W65">
        <v>-4.6620643051902513E-2</v>
      </c>
      <c r="X65">
        <v>0</v>
      </c>
      <c r="Y65">
        <v>-5.6456350085326193E-2</v>
      </c>
      <c r="Z65">
        <f>Ratios!CQ65</f>
        <v>0.1497611523970328</v>
      </c>
      <c r="AA65">
        <f>Ratios!DA65</f>
        <v>2.4729729693154043</v>
      </c>
      <c r="AB65">
        <v>2.0619812519517004E-2</v>
      </c>
      <c r="AC65">
        <f>Ratios!DV65</f>
        <v>19.834485643577381</v>
      </c>
      <c r="AE65" s="20">
        <v>36</v>
      </c>
      <c r="AF65" s="20">
        <v>0.11027511661476823</v>
      </c>
      <c r="AG65" s="20">
        <v>-0.2646701408611794</v>
      </c>
    </row>
    <row r="66" spans="21:33" x14ac:dyDescent="0.25">
      <c r="U66" t="s">
        <v>126</v>
      </c>
      <c r="V66">
        <f>(Ratios!BW66-Ratios!BV66)/Ratios!BV66</f>
        <v>-3.9973779854663452E-2</v>
      </c>
      <c r="W66">
        <v>-3.4058454434543146E-2</v>
      </c>
      <c r="X66">
        <v>0</v>
      </c>
      <c r="Y66">
        <v>-6.0192423014308667E-2</v>
      </c>
      <c r="Z66">
        <f>Ratios!CQ66</f>
        <v>0.15126770131561837</v>
      </c>
      <c r="AA66">
        <f>Ratios!DA66</f>
        <v>2.1945575081143494</v>
      </c>
      <c r="AB66">
        <v>6.6091340702874049E-2</v>
      </c>
      <c r="AC66">
        <f>Ratios!DV66</f>
        <v>19.854795766092018</v>
      </c>
      <c r="AE66" s="20">
        <v>37</v>
      </c>
      <c r="AF66" s="20">
        <v>1.0756517032544835E-2</v>
      </c>
      <c r="AG66" s="20">
        <v>9.6640737263683441E-2</v>
      </c>
    </row>
    <row r="67" spans="21:33" x14ac:dyDescent="0.25">
      <c r="U67" t="s">
        <v>127</v>
      </c>
      <c r="V67">
        <f>(Ratios!BW67-Ratios!BV67)/Ratios!BV67</f>
        <v>-3.2498474901590725E-2</v>
      </c>
      <c r="W67">
        <v>-2.7410349112399347E-2</v>
      </c>
      <c r="X67">
        <v>0</v>
      </c>
      <c r="Y67">
        <v>-8.4424554863914536E-2</v>
      </c>
      <c r="Z67">
        <f>Ratios!CQ67</f>
        <v>0.12355456730090619</v>
      </c>
      <c r="AA67">
        <f>Ratios!DA67</f>
        <v>1.9666457390364704</v>
      </c>
      <c r="AB67">
        <v>9.2028709929693392E-2</v>
      </c>
      <c r="AC67">
        <f>Ratios!DV67</f>
        <v>19.810138782862033</v>
      </c>
      <c r="AE67" s="20">
        <v>38</v>
      </c>
      <c r="AF67" s="20">
        <v>9.7033239711992E-2</v>
      </c>
      <c r="AG67" s="20">
        <v>0.84675020430471903</v>
      </c>
    </row>
    <row r="68" spans="21:33" x14ac:dyDescent="0.25">
      <c r="U68" t="s">
        <v>128</v>
      </c>
      <c r="V68">
        <f>(Ratios!BW68-Ratios!BV68)/Ratios!BV68</f>
        <v>-6.3611354223940417E-2</v>
      </c>
      <c r="W68">
        <v>-6.1615765175164136E-2</v>
      </c>
      <c r="X68">
        <v>0</v>
      </c>
      <c r="Y68">
        <v>-7.1756737252272593E-2</v>
      </c>
      <c r="Z68">
        <f>Ratios!CQ68</f>
        <v>0.12958568083864616</v>
      </c>
      <c r="AA68">
        <f>Ratios!DA68</f>
        <v>2.4648174274856003</v>
      </c>
      <c r="AB68">
        <v>4.647700916202565E-2</v>
      </c>
      <c r="AC68">
        <f>Ratios!DV68</f>
        <v>19.8378747700913</v>
      </c>
      <c r="AE68" s="20">
        <v>39</v>
      </c>
      <c r="AF68" s="20">
        <v>0.11063905334298287</v>
      </c>
      <c r="AG68" s="20">
        <v>-0.18098203282296438</v>
      </c>
    </row>
    <row r="69" spans="21:33" x14ac:dyDescent="0.25">
      <c r="U69" t="s">
        <v>129</v>
      </c>
      <c r="V69">
        <f>(Ratios!BW69-Ratios!BV69)/Ratios!BV69</f>
        <v>-2.4690136738643311E-2</v>
      </c>
      <c r="W69">
        <v>-2.3056979112034151E-2</v>
      </c>
      <c r="X69">
        <v>0</v>
      </c>
      <c r="Y69">
        <v>-5.5718528198059787E-2</v>
      </c>
      <c r="Z69">
        <f>Ratios!CQ69</f>
        <v>0.16509214965631594</v>
      </c>
      <c r="AA69">
        <f>Ratios!DA69</f>
        <v>2.407629723351048</v>
      </c>
      <c r="AB69">
        <v>7.5785611809953052E-2</v>
      </c>
      <c r="AC69">
        <f>Ratios!DV69</f>
        <v>20.017248003741472</v>
      </c>
      <c r="AE69" s="20">
        <v>40</v>
      </c>
      <c r="AF69" s="20">
        <v>-0.21655473703750477</v>
      </c>
      <c r="AG69" s="20">
        <v>0.10585684740448301</v>
      </c>
    </row>
    <row r="70" spans="21:33" x14ac:dyDescent="0.25">
      <c r="AE70" s="20">
        <v>41</v>
      </c>
      <c r="AF70" s="20">
        <v>-3.4141519346081145E-2</v>
      </c>
      <c r="AG70" s="20">
        <v>-7.7954183629688062E-2</v>
      </c>
    </row>
    <row r="71" spans="21:33" x14ac:dyDescent="0.25">
      <c r="AE71" s="20">
        <v>42</v>
      </c>
      <c r="AF71" s="20">
        <v>5.6825161976074082E-2</v>
      </c>
      <c r="AG71" s="20">
        <v>-0.48496665697633989</v>
      </c>
    </row>
    <row r="72" spans="21:33" x14ac:dyDescent="0.25">
      <c r="AE72" s="20">
        <v>43</v>
      </c>
      <c r="AF72" s="20">
        <v>0.11583412692350709</v>
      </c>
      <c r="AG72" s="20">
        <v>-9.4798364989477787E-2</v>
      </c>
    </row>
    <row r="73" spans="21:33" x14ac:dyDescent="0.25">
      <c r="AE73" s="20">
        <v>44</v>
      </c>
      <c r="AF73" s="20">
        <v>0.15151177480717548</v>
      </c>
      <c r="AG73" s="20">
        <v>-0.41241874188246841</v>
      </c>
    </row>
    <row r="74" spans="21:33" x14ac:dyDescent="0.25">
      <c r="AE74" s="20">
        <v>45</v>
      </c>
      <c r="AF74" s="20">
        <v>-3.3184815665801184E-2</v>
      </c>
      <c r="AG74" s="20">
        <v>0.13044668900386935</v>
      </c>
    </row>
    <row r="75" spans="21:33" x14ac:dyDescent="0.25">
      <c r="AE75" s="20">
        <v>46</v>
      </c>
      <c r="AF75" s="20">
        <v>6.1893135046034491E-2</v>
      </c>
      <c r="AG75" s="20">
        <v>-0.19838377616217401</v>
      </c>
    </row>
    <row r="76" spans="21:33" x14ac:dyDescent="0.25">
      <c r="AE76" s="20">
        <v>47</v>
      </c>
      <c r="AF76" s="20">
        <v>7.1867807181850485E-2</v>
      </c>
      <c r="AG76" s="20">
        <v>-0.13469177397218238</v>
      </c>
    </row>
    <row r="77" spans="21:33" x14ac:dyDescent="0.25">
      <c r="AE77" s="20">
        <v>48</v>
      </c>
      <c r="AF77" s="20">
        <v>-0.10399452895723119</v>
      </c>
      <c r="AG77" s="20">
        <v>7.7068248443754095E-2</v>
      </c>
    </row>
    <row r="78" spans="21:33" x14ac:dyDescent="0.25">
      <c r="AE78" s="20">
        <v>49</v>
      </c>
      <c r="AF78" s="20">
        <v>-0.2618256743158629</v>
      </c>
      <c r="AG78" s="20">
        <v>0.43210607467181572</v>
      </c>
    </row>
    <row r="79" spans="21:33" x14ac:dyDescent="0.25">
      <c r="AE79" s="20">
        <v>50</v>
      </c>
      <c r="AF79" s="20">
        <v>1.8732384592894433E-2</v>
      </c>
      <c r="AG79" s="20">
        <v>-9.5069667012140244E-2</v>
      </c>
    </row>
    <row r="80" spans="21:33" x14ac:dyDescent="0.25">
      <c r="AE80" s="20">
        <v>51</v>
      </c>
      <c r="AF80" s="20">
        <v>9.045134867746335E-2</v>
      </c>
      <c r="AG80" s="20">
        <v>7.8574981704238545E-2</v>
      </c>
    </row>
    <row r="81" spans="31:33" x14ac:dyDescent="0.25">
      <c r="AE81" s="20">
        <v>52</v>
      </c>
      <c r="AF81" s="20">
        <v>-1.5200420876919502E-2</v>
      </c>
      <c r="AG81" s="20">
        <v>0.45282149545713224</v>
      </c>
    </row>
    <row r="82" spans="31:33" x14ac:dyDescent="0.25">
      <c r="AE82" s="20">
        <v>53</v>
      </c>
      <c r="AF82" s="20">
        <v>-2.2450357729591919E-2</v>
      </c>
      <c r="AG82" s="20">
        <v>-4.5642008720146496E-2</v>
      </c>
    </row>
    <row r="83" spans="31:33" x14ac:dyDescent="0.25">
      <c r="AE83" s="20">
        <v>54</v>
      </c>
      <c r="AF83" s="20">
        <v>-0.29072414836468274</v>
      </c>
      <c r="AG83" s="20">
        <v>0.26277081999208274</v>
      </c>
    </row>
    <row r="84" spans="31:33" x14ac:dyDescent="0.25">
      <c r="AE84" s="20">
        <v>55</v>
      </c>
      <c r="AF84" s="20">
        <v>-5.2153019972531675E-2</v>
      </c>
      <c r="AG84" s="20">
        <v>-0.40827347521598439</v>
      </c>
    </row>
    <row r="85" spans="31:33" x14ac:dyDescent="0.25">
      <c r="AE85" s="20">
        <v>56</v>
      </c>
      <c r="AF85" s="20">
        <v>4.8935283884150048E-2</v>
      </c>
      <c r="AG85" s="20">
        <v>-9.3500429239941604E-2</v>
      </c>
    </row>
    <row r="86" spans="31:33" x14ac:dyDescent="0.25">
      <c r="AE86" s="20">
        <v>57</v>
      </c>
      <c r="AF86" s="20">
        <v>8.9776597170778655E-2</v>
      </c>
      <c r="AG86" s="20">
        <v>-0.13859074757203743</v>
      </c>
    </row>
    <row r="87" spans="31:33" x14ac:dyDescent="0.25">
      <c r="AE87" s="20">
        <v>58</v>
      </c>
      <c r="AF87" s="20">
        <v>0.10005015373065276</v>
      </c>
      <c r="AG87" s="20">
        <v>-0.13745513704033202</v>
      </c>
    </row>
    <row r="88" spans="31:33" x14ac:dyDescent="0.25">
      <c r="AE88" s="20">
        <v>59</v>
      </c>
      <c r="AF88" s="20">
        <v>0.14019014614159786</v>
      </c>
      <c r="AG88" s="20">
        <v>-0.16911076508431083</v>
      </c>
    </row>
    <row r="89" spans="31:33" x14ac:dyDescent="0.25">
      <c r="AE89" s="20">
        <v>60</v>
      </c>
      <c r="AF89" s="20">
        <v>8.9465037065391786E-2</v>
      </c>
      <c r="AG89" s="20">
        <v>-0.11366232522352968</v>
      </c>
    </row>
    <row r="90" spans="31:33" x14ac:dyDescent="0.25">
      <c r="AE90" s="20">
        <v>61</v>
      </c>
      <c r="AF90" s="20">
        <v>0.10046764057480925</v>
      </c>
      <c r="AG90" s="20">
        <v>-0.1389724389944984</v>
      </c>
    </row>
    <row r="91" spans="31:33" x14ac:dyDescent="0.25">
      <c r="AE91" s="20">
        <v>62</v>
      </c>
      <c r="AF91" s="20">
        <v>0.1133870735136473</v>
      </c>
      <c r="AG91" s="20">
        <v>-0.1388296412787268</v>
      </c>
    </row>
    <row r="92" spans="31:33" x14ac:dyDescent="0.25">
      <c r="AE92" s="20">
        <v>63</v>
      </c>
      <c r="AF92" s="20">
        <v>7.1301251818948447E-2</v>
      </c>
      <c r="AG92" s="20">
        <v>-0.11792189487085096</v>
      </c>
    </row>
    <row r="93" spans="31:33" x14ac:dyDescent="0.25">
      <c r="AE93" s="20">
        <v>64</v>
      </c>
      <c r="AF93" s="20">
        <v>0.10195812912956786</v>
      </c>
      <c r="AG93" s="20">
        <v>-0.136016583564111</v>
      </c>
    </row>
    <row r="94" spans="31:33" x14ac:dyDescent="0.25">
      <c r="AE94" s="20">
        <v>65</v>
      </c>
      <c r="AF94" s="20">
        <v>0.14213336108109392</v>
      </c>
      <c r="AG94" s="20">
        <v>-0.16954371019349326</v>
      </c>
    </row>
    <row r="95" spans="31:33" x14ac:dyDescent="0.25">
      <c r="AE95" s="20">
        <v>66</v>
      </c>
      <c r="AF95" s="20">
        <v>0.10589204870180341</v>
      </c>
      <c r="AG95" s="20">
        <v>-0.16750781387696756</v>
      </c>
    </row>
    <row r="96" spans="31:33" ht="15.75" thickBot="1" x14ac:dyDescent="0.3">
      <c r="AE96" s="21">
        <v>67</v>
      </c>
      <c r="AF96" s="21">
        <v>9.8300132475864679E-2</v>
      </c>
      <c r="AG96" s="21">
        <v>-0.12135711158789883</v>
      </c>
    </row>
    <row r="97" spans="31:33" x14ac:dyDescent="0.25">
      <c r="AE97" s="20">
        <v>67</v>
      </c>
      <c r="AF97" s="20">
        <v>9.023310967617304E-2</v>
      </c>
      <c r="AG97" s="20">
        <v>-0.11329008878820719</v>
      </c>
    </row>
    <row r="98" spans="31:33" x14ac:dyDescent="0.25">
      <c r="AE98" s="20">
        <v>68</v>
      </c>
      <c r="AF98" s="20">
        <v>4.1842733598341342E-2</v>
      </c>
      <c r="AG98" s="20">
        <v>0.14641190158505715</v>
      </c>
    </row>
    <row r="99" spans="31:33" x14ac:dyDescent="0.25">
      <c r="AE99" s="20">
        <v>69</v>
      </c>
      <c r="AF99" s="20">
        <v>5.2577765627204176E-4</v>
      </c>
      <c r="AG99" s="20">
        <v>4.4457727884327794E-2</v>
      </c>
    </row>
    <row r="100" spans="31:33" x14ac:dyDescent="0.25">
      <c r="AE100" s="20">
        <v>70</v>
      </c>
      <c r="AF100" s="20">
        <v>-0.20823534555427559</v>
      </c>
      <c r="AG100" s="20">
        <v>0.26194657154312889</v>
      </c>
    </row>
    <row r="101" spans="31:33" x14ac:dyDescent="0.25">
      <c r="AE101" s="20">
        <v>71</v>
      </c>
      <c r="AF101" s="20">
        <v>-0.13565681508871508</v>
      </c>
      <c r="AG101" s="20">
        <v>7.9622267271000566E-2</v>
      </c>
    </row>
    <row r="102" spans="31:33" x14ac:dyDescent="0.25">
      <c r="AE102" s="20">
        <v>72</v>
      </c>
      <c r="AF102" s="20">
        <v>-0.10856682516555294</v>
      </c>
      <c r="AG102" s="20">
        <v>-9.5310538253816718E-2</v>
      </c>
    </row>
    <row r="103" spans="31:33" x14ac:dyDescent="0.25">
      <c r="AE103" s="20">
        <v>73</v>
      </c>
      <c r="AF103" s="20">
        <v>-5.4132204134485273E-2</v>
      </c>
      <c r="AG103" s="20">
        <v>-0.33827512106853619</v>
      </c>
    </row>
    <row r="104" spans="31:33" x14ac:dyDescent="0.25">
      <c r="AE104" s="20">
        <v>74</v>
      </c>
      <c r="AF104" s="20">
        <v>1.7101056497599187E-2</v>
      </c>
      <c r="AG104" s="20">
        <v>-2.7705267131101483E-2</v>
      </c>
    </row>
    <row r="105" spans="31:33" x14ac:dyDescent="0.25">
      <c r="AE105" s="20">
        <v>75</v>
      </c>
      <c r="AF105" s="20">
        <v>-0.12280007738544818</v>
      </c>
      <c r="AG105" s="20">
        <v>0.73794579304453833</v>
      </c>
    </row>
    <row r="106" spans="31:33" x14ac:dyDescent="0.25">
      <c r="AE106" s="20">
        <v>76</v>
      </c>
      <c r="AF106" s="20">
        <v>-7.608631318806236E-2</v>
      </c>
      <c r="AG106" s="20">
        <v>4.4253415921936684E-2</v>
      </c>
    </row>
    <row r="107" spans="31:33" x14ac:dyDescent="0.25">
      <c r="AE107" s="20">
        <v>77</v>
      </c>
      <c r="AF107" s="20">
        <v>7.1881641432960386E-3</v>
      </c>
      <c r="AG107" s="20">
        <v>-0.11939233061168321</v>
      </c>
    </row>
    <row r="108" spans="31:33" x14ac:dyDescent="0.25">
      <c r="AE108" s="20">
        <v>78</v>
      </c>
      <c r="AF108" s="20">
        <v>-1.1763761593439837E-2</v>
      </c>
      <c r="AG108" s="20">
        <v>-2.3379211415137213E-2</v>
      </c>
    </row>
    <row r="109" spans="31:33" x14ac:dyDescent="0.25">
      <c r="AE109" s="20">
        <v>79</v>
      </c>
      <c r="AF109" s="20">
        <v>-4.2328393600231884E-2</v>
      </c>
      <c r="AG109" s="20">
        <v>-0.12466772099351284</v>
      </c>
    </row>
    <row r="110" spans="31:33" x14ac:dyDescent="0.25">
      <c r="AE110" s="20">
        <v>80</v>
      </c>
      <c r="AF110" s="20">
        <v>-0.24255785553722176</v>
      </c>
      <c r="AG110" s="20">
        <v>-0.50170315299671098</v>
      </c>
    </row>
    <row r="111" spans="31:33" x14ac:dyDescent="0.25">
      <c r="AE111" s="20">
        <v>81</v>
      </c>
      <c r="AF111" s="20">
        <v>-0.1573089495813067</v>
      </c>
      <c r="AG111" s="20">
        <v>-0.20406911496427743</v>
      </c>
    </row>
    <row r="112" spans="31:33" x14ac:dyDescent="0.25">
      <c r="AE112" s="20">
        <v>82</v>
      </c>
      <c r="AF112" s="20">
        <v>-0.2047142285754352</v>
      </c>
      <c r="AG112" s="20">
        <v>8.7037177454210621E-2</v>
      </c>
    </row>
    <row r="113" spans="31:33" x14ac:dyDescent="0.25">
      <c r="AE113" s="20">
        <v>83</v>
      </c>
      <c r="AF113" s="20">
        <v>-0.10758970215676489</v>
      </c>
      <c r="AG113" s="20">
        <v>-0.31341682429808232</v>
      </c>
    </row>
    <row r="114" spans="31:33" x14ac:dyDescent="0.25">
      <c r="AE114" s="20">
        <v>84</v>
      </c>
      <c r="AF114" s="20">
        <v>1.6302918135827627E-2</v>
      </c>
      <c r="AG114" s="20">
        <v>-0.21505004220453602</v>
      </c>
    </row>
    <row r="115" spans="31:33" x14ac:dyDescent="0.25">
      <c r="AE115" s="20">
        <v>85</v>
      </c>
      <c r="AF115" s="20">
        <v>-0.28821804271331108</v>
      </c>
      <c r="AG115" s="20">
        <v>-6.6193598550690735E-2</v>
      </c>
    </row>
    <row r="116" spans="31:33" x14ac:dyDescent="0.25">
      <c r="AE116" s="20">
        <v>86</v>
      </c>
      <c r="AF116" s="20">
        <v>-4.6544259358621276E-2</v>
      </c>
      <c r="AG116" s="20">
        <v>-5.9386990215261573E-2</v>
      </c>
    </row>
    <row r="117" spans="31:33" x14ac:dyDescent="0.25">
      <c r="AE117" s="20">
        <v>87</v>
      </c>
      <c r="AF117" s="20">
        <v>-0.17608789632036326</v>
      </c>
      <c r="AG117" s="20">
        <v>8.1151711612792998E-2</v>
      </c>
    </row>
    <row r="118" spans="31:33" x14ac:dyDescent="0.25">
      <c r="AE118" s="20">
        <v>88</v>
      </c>
      <c r="AF118" s="20">
        <v>-9.9869491210092809E-3</v>
      </c>
      <c r="AG118" s="20">
        <v>3.5663216416297133E-2</v>
      </c>
    </row>
    <row r="119" spans="31:33" x14ac:dyDescent="0.25">
      <c r="AE119" s="20">
        <v>89</v>
      </c>
      <c r="AF119" s="20">
        <v>-8.9519554024687253E-2</v>
      </c>
      <c r="AG119" s="20">
        <v>6.0943432722552399E-2</v>
      </c>
    </row>
    <row r="120" spans="31:33" x14ac:dyDescent="0.25">
      <c r="AE120" s="20">
        <v>90</v>
      </c>
      <c r="AF120" s="20">
        <v>-8.5030926617032598E-2</v>
      </c>
      <c r="AG120" s="20">
        <v>7.2227138942689437E-2</v>
      </c>
    </row>
    <row r="121" spans="31:33" x14ac:dyDescent="0.25">
      <c r="AE121" s="20">
        <v>91</v>
      </c>
      <c r="AF121" s="20">
        <v>-0.13578561191121197</v>
      </c>
      <c r="AG121" s="20">
        <v>-0.80253727738390612</v>
      </c>
    </row>
    <row r="122" spans="31:33" x14ac:dyDescent="0.25">
      <c r="AE122" s="20">
        <v>92</v>
      </c>
      <c r="AF122" s="20">
        <v>8.0752477115293431E-3</v>
      </c>
      <c r="AG122" s="20">
        <v>-0.24341467479173998</v>
      </c>
    </row>
    <row r="123" spans="31:33" x14ac:dyDescent="0.25">
      <c r="AE123" s="20">
        <v>93</v>
      </c>
      <c r="AF123" s="20">
        <v>-8.2350902242883217E-2</v>
      </c>
      <c r="AG123" s="20">
        <v>6.2075277859763828E-2</v>
      </c>
    </row>
    <row r="124" spans="31:33" x14ac:dyDescent="0.25">
      <c r="AE124" s="20">
        <v>94</v>
      </c>
      <c r="AF124" s="20">
        <v>-0.13850885751933506</v>
      </c>
      <c r="AG124" s="20">
        <v>-0.26116979644092569</v>
      </c>
    </row>
    <row r="125" spans="31:33" x14ac:dyDescent="0.25">
      <c r="AE125" s="20">
        <v>95</v>
      </c>
      <c r="AF125" s="20">
        <v>-0.17558784009166384</v>
      </c>
      <c r="AG125" s="20">
        <v>8.5793383671316462E-2</v>
      </c>
    </row>
    <row r="126" spans="31:33" x14ac:dyDescent="0.25">
      <c r="AE126" s="20">
        <v>96</v>
      </c>
      <c r="AF126" s="20">
        <v>-8.2806337650116357E-2</v>
      </c>
      <c r="AG126" s="20">
        <v>0.49523257378415902</v>
      </c>
    </row>
    <row r="127" spans="31:33" x14ac:dyDescent="0.25">
      <c r="AE127" s="20">
        <v>97</v>
      </c>
      <c r="AF127" s="20">
        <v>-9.534894526849802E-2</v>
      </c>
      <c r="AG127" s="20">
        <v>-0.1066859719963775</v>
      </c>
    </row>
    <row r="128" spans="31:33" x14ac:dyDescent="0.25">
      <c r="AE128" s="20">
        <v>98</v>
      </c>
      <c r="AF128" s="20">
        <v>-0.42462837362152672</v>
      </c>
      <c r="AG128" s="20">
        <v>0.16468704239864174</v>
      </c>
    </row>
    <row r="129" spans="31:33" x14ac:dyDescent="0.25">
      <c r="AE129" s="20">
        <v>99</v>
      </c>
      <c r="AF129" s="20">
        <v>-7.7651871479329504E-2</v>
      </c>
      <c r="AG129" s="20">
        <v>8.326976000404325E-2</v>
      </c>
    </row>
    <row r="130" spans="31:33" x14ac:dyDescent="0.25">
      <c r="AE130" s="20">
        <v>100</v>
      </c>
      <c r="AF130" s="20">
        <v>-1.5236299618535232E-2</v>
      </c>
      <c r="AG130" s="20">
        <v>-2.9556939300524818E-3</v>
      </c>
    </row>
    <row r="131" spans="31:33" x14ac:dyDescent="0.25">
      <c r="AE131" s="20">
        <v>101</v>
      </c>
      <c r="AF131" s="20">
        <v>3.4974244516180808E-2</v>
      </c>
      <c r="AG131" s="20">
        <v>-0.16989079134562984</v>
      </c>
    </row>
    <row r="132" spans="31:33" x14ac:dyDescent="0.25">
      <c r="AE132" s="20">
        <v>102</v>
      </c>
      <c r="AF132" s="20">
        <v>1.1422358259118859E-3</v>
      </c>
      <c r="AG132" s="20">
        <v>0.37077994032678757</v>
      </c>
    </row>
    <row r="133" spans="31:33" x14ac:dyDescent="0.25">
      <c r="AE133" s="20">
        <v>103</v>
      </c>
      <c r="AF133" s="20">
        <v>-0.11390634237978903</v>
      </c>
      <c r="AG133" s="20">
        <v>0.13176789121858606</v>
      </c>
    </row>
    <row r="134" spans="31:33" x14ac:dyDescent="0.25">
      <c r="AE134" s="20">
        <v>104</v>
      </c>
      <c r="AF134" s="20">
        <v>-0.17098607805892541</v>
      </c>
      <c r="AG134" s="20">
        <v>-3.8322465061184946E-2</v>
      </c>
    </row>
    <row r="135" spans="31:33" x14ac:dyDescent="0.25">
      <c r="AE135" s="20">
        <v>105</v>
      </c>
      <c r="AF135" s="20">
        <v>3.1856559651178951E-2</v>
      </c>
      <c r="AG135" s="20">
        <v>0.42134899641010387</v>
      </c>
    </row>
    <row r="136" spans="31:33" x14ac:dyDescent="0.25">
      <c r="AE136" s="20">
        <v>106</v>
      </c>
      <c r="AF136" s="20">
        <v>-8.1381695787254404E-2</v>
      </c>
      <c r="AG136" s="20">
        <v>-0.14670887654397405</v>
      </c>
    </row>
    <row r="137" spans="31:33" x14ac:dyDescent="0.25">
      <c r="AE137" s="20">
        <v>107</v>
      </c>
      <c r="AF137" s="20">
        <v>-0.32940659161078367</v>
      </c>
      <c r="AG137" s="20">
        <v>0.31597049867587501</v>
      </c>
    </row>
    <row r="138" spans="31:33" x14ac:dyDescent="0.25">
      <c r="AE138" s="20">
        <v>108</v>
      </c>
      <c r="AF138" s="20">
        <v>-0.16541434051565573</v>
      </c>
      <c r="AG138" s="20">
        <v>0.1266242991940642</v>
      </c>
    </row>
    <row r="139" spans="31:33" ht="15.75" thickBot="1" x14ac:dyDescent="0.3">
      <c r="AE139" s="21">
        <v>109</v>
      </c>
      <c r="AF139" s="21">
        <v>5.0870748245195108E-2</v>
      </c>
      <c r="AG139" s="21">
        <v>-4.8974557744746877E-2</v>
      </c>
    </row>
    <row r="140" spans="31:33" x14ac:dyDescent="0.25">
      <c r="AE140" s="20">
        <v>110</v>
      </c>
      <c r="AF140" s="20">
        <v>0.6405603398219013</v>
      </c>
      <c r="AG140" s="20">
        <v>-1.0402389937821621</v>
      </c>
    </row>
    <row r="141" spans="31:33" x14ac:dyDescent="0.25">
      <c r="AE141" s="20">
        <v>111</v>
      </c>
      <c r="AF141" s="20">
        <v>-0.101926027008306</v>
      </c>
      <c r="AG141" s="20">
        <v>1.2131570587958621E-2</v>
      </c>
    </row>
    <row r="142" spans="31:33" x14ac:dyDescent="0.25">
      <c r="AE142" s="20">
        <v>112</v>
      </c>
      <c r="AF142" s="20">
        <v>7.3681126641863992E-2</v>
      </c>
      <c r="AG142" s="20">
        <v>-0.47412553493689341</v>
      </c>
    </row>
    <row r="143" spans="31:33" x14ac:dyDescent="0.25">
      <c r="AE143" s="20">
        <v>113</v>
      </c>
      <c r="AF143" s="20">
        <v>6.0539908005961651E-2</v>
      </c>
      <c r="AG143" s="20">
        <v>0.35188632812808102</v>
      </c>
    </row>
    <row r="144" spans="31:33" x14ac:dyDescent="0.25">
      <c r="AE144" s="20">
        <v>114</v>
      </c>
      <c r="AF144" s="20">
        <v>0.34859998229348221</v>
      </c>
      <c r="AG144" s="20">
        <v>-0.55063489955835776</v>
      </c>
    </row>
    <row r="145" spans="31:33" x14ac:dyDescent="0.25">
      <c r="AE145" s="20">
        <v>115</v>
      </c>
      <c r="AF145" s="20">
        <v>-0.18294115413074818</v>
      </c>
      <c r="AG145" s="20">
        <v>8.2503614764696892E-2</v>
      </c>
    </row>
    <row r="146" spans="31:33" x14ac:dyDescent="0.25">
      <c r="AE146" s="20">
        <v>116</v>
      </c>
      <c r="AF146" s="20">
        <v>-0.4211599356420036</v>
      </c>
      <c r="AG146" s="20">
        <v>-0.49287490231380626</v>
      </c>
    </row>
    <row r="147" spans="31:33" x14ac:dyDescent="0.25">
      <c r="AE147" s="20">
        <v>117</v>
      </c>
      <c r="AF147" s="20">
        <v>0.40003347024428559</v>
      </c>
      <c r="AG147" s="20">
        <v>-0.65997480146717058</v>
      </c>
    </row>
    <row r="148" spans="31:33" x14ac:dyDescent="0.25">
      <c r="AE148" s="20">
        <v>118</v>
      </c>
      <c r="AF148" s="20">
        <v>-1.0558113333526427</v>
      </c>
      <c r="AG148" s="20">
        <v>1.0614292218773564</v>
      </c>
    </row>
    <row r="149" spans="31:33" x14ac:dyDescent="0.25">
      <c r="AE149" s="20">
        <v>119</v>
      </c>
      <c r="AF149" s="20">
        <v>-0.25435139564171183</v>
      </c>
      <c r="AG149" s="20">
        <v>-0.47329523903379955</v>
      </c>
    </row>
    <row r="150" spans="31:33" x14ac:dyDescent="0.25">
      <c r="AE150" s="20">
        <v>120</v>
      </c>
      <c r="AF150" s="20">
        <v>4.4250294567640402E-3</v>
      </c>
      <c r="AG150" s="20">
        <v>-2.2617023005351754E-2</v>
      </c>
    </row>
    <row r="151" spans="31:33" x14ac:dyDescent="0.25">
      <c r="AE151" s="20">
        <v>121</v>
      </c>
      <c r="AF151" s="20">
        <v>4.163485822868096E-2</v>
      </c>
      <c r="AG151" s="20">
        <v>-0.17655140505813</v>
      </c>
    </row>
    <row r="152" spans="31:33" x14ac:dyDescent="0.25">
      <c r="AE152" s="20">
        <v>122</v>
      </c>
      <c r="AF152" s="20">
        <v>2.9235546503745713E-2</v>
      </c>
      <c r="AG152" s="20">
        <v>0.34268662964895374</v>
      </c>
    </row>
    <row r="153" spans="31:33" x14ac:dyDescent="0.25">
      <c r="AE153" s="20">
        <v>123</v>
      </c>
      <c r="AF153" s="20">
        <v>0.19368493212050319</v>
      </c>
      <c r="AG153" s="20">
        <v>-0.17582338328170616</v>
      </c>
    </row>
    <row r="154" spans="31:33" x14ac:dyDescent="0.25">
      <c r="AE154" s="20">
        <v>124</v>
      </c>
      <c r="AF154" s="20">
        <v>7.2623608670477013E-2</v>
      </c>
      <c r="AG154" s="20">
        <v>6.729244627215511E-3</v>
      </c>
    </row>
    <row r="155" spans="31:33" x14ac:dyDescent="0.25">
      <c r="AE155" s="20">
        <v>125</v>
      </c>
      <c r="AF155" s="20">
        <v>-0.1439910744106605</v>
      </c>
      <c r="AG155" s="20">
        <v>-6.531746870944985E-2</v>
      </c>
    </row>
    <row r="156" spans="31:33" x14ac:dyDescent="0.25">
      <c r="AE156" s="20">
        <v>126</v>
      </c>
      <c r="AF156" s="20">
        <v>0.35638287050097039</v>
      </c>
      <c r="AG156" s="20">
        <v>9.6822685560312427E-2</v>
      </c>
    </row>
    <row r="157" spans="31:33" x14ac:dyDescent="0.25">
      <c r="AE157" s="20">
        <v>127</v>
      </c>
      <c r="AF157" s="20">
        <v>-0.11784179427397556</v>
      </c>
      <c r="AG157" s="20">
        <v>-0.11024877805725289</v>
      </c>
    </row>
    <row r="158" spans="31:33" x14ac:dyDescent="0.25">
      <c r="AE158" s="20">
        <v>128</v>
      </c>
      <c r="AF158" s="20">
        <v>-0.55839680498479904</v>
      </c>
      <c r="AG158" s="20">
        <v>0.54496071204989038</v>
      </c>
    </row>
    <row r="159" spans="31:33" x14ac:dyDescent="0.25">
      <c r="AE159" s="20">
        <v>129</v>
      </c>
      <c r="AF159" s="20">
        <v>-0.2747964308730626</v>
      </c>
      <c r="AG159" s="20">
        <v>0.23600638955147107</v>
      </c>
    </row>
    <row r="160" spans="31:33" x14ac:dyDescent="0.25">
      <c r="AE160" s="20">
        <v>130</v>
      </c>
      <c r="AF160" s="20">
        <v>8.7522435882174232E-2</v>
      </c>
      <c r="AG160" s="20">
        <v>-8.5626245381726002E-2</v>
      </c>
    </row>
    <row r="161" spans="31:33" ht="15.75" thickBot="1" x14ac:dyDescent="0.3">
      <c r="AE161" s="21">
        <v>131</v>
      </c>
      <c r="AF161" s="21">
        <v>-0.12134942754077738</v>
      </c>
      <c r="AG161" s="21">
        <v>-1.7275368179025863E-2</v>
      </c>
    </row>
    <row r="162" spans="31:33" x14ac:dyDescent="0.25">
      <c r="AE162" s="20">
        <v>132</v>
      </c>
      <c r="AF162" s="20">
        <v>3046.5629349127612</v>
      </c>
      <c r="AG162" s="20">
        <v>-3046.5610387222609</v>
      </c>
    </row>
    <row r="163" spans="31:33" ht="15.75" thickBot="1" x14ac:dyDescent="0.3">
      <c r="AE163" s="21">
        <v>133</v>
      </c>
      <c r="AF163" s="21">
        <v>1861.1064970722709</v>
      </c>
      <c r="AG163" s="21">
        <v>-1861.2451218679907</v>
      </c>
    </row>
    <row r="164" spans="31:33" x14ac:dyDescent="0.25">
      <c r="AE164" s="20">
        <v>134</v>
      </c>
      <c r="AF164" s="20">
        <v>3039.8883585984022</v>
      </c>
      <c r="AG164" s="20">
        <v>-3039.8864624079019</v>
      </c>
    </row>
    <row r="165" spans="31:33" ht="15.75" thickBot="1" x14ac:dyDescent="0.3">
      <c r="AE165" s="21">
        <v>135</v>
      </c>
      <c r="AF165" s="21">
        <v>1877.0642793884581</v>
      </c>
      <c r="AG165" s="21">
        <v>-1877.2029041841779</v>
      </c>
    </row>
  </sheetData>
  <mergeCells count="21">
    <mergeCell ref="C1:E1"/>
    <mergeCell ref="F1:G1"/>
    <mergeCell ref="C2:E2"/>
    <mergeCell ref="F2:G2"/>
    <mergeCell ref="C3:E3"/>
    <mergeCell ref="F3:G3"/>
    <mergeCell ref="C4:E4"/>
    <mergeCell ref="F4:G4"/>
    <mergeCell ref="C5:E5"/>
    <mergeCell ref="F5:G5"/>
    <mergeCell ref="C6:C7"/>
    <mergeCell ref="D6:G6"/>
    <mergeCell ref="D7:G7"/>
    <mergeCell ref="E29:F29"/>
    <mergeCell ref="E30:F30"/>
    <mergeCell ref="D18:F18"/>
    <mergeCell ref="E23:F23"/>
    <mergeCell ref="E24:F24"/>
    <mergeCell ref="E25:F25"/>
    <mergeCell ref="D26:F26"/>
    <mergeCell ref="D27:F2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140"/>
  <sheetViews>
    <sheetView topLeftCell="AC1" workbookViewId="0">
      <selection activeCell="AW26" sqref="AW26"/>
    </sheetView>
  </sheetViews>
  <sheetFormatPr baseColWidth="10" defaultRowHeight="15" x14ac:dyDescent="0.25"/>
  <cols>
    <col min="1" max="1" width="26.140625" customWidth="1"/>
    <col min="5" max="5" width="11.42578125" customWidth="1"/>
    <col min="9" max="9" width="22.28515625" customWidth="1"/>
    <col min="10" max="10" width="16.7109375" customWidth="1"/>
    <col min="11" max="12" width="19.140625" customWidth="1"/>
    <col min="14" max="14" width="22.85546875" customWidth="1"/>
    <col min="15" max="15" width="15.5703125" customWidth="1"/>
    <col min="21" max="21" width="19.85546875" customWidth="1"/>
    <col min="45" max="45" width="24.140625" customWidth="1"/>
  </cols>
  <sheetData>
    <row r="1" spans="1:53" x14ac:dyDescent="0.25">
      <c r="A1" s="135" t="s">
        <v>191</v>
      </c>
      <c r="B1" s="136"/>
      <c r="C1" s="136"/>
      <c r="D1" s="137">
        <v>67</v>
      </c>
      <c r="E1" s="138"/>
      <c r="U1" t="s">
        <v>166</v>
      </c>
      <c r="AS1" t="s">
        <v>262</v>
      </c>
    </row>
    <row r="2" spans="1:53" ht="15.75" thickBot="1" x14ac:dyDescent="0.3">
      <c r="A2" s="119" t="s">
        <v>192</v>
      </c>
      <c r="B2" s="120"/>
      <c r="C2" s="120"/>
      <c r="D2" s="139">
        <f>V4</f>
        <v>0.4476593035544203</v>
      </c>
      <c r="E2" s="140"/>
      <c r="J2" s="24" t="s">
        <v>161</v>
      </c>
      <c r="K2" s="24" t="s">
        <v>318</v>
      </c>
      <c r="L2" s="24" t="s">
        <v>332</v>
      </c>
      <c r="M2" t="s">
        <v>159</v>
      </c>
      <c r="N2" s="24" t="s">
        <v>320</v>
      </c>
      <c r="O2" t="s">
        <v>133</v>
      </c>
      <c r="P2" t="s">
        <v>163</v>
      </c>
      <c r="Q2" t="s">
        <v>330</v>
      </c>
      <c r="R2" t="s">
        <v>165</v>
      </c>
      <c r="AJ2" t="s">
        <v>161</v>
      </c>
      <c r="AK2" t="s">
        <v>318</v>
      </c>
      <c r="AL2" t="s">
        <v>332</v>
      </c>
      <c r="AM2" t="s">
        <v>159</v>
      </c>
      <c r="AN2" t="s">
        <v>133</v>
      </c>
      <c r="AO2" t="s">
        <v>163</v>
      </c>
      <c r="AP2" t="s">
        <v>330</v>
      </c>
      <c r="AQ2" t="s">
        <v>165</v>
      </c>
    </row>
    <row r="3" spans="1:53" x14ac:dyDescent="0.25">
      <c r="A3" s="119" t="s">
        <v>193</v>
      </c>
      <c r="B3" s="120"/>
      <c r="C3" s="120"/>
      <c r="D3" s="139">
        <f t="shared" ref="D3:D5" si="0">V5</f>
        <v>0.2003988520588286</v>
      </c>
      <c r="E3" s="140"/>
      <c r="I3" t="s">
        <v>64</v>
      </c>
      <c r="J3">
        <f>(Ratios!AU3-Ratios!AS3)/Ratios!AS3</f>
        <v>-0.37275008706184104</v>
      </c>
      <c r="K3">
        <f>(Ratios!BX3-Ratios!BV3)/Ratios!BV3</f>
        <v>-0.37275008455801983</v>
      </c>
      <c r="L3">
        <v>0.19906747852624937</v>
      </c>
      <c r="M3">
        <v>0</v>
      </c>
      <c r="N3">
        <v>0</v>
      </c>
      <c r="O3">
        <f>AVERAGE(Ratios!CQ3:CR3)</f>
        <v>0.23924116254779393</v>
      </c>
      <c r="P3">
        <f>AVERAGE(Ratios!DA3:DB3)</f>
        <v>1.1315013011774973</v>
      </c>
      <c r="Q3">
        <f>(Ratios!DL3-Ratios!DJ3)/Ratios!DJ3</f>
        <v>5.1617036756310464E-2</v>
      </c>
      <c r="R3">
        <f>AVERAGE(Ratios!DV3:DW3)</f>
        <v>18.709794084192396</v>
      </c>
      <c r="U3" s="23" t="s">
        <v>167</v>
      </c>
      <c r="V3" s="23"/>
      <c r="AI3" t="s">
        <v>64</v>
      </c>
      <c r="AJ3">
        <v>-0.37275008706184104</v>
      </c>
      <c r="AK3">
        <v>-0.37275008455801983</v>
      </c>
      <c r="AL3">
        <v>0.19906747852624937</v>
      </c>
      <c r="AM3">
        <v>0</v>
      </c>
      <c r="AN3">
        <v>0.23924116254779393</v>
      </c>
      <c r="AO3">
        <v>1.1315013011774973</v>
      </c>
      <c r="AP3">
        <v>5.1617036756310464E-2</v>
      </c>
      <c r="AQ3">
        <v>18.709794084192396</v>
      </c>
      <c r="AS3" s="23" t="s">
        <v>263</v>
      </c>
      <c r="AT3" s="23"/>
    </row>
    <row r="4" spans="1:53" x14ac:dyDescent="0.25">
      <c r="A4" s="119" t="s">
        <v>194</v>
      </c>
      <c r="B4" s="120"/>
      <c r="C4" s="120"/>
      <c r="D4" s="139">
        <f t="shared" si="0"/>
        <v>0.10553091925224894</v>
      </c>
      <c r="E4" s="140"/>
      <c r="I4" t="s">
        <v>16</v>
      </c>
      <c r="J4">
        <f>(Ratios!AU4-Ratios!AS4)/Ratios!AS4</f>
        <v>-9.7319683135631385E-2</v>
      </c>
      <c r="K4">
        <f>(Ratios!BX4-Ratios!BV4)/Ratios!BV4</f>
        <v>-9.9559990774667428E-2</v>
      </c>
      <c r="L4">
        <v>1.214193606654948E-3</v>
      </c>
      <c r="M4">
        <v>0</v>
      </c>
      <c r="N4">
        <v>0</v>
      </c>
      <c r="O4">
        <f>AVERAGE(Ratios!CQ4:CR4)</f>
        <v>2.4021775368566325E-2</v>
      </c>
      <c r="P4">
        <f>AVERAGE(Ratios!DA4:DB4)</f>
        <v>1.4963119239100329</v>
      </c>
      <c r="Q4">
        <f>(Ratios!DL4-Ratios!DJ4)/Ratios!DJ4</f>
        <v>-0.16014081478458783</v>
      </c>
      <c r="R4">
        <f>AVERAGE(Ratios!DV4:DW4)</f>
        <v>20.941335927219413</v>
      </c>
      <c r="U4" s="20" t="s">
        <v>168</v>
      </c>
      <c r="V4" s="20">
        <v>0.4476593035544203</v>
      </c>
      <c r="AI4" t="s">
        <v>16</v>
      </c>
      <c r="AJ4">
        <v>-9.7319683135631385E-2</v>
      </c>
      <c r="AK4">
        <v>-9.9559990774667428E-2</v>
      </c>
      <c r="AL4">
        <v>1.214193606654948E-3</v>
      </c>
      <c r="AM4">
        <v>0</v>
      </c>
      <c r="AN4">
        <v>2.4021775368566325E-2</v>
      </c>
      <c r="AO4">
        <v>1.4963119239100329</v>
      </c>
      <c r="AP4">
        <v>-0.16014081478458783</v>
      </c>
      <c r="AQ4">
        <v>20.941335927219413</v>
      </c>
      <c r="AS4" s="20" t="s">
        <v>264</v>
      </c>
      <c r="AT4" s="20">
        <v>0.45003548745461858</v>
      </c>
    </row>
    <row r="5" spans="1:53" x14ac:dyDescent="0.25">
      <c r="A5" s="123" t="s">
        <v>195</v>
      </c>
      <c r="B5" s="141"/>
      <c r="C5" s="141"/>
      <c r="D5" s="139">
        <f t="shared" si="0"/>
        <v>0.83700757824311212</v>
      </c>
      <c r="E5" s="140"/>
      <c r="I5" t="s">
        <v>44</v>
      </c>
      <c r="J5">
        <f>(Ratios!AU5-Ratios!AS5)/Ratios!AS5</f>
        <v>-0.63620902531385803</v>
      </c>
      <c r="K5">
        <f>(Ratios!BX5-Ratios!BV5)/Ratios!BV5</f>
        <v>-0.63620902531385803</v>
      </c>
      <c r="L5">
        <v>0.12653947998191384</v>
      </c>
      <c r="M5">
        <v>0</v>
      </c>
      <c r="N5">
        <v>0</v>
      </c>
      <c r="O5">
        <f>AVERAGE(Ratios!CQ5:CR5)</f>
        <v>3.5732518214885933E-2</v>
      </c>
      <c r="P5">
        <f>AVERAGE(Ratios!DA5:DB5)</f>
        <v>3.6183713758252667</v>
      </c>
      <c r="Q5">
        <f>(Ratios!DL5-Ratios!DJ5)/Ratios!DJ5</f>
        <v>-1.9748750221721328E-2</v>
      </c>
      <c r="R5">
        <f>AVERAGE(Ratios!DV5:DW5)</f>
        <v>20.648394728572406</v>
      </c>
      <c r="U5" s="20" t="s">
        <v>169</v>
      </c>
      <c r="V5" s="20">
        <v>0.2003988520588286</v>
      </c>
      <c r="AI5" t="s">
        <v>44</v>
      </c>
      <c r="AJ5">
        <v>-0.63620902531385803</v>
      </c>
      <c r="AK5">
        <v>-0.63620902531385803</v>
      </c>
      <c r="AL5">
        <v>0.12653947998191384</v>
      </c>
      <c r="AM5">
        <v>0</v>
      </c>
      <c r="AN5">
        <v>3.5732518214885933E-2</v>
      </c>
      <c r="AO5">
        <v>3.6183713758252667</v>
      </c>
      <c r="AP5">
        <v>-1.9748750221721328E-2</v>
      </c>
      <c r="AQ5">
        <v>20.648394728572406</v>
      </c>
      <c r="AS5" s="20" t="s">
        <v>265</v>
      </c>
      <c r="AT5" s="20">
        <v>0.20253193996851618</v>
      </c>
    </row>
    <row r="6" spans="1:53" x14ac:dyDescent="0.25">
      <c r="A6" s="69"/>
      <c r="B6" s="142" t="s">
        <v>196</v>
      </c>
      <c r="C6" s="143"/>
      <c r="D6" s="143"/>
      <c r="E6" s="144"/>
      <c r="I6" t="s">
        <v>17</v>
      </c>
      <c r="J6">
        <f>(Ratios!AU6-Ratios!AS6)/Ratios!AS6</f>
        <v>-0.12650456255847553</v>
      </c>
      <c r="K6">
        <f>(Ratios!BX6-Ratios!BV6)/Ratios!BV6</f>
        <v>-2.6012087475965645E-2</v>
      </c>
      <c r="L6">
        <v>-0.14790393383085373</v>
      </c>
      <c r="M6">
        <v>0</v>
      </c>
      <c r="N6">
        <v>0</v>
      </c>
      <c r="O6">
        <f>AVERAGE(Ratios!CQ6:CR6)</f>
        <v>0.11416686452974997</v>
      </c>
      <c r="P6">
        <f>AVERAGE(Ratios!DA6:DB6)</f>
        <v>0.68462577969480476</v>
      </c>
      <c r="Q6">
        <f>(Ratios!DL6-Ratios!DJ6)/Ratios!DJ6</f>
        <v>8.9033910697517871E-2</v>
      </c>
      <c r="R6">
        <f>AVERAGE(Ratios!DV6:DW6)</f>
        <v>20.140772990258846</v>
      </c>
      <c r="U6" s="20" t="s">
        <v>170</v>
      </c>
      <c r="V6" s="20">
        <v>0.10553091925224894</v>
      </c>
      <c r="AI6" t="s">
        <v>17</v>
      </c>
      <c r="AJ6">
        <v>-0.12650456255847553</v>
      </c>
      <c r="AK6">
        <v>-2.6012087475965645E-2</v>
      </c>
      <c r="AL6">
        <v>-0.14790393383085373</v>
      </c>
      <c r="AM6">
        <v>0</v>
      </c>
      <c r="AN6">
        <v>0.11416686452974997</v>
      </c>
      <c r="AO6">
        <v>0.68462577969480476</v>
      </c>
      <c r="AP6">
        <v>8.9033910697517871E-2</v>
      </c>
      <c r="AQ6">
        <v>20.140772990258846</v>
      </c>
      <c r="AS6" s="20" t="s">
        <v>265</v>
      </c>
      <c r="AT6" s="20">
        <v>0.10791708538850961</v>
      </c>
    </row>
    <row r="7" spans="1:53" x14ac:dyDescent="0.25">
      <c r="A7" s="69"/>
      <c r="B7" s="132" t="s">
        <v>197</v>
      </c>
      <c r="C7" s="133"/>
      <c r="D7" s="133"/>
      <c r="E7" s="134"/>
      <c r="I7" t="s">
        <v>51</v>
      </c>
      <c r="J7">
        <f>(Ratios!AU7-Ratios!AS7)/Ratios!AS7</f>
        <v>-0.11605937346228272</v>
      </c>
      <c r="K7">
        <f>(Ratios!BX7-Ratios!BV7)/Ratios!BV7</f>
        <v>-6.5071023735527242E-2</v>
      </c>
      <c r="L7">
        <v>0.12009018767317906</v>
      </c>
      <c r="M7">
        <v>0</v>
      </c>
      <c r="N7">
        <v>0</v>
      </c>
      <c r="O7">
        <f>AVERAGE(Ratios!CQ7:CR7)</f>
        <v>0.10132425795822997</v>
      </c>
      <c r="P7">
        <f>AVERAGE(Ratios!DA7:DB7)</f>
        <v>1.0440241996493616</v>
      </c>
      <c r="Q7">
        <f>(Ratios!DL7-Ratios!DJ7)/Ratios!DJ7</f>
        <v>-0.17886607325670759</v>
      </c>
      <c r="R7">
        <f>AVERAGE(Ratios!DV7:DW7)</f>
        <v>19.765137741819569</v>
      </c>
      <c r="U7" s="20" t="s">
        <v>113</v>
      </c>
      <c r="V7" s="20">
        <v>0.83700757824311212</v>
      </c>
      <c r="AI7" t="s">
        <v>51</v>
      </c>
      <c r="AJ7">
        <v>-0.11605937346228272</v>
      </c>
      <c r="AK7">
        <v>-6.5071023735527242E-2</v>
      </c>
      <c r="AL7">
        <v>0.12009018767317906</v>
      </c>
      <c r="AM7">
        <v>0</v>
      </c>
      <c r="AN7">
        <v>0.10132425795822997</v>
      </c>
      <c r="AO7">
        <v>1.0440241996493616</v>
      </c>
      <c r="AP7">
        <v>-0.17886607325670759</v>
      </c>
      <c r="AQ7">
        <v>19.765137741819569</v>
      </c>
      <c r="AS7" s="20" t="s">
        <v>238</v>
      </c>
      <c r="AT7" s="20">
        <v>0.83589039433740775</v>
      </c>
    </row>
    <row r="8" spans="1:53" ht="30.75" thickBot="1" x14ac:dyDescent="0.3">
      <c r="A8" s="62" t="s">
        <v>198</v>
      </c>
      <c r="B8" s="64" t="s">
        <v>321</v>
      </c>
      <c r="C8" s="64" t="s">
        <v>195</v>
      </c>
      <c r="D8" s="64" t="s">
        <v>183</v>
      </c>
      <c r="E8" s="65" t="s">
        <v>322</v>
      </c>
      <c r="I8" t="s">
        <v>13</v>
      </c>
      <c r="J8">
        <f>(Ratios!AU8-Ratios!AS8)/Ratios!AS8</f>
        <v>-0.20193566587855333</v>
      </c>
      <c r="K8">
        <f>(Ratios!BX8-Ratios!BV8)/Ratios!BV8</f>
        <v>-0.20193566587855333</v>
      </c>
      <c r="L8">
        <v>4.0455511947524014E-3</v>
      </c>
      <c r="M8">
        <v>0</v>
      </c>
      <c r="N8">
        <v>0</v>
      </c>
      <c r="O8">
        <f>AVERAGE(Ratios!CQ8:CR8)</f>
        <v>1.2484868676455662E-2</v>
      </c>
      <c r="P8">
        <f>AVERAGE(Ratios!DA8:DB8)</f>
        <v>0.77099747290921883</v>
      </c>
      <c r="Q8">
        <f>(Ratios!DL8-Ratios!DJ8)/Ratios!DJ8</f>
        <v>7.1385794936683691E-2</v>
      </c>
      <c r="R8">
        <f>AVERAGE(Ratios!DV8:DW8)</f>
        <v>21.736393409122385</v>
      </c>
      <c r="U8" s="21" t="s">
        <v>171</v>
      </c>
      <c r="V8" s="21">
        <v>67</v>
      </c>
      <c r="AI8" t="s">
        <v>13</v>
      </c>
      <c r="AJ8">
        <v>-0.20193566587855333</v>
      </c>
      <c r="AK8">
        <v>-0.20193566587855333</v>
      </c>
      <c r="AL8">
        <v>4.0455511947524014E-3</v>
      </c>
      <c r="AM8">
        <v>0</v>
      </c>
      <c r="AN8">
        <v>1.2484868676455662E-2</v>
      </c>
      <c r="AO8">
        <v>0.77099747290921883</v>
      </c>
      <c r="AP8">
        <v>7.1385794936683691E-2</v>
      </c>
      <c r="AQ8">
        <v>21.736393409122385</v>
      </c>
      <c r="AS8" s="21" t="s">
        <v>266</v>
      </c>
      <c r="AT8" s="21">
        <v>67</v>
      </c>
    </row>
    <row r="9" spans="1:53" x14ac:dyDescent="0.25">
      <c r="A9" s="70" t="s">
        <v>199</v>
      </c>
      <c r="B9" s="67">
        <v>1.4972054363479903</v>
      </c>
      <c r="C9" s="67">
        <v>2.2773579260487962</v>
      </c>
      <c r="D9" s="67">
        <v>0.65743088480853495</v>
      </c>
      <c r="E9" s="67">
        <v>0.51346062095438672</v>
      </c>
      <c r="I9" t="s">
        <v>62</v>
      </c>
      <c r="J9">
        <f>(Ratios!AU9-Ratios!AS9)/Ratios!AS9</f>
        <v>-0.40306300297643249</v>
      </c>
      <c r="K9">
        <f>(Ratios!BX9-Ratios!BV9)/Ratios!BV9</f>
        <v>-0.40306300297643249</v>
      </c>
      <c r="L9">
        <v>-0.13567863604285416</v>
      </c>
      <c r="M9">
        <v>0</v>
      </c>
      <c r="N9">
        <v>0</v>
      </c>
      <c r="O9">
        <f>AVERAGE(Ratios!CQ9:CR9)</f>
        <v>0.12291223818247834</v>
      </c>
      <c r="P9">
        <f>AVERAGE(Ratios!DA9:DB9)</f>
        <v>0.33564980854203835</v>
      </c>
      <c r="Q9">
        <f>(Ratios!DL9-Ratios!DJ9)/Ratios!DJ9</f>
        <v>9.5032061028142399E-3</v>
      </c>
      <c r="R9">
        <f>AVERAGE(Ratios!DV9:DW9)</f>
        <v>18.21556252437199</v>
      </c>
      <c r="AI9" t="s">
        <v>62</v>
      </c>
      <c r="AJ9">
        <v>-0.40306300297643249</v>
      </c>
      <c r="AK9">
        <v>-0.40306300297643249</v>
      </c>
      <c r="AL9">
        <v>-0.13567863604285416</v>
      </c>
      <c r="AM9">
        <v>0</v>
      </c>
      <c r="AN9">
        <v>0.12291223818247834</v>
      </c>
      <c r="AO9">
        <v>0.33564980854203835</v>
      </c>
      <c r="AP9">
        <v>9.5032061028142399E-3</v>
      </c>
      <c r="AQ9">
        <v>18.21556252437199</v>
      </c>
    </row>
    <row r="10" spans="1:53" ht="15.75" thickBot="1" x14ac:dyDescent="0.3">
      <c r="A10" s="71" t="s">
        <v>332</v>
      </c>
      <c r="B10" s="67">
        <v>1.0350979743250099</v>
      </c>
      <c r="C10" s="67">
        <v>0.71753876463102095</v>
      </c>
      <c r="D10" s="67">
        <v>1.4425673222787998</v>
      </c>
      <c r="E10" s="67">
        <v>0.15443041816437447</v>
      </c>
      <c r="I10" t="s">
        <v>14</v>
      </c>
      <c r="J10">
        <f>(Ratios!AU10-Ratios!AS10)/Ratios!AS10</f>
        <v>0.32133751933865135</v>
      </c>
      <c r="K10">
        <f>(Ratios!BX10-Ratios!BV10)/Ratios!BV10</f>
        <v>0.3133945427372522</v>
      </c>
      <c r="L10">
        <v>0.11461716937354989</v>
      </c>
      <c r="M10">
        <v>0</v>
      </c>
      <c r="N10">
        <v>0</v>
      </c>
      <c r="O10">
        <f>AVERAGE(Ratios!CQ10:CR10)</f>
        <v>6.4402326212070996E-2</v>
      </c>
      <c r="P10">
        <f>AVERAGE(Ratios!DA10:DB10)</f>
        <v>2.2372123363501255</v>
      </c>
      <c r="Q10">
        <f>(Ratios!DL10-Ratios!DJ10)/Ratios!DJ10</f>
        <v>-0.12625575292999963</v>
      </c>
      <c r="R10">
        <f>AVERAGE(Ratios!DV10:DW10)</f>
        <v>21.654177925943472</v>
      </c>
      <c r="U10" t="s">
        <v>172</v>
      </c>
      <c r="AI10" t="s">
        <v>14</v>
      </c>
      <c r="AJ10">
        <v>0.32133751933865135</v>
      </c>
      <c r="AK10">
        <v>0.3133945427372522</v>
      </c>
      <c r="AL10">
        <v>0.11461716937354989</v>
      </c>
      <c r="AM10">
        <v>0</v>
      </c>
      <c r="AN10">
        <v>6.4402326212070996E-2</v>
      </c>
      <c r="AO10">
        <v>2.2372123363501255</v>
      </c>
      <c r="AP10">
        <v>-0.12625575292999963</v>
      </c>
      <c r="AQ10">
        <v>21.654177925943472</v>
      </c>
      <c r="AS10" t="s">
        <v>267</v>
      </c>
    </row>
    <row r="11" spans="1:53" ht="15" customHeight="1" x14ac:dyDescent="0.25">
      <c r="A11" s="71" t="s">
        <v>159</v>
      </c>
      <c r="B11" s="67">
        <v>-0.38281062949177902</v>
      </c>
      <c r="C11" s="67">
        <v>0.33024178240867724</v>
      </c>
      <c r="D11" s="67">
        <v>-1.1591829074433935</v>
      </c>
      <c r="E11" s="67">
        <v>0.25105167268017142</v>
      </c>
      <c r="I11" t="s">
        <v>28</v>
      </c>
      <c r="J11">
        <f>(Ratios!AU11-Ratios!AS11)/Ratios!AS11</f>
        <v>-0.12143131726513821</v>
      </c>
      <c r="K11">
        <f>(Ratios!BX11-Ratios!BV11)/Ratios!BV11</f>
        <v>-0.1440478396095044</v>
      </c>
      <c r="L11">
        <v>0.12358561539510202</v>
      </c>
      <c r="M11">
        <v>0</v>
      </c>
      <c r="N11">
        <v>0</v>
      </c>
      <c r="O11">
        <f>AVERAGE(Ratios!CQ11:CR11)</f>
        <v>0.1240557046957671</v>
      </c>
      <c r="P11">
        <f>AVERAGE(Ratios!DA11:DB11)</f>
        <v>3.2107268898527161</v>
      </c>
      <c r="Q11">
        <f>(Ratios!DL11-Ratios!DJ11)/Ratios!DJ11</f>
        <v>-1.6862067857470478E-2</v>
      </c>
      <c r="R11">
        <f>AVERAGE(Ratios!DV11:DW11)</f>
        <v>21.381628702986017</v>
      </c>
      <c r="U11" s="22"/>
      <c r="V11" s="22" t="s">
        <v>177</v>
      </c>
      <c r="W11" s="22" t="s">
        <v>178</v>
      </c>
      <c r="X11" s="22" t="s">
        <v>179</v>
      </c>
      <c r="Y11" s="22" t="s">
        <v>180</v>
      </c>
      <c r="Z11" s="22" t="s">
        <v>181</v>
      </c>
      <c r="AI11" t="s">
        <v>28</v>
      </c>
      <c r="AJ11">
        <v>-0.12143131726513821</v>
      </c>
      <c r="AK11">
        <v>-0.1440478396095044</v>
      </c>
      <c r="AL11">
        <v>0.12358561539510202</v>
      </c>
      <c r="AM11">
        <v>0</v>
      </c>
      <c r="AN11">
        <v>0.1240557046957671</v>
      </c>
      <c r="AO11">
        <v>3.2107268898527161</v>
      </c>
      <c r="AP11">
        <v>-1.6862067857470478E-2</v>
      </c>
      <c r="AQ11">
        <v>21.381628702986017</v>
      </c>
      <c r="AS11" s="22"/>
      <c r="AT11" s="22" t="s">
        <v>269</v>
      </c>
      <c r="AU11" s="22" t="s">
        <v>202</v>
      </c>
      <c r="AV11" s="22" t="s">
        <v>270</v>
      </c>
      <c r="AW11" s="22" t="s">
        <v>180</v>
      </c>
      <c r="AX11" s="22" t="s">
        <v>271</v>
      </c>
    </row>
    <row r="12" spans="1:53" ht="30" customHeight="1" x14ac:dyDescent="0.25">
      <c r="A12" s="70" t="s">
        <v>335</v>
      </c>
      <c r="B12" s="67">
        <v>-9.3052474218455514E-2</v>
      </c>
      <c r="C12" s="67">
        <v>0.50250475395892036</v>
      </c>
      <c r="D12" s="67">
        <v>-0.18517730127994478</v>
      </c>
      <c r="E12" s="67">
        <v>0.85372508292472937</v>
      </c>
      <c r="I12" t="s">
        <v>10</v>
      </c>
      <c r="J12">
        <f>(Ratios!AU12-Ratios!AS12)/Ratios!AS12</f>
        <v>-0.10112143148895401</v>
      </c>
      <c r="K12">
        <f>(Ratios!BX12-Ratios!BV12)/Ratios!BV12</f>
        <v>-0.10591864866579745</v>
      </c>
      <c r="L12">
        <v>4.1613857203210813E-2</v>
      </c>
      <c r="M12">
        <v>0</v>
      </c>
      <c r="N12">
        <v>0</v>
      </c>
      <c r="O12">
        <f>AVERAGE(Ratios!CQ12:CR12)</f>
        <v>0.19463106675207348</v>
      </c>
      <c r="P12">
        <f>AVERAGE(Ratios!DA12:DB12)</f>
        <v>1.2155496314141048</v>
      </c>
      <c r="Q12">
        <f>(Ratios!DL12-Ratios!DJ12)/Ratios!DJ12</f>
        <v>-0.10355167498530071</v>
      </c>
      <c r="R12">
        <f>AVERAGE(Ratios!DV12:DW12)</f>
        <v>22.462383411247028</v>
      </c>
      <c r="U12" s="20" t="s">
        <v>173</v>
      </c>
      <c r="V12" s="20">
        <v>7</v>
      </c>
      <c r="W12" s="20">
        <v>10.359352528421184</v>
      </c>
      <c r="X12" s="20">
        <v>1.479907504060169</v>
      </c>
      <c r="Y12" s="20">
        <v>2.1123982164490651</v>
      </c>
      <c r="Z12" s="20">
        <v>5.6066301125970969E-2</v>
      </c>
      <c r="AI12" t="s">
        <v>10</v>
      </c>
      <c r="AJ12">
        <v>-0.10112143148895401</v>
      </c>
      <c r="AK12">
        <v>-0.10591864866579745</v>
      </c>
      <c r="AL12">
        <v>4.1613857203210813E-2</v>
      </c>
      <c r="AM12">
        <v>0</v>
      </c>
      <c r="AN12">
        <v>0.19463106675207348</v>
      </c>
      <c r="AO12">
        <v>1.2155496314141048</v>
      </c>
      <c r="AP12">
        <v>-0.10355167498530071</v>
      </c>
      <c r="AQ12">
        <v>22.462383411247028</v>
      </c>
      <c r="AS12" s="20" t="s">
        <v>206</v>
      </c>
      <c r="AT12" s="20">
        <v>7</v>
      </c>
      <c r="AU12" s="20">
        <v>10.469619675181484</v>
      </c>
      <c r="AV12" s="20">
        <v>1.4956599535973549</v>
      </c>
      <c r="AW12" s="20">
        <v>2.1405934709465169</v>
      </c>
      <c r="AX12" s="20">
        <v>5.297568562521697E-2</v>
      </c>
    </row>
    <row r="13" spans="1:53" x14ac:dyDescent="0.25">
      <c r="A13" s="71" t="s">
        <v>133</v>
      </c>
      <c r="B13" s="67">
        <v>1.5595406579653623</v>
      </c>
      <c r="C13" s="67">
        <v>1.508549427518515</v>
      </c>
      <c r="D13" s="67">
        <v>1.0338014979931585</v>
      </c>
      <c r="E13" s="67">
        <v>0.30544796684996744</v>
      </c>
      <c r="I13" t="s">
        <v>11</v>
      </c>
      <c r="J13">
        <f>(Ratios!AU13-Ratios!AS13)/Ratios!AS13</f>
        <v>-0.40781483896978132</v>
      </c>
      <c r="K13">
        <f>(Ratios!BX13-Ratios!BV13)/Ratios!BV13</f>
        <v>-0.44518887524807588</v>
      </c>
      <c r="L13">
        <v>1.3981125480601188E-2</v>
      </c>
      <c r="M13">
        <v>0</v>
      </c>
      <c r="N13">
        <v>0</v>
      </c>
      <c r="O13">
        <f>AVERAGE(Ratios!CQ13:CR13)</f>
        <v>0.10425310147019681</v>
      </c>
      <c r="P13">
        <f>AVERAGE(Ratios!DA13:DB13)</f>
        <v>0.44218316789948742</v>
      </c>
      <c r="Q13">
        <f>(Ratios!DL13-Ratios!DJ13)/Ratios!DJ13</f>
        <v>4.6759662094341108E-3</v>
      </c>
      <c r="R13">
        <f>AVERAGE(Ratios!DV13:DW13)</f>
        <v>20.974009718382522</v>
      </c>
      <c r="U13" s="20" t="s">
        <v>174</v>
      </c>
      <c r="V13" s="20">
        <v>59</v>
      </c>
      <c r="W13" s="20">
        <v>41.33431947614757</v>
      </c>
      <c r="X13" s="20">
        <v>0.70058168603639948</v>
      </c>
      <c r="Y13" s="20"/>
      <c r="Z13" s="20"/>
      <c r="AI13" t="s">
        <v>11</v>
      </c>
      <c r="AJ13">
        <v>-0.40781483896978132</v>
      </c>
      <c r="AK13">
        <v>-0.44518887524807588</v>
      </c>
      <c r="AL13">
        <v>1.3981125480601188E-2</v>
      </c>
      <c r="AM13">
        <v>0</v>
      </c>
      <c r="AN13">
        <v>0.10425310147019681</v>
      </c>
      <c r="AO13">
        <v>0.44218316789948742</v>
      </c>
      <c r="AP13">
        <v>4.6759662094341108E-3</v>
      </c>
      <c r="AQ13">
        <v>20.974009718382522</v>
      </c>
      <c r="AS13" s="20" t="s">
        <v>207</v>
      </c>
      <c r="AT13" s="20">
        <v>59</v>
      </c>
      <c r="AU13" s="20">
        <v>41.22405232938727</v>
      </c>
      <c r="AV13" s="20">
        <v>0.698712751345547</v>
      </c>
      <c r="AW13" s="20"/>
      <c r="AX13" s="20"/>
    </row>
    <row r="14" spans="1:53" ht="15.75" thickBot="1" x14ac:dyDescent="0.3">
      <c r="A14" s="70" t="s">
        <v>329</v>
      </c>
      <c r="B14" s="67">
        <v>4.9712085704418964E-2</v>
      </c>
      <c r="C14" s="67">
        <v>9.8723412714323971E-2</v>
      </c>
      <c r="D14" s="67">
        <v>0.50354910084268334</v>
      </c>
      <c r="E14" s="67">
        <v>0.61645324451161077</v>
      </c>
      <c r="I14" t="s">
        <v>53</v>
      </c>
      <c r="J14">
        <f>(Ratios!AU14-Ratios!AS14)/Ratios!AS14</f>
        <v>-3.3385212099447094E-2</v>
      </c>
      <c r="K14">
        <f>(Ratios!BX14-Ratios!BV14)/Ratios!BV14</f>
        <v>-4.1792911959346438E-2</v>
      </c>
      <c r="L14">
        <v>0.15128392431090776</v>
      </c>
      <c r="M14">
        <v>0</v>
      </c>
      <c r="N14">
        <v>0</v>
      </c>
      <c r="O14">
        <f>AVERAGE(Ratios!CQ14:CR14)</f>
        <v>9.0911999027089352E-2</v>
      </c>
      <c r="P14">
        <f>AVERAGE(Ratios!DA14:DB14)</f>
        <v>1.2077585616151816</v>
      </c>
      <c r="Q14">
        <f>(Ratios!DL14-Ratios!DJ14)/Ratios!DJ14</f>
        <v>5.9853985307186256E-3</v>
      </c>
      <c r="R14">
        <f>AVERAGE(Ratios!DV14:DW14)</f>
        <v>19.339536159683931</v>
      </c>
      <c r="U14" s="21" t="s">
        <v>175</v>
      </c>
      <c r="V14" s="21">
        <v>66</v>
      </c>
      <c r="W14" s="21">
        <v>51.693672004568754</v>
      </c>
      <c r="X14" s="21"/>
      <c r="Y14" s="21"/>
      <c r="Z14" s="21"/>
      <c r="AI14" t="s">
        <v>53</v>
      </c>
      <c r="AJ14">
        <v>-3.3385212099447094E-2</v>
      </c>
      <c r="AK14">
        <v>-4.1792911959346438E-2</v>
      </c>
      <c r="AL14">
        <v>0.15128392431090776</v>
      </c>
      <c r="AM14">
        <v>0</v>
      </c>
      <c r="AN14">
        <v>9.0911999027089352E-2</v>
      </c>
      <c r="AO14">
        <v>1.2077585616151816</v>
      </c>
      <c r="AP14">
        <v>5.9853985307186256E-3</v>
      </c>
      <c r="AQ14">
        <v>19.339536159683931</v>
      </c>
      <c r="AS14" s="21" t="s">
        <v>268</v>
      </c>
      <c r="AT14" s="21">
        <v>66</v>
      </c>
      <c r="AU14" s="21">
        <v>51.693672004568754</v>
      </c>
      <c r="AV14" s="21"/>
      <c r="AW14" s="21"/>
      <c r="AX14" s="21"/>
    </row>
    <row r="15" spans="1:53" ht="15.75" thickBot="1" x14ac:dyDescent="0.3">
      <c r="A15" s="71" t="s">
        <v>330</v>
      </c>
      <c r="B15" s="67">
        <v>0.76681883452372446</v>
      </c>
      <c r="C15" s="67">
        <v>0.24961543090299806</v>
      </c>
      <c r="D15" s="67">
        <v>3.0720009245811188</v>
      </c>
      <c r="E15" s="67">
        <v>3.2147358931850266E-3</v>
      </c>
      <c r="I15" t="s">
        <v>58</v>
      </c>
      <c r="J15">
        <f>(Ratios!AU15-Ratios!AS15)/Ratios!AS15</f>
        <v>-0.90997655324647075</v>
      </c>
      <c r="K15">
        <f>(Ratios!BX15-Ratios!BV15)/Ratios!BV15</f>
        <v>-0.90997655324647075</v>
      </c>
      <c r="L15">
        <v>-6.2914205696676412E-2</v>
      </c>
      <c r="M15">
        <v>1</v>
      </c>
      <c r="N15">
        <v>1</v>
      </c>
      <c r="O15">
        <f>AVERAGE(Ratios!CQ15:CR15)</f>
        <v>5.8285265056028317E-2</v>
      </c>
      <c r="P15">
        <f>AVERAGE(Ratios!DA15:DB15)</f>
        <v>0.43586611243868978</v>
      </c>
      <c r="Q15">
        <f>(Ratios!DL15-Ratios!DJ15)/Ratios!DJ15</f>
        <v>0.10067199669579466</v>
      </c>
      <c r="R15">
        <f>AVERAGE(Ratios!DV15:DW15)</f>
        <v>17.450322325378295</v>
      </c>
      <c r="AI15" t="s">
        <v>58</v>
      </c>
      <c r="AJ15">
        <v>-0.90997655324647075</v>
      </c>
      <c r="AK15">
        <v>-0.90997655324647075</v>
      </c>
      <c r="AL15">
        <v>-6.2914205696676412E-2</v>
      </c>
      <c r="AM15">
        <v>1</v>
      </c>
      <c r="AN15">
        <v>5.8285265056028317E-2</v>
      </c>
      <c r="AO15">
        <v>0.43586611243868978</v>
      </c>
      <c r="AP15">
        <v>0.10067199669579466</v>
      </c>
      <c r="AQ15">
        <v>17.450322325378295</v>
      </c>
    </row>
    <row r="16" spans="1:53" x14ac:dyDescent="0.25">
      <c r="A16" s="70" t="s">
        <v>333</v>
      </c>
      <c r="B16" s="67">
        <v>-8.9178611030330243E-2</v>
      </c>
      <c r="C16" s="67">
        <v>0.11581741778877375</v>
      </c>
      <c r="D16" s="67">
        <v>-0.76999308681681189</v>
      </c>
      <c r="E16" s="67">
        <v>0.44437613469036263</v>
      </c>
      <c r="I16" t="s">
        <v>49</v>
      </c>
      <c r="J16">
        <f>(Ratios!AU16-Ratios!AS16)/Ratios!AS16</f>
        <v>0.95731963210639459</v>
      </c>
      <c r="K16">
        <f>(Ratios!BX16-Ratios!BV16)/Ratios!BV16</f>
        <v>0.95731963210639459</v>
      </c>
      <c r="L16">
        <v>8.1316573320093663E-2</v>
      </c>
      <c r="M16">
        <v>0</v>
      </c>
      <c r="N16">
        <v>0</v>
      </c>
      <c r="O16">
        <f>AVERAGE(Ratios!CQ16:CR16)</f>
        <v>0.22604661877279658</v>
      </c>
      <c r="P16">
        <f>AVERAGE(Ratios!DA16:DB16)</f>
        <v>3.3262688771094315</v>
      </c>
      <c r="Q16">
        <f>(Ratios!DL16-Ratios!DJ16)/Ratios!DJ16</f>
        <v>-0.19465169346848438</v>
      </c>
      <c r="R16">
        <f>AVERAGE(Ratios!DV16:DW16)</f>
        <v>20.628962583453188</v>
      </c>
      <c r="U16" s="22"/>
      <c r="V16" s="22" t="s">
        <v>182</v>
      </c>
      <c r="W16" s="22" t="s">
        <v>113</v>
      </c>
      <c r="X16" s="22" t="s">
        <v>183</v>
      </c>
      <c r="Y16" s="22" t="s">
        <v>184</v>
      </c>
      <c r="Z16" s="22" t="s">
        <v>185</v>
      </c>
      <c r="AA16" s="22" t="s">
        <v>186</v>
      </c>
      <c r="AB16" s="22" t="s">
        <v>256</v>
      </c>
      <c r="AC16" s="22" t="s">
        <v>257</v>
      </c>
      <c r="AI16" t="s">
        <v>49</v>
      </c>
      <c r="AJ16">
        <v>0.95731963210639459</v>
      </c>
      <c r="AK16">
        <v>0.95731963210639459</v>
      </c>
      <c r="AL16">
        <v>8.1316573320093663E-2</v>
      </c>
      <c r="AM16">
        <v>0</v>
      </c>
      <c r="AN16">
        <v>0.22604661877279658</v>
      </c>
      <c r="AO16">
        <v>3.3262688771094315</v>
      </c>
      <c r="AP16">
        <v>-0.19465169346848438</v>
      </c>
      <c r="AQ16">
        <v>20.628962583453188</v>
      </c>
      <c r="AS16" s="22"/>
      <c r="AT16" s="22" t="s">
        <v>272</v>
      </c>
      <c r="AU16" s="22" t="s">
        <v>238</v>
      </c>
      <c r="AV16" s="22" t="s">
        <v>273</v>
      </c>
      <c r="AW16" s="22" t="s">
        <v>274</v>
      </c>
      <c r="AX16" s="22" t="s">
        <v>275</v>
      </c>
      <c r="AY16" s="22" t="s">
        <v>276</v>
      </c>
      <c r="AZ16" s="22" t="s">
        <v>277</v>
      </c>
      <c r="BA16" s="22" t="s">
        <v>278</v>
      </c>
    </row>
    <row r="17" spans="9:53" x14ac:dyDescent="0.25">
      <c r="I17" t="s">
        <v>46</v>
      </c>
      <c r="J17">
        <f>(Ratios!AU17-Ratios!AS17)/Ratios!AS17</f>
        <v>-5.3253000839531668E-2</v>
      </c>
      <c r="K17">
        <f>(Ratios!BX17-Ratios!BV17)/Ratios!BV17</f>
        <v>-5.3264911854177997E-2</v>
      </c>
      <c r="L17">
        <v>0.14487152289782823</v>
      </c>
      <c r="M17">
        <v>1</v>
      </c>
      <c r="N17">
        <v>0</v>
      </c>
      <c r="O17">
        <f>AVERAGE(Ratios!CQ17:CR17)</f>
        <v>0.15831338245833068</v>
      </c>
      <c r="P17">
        <f>AVERAGE(Ratios!DA17:DB17)</f>
        <v>1.09179201371375</v>
      </c>
      <c r="Q17">
        <f>(Ratios!DL17-Ratios!DJ17)/Ratios!DJ17</f>
        <v>0.14807476540278489</v>
      </c>
      <c r="R17">
        <f>AVERAGE(Ratios!DV17:DW17)</f>
        <v>18.950717500658456</v>
      </c>
      <c r="U17" s="20" t="s">
        <v>176</v>
      </c>
      <c r="V17" s="20">
        <v>1.4972054363479903</v>
      </c>
      <c r="W17" s="20">
        <v>2.2773579260487962</v>
      </c>
      <c r="X17" s="20">
        <v>0.65743088480853495</v>
      </c>
      <c r="Y17" s="20">
        <v>0.51346062095438672</v>
      </c>
      <c r="Z17" s="20">
        <v>-3.0597772479283365</v>
      </c>
      <c r="AA17" s="20">
        <v>6.0541881206243175</v>
      </c>
      <c r="AB17" s="20">
        <v>-3.0597772479283365</v>
      </c>
      <c r="AC17" s="20">
        <v>6.0541881206243175</v>
      </c>
      <c r="AI17" t="s">
        <v>46</v>
      </c>
      <c r="AJ17">
        <v>-5.3253000839531668E-2</v>
      </c>
      <c r="AK17">
        <v>-5.3264911854177997E-2</v>
      </c>
      <c r="AL17">
        <v>0.14487152289782823</v>
      </c>
      <c r="AM17">
        <v>1</v>
      </c>
      <c r="AN17">
        <v>0.15831338245833068</v>
      </c>
      <c r="AO17">
        <v>1.09179201371375</v>
      </c>
      <c r="AP17">
        <v>0.14807476540278489</v>
      </c>
      <c r="AQ17">
        <v>18.950717500658456</v>
      </c>
      <c r="AS17" s="20" t="s">
        <v>199</v>
      </c>
      <c r="AT17" s="20">
        <v>1.5060435378416703</v>
      </c>
      <c r="AU17" s="20">
        <v>2.2398187910524694</v>
      </c>
      <c r="AV17" s="20">
        <v>0.67239525976741843</v>
      </c>
      <c r="AW17" s="20">
        <v>0.50395697460845168</v>
      </c>
      <c r="AX17" s="20">
        <v>-2.9758235108095747</v>
      </c>
      <c r="AY17" s="20">
        <v>5.9879105864929159</v>
      </c>
      <c r="AZ17" s="20">
        <v>-2.9758235108095747</v>
      </c>
      <c r="BA17" s="20">
        <v>5.9879105864929159</v>
      </c>
    </row>
    <row r="18" spans="9:53" x14ac:dyDescent="0.25">
      <c r="I18" t="s">
        <v>65</v>
      </c>
      <c r="J18">
        <f>(Ratios!AU18-Ratios!AS18)/Ratios!AS18</f>
        <v>0.32918866690317472</v>
      </c>
      <c r="K18">
        <f>(Ratios!BX18-Ratios!BV18)/Ratios!BV18</f>
        <v>0.32918866690317472</v>
      </c>
      <c r="L18">
        <v>0.35248873727776031</v>
      </c>
      <c r="M18">
        <v>0</v>
      </c>
      <c r="N18">
        <v>0</v>
      </c>
      <c r="O18">
        <f>AVERAGE(Ratios!CQ18:CR18)</f>
        <v>2.77866715765447E-2</v>
      </c>
      <c r="P18">
        <f>AVERAGE(Ratios!DA18:DB18)</f>
        <v>1.8169397885027134</v>
      </c>
      <c r="Q18">
        <f>(Ratios!DL18-Ratios!DJ18)/Ratios!DJ18</f>
        <v>-0.30439550308813079</v>
      </c>
      <c r="R18">
        <f>AVERAGE(Ratios!DV18:DW18)</f>
        <v>20.623216540212859</v>
      </c>
      <c r="U18" s="20" t="s">
        <v>332</v>
      </c>
      <c r="V18" s="20">
        <v>1.0350979743250099</v>
      </c>
      <c r="W18" s="20">
        <v>0.71753876463102095</v>
      </c>
      <c r="X18" s="20">
        <v>1.4425673222787998</v>
      </c>
      <c r="Y18" s="20">
        <v>0.15443041816437447</v>
      </c>
      <c r="Z18" s="20">
        <v>-0.40069377730082922</v>
      </c>
      <c r="AA18" s="20">
        <v>2.4708897259508493</v>
      </c>
      <c r="AB18" s="20">
        <v>-0.40069377730082922</v>
      </c>
      <c r="AC18" s="20">
        <v>2.4708897259508493</v>
      </c>
      <c r="AI18" t="s">
        <v>65</v>
      </c>
      <c r="AJ18">
        <v>0.32918866690317472</v>
      </c>
      <c r="AK18">
        <v>0.32918866690317472</v>
      </c>
      <c r="AL18">
        <v>0.35248873727776031</v>
      </c>
      <c r="AM18">
        <v>0</v>
      </c>
      <c r="AN18">
        <v>2.77866715765447E-2</v>
      </c>
      <c r="AO18">
        <v>1.8169397885027134</v>
      </c>
      <c r="AP18">
        <v>-0.30439550308813079</v>
      </c>
      <c r="AQ18">
        <v>20.623216540212859</v>
      </c>
      <c r="AS18" s="20" t="s">
        <v>318</v>
      </c>
      <c r="AT18" s="20">
        <v>1.3874583070631859E-3</v>
      </c>
      <c r="AU18" s="20">
        <v>3.1648022023316761E-3</v>
      </c>
      <c r="AV18" s="20">
        <v>0.43840285059236006</v>
      </c>
      <c r="AW18" s="20">
        <v>0.66269537291022917</v>
      </c>
      <c r="AX18" s="20">
        <v>-4.9452962723660725E-3</v>
      </c>
      <c r="AY18" s="20">
        <v>7.7202128864924443E-3</v>
      </c>
      <c r="AZ18" s="20">
        <v>-4.9452962723660725E-3</v>
      </c>
      <c r="BA18" s="20">
        <v>7.7202128864924443E-3</v>
      </c>
    </row>
    <row r="19" spans="9:53" x14ac:dyDescent="0.25">
      <c r="I19" t="s">
        <v>41</v>
      </c>
      <c r="J19">
        <f>(Ratios!AU19-Ratios!AS19)/Ratios!AS19</f>
        <v>6.4561029296775132</v>
      </c>
      <c r="K19">
        <f>(Ratios!BX19-Ratios!BV19)/Ratios!BV19</f>
        <v>6.4561029296775132</v>
      </c>
      <c r="L19">
        <v>7.214003628162248E-2</v>
      </c>
      <c r="M19">
        <v>0</v>
      </c>
      <c r="N19">
        <v>0</v>
      </c>
      <c r="O19">
        <f>AVERAGE(Ratios!CQ19:CR19)</f>
        <v>0.21115719446191894</v>
      </c>
      <c r="P19">
        <f>AVERAGE(Ratios!DA19:DB19)</f>
        <v>1.4033733258144454</v>
      </c>
      <c r="Q19">
        <f>(Ratios!DL19-Ratios!DJ19)/Ratios!DJ19</f>
        <v>0.48070404287354768</v>
      </c>
      <c r="R19">
        <f>AVERAGE(Ratios!DV19:DW19)</f>
        <v>18.957783388348609</v>
      </c>
      <c r="U19" s="20" t="s">
        <v>159</v>
      </c>
      <c r="V19" s="20">
        <v>-0.38281062949177902</v>
      </c>
      <c r="W19" s="20">
        <v>0.33024178240867724</v>
      </c>
      <c r="X19" s="20">
        <v>-1.1591829074433935</v>
      </c>
      <c r="Y19" s="20">
        <v>0.25105167268017142</v>
      </c>
      <c r="Z19" s="20">
        <v>-1.043622909743174</v>
      </c>
      <c r="AA19" s="20">
        <v>0.27800165075961591</v>
      </c>
      <c r="AB19" s="20">
        <v>-1.043622909743174</v>
      </c>
      <c r="AC19" s="20">
        <v>0.27800165075961591</v>
      </c>
      <c r="AI19" t="s">
        <v>41</v>
      </c>
      <c r="AJ19">
        <v>6.4561029296775132</v>
      </c>
      <c r="AK19">
        <v>6.4561029296775132</v>
      </c>
      <c r="AL19">
        <v>7.214003628162248E-2</v>
      </c>
      <c r="AM19">
        <v>0</v>
      </c>
      <c r="AN19">
        <v>0.21115719446191894</v>
      </c>
      <c r="AO19">
        <v>1.4033733258144454</v>
      </c>
      <c r="AP19">
        <v>0.48070404287354768</v>
      </c>
      <c r="AQ19">
        <v>18.957783388348609</v>
      </c>
      <c r="AS19" s="20" t="s">
        <v>332</v>
      </c>
      <c r="AT19" s="20">
        <v>0.99706324417559733</v>
      </c>
      <c r="AU19" s="20">
        <v>0.72218003311086765</v>
      </c>
      <c r="AV19" s="20">
        <v>1.3806297577636437</v>
      </c>
      <c r="AW19" s="20">
        <v>0.17260095528749747</v>
      </c>
      <c r="AX19" s="20">
        <v>-0.44801566422688177</v>
      </c>
      <c r="AY19" s="20">
        <v>2.4421421525780764</v>
      </c>
      <c r="AZ19" s="20">
        <v>-0.44801566422688177</v>
      </c>
      <c r="BA19" s="20">
        <v>2.4421421525780764</v>
      </c>
    </row>
    <row r="20" spans="9:53" x14ac:dyDescent="0.25">
      <c r="I20" t="s">
        <v>39</v>
      </c>
      <c r="J20">
        <f>(Ratios!AU20-Ratios!AS20)/Ratios!AS20</f>
        <v>-0.24795284712996421</v>
      </c>
      <c r="K20">
        <f>(Ratios!BX20-Ratios!BV20)/Ratios!BV20</f>
        <v>-0.19531316889069172</v>
      </c>
      <c r="L20">
        <v>-2.019154209397242E-2</v>
      </c>
      <c r="M20">
        <v>1</v>
      </c>
      <c r="N20">
        <v>1</v>
      </c>
      <c r="O20">
        <f>AVERAGE(Ratios!CQ20:CR20)</f>
        <v>0.12913736249120084</v>
      </c>
      <c r="P20">
        <f>AVERAGE(Ratios!DA20:DB20)</f>
        <v>0.44721026046377421</v>
      </c>
      <c r="Q20">
        <f>(Ratios!DL20-Ratios!DJ20)/Ratios!DJ20</f>
        <v>0.37676736978200237</v>
      </c>
      <c r="R20">
        <f>AVERAGE(Ratios!DV20:DW20)</f>
        <v>19.316583497297614</v>
      </c>
      <c r="U20" s="20" t="s">
        <v>320</v>
      </c>
      <c r="V20" s="20">
        <v>-9.3052474218455514E-2</v>
      </c>
      <c r="W20" s="20">
        <v>0.50250475395892036</v>
      </c>
      <c r="X20" s="20">
        <v>-0.18517730127994478</v>
      </c>
      <c r="Y20" s="20">
        <v>0.85372508292472937</v>
      </c>
      <c r="Z20" s="20">
        <v>-1.0985621643576378</v>
      </c>
      <c r="AA20" s="20">
        <v>0.91245721592072671</v>
      </c>
      <c r="AB20" s="20">
        <v>-1.0985621643576378</v>
      </c>
      <c r="AC20" s="20">
        <v>0.91245721592072671</v>
      </c>
      <c r="AI20" t="s">
        <v>39</v>
      </c>
      <c r="AJ20">
        <v>-0.24795284712996421</v>
      </c>
      <c r="AK20">
        <v>-0.19531316889069172</v>
      </c>
      <c r="AL20">
        <v>-2.019154209397242E-2</v>
      </c>
      <c r="AM20">
        <v>1</v>
      </c>
      <c r="AN20">
        <v>0.12913736249120084</v>
      </c>
      <c r="AO20">
        <v>0.44721026046377421</v>
      </c>
      <c r="AP20">
        <v>0.37676736978200237</v>
      </c>
      <c r="AQ20">
        <v>19.316583497297614</v>
      </c>
      <c r="AS20" s="20" t="s">
        <v>159</v>
      </c>
      <c r="AT20" s="20">
        <v>-0.45137563984030382</v>
      </c>
      <c r="AU20" s="20">
        <v>0.28332480991200343</v>
      </c>
      <c r="AV20" s="20">
        <v>-1.5931384194010207</v>
      </c>
      <c r="AW20" s="20">
        <v>0.11647299933545509</v>
      </c>
      <c r="AX20" s="20">
        <v>-1.0183072749719599</v>
      </c>
      <c r="AY20" s="20">
        <v>0.11555599529135241</v>
      </c>
      <c r="AZ20" s="20">
        <v>-1.0183072749719599</v>
      </c>
      <c r="BA20" s="20">
        <v>0.11555599529135241</v>
      </c>
    </row>
    <row r="21" spans="9:53" x14ac:dyDescent="0.25">
      <c r="I21" t="s">
        <v>37</v>
      </c>
      <c r="J21">
        <f>(Ratios!AU21-Ratios!AS21)/Ratios!AS21</f>
        <v>0.368256898172173</v>
      </c>
      <c r="K21">
        <f>(Ratios!BX21-Ratios!BV21)/Ratios!BV21</f>
        <v>3.642207136822341E-2</v>
      </c>
      <c r="L21">
        <v>-5.8829059581877313E-2</v>
      </c>
      <c r="M21">
        <v>0</v>
      </c>
      <c r="N21">
        <v>0</v>
      </c>
      <c r="O21">
        <f>AVERAGE(Ratios!CQ21:CR21)</f>
        <v>8.4102242137338246E-2</v>
      </c>
      <c r="P21">
        <f>AVERAGE(Ratios!DA21:DB21)</f>
        <v>0.58049508224001145</v>
      </c>
      <c r="Q21">
        <f>(Ratios!DL21-Ratios!DJ21)/Ratios!DJ21</f>
        <v>7.7493655336216037E-3</v>
      </c>
      <c r="R21">
        <f>AVERAGE(Ratios!DV21:DW21)</f>
        <v>18.823256275077874</v>
      </c>
      <c r="U21" s="20" t="s">
        <v>133</v>
      </c>
      <c r="V21" s="20">
        <v>1.5595406579653623</v>
      </c>
      <c r="W21" s="20">
        <v>1.508549427518515</v>
      </c>
      <c r="X21" s="20">
        <v>1.0338014979931585</v>
      </c>
      <c r="Y21" s="20">
        <v>0.30544796684996744</v>
      </c>
      <c r="Z21" s="20">
        <v>-1.45905977411689</v>
      </c>
      <c r="AA21" s="20">
        <v>4.5781410900476143</v>
      </c>
      <c r="AB21" s="20">
        <v>-1.45905977411689</v>
      </c>
      <c r="AC21" s="20">
        <v>4.5781410900476143</v>
      </c>
      <c r="AI21" t="s">
        <v>37</v>
      </c>
      <c r="AJ21">
        <v>0.368256898172173</v>
      </c>
      <c r="AK21">
        <v>3.642207136822341E-2</v>
      </c>
      <c r="AL21">
        <v>-5.8829059581877313E-2</v>
      </c>
      <c r="AM21">
        <v>0</v>
      </c>
      <c r="AN21">
        <v>8.4102242137338246E-2</v>
      </c>
      <c r="AO21">
        <v>0.58049508224001145</v>
      </c>
      <c r="AP21">
        <v>7.7493655336216037E-3</v>
      </c>
      <c r="AQ21">
        <v>18.823256275077874</v>
      </c>
      <c r="AS21" s="20" t="s">
        <v>133</v>
      </c>
      <c r="AT21" s="20">
        <v>1.7078265307077127</v>
      </c>
      <c r="AU21" s="20">
        <v>1.5133114148286342</v>
      </c>
      <c r="AV21" s="20">
        <v>1.1285360792055514</v>
      </c>
      <c r="AW21" s="20">
        <v>0.26366164972557948</v>
      </c>
      <c r="AX21" s="20">
        <v>-1.320302615972603</v>
      </c>
      <c r="AY21" s="20">
        <v>4.7359556773880289</v>
      </c>
      <c r="AZ21" s="20">
        <v>-1.320302615972603</v>
      </c>
      <c r="BA21" s="20">
        <v>4.7359556773880289</v>
      </c>
    </row>
    <row r="22" spans="9:53" x14ac:dyDescent="0.25">
      <c r="I22" t="s">
        <v>36</v>
      </c>
      <c r="J22">
        <f>(Ratios!AU22-Ratios!AS22)/Ratios!AS22</f>
        <v>0.15908684419876937</v>
      </c>
      <c r="K22">
        <f>(Ratios!BX22-Ratios!BV22)/Ratios!BV22</f>
        <v>0.15908684419876937</v>
      </c>
      <c r="L22">
        <v>0.66932766296488155</v>
      </c>
      <c r="M22">
        <v>0</v>
      </c>
      <c r="N22">
        <v>0</v>
      </c>
      <c r="O22">
        <f>AVERAGE(Ratios!CQ22:CR22)</f>
        <v>0.17082154164722055</v>
      </c>
      <c r="P22">
        <f>AVERAGE(Ratios!DA22:DB22)</f>
        <v>0.85556280220205116</v>
      </c>
      <c r="Q22">
        <f>(Ratios!DL22-Ratios!DJ22)/Ratios!DJ22</f>
        <v>-0.45092754046572486</v>
      </c>
      <c r="R22">
        <f>AVERAGE(Ratios!DV22:DW22)</f>
        <v>19.096219711957961</v>
      </c>
      <c r="U22" s="20" t="s">
        <v>163</v>
      </c>
      <c r="V22" s="20">
        <v>4.9712085704418964E-2</v>
      </c>
      <c r="W22" s="20">
        <v>9.8723412714323971E-2</v>
      </c>
      <c r="X22" s="20">
        <v>0.50354910084268334</v>
      </c>
      <c r="Y22" s="20">
        <v>0.61645324451161077</v>
      </c>
      <c r="Z22" s="20">
        <v>-0.14783300684604395</v>
      </c>
      <c r="AA22" s="20">
        <v>0.24725717825488186</v>
      </c>
      <c r="AB22" s="20">
        <v>-0.14783300684604395</v>
      </c>
      <c r="AC22" s="20">
        <v>0.24725717825488186</v>
      </c>
      <c r="AI22" t="s">
        <v>36</v>
      </c>
      <c r="AJ22">
        <v>0.15908684419876937</v>
      </c>
      <c r="AK22">
        <v>0.15908684419876937</v>
      </c>
      <c r="AL22">
        <v>0.66932766296488155</v>
      </c>
      <c r="AM22">
        <v>0</v>
      </c>
      <c r="AN22">
        <v>0.17082154164722055</v>
      </c>
      <c r="AO22">
        <v>0.85556280220205116</v>
      </c>
      <c r="AP22">
        <v>-0.45092754046572486</v>
      </c>
      <c r="AQ22">
        <v>19.096219711957961</v>
      </c>
      <c r="AS22" s="20" t="s">
        <v>163</v>
      </c>
      <c r="AT22" s="20">
        <v>4.6142316794279138E-2</v>
      </c>
      <c r="AU22" s="20">
        <v>9.6160998692635821E-2</v>
      </c>
      <c r="AV22" s="20">
        <v>0.47984440076133278</v>
      </c>
      <c r="AW22" s="20">
        <v>0.63311217883241244</v>
      </c>
      <c r="AX22" s="20">
        <v>-0.14627539714203722</v>
      </c>
      <c r="AY22" s="20">
        <v>0.23856003073059548</v>
      </c>
      <c r="AZ22" s="20">
        <v>-0.14627539714203722</v>
      </c>
      <c r="BA22" s="20">
        <v>0.23856003073059548</v>
      </c>
    </row>
    <row r="23" spans="9:53" x14ac:dyDescent="0.25">
      <c r="I23" t="s">
        <v>50</v>
      </c>
      <c r="J23">
        <f>(Ratios!AU23-Ratios!AS23)/Ratios!AS23</f>
        <v>-0.28489662234182611</v>
      </c>
      <c r="K23">
        <f>(Ratios!BX23-Ratios!BV23)/Ratios!BV23</f>
        <v>-0.22836484299436094</v>
      </c>
      <c r="L23">
        <v>0.26135961894973442</v>
      </c>
      <c r="M23">
        <v>0</v>
      </c>
      <c r="N23">
        <v>0</v>
      </c>
      <c r="O23">
        <f>AVERAGE(Ratios!CQ23:CR23)</f>
        <v>0.35744115847479152</v>
      </c>
      <c r="P23">
        <f>AVERAGE(Ratios!DA23:DB23)</f>
        <v>1.4072863168030283</v>
      </c>
      <c r="Q23">
        <f>(Ratios!DL23-Ratios!DJ23)/Ratios!DJ23</f>
        <v>3.1673154057258519E-2</v>
      </c>
      <c r="R23">
        <f>AVERAGE(Ratios!DV23:DW23)</f>
        <v>19.350093241710923</v>
      </c>
      <c r="U23" s="20" t="s">
        <v>330</v>
      </c>
      <c r="V23" s="20">
        <v>0.76681883452372446</v>
      </c>
      <c r="W23" s="20">
        <v>0.24961543090299806</v>
      </c>
      <c r="X23" s="20">
        <v>3.0720009245811188</v>
      </c>
      <c r="Y23" s="20">
        <v>3.2147358931850266E-3</v>
      </c>
      <c r="Z23" s="20">
        <v>0.26733951098731373</v>
      </c>
      <c r="AA23" s="20">
        <v>1.2662981580601351</v>
      </c>
      <c r="AB23" s="20">
        <v>0.26733951098731373</v>
      </c>
      <c r="AC23" s="20">
        <v>1.2662981580601351</v>
      </c>
      <c r="AI23" t="s">
        <v>50</v>
      </c>
      <c r="AJ23">
        <v>-0.28489662234182611</v>
      </c>
      <c r="AK23">
        <v>-0.22836484299436094</v>
      </c>
      <c r="AL23">
        <v>0.26135961894973442</v>
      </c>
      <c r="AM23">
        <v>0</v>
      </c>
      <c r="AN23">
        <v>0.35744115847479152</v>
      </c>
      <c r="AO23">
        <v>1.4072863168030283</v>
      </c>
      <c r="AP23">
        <v>3.1673154057258519E-2</v>
      </c>
      <c r="AQ23">
        <v>19.350093241710923</v>
      </c>
      <c r="AS23" s="20" t="s">
        <v>330</v>
      </c>
      <c r="AT23" s="20">
        <v>0.79709317158144333</v>
      </c>
      <c r="AU23" s="20">
        <v>0.25150390307827503</v>
      </c>
      <c r="AV23" s="20">
        <v>3.1693073619353163</v>
      </c>
      <c r="AW23" s="20">
        <v>2.4222951911181201E-3</v>
      </c>
      <c r="AX23" s="20">
        <v>0.29383502395065508</v>
      </c>
      <c r="AY23" s="20">
        <v>1.3003513192122316</v>
      </c>
      <c r="AZ23" s="20">
        <v>0.29383502395065508</v>
      </c>
      <c r="BA23" s="20">
        <v>1.3003513192122316</v>
      </c>
    </row>
    <row r="24" spans="9:53" ht="15.75" thickBot="1" x14ac:dyDescent="0.3">
      <c r="I24" t="s">
        <v>20</v>
      </c>
      <c r="J24">
        <f>(Ratios!AU24-Ratios!AS24)/Ratios!AS24</f>
        <v>-8.5088506182702792E-2</v>
      </c>
      <c r="K24">
        <f>(Ratios!BX24-Ratios!BV24)/Ratios!BV24</f>
        <v>-8.5088506182702792E-2</v>
      </c>
      <c r="L24">
        <v>0.1840900163511934</v>
      </c>
      <c r="M24">
        <v>0</v>
      </c>
      <c r="N24">
        <v>0</v>
      </c>
      <c r="O24">
        <f>AVERAGE(Ratios!CQ24:CR24)</f>
        <v>7.3922708222754763E-2</v>
      </c>
      <c r="P24">
        <f>AVERAGE(Ratios!DA24:DB24)</f>
        <v>2.3644506505229739</v>
      </c>
      <c r="Q24">
        <f>(Ratios!DL24-Ratios!DJ24)/Ratios!DJ24</f>
        <v>-0.27782506889767428</v>
      </c>
      <c r="R24">
        <f>AVERAGE(Ratios!DV24:DW24)</f>
        <v>21.10674421552558</v>
      </c>
      <c r="U24" s="21" t="s">
        <v>165</v>
      </c>
      <c r="V24" s="21">
        <v>-8.9178611030330243E-2</v>
      </c>
      <c r="W24" s="21">
        <v>0.11581741778877375</v>
      </c>
      <c r="X24" s="21">
        <v>-0.76999308681681189</v>
      </c>
      <c r="Y24" s="21">
        <v>0.44437613469036263</v>
      </c>
      <c r="Z24" s="21">
        <v>-0.32092872872778455</v>
      </c>
      <c r="AA24" s="21">
        <v>0.14257150666712409</v>
      </c>
      <c r="AB24" s="21">
        <v>-0.32092872872778455</v>
      </c>
      <c r="AC24" s="21">
        <v>0.14257150666712409</v>
      </c>
      <c r="AI24" t="s">
        <v>20</v>
      </c>
      <c r="AJ24">
        <v>-8.5088506182702792E-2</v>
      </c>
      <c r="AK24">
        <v>-8.5088506182702792E-2</v>
      </c>
      <c r="AL24">
        <v>0.1840900163511934</v>
      </c>
      <c r="AM24">
        <v>0</v>
      </c>
      <c r="AN24">
        <v>7.3922708222754763E-2</v>
      </c>
      <c r="AO24">
        <v>2.3644506505229739</v>
      </c>
      <c r="AP24">
        <v>-0.27782506889767428</v>
      </c>
      <c r="AQ24">
        <v>21.10674421552558</v>
      </c>
      <c r="AS24" s="21" t="s">
        <v>165</v>
      </c>
      <c r="AT24" s="21">
        <v>-9.0314642848459636E-2</v>
      </c>
      <c r="AU24" s="21">
        <v>0.11406922580671214</v>
      </c>
      <c r="AV24" s="21">
        <v>-0.79175292205012304</v>
      </c>
      <c r="AW24" s="21">
        <v>0.43167650848356243</v>
      </c>
      <c r="AX24" s="21">
        <v>-0.31856663646979766</v>
      </c>
      <c r="AY24" s="21">
        <v>0.13793735077287841</v>
      </c>
      <c r="AZ24" s="21">
        <v>-0.31856663646979766</v>
      </c>
      <c r="BA24" s="21">
        <v>0.13793735077287841</v>
      </c>
    </row>
    <row r="25" spans="9:53" x14ac:dyDescent="0.25">
      <c r="I25" t="s">
        <v>35</v>
      </c>
      <c r="J25">
        <f>(Ratios!AU25-Ratios!AS25)/Ratios!AS25</f>
        <v>1.7363612245259179</v>
      </c>
      <c r="K25">
        <f>(Ratios!BX25-Ratios!BV25)/Ratios!BV25</f>
        <v>1.7363612245259179</v>
      </c>
      <c r="L25">
        <v>-0.28338291025322326</v>
      </c>
      <c r="M25">
        <v>0</v>
      </c>
      <c r="N25">
        <v>0</v>
      </c>
      <c r="O25">
        <f>AVERAGE(Ratios!CQ25:CR25)</f>
        <v>0.11708467414383616</v>
      </c>
      <c r="P25">
        <f>AVERAGE(Ratios!DA25:DB25)</f>
        <v>2.4350260476622756</v>
      </c>
      <c r="Q25">
        <f>(Ratios!DL25-Ratios!DJ25)/Ratios!DJ25</f>
        <v>3.1211610064007722</v>
      </c>
      <c r="R25">
        <f>AVERAGE(Ratios!DV25:DW25)</f>
        <v>20.158458248361754</v>
      </c>
      <c r="AI25" t="s">
        <v>35</v>
      </c>
      <c r="AJ25">
        <v>1.7363612245259179</v>
      </c>
      <c r="AK25">
        <v>1.7363612245259179</v>
      </c>
      <c r="AL25">
        <v>-0.28338291025322326</v>
      </c>
      <c r="AM25">
        <v>0</v>
      </c>
      <c r="AN25">
        <v>0.11708467414383616</v>
      </c>
      <c r="AO25">
        <v>2.4350260476622756</v>
      </c>
      <c r="AP25">
        <v>3.1211610064007722</v>
      </c>
      <c r="AQ25">
        <v>20.158458248361754</v>
      </c>
    </row>
    <row r="26" spans="9:53" x14ac:dyDescent="0.25">
      <c r="I26" t="s">
        <v>23</v>
      </c>
      <c r="J26">
        <f>(Ratios!AU26-Ratios!AS26)/Ratios!AS26</f>
        <v>-0.64132492757907733</v>
      </c>
      <c r="K26">
        <f>(Ratios!BX26-Ratios!BV26)/Ratios!BV26</f>
        <v>-0.354750991596057</v>
      </c>
      <c r="L26">
        <v>1.8125032612616835E-2</v>
      </c>
      <c r="M26">
        <v>1</v>
      </c>
      <c r="N26">
        <v>0</v>
      </c>
      <c r="O26">
        <f>AVERAGE(Ratios!CQ26:CR26)</f>
        <v>4.783275182150068E-2</v>
      </c>
      <c r="P26">
        <f>AVERAGE(Ratios!DA26:DB26)</f>
        <v>1.3008971811160959</v>
      </c>
      <c r="Q26">
        <f>(Ratios!DL26-Ratios!DJ26)/Ratios!DJ26</f>
        <v>9.7139159341756154E-2</v>
      </c>
      <c r="R26">
        <f>AVERAGE(Ratios!DV26:DW26)</f>
        <v>20.700032839378295</v>
      </c>
      <c r="AI26" t="s">
        <v>23</v>
      </c>
      <c r="AJ26">
        <v>-0.64132492757907733</v>
      </c>
      <c r="AK26">
        <v>-0.354750991596057</v>
      </c>
      <c r="AL26">
        <v>1.8125032612616835E-2</v>
      </c>
      <c r="AM26">
        <v>1</v>
      </c>
      <c r="AN26">
        <v>4.783275182150068E-2</v>
      </c>
      <c r="AO26">
        <v>1.3008971811160959</v>
      </c>
      <c r="AP26">
        <v>9.7139159341756154E-2</v>
      </c>
      <c r="AQ26">
        <v>20.700032839378295</v>
      </c>
    </row>
    <row r="27" spans="9:53" x14ac:dyDescent="0.25">
      <c r="I27" t="s">
        <v>57</v>
      </c>
      <c r="J27">
        <f>(Ratios!AU27-Ratios!AS27)/Ratios!AS27</f>
        <v>-1.4767284978949509E-2</v>
      </c>
      <c r="K27">
        <f>(Ratios!BX27-Ratios!BV27)/Ratios!BV27</f>
        <v>-5.1293550154270055E-2</v>
      </c>
      <c r="L27">
        <v>-8.351939957126378E-2</v>
      </c>
      <c r="M27">
        <v>1</v>
      </c>
      <c r="N27">
        <v>0</v>
      </c>
      <c r="O27">
        <f>AVERAGE(Ratios!CQ27:CR27)</f>
        <v>0.11334242907772128</v>
      </c>
      <c r="P27">
        <f>AVERAGE(Ratios!DA27:DB27)</f>
        <v>1.0584494563167264</v>
      </c>
      <c r="Q27">
        <f>(Ratios!DL27-Ratios!DJ27)/Ratios!DJ27</f>
        <v>0.4564430076207916</v>
      </c>
      <c r="R27">
        <f>AVERAGE(Ratios!DV27:DW27)</f>
        <v>18.918730938905441</v>
      </c>
      <c r="AI27" t="s">
        <v>57</v>
      </c>
      <c r="AJ27">
        <v>-1.4767284978949509E-2</v>
      </c>
      <c r="AK27">
        <v>-5.1293550154270055E-2</v>
      </c>
      <c r="AL27">
        <v>-8.351939957126378E-2</v>
      </c>
      <c r="AM27">
        <v>1</v>
      </c>
      <c r="AN27">
        <v>0.11334242907772128</v>
      </c>
      <c r="AO27">
        <v>1.0584494563167264</v>
      </c>
      <c r="AP27">
        <v>0.4564430076207916</v>
      </c>
      <c r="AQ27">
        <v>18.918730938905441</v>
      </c>
    </row>
    <row r="28" spans="9:53" x14ac:dyDescent="0.25">
      <c r="I28" t="s">
        <v>55</v>
      </c>
      <c r="J28">
        <f>(Ratios!AU28-Ratios!AS28)/Ratios!AS28</f>
        <v>0.21821806797910329</v>
      </c>
      <c r="K28">
        <f>(Ratios!BX28-Ratios!BV28)/Ratios!BV28</f>
        <v>-0.18865872136401168</v>
      </c>
      <c r="L28">
        <v>-6.5454649458086128E-2</v>
      </c>
      <c r="M28">
        <v>0</v>
      </c>
      <c r="N28">
        <v>0</v>
      </c>
      <c r="O28">
        <f>AVERAGE(Ratios!CQ28:CR28)</f>
        <v>0.17487444447842077</v>
      </c>
      <c r="P28">
        <f>AVERAGE(Ratios!DA28:DB28)</f>
        <v>2.0953268186348883</v>
      </c>
      <c r="Q28">
        <f>(Ratios!DL28-Ratios!DJ28)/Ratios!DJ28</f>
        <v>-0.12531099438154167</v>
      </c>
      <c r="R28">
        <f>AVERAGE(Ratios!DV28:DW28)</f>
        <v>20.066049682856075</v>
      </c>
      <c r="U28" t="s">
        <v>187</v>
      </c>
      <c r="AI28" t="s">
        <v>55</v>
      </c>
      <c r="AJ28">
        <v>0.21821806797910329</v>
      </c>
      <c r="AK28">
        <v>-0.18865872136401168</v>
      </c>
      <c r="AL28">
        <v>-6.5454649458086128E-2</v>
      </c>
      <c r="AM28">
        <v>0</v>
      </c>
      <c r="AN28">
        <v>0.17487444447842077</v>
      </c>
      <c r="AO28">
        <v>2.0953268186348883</v>
      </c>
      <c r="AP28">
        <v>-0.12531099438154167</v>
      </c>
      <c r="AQ28">
        <v>20.066049682856075</v>
      </c>
      <c r="AS28" t="s">
        <v>279</v>
      </c>
    </row>
    <row r="29" spans="9:53" ht="15.75" thickBot="1" x14ac:dyDescent="0.3">
      <c r="I29" t="s">
        <v>27</v>
      </c>
      <c r="J29">
        <f>(Ratios!AU29-Ratios!AS29)/Ratios!AS29</f>
        <v>-0.35631929364672782</v>
      </c>
      <c r="K29">
        <f>(Ratios!BX29-Ratios!BV29)/Ratios!BV29</f>
        <v>-0.40916450662619103</v>
      </c>
      <c r="L29">
        <v>0.21901455464901584</v>
      </c>
      <c r="M29">
        <v>0</v>
      </c>
      <c r="N29">
        <v>0</v>
      </c>
      <c r="O29">
        <f>AVERAGE(Ratios!CQ29:CR29)</f>
        <v>0.35084950903051559</v>
      </c>
      <c r="P29">
        <f>AVERAGE(Ratios!DA29:DB29)</f>
        <v>1.8917181560361982</v>
      </c>
      <c r="Q29">
        <f>(Ratios!DL29-Ratios!DJ29)/Ratios!DJ29</f>
        <v>-0.1005402316730494</v>
      </c>
      <c r="R29">
        <f>AVERAGE(Ratios!DV29:DW29)</f>
        <v>21.1821008127365</v>
      </c>
      <c r="AI29" t="s">
        <v>27</v>
      </c>
      <c r="AJ29">
        <v>-0.35631929364672782</v>
      </c>
      <c r="AK29">
        <v>-0.40916450662619103</v>
      </c>
      <c r="AL29">
        <v>0.21901455464901584</v>
      </c>
      <c r="AM29">
        <v>0</v>
      </c>
      <c r="AN29">
        <v>0.35084950903051559</v>
      </c>
      <c r="AO29">
        <v>1.8917181560361982</v>
      </c>
      <c r="AP29">
        <v>-0.1005402316730494</v>
      </c>
      <c r="AQ29">
        <v>21.1821008127365</v>
      </c>
    </row>
    <row r="30" spans="9:53" x14ac:dyDescent="0.25">
      <c r="I30" t="s">
        <v>40</v>
      </c>
      <c r="J30">
        <f>(Ratios!AU30-Ratios!AS30)/Ratios!AS30</f>
        <v>-6.5697339714995431E-2</v>
      </c>
      <c r="K30">
        <f>(Ratios!BX30-Ratios!BV30)/Ratios!BV30</f>
        <v>-6.5697339714995431E-2</v>
      </c>
      <c r="L30">
        <v>7.6850810916495871E-2</v>
      </c>
      <c r="M30">
        <v>0</v>
      </c>
      <c r="N30">
        <v>0</v>
      </c>
      <c r="O30">
        <f>AVERAGE(Ratios!CQ30:CR30)</f>
        <v>0.10908942118950749</v>
      </c>
      <c r="P30">
        <f>AVERAGE(Ratios!DA30:DB30)</f>
        <v>0.85483402386815088</v>
      </c>
      <c r="Q30">
        <f>(Ratios!DL30-Ratios!DJ30)/Ratios!DJ30</f>
        <v>0.73486032907047727</v>
      </c>
      <c r="R30">
        <f>AVERAGE(Ratios!DV30:DW30)</f>
        <v>19.126896517928877</v>
      </c>
      <c r="U30" s="22" t="s">
        <v>188</v>
      </c>
      <c r="V30" s="22" t="s">
        <v>317</v>
      </c>
      <c r="W30" s="22" t="s">
        <v>189</v>
      </c>
      <c r="AI30" t="s">
        <v>40</v>
      </c>
      <c r="AJ30">
        <v>-6.5697339714995431E-2</v>
      </c>
      <c r="AK30">
        <v>-6.5697339714995431E-2</v>
      </c>
      <c r="AL30">
        <v>7.6850810916495871E-2</v>
      </c>
      <c r="AM30">
        <v>0</v>
      </c>
      <c r="AN30">
        <v>0.10908942118950749</v>
      </c>
      <c r="AO30">
        <v>0.85483402386815088</v>
      </c>
      <c r="AP30">
        <v>0.73486032907047727</v>
      </c>
      <c r="AQ30">
        <v>19.126896517928877</v>
      </c>
      <c r="AS30" s="22" t="s">
        <v>280</v>
      </c>
      <c r="AT30" s="22" t="s">
        <v>339</v>
      </c>
      <c r="AU30" s="22" t="s">
        <v>207</v>
      </c>
    </row>
    <row r="31" spans="9:53" x14ac:dyDescent="0.25">
      <c r="I31" t="s">
        <v>56</v>
      </c>
      <c r="J31">
        <f>(Ratios!AU31-Ratios!AS31)/Ratios!AS31</f>
        <v>0.25824883250708308</v>
      </c>
      <c r="K31">
        <f>(Ratios!BX31-Ratios!BV31)/Ratios!BV31</f>
        <v>0.57068818774355889</v>
      </c>
      <c r="L31">
        <v>0.12327661065492604</v>
      </c>
      <c r="M31">
        <v>1</v>
      </c>
      <c r="N31">
        <v>1</v>
      </c>
      <c r="O31">
        <f>AVERAGE(Ratios!CQ31:CR31)</f>
        <v>6.8805014665754893E-2</v>
      </c>
      <c r="P31">
        <f>AVERAGE(Ratios!DA31:DB31)</f>
        <v>5.5333252446217092</v>
      </c>
      <c r="Q31">
        <f>(Ratios!DL31-Ratios!DJ31)/Ratios!DJ31</f>
        <v>0.16162336471256139</v>
      </c>
      <c r="R31">
        <f>AVERAGE(Ratios!DV31:DW31)</f>
        <v>20.445298786233099</v>
      </c>
      <c r="U31" s="20">
        <v>1</v>
      </c>
      <c r="V31" s="20">
        <v>0.50368285671075497</v>
      </c>
      <c r="W31" s="20">
        <v>-0.87643294377259595</v>
      </c>
      <c r="AI31" t="s">
        <v>56</v>
      </c>
      <c r="AJ31">
        <v>0.25824883250708308</v>
      </c>
      <c r="AK31">
        <v>0.57068818774355889</v>
      </c>
      <c r="AL31">
        <v>0.12327661065492604</v>
      </c>
      <c r="AM31">
        <v>1</v>
      </c>
      <c r="AN31">
        <v>6.8805014665754893E-2</v>
      </c>
      <c r="AO31">
        <v>5.5333252446217092</v>
      </c>
      <c r="AP31">
        <v>0.16162336471256139</v>
      </c>
      <c r="AQ31">
        <v>20.445298786233099</v>
      </c>
      <c r="AS31" s="20">
        <v>1</v>
      </c>
      <c r="AT31" s="20">
        <v>0.5161769417718447</v>
      </c>
      <c r="AU31" s="20">
        <v>-0.88892702883368568</v>
      </c>
    </row>
    <row r="32" spans="9:53" x14ac:dyDescent="0.25">
      <c r="I32" t="s">
        <v>30</v>
      </c>
      <c r="J32">
        <f>(Ratios!AU32-Ratios!AS32)/Ratios!AS32</f>
        <v>-0.45843378970706161</v>
      </c>
      <c r="K32">
        <f>(Ratios!BX32-Ratios!BV32)/Ratios!BV32</f>
        <v>-0.45871436450354142</v>
      </c>
      <c r="L32">
        <v>-0.11857153282207046</v>
      </c>
      <c r="M32">
        <v>0</v>
      </c>
      <c r="N32">
        <v>0</v>
      </c>
      <c r="O32">
        <f>AVERAGE(Ratios!CQ32:CR32)</f>
        <v>-2.1535336768890986E-3</v>
      </c>
      <c r="P32">
        <f>AVERAGE(Ratios!DA32:DB32)</f>
        <v>0.42946732972031609</v>
      </c>
      <c r="Q32">
        <v>0</v>
      </c>
      <c r="R32">
        <f>AVERAGE(Ratios!DV32:DW32)</f>
        <v>19.002984398587841</v>
      </c>
      <c r="U32" s="20">
        <v>2</v>
      </c>
      <c r="V32" s="20">
        <v>-0.38000827640535051</v>
      </c>
      <c r="W32" s="20">
        <v>0.28268859326971912</v>
      </c>
      <c r="AI32" t="s">
        <v>30</v>
      </c>
      <c r="AJ32">
        <v>-0.45843378970706161</v>
      </c>
      <c r="AK32">
        <v>-0.45871436450354142</v>
      </c>
      <c r="AL32">
        <v>-0.11857153282207046</v>
      </c>
      <c r="AM32">
        <v>0</v>
      </c>
      <c r="AN32">
        <v>-2.1535336768890986E-3</v>
      </c>
      <c r="AO32">
        <v>0.42946732972031609</v>
      </c>
      <c r="AP32">
        <v>0</v>
      </c>
      <c r="AQ32">
        <v>19.002984398587841</v>
      </c>
      <c r="AS32" s="20">
        <v>2</v>
      </c>
      <c r="AT32" s="20">
        <v>-0.40177207056554098</v>
      </c>
      <c r="AU32" s="20">
        <v>0.3044523874299096</v>
      </c>
    </row>
    <row r="33" spans="9:47" x14ac:dyDescent="0.25">
      <c r="I33" t="s">
        <v>59</v>
      </c>
      <c r="J33">
        <f>(Ratios!AU33-Ratios!AS33)/Ratios!AS33</f>
        <v>0.32794832283220171</v>
      </c>
      <c r="K33">
        <f>(Ratios!BX33-Ratios!BV33)/Ratios!BV33</f>
        <v>0.22973915664279496</v>
      </c>
      <c r="L33">
        <v>6.0372035087131078E-2</v>
      </c>
      <c r="M33">
        <v>0</v>
      </c>
      <c r="N33">
        <v>0</v>
      </c>
      <c r="O33">
        <f>AVERAGE(Ratios!CQ33:CR33)</f>
        <v>0.17638871794233399</v>
      </c>
      <c r="P33">
        <f>AVERAGE(Ratios!DA33:DB33)</f>
        <v>1.5951542845126683</v>
      </c>
      <c r="Q33">
        <f>(Ratios!DL33-Ratios!DJ33)/Ratios!DJ33</f>
        <v>-7.8956206694666756E-2</v>
      </c>
      <c r="R33">
        <f>AVERAGE(Ratios!DV33:DW33)</f>
        <v>19.094263144969368</v>
      </c>
      <c r="U33" s="20">
        <v>3</v>
      </c>
      <c r="V33" s="20">
        <v>7.2504231340535519E-3</v>
      </c>
      <c r="W33" s="20">
        <v>-0.64345944844791159</v>
      </c>
      <c r="AI33" t="s">
        <v>59</v>
      </c>
      <c r="AJ33">
        <v>0.32794832283220171</v>
      </c>
      <c r="AK33">
        <v>0.22973915664279496</v>
      </c>
      <c r="AL33">
        <v>6.0372035087131078E-2</v>
      </c>
      <c r="AM33">
        <v>0</v>
      </c>
      <c r="AN33">
        <v>0.17638871794233399</v>
      </c>
      <c r="AO33">
        <v>1.5951542845126683</v>
      </c>
      <c r="AP33">
        <v>-7.8956206694666756E-2</v>
      </c>
      <c r="AQ33">
        <v>19.094263144969368</v>
      </c>
      <c r="AS33" s="20">
        <v>3</v>
      </c>
      <c r="AT33" s="20">
        <v>-2.1280319563445227E-2</v>
      </c>
      <c r="AU33" s="20">
        <v>-0.61492870575041281</v>
      </c>
    </row>
    <row r="34" spans="9:47" x14ac:dyDescent="0.25">
      <c r="I34" t="s">
        <v>33</v>
      </c>
      <c r="J34">
        <f>(Ratios!AU34-Ratios!AS34)/Ratios!AS34</f>
        <v>-0.88915662486209246</v>
      </c>
      <c r="K34">
        <f>(Ratios!BX34-Ratios!BV34)/Ratios!BV34</f>
        <v>297.73258189877691</v>
      </c>
      <c r="L34">
        <v>0.35601726403051953</v>
      </c>
      <c r="M34">
        <v>1</v>
      </c>
      <c r="N34">
        <v>1</v>
      </c>
      <c r="O34">
        <f>AVERAGE(Ratios!CQ34:CR34)</f>
        <v>1.1194981733151111E-2</v>
      </c>
      <c r="P34">
        <f>AVERAGE(Ratios!DA34:DB34)</f>
        <v>2.16439683102772</v>
      </c>
      <c r="Q34">
        <f>(Ratios!DL34-Ratios!DJ34)/Ratios!DJ34</f>
        <v>-1</v>
      </c>
      <c r="R34">
        <f>AVERAGE(Ratios!DV34:DW34)</f>
        <v>20.997382272286465</v>
      </c>
      <c r="U34" s="20">
        <v>4</v>
      </c>
      <c r="V34" s="20">
        <v>-0.17166086420713</v>
      </c>
      <c r="W34" s="20">
        <v>4.5156301648654473E-2</v>
      </c>
      <c r="AI34" t="s">
        <v>33</v>
      </c>
      <c r="AJ34">
        <v>-0.88915662486209246</v>
      </c>
      <c r="AK34">
        <v>297.73258189877691</v>
      </c>
      <c r="AL34">
        <v>0.35601726403051953</v>
      </c>
      <c r="AM34">
        <v>1</v>
      </c>
      <c r="AN34">
        <v>1.1194981733151111E-2</v>
      </c>
      <c r="AO34">
        <v>2.16439683102772</v>
      </c>
      <c r="AP34">
        <v>-1</v>
      </c>
      <c r="AQ34">
        <v>20.997382272286465</v>
      </c>
      <c r="AS34" s="20">
        <v>4</v>
      </c>
      <c r="AT34" s="20">
        <v>-0.16293310620402446</v>
      </c>
      <c r="AU34" s="20">
        <v>3.6428543645548928E-2</v>
      </c>
    </row>
    <row r="35" spans="9:47" x14ac:dyDescent="0.25">
      <c r="I35" t="s">
        <v>24</v>
      </c>
      <c r="J35">
        <f>(Ratios!AU35-Ratios!AS35)/Ratios!AS35</f>
        <v>-9.3826227732373285E-3</v>
      </c>
      <c r="K35">
        <f>(Ratios!BX35-Ratios!BV35)/Ratios!BV35</f>
        <v>-9.3826227732373285E-3</v>
      </c>
      <c r="L35">
        <v>0.46022445125709488</v>
      </c>
      <c r="M35">
        <v>0</v>
      </c>
      <c r="N35">
        <v>0</v>
      </c>
      <c r="O35">
        <f>AVERAGE(Ratios!CQ35:CR35)</f>
        <v>0.14107297180003281</v>
      </c>
      <c r="P35">
        <f>AVERAGE(Ratios!DA35:DB35)</f>
        <v>3.140588547824998</v>
      </c>
      <c r="Q35">
        <f>(Ratios!DL35-Ratios!DJ35)/Ratios!DJ35</f>
        <v>-0.42418007868375113</v>
      </c>
      <c r="R35">
        <f>AVERAGE(Ratios!DV35:DW35)</f>
        <v>20.884541826437307</v>
      </c>
      <c r="U35" s="20">
        <v>5</v>
      </c>
      <c r="V35" s="20">
        <v>-6.8354937709876218E-2</v>
      </c>
      <c r="W35" s="20">
        <v>-4.7704435752406502E-2</v>
      </c>
      <c r="AI35" t="s">
        <v>24</v>
      </c>
      <c r="AJ35">
        <v>-9.3826227732373285E-3</v>
      </c>
      <c r="AK35">
        <v>-9.3826227732373285E-3</v>
      </c>
      <c r="AL35">
        <v>0.46022445125709488</v>
      </c>
      <c r="AM35">
        <v>0</v>
      </c>
      <c r="AN35">
        <v>0.14107297180003281</v>
      </c>
      <c r="AO35">
        <v>3.140588547824998</v>
      </c>
      <c r="AP35">
        <v>-0.42418007868375113</v>
      </c>
      <c r="AQ35">
        <v>20.884541826437307</v>
      </c>
      <c r="AS35" s="20">
        <v>5</v>
      </c>
      <c r="AT35" s="20">
        <v>-8.0745563692784739E-2</v>
      </c>
      <c r="AU35" s="20">
        <v>-3.5313809769497981E-2</v>
      </c>
    </row>
    <row r="36" spans="9:47" x14ac:dyDescent="0.25">
      <c r="I36" t="s">
        <v>38</v>
      </c>
      <c r="J36">
        <f>(Ratios!AU36-Ratios!AS36)/Ratios!AS36</f>
        <v>-0.24346618016060165</v>
      </c>
      <c r="K36">
        <f>(Ratios!BX36-Ratios!BV36)/Ratios!BV36</f>
        <v>-0.22313095132821198</v>
      </c>
      <c r="L36">
        <v>-5.1143589916601137E-3</v>
      </c>
      <c r="M36">
        <v>0</v>
      </c>
      <c r="N36">
        <v>0</v>
      </c>
      <c r="O36">
        <f>AVERAGE(Ratios!CQ36:CR36)</f>
        <v>0.14289847461562208</v>
      </c>
      <c r="P36">
        <f>AVERAGE(Ratios!DA36:DB36)</f>
        <v>2.5625823354785977</v>
      </c>
      <c r="Q36">
        <f>(Ratios!DL36-Ratios!DJ36)/Ratios!DJ36</f>
        <v>-2.7256445859058644E-2</v>
      </c>
      <c r="R36">
        <f>AVERAGE(Ratios!DV36:DW36)</f>
        <v>20.259423654526074</v>
      </c>
      <c r="U36" s="20">
        <v>6</v>
      </c>
      <c r="V36" s="20">
        <v>-0.32448987000331098</v>
      </c>
      <c r="W36" s="20">
        <v>0.12255420412475765</v>
      </c>
      <c r="AI36" t="s">
        <v>38</v>
      </c>
      <c r="AJ36">
        <v>-0.24346618016060165</v>
      </c>
      <c r="AK36">
        <v>-0.22313095132821198</v>
      </c>
      <c r="AL36">
        <v>-5.1143589916601137E-3</v>
      </c>
      <c r="AM36">
        <v>0</v>
      </c>
      <c r="AN36">
        <v>0.14289847461562208</v>
      </c>
      <c r="AO36">
        <v>2.5625823354785977</v>
      </c>
      <c r="AP36">
        <v>-2.7256445859058644E-2</v>
      </c>
      <c r="AQ36">
        <v>20.259423654526074</v>
      </c>
      <c r="AS36" s="20">
        <v>6</v>
      </c>
      <c r="AT36" s="20">
        <v>-0.33951884734266491</v>
      </c>
      <c r="AU36" s="20">
        <v>0.13758318146411158</v>
      </c>
    </row>
    <row r="37" spans="9:47" x14ac:dyDescent="0.25">
      <c r="I37" t="s">
        <v>12</v>
      </c>
      <c r="J37">
        <f>(Ratios!AU37-Ratios!AS37)/Ratios!AS37</f>
        <v>5.3560585647223047E-2</v>
      </c>
      <c r="K37">
        <f>(Ratios!BX37-Ratios!BV37)/Ratios!BV37</f>
        <v>5.3560585647223047E-2</v>
      </c>
      <c r="L37">
        <v>1.5346156620840132E-2</v>
      </c>
      <c r="M37">
        <v>0</v>
      </c>
      <c r="N37">
        <v>0</v>
      </c>
      <c r="O37">
        <f>AVERAGE(Ratios!CQ37:CR37)</f>
        <v>0.21381570802002225</v>
      </c>
      <c r="P37">
        <f>AVERAGE(Ratios!DA37:DB37)</f>
        <v>1.2261981721554531</v>
      </c>
      <c r="Q37">
        <f>(Ratios!DL37-Ratios!DJ37)/Ratios!DJ37</f>
        <v>-1.9736340949496244E-2</v>
      </c>
      <c r="R37">
        <f>AVERAGE(Ratios!DV37:DW37)</f>
        <v>22.118356845054834</v>
      </c>
      <c r="U37" s="20">
        <v>7</v>
      </c>
      <c r="V37" s="20">
        <v>-5.2014087754768124E-2</v>
      </c>
      <c r="W37" s="20">
        <v>-0.35104891522166437</v>
      </c>
      <c r="AI37" t="s">
        <v>12</v>
      </c>
      <c r="AJ37">
        <v>5.3560585647223047E-2</v>
      </c>
      <c r="AK37">
        <v>5.3560585647223047E-2</v>
      </c>
      <c r="AL37">
        <v>1.5346156620840132E-2</v>
      </c>
      <c r="AM37">
        <v>0</v>
      </c>
      <c r="AN37">
        <v>0.21381570802002225</v>
      </c>
      <c r="AO37">
        <v>1.2261981721554531</v>
      </c>
      <c r="AP37">
        <v>-1.9736340949496244E-2</v>
      </c>
      <c r="AQ37">
        <v>22.118356845054834</v>
      </c>
      <c r="AS37" s="20">
        <v>7</v>
      </c>
      <c r="AT37" s="20">
        <v>-4.1952518153657081E-2</v>
      </c>
      <c r="AU37" s="20">
        <v>-0.36111048482277541</v>
      </c>
    </row>
    <row r="38" spans="9:47" x14ac:dyDescent="0.25">
      <c r="I38" t="s">
        <v>25</v>
      </c>
      <c r="J38">
        <f>(Ratios!AU38-Ratios!AS38)/Ratios!AS38</f>
        <v>-0.10181562553436818</v>
      </c>
      <c r="K38">
        <f>(Ratios!BX38-Ratios!BV38)/Ratios!BV38</f>
        <v>0.25060828083756304</v>
      </c>
      <c r="L38">
        <v>0.30469158885972375</v>
      </c>
      <c r="M38">
        <v>0</v>
      </c>
      <c r="N38">
        <v>0</v>
      </c>
      <c r="O38">
        <f>AVERAGE(Ratios!CQ38:CR38)</f>
        <v>5.5548983729872929E-2</v>
      </c>
      <c r="P38">
        <f>AVERAGE(Ratios!DA38:DB38)</f>
        <v>2.321229080283282</v>
      </c>
      <c r="Q38">
        <f>(Ratios!DL38-Ratios!DJ38)/Ratios!DJ38</f>
        <v>4.8651364556012357E-2</v>
      </c>
      <c r="R38">
        <f>AVERAGE(Ratios!DV38:DW38)</f>
        <v>21.080080364310881</v>
      </c>
      <c r="U38" s="20">
        <v>8</v>
      </c>
      <c r="V38" s="20">
        <v>-0.20040482596466136</v>
      </c>
      <c r="W38" s="20">
        <v>0.52174234530331276</v>
      </c>
      <c r="AI38" t="s">
        <v>25</v>
      </c>
      <c r="AJ38">
        <v>-0.10181562553436818</v>
      </c>
      <c r="AK38">
        <v>0.25060828083756304</v>
      </c>
      <c r="AL38">
        <v>0.30469158885972375</v>
      </c>
      <c r="AM38">
        <v>0</v>
      </c>
      <c r="AN38">
        <v>5.5548983729872929E-2</v>
      </c>
      <c r="AO38">
        <v>2.321229080283282</v>
      </c>
      <c r="AP38">
        <v>4.8651364556012357E-2</v>
      </c>
      <c r="AQ38">
        <v>21.080080364310881</v>
      </c>
      <c r="AS38" s="20">
        <v>8</v>
      </c>
      <c r="AT38" s="20">
        <v>-0.22234985595056012</v>
      </c>
      <c r="AU38" s="20">
        <v>0.54368737528921152</v>
      </c>
    </row>
    <row r="39" spans="9:47" x14ac:dyDescent="0.25">
      <c r="I39" t="s">
        <v>61</v>
      </c>
      <c r="J39">
        <f>(Ratios!AU39-Ratios!AS39)/Ratios!AS39</f>
        <v>-2.8415270279779574E-2</v>
      </c>
      <c r="K39">
        <f>(Ratios!BX39-Ratios!BV39)/Ratios!BV39</f>
        <v>2.353469556771302E-2</v>
      </c>
      <c r="L39">
        <v>0.21540849092559008</v>
      </c>
      <c r="M39">
        <v>0</v>
      </c>
      <c r="N39">
        <v>0</v>
      </c>
      <c r="O39">
        <f>AVERAGE(Ratios!CQ39:CR39)</f>
        <v>0.17405022135401671</v>
      </c>
      <c r="P39">
        <f>AVERAGE(Ratios!DA39:DB39)</f>
        <v>0.58252720021147375</v>
      </c>
      <c r="Q39">
        <f>(Ratios!DL39-Ratios!DJ39)/Ratios!DJ39</f>
        <v>-2.848519707861823E-2</v>
      </c>
      <c r="R39">
        <f>AVERAGE(Ratios!DV39:DW39)</f>
        <v>19.732955958070562</v>
      </c>
      <c r="U39" s="20">
        <v>9</v>
      </c>
      <c r="V39" s="20">
        <v>5.8496401625944605E-2</v>
      </c>
      <c r="W39" s="20">
        <v>-0.17992771889108283</v>
      </c>
      <c r="AI39" t="s">
        <v>61</v>
      </c>
      <c r="AJ39">
        <v>-2.8415270279779574E-2</v>
      </c>
      <c r="AK39">
        <v>2.353469556771302E-2</v>
      </c>
      <c r="AL39">
        <v>0.21540849092559008</v>
      </c>
      <c r="AM39">
        <v>0</v>
      </c>
      <c r="AN39">
        <v>0.17405022135401671</v>
      </c>
      <c r="AO39">
        <v>0.58252720021147375</v>
      </c>
      <c r="AP39">
        <v>-2.848519707861823E-2</v>
      </c>
      <c r="AQ39">
        <v>19.732955958070562</v>
      </c>
      <c r="AS39" s="20">
        <v>9</v>
      </c>
      <c r="AT39" s="20">
        <v>4.4567554169346879E-2</v>
      </c>
      <c r="AU39" s="20">
        <v>-0.16599887143448511</v>
      </c>
    </row>
    <row r="40" spans="9:47" x14ac:dyDescent="0.25">
      <c r="I40" t="s">
        <v>21</v>
      </c>
      <c r="J40">
        <f>(Ratios!AU40-Ratios!AS40)/Ratios!AS40</f>
        <v>-0.22722471577651729</v>
      </c>
      <c r="K40">
        <f>(Ratios!BX40-Ratios!BV40)/Ratios!BV40</f>
        <v>-0.22719531148931252</v>
      </c>
      <c r="L40">
        <v>-5.5381511078588373E-2</v>
      </c>
      <c r="M40">
        <v>0</v>
      </c>
      <c r="N40">
        <v>0</v>
      </c>
      <c r="O40">
        <f>AVERAGE(Ratios!CQ40:CR40)</f>
        <v>7.8395652771700658E-2</v>
      </c>
      <c r="P40">
        <f>AVERAGE(Ratios!DA40:DB40)</f>
        <v>0.661677673337012</v>
      </c>
      <c r="Q40">
        <f>(Ratios!DL40-Ratios!DJ40)/Ratios!DJ40</f>
        <v>-0.1364060956301823</v>
      </c>
      <c r="R40">
        <f>AVERAGE(Ratios!DV40:DW40)</f>
        <v>19.89088133391283</v>
      </c>
      <c r="U40" s="20">
        <v>10</v>
      </c>
      <c r="V40" s="20">
        <v>-0.17832710277020314</v>
      </c>
      <c r="W40" s="20">
        <v>7.7205671281249125E-2</v>
      </c>
      <c r="AI40" t="s">
        <v>21</v>
      </c>
      <c r="AJ40">
        <v>-0.22722471577651729</v>
      </c>
      <c r="AK40">
        <v>-0.22719531148931252</v>
      </c>
      <c r="AL40">
        <v>-5.5381511078588373E-2</v>
      </c>
      <c r="AM40">
        <v>0</v>
      </c>
      <c r="AN40">
        <v>7.8395652771700658E-2</v>
      </c>
      <c r="AO40">
        <v>0.661677673337012</v>
      </c>
      <c r="AP40">
        <v>-0.1364060956301823</v>
      </c>
      <c r="AQ40">
        <v>19.89088133391283</v>
      </c>
      <c r="AS40" s="20">
        <v>10</v>
      </c>
      <c r="AT40" s="20">
        <v>-0.17534986507913075</v>
      </c>
      <c r="AU40" s="20">
        <v>7.4228433590176737E-2</v>
      </c>
    </row>
    <row r="41" spans="9:47" x14ac:dyDescent="0.25">
      <c r="I41" t="s">
        <v>42</v>
      </c>
      <c r="J41">
        <f>(Ratios!AU41-Ratios!AS41)/Ratios!AS41</f>
        <v>9.9364651657839493E-3</v>
      </c>
      <c r="K41">
        <f>(Ratios!BX41-Ratios!BV41)/Ratios!BV41</f>
        <v>3.8721362763951601E-4</v>
      </c>
      <c r="L41">
        <v>-2.5847061965996027E-2</v>
      </c>
      <c r="M41">
        <v>0</v>
      </c>
      <c r="N41">
        <v>0</v>
      </c>
      <c r="O41">
        <f>AVERAGE(Ratios!CQ41:CR41)</f>
        <v>6.280262150037319E-2</v>
      </c>
      <c r="P41">
        <f>AVERAGE(Ratios!DA41:DB41)</f>
        <v>1.6710552412024302</v>
      </c>
      <c r="Q41">
        <f>(Ratios!DL41-Ratios!DJ41)/Ratios!DJ41</f>
        <v>-0.14612387068135335</v>
      </c>
      <c r="R41">
        <f>AVERAGE(Ratios!DV41:DW41)</f>
        <v>19.846519722673023</v>
      </c>
      <c r="U41" s="20">
        <v>11</v>
      </c>
      <c r="V41" s="20">
        <v>-0.17060136644983515</v>
      </c>
      <c r="W41" s="20">
        <v>-0.23721347251994618</v>
      </c>
      <c r="AI41" t="s">
        <v>42</v>
      </c>
      <c r="AJ41">
        <v>9.9364651657839493E-3</v>
      </c>
      <c r="AK41">
        <v>3.8721362763951601E-4</v>
      </c>
      <c r="AL41">
        <v>-2.5847061965996027E-2</v>
      </c>
      <c r="AM41">
        <v>0</v>
      </c>
      <c r="AN41">
        <v>6.280262150037319E-2</v>
      </c>
      <c r="AO41">
        <v>1.6710552412024302</v>
      </c>
      <c r="AP41">
        <v>-0.14612387068135335</v>
      </c>
      <c r="AQ41">
        <v>19.846519722673023</v>
      </c>
      <c r="AS41" s="20">
        <v>11</v>
      </c>
      <c r="AT41" s="20">
        <v>-0.17271752449866229</v>
      </c>
      <c r="AU41" s="20">
        <v>-0.23509731447111903</v>
      </c>
    </row>
    <row r="42" spans="9:47" x14ac:dyDescent="0.25">
      <c r="I42" t="s">
        <v>45</v>
      </c>
      <c r="J42">
        <f>(Ratios!AU42-Ratios!AS42)/Ratios!AS42</f>
        <v>-2.1507790188048593E-2</v>
      </c>
      <c r="K42">
        <f>(Ratios!BX42-Ratios!BV42)/Ratios!BV42</f>
        <v>-2.1507790188048593E-2</v>
      </c>
      <c r="L42">
        <v>0.20947642178648818</v>
      </c>
      <c r="M42">
        <v>1</v>
      </c>
      <c r="N42">
        <v>0</v>
      </c>
      <c r="O42">
        <f>AVERAGE(Ratios!CQ42:CR42)</f>
        <v>0.20733414923817639</v>
      </c>
      <c r="P42">
        <f>AVERAGE(Ratios!DA42:DB42)</f>
        <v>2.1421422097180507</v>
      </c>
      <c r="Q42">
        <f>(Ratios!DL42-Ratios!DJ42)/Ratios!DJ42</f>
        <v>4.0897532708067716E-2</v>
      </c>
      <c r="R42">
        <f>AVERAGE(Ratios!DV42:DW42)</f>
        <v>19.80436367463318</v>
      </c>
      <c r="U42" s="20">
        <v>12</v>
      </c>
      <c r="V42" s="20">
        <v>0.13553701948908792</v>
      </c>
      <c r="W42" s="20">
        <v>-0.168922231588535</v>
      </c>
      <c r="AI42" t="s">
        <v>45</v>
      </c>
      <c r="AJ42">
        <v>-2.1507790188048593E-2</v>
      </c>
      <c r="AK42">
        <v>-2.1507790188048593E-2</v>
      </c>
      <c r="AL42">
        <v>0.20947642178648818</v>
      </c>
      <c r="AM42">
        <v>1</v>
      </c>
      <c r="AN42">
        <v>0.20733414923817639</v>
      </c>
      <c r="AO42">
        <v>2.1421422097180507</v>
      </c>
      <c r="AP42">
        <v>4.0897532708067716E-2</v>
      </c>
      <c r="AQ42">
        <v>19.80436367463318</v>
      </c>
      <c r="AS42" s="20">
        <v>12</v>
      </c>
      <c r="AT42" s="20">
        <v>0.12594351352433741</v>
      </c>
      <c r="AU42" s="20">
        <v>-0.1593287256237845</v>
      </c>
    </row>
    <row r="43" spans="9:47" x14ac:dyDescent="0.25">
      <c r="I43" t="s">
        <v>34</v>
      </c>
      <c r="J43">
        <f>(Ratios!AU43-Ratios!AS43)/Ratios!AS43</f>
        <v>-0.162381331328458</v>
      </c>
      <c r="K43">
        <f>(Ratios!BX43-Ratios!BV43)/Ratios!BV43</f>
        <v>-0.162381331328458</v>
      </c>
      <c r="L43">
        <v>-0.14729732636424253</v>
      </c>
      <c r="M43">
        <v>0</v>
      </c>
      <c r="N43">
        <v>0</v>
      </c>
      <c r="O43">
        <f>AVERAGE(Ratios!CQ43:CR43)</f>
        <v>0.2554629550940431</v>
      </c>
      <c r="P43">
        <f>AVERAGE(Ratios!DA43:DB43)</f>
        <v>1.2501636932259637</v>
      </c>
      <c r="Q43">
        <f>(Ratios!DL43-Ratios!DJ43)/Ratios!DJ43</f>
        <v>-8.9610963528105256E-2</v>
      </c>
      <c r="R43">
        <f>AVERAGE(Ratios!DV43:DW43)</f>
        <v>19.440821889659212</v>
      </c>
      <c r="U43" s="20">
        <v>13</v>
      </c>
      <c r="V43" s="20">
        <v>-0.41021230391612651</v>
      </c>
      <c r="W43" s="20">
        <v>-0.49976424933034425</v>
      </c>
      <c r="AI43" t="s">
        <v>34</v>
      </c>
      <c r="AJ43">
        <v>-0.162381331328458</v>
      </c>
      <c r="AK43">
        <v>-0.162381331328458</v>
      </c>
      <c r="AL43">
        <v>-0.14729732636424253</v>
      </c>
      <c r="AM43">
        <v>0</v>
      </c>
      <c r="AN43">
        <v>0.2554629550940431</v>
      </c>
      <c r="AO43">
        <v>1.2501636932259637</v>
      </c>
      <c r="AP43">
        <v>-8.9610963528105256E-2</v>
      </c>
      <c r="AQ43">
        <v>19.440821889659212</v>
      </c>
      <c r="AS43" s="20">
        <v>13</v>
      </c>
      <c r="AT43" s="20">
        <v>-0.38544577158262894</v>
      </c>
      <c r="AU43" s="20">
        <v>-0.52453078166384182</v>
      </c>
    </row>
    <row r="44" spans="9:47" x14ac:dyDescent="0.25">
      <c r="I44" t="s">
        <v>26</v>
      </c>
      <c r="J44">
        <f>(Ratios!AU44-Ratios!AS44)/Ratios!AS44</f>
        <v>-0.46403371980713126</v>
      </c>
      <c r="K44">
        <f>(Ratios!BX44-Ratios!BV44)/Ratios!BV44</f>
        <v>-0.45858321933884955</v>
      </c>
      <c r="L44">
        <v>0.11523244766542591</v>
      </c>
      <c r="M44">
        <v>0</v>
      </c>
      <c r="N44">
        <v>0</v>
      </c>
      <c r="O44">
        <f>AVERAGE(Ratios!CQ44:CR44)</f>
        <v>0.14683105965345697</v>
      </c>
      <c r="P44">
        <f>AVERAGE(Ratios!DA44:DB44)</f>
        <v>2.0319283741985235</v>
      </c>
      <c r="Q44">
        <f>(Ratios!DL44-Ratios!DJ44)/Ratios!DJ44</f>
        <v>0.13244135429797768</v>
      </c>
      <c r="R44">
        <f>AVERAGE(Ratios!DV44:DW44)</f>
        <v>20.591301104288192</v>
      </c>
      <c r="U44" s="20">
        <v>14</v>
      </c>
      <c r="V44" s="20">
        <v>0.11033589782466779</v>
      </c>
      <c r="W44" s="20">
        <v>0.8469837342817268</v>
      </c>
      <c r="AI44" t="s">
        <v>26</v>
      </c>
      <c r="AJ44">
        <v>-0.46403371980713126</v>
      </c>
      <c r="AK44">
        <v>-0.45858321933884955</v>
      </c>
      <c r="AL44">
        <v>0.11523244766542591</v>
      </c>
      <c r="AM44">
        <v>0</v>
      </c>
      <c r="AN44">
        <v>0.14683105965345697</v>
      </c>
      <c r="AO44">
        <v>2.0319283741985235</v>
      </c>
      <c r="AP44">
        <v>0.13244135429797768</v>
      </c>
      <c r="AQ44">
        <v>20.591301104288192</v>
      </c>
      <c r="AS44" s="20">
        <v>14</v>
      </c>
      <c r="AT44" s="20">
        <v>0.10972678654571033</v>
      </c>
      <c r="AU44" s="20">
        <v>0.84759284556068426</v>
      </c>
    </row>
    <row r="45" spans="9:47" x14ac:dyDescent="0.25">
      <c r="I45" t="s">
        <v>47</v>
      </c>
      <c r="J45">
        <f>(Ratios!AU45-Ratios!AS45)/Ratios!AS45</f>
        <v>3.9399617663389411E-2</v>
      </c>
      <c r="K45">
        <f>(Ratios!BX45-Ratios!BV45)/Ratios!BV45</f>
        <v>3.9052369025045053E-2</v>
      </c>
      <c r="L45">
        <v>0.11754372890945358</v>
      </c>
      <c r="M45">
        <v>0</v>
      </c>
      <c r="N45">
        <v>0</v>
      </c>
      <c r="O45">
        <f>AVERAGE(Ratios!CQ45:CR45)</f>
        <v>5.5666932210323997E-2</v>
      </c>
      <c r="P45">
        <f>AVERAGE(Ratios!DA45:DB45)</f>
        <v>0.13707306489734483</v>
      </c>
      <c r="Q45">
        <f>(Ratios!DL45-Ratios!DJ45)/Ratios!DJ45</f>
        <v>-9.7630454557263795E-4</v>
      </c>
      <c r="R45">
        <f>AVERAGE(Ratios!DV45:DW45)</f>
        <v>17.100559997346142</v>
      </c>
      <c r="U45" s="20">
        <v>15</v>
      </c>
      <c r="V45" s="20">
        <v>-1.0929704162297327E-2</v>
      </c>
      <c r="W45" s="20">
        <v>-4.2323296677234341E-2</v>
      </c>
      <c r="AI45" t="s">
        <v>47</v>
      </c>
      <c r="AJ45">
        <v>3.9399617663389411E-2</v>
      </c>
      <c r="AK45">
        <v>3.9052369025045053E-2</v>
      </c>
      <c r="AL45">
        <v>0.11754372890945358</v>
      </c>
      <c r="AM45">
        <v>0</v>
      </c>
      <c r="AN45">
        <v>5.5666932210323997E-2</v>
      </c>
      <c r="AO45">
        <v>0.13707306489734483</v>
      </c>
      <c r="AP45">
        <v>-9.7630454557263795E-4</v>
      </c>
      <c r="AQ45">
        <v>17.100559997346142</v>
      </c>
      <c r="AS45" s="20">
        <v>15</v>
      </c>
      <c r="AT45" s="20">
        <v>-7.370822494317264E-2</v>
      </c>
      <c r="AU45" s="20">
        <v>2.0455224103640972E-2</v>
      </c>
    </row>
    <row r="46" spans="9:47" x14ac:dyDescent="0.25">
      <c r="I46" t="s">
        <v>19</v>
      </c>
      <c r="J46">
        <f>(Ratios!AU46-Ratios!AS46)/Ratios!AS46</f>
        <v>-0.24295564274483183</v>
      </c>
      <c r="K46">
        <f>(Ratios!BX46-Ratios!BV46)/Ratios!BV46</f>
        <v>-0.24295564274483183</v>
      </c>
      <c r="L46">
        <v>-9.5971052991633526E-2</v>
      </c>
      <c r="M46">
        <v>0</v>
      </c>
      <c r="N46">
        <v>0</v>
      </c>
      <c r="O46">
        <f>AVERAGE(Ratios!CQ46:CR46)</f>
        <v>0.13948327840289776</v>
      </c>
      <c r="P46">
        <f>AVERAGE(Ratios!DA46:DB46)</f>
        <v>1.8499632909546171</v>
      </c>
      <c r="Q46">
        <f>(Ratios!DL46-Ratios!DJ46)/Ratios!DJ46</f>
        <v>-1.3902242741977768E-2</v>
      </c>
      <c r="R46">
        <f>AVERAGE(Ratios!DV46:DW46)</f>
        <v>21.268589427962528</v>
      </c>
      <c r="U46" s="20">
        <v>16</v>
      </c>
      <c r="V46" s="20">
        <v>-7.6841886110670332E-2</v>
      </c>
      <c r="W46" s="20">
        <v>0.40603055301384505</v>
      </c>
      <c r="AI46" t="s">
        <v>19</v>
      </c>
      <c r="AJ46">
        <v>-0.24295564274483183</v>
      </c>
      <c r="AK46">
        <v>-0.24295564274483183</v>
      </c>
      <c r="AL46">
        <v>-9.5971052991633526E-2</v>
      </c>
      <c r="AM46">
        <v>0</v>
      </c>
      <c r="AN46">
        <v>0.13948327840289776</v>
      </c>
      <c r="AO46">
        <v>1.8499632909546171</v>
      </c>
      <c r="AP46">
        <v>-1.3902242741977768E-2</v>
      </c>
      <c r="AQ46">
        <v>21.268589427962528</v>
      </c>
      <c r="AS46" s="20">
        <v>16</v>
      </c>
      <c r="AT46" s="20">
        <v>-0.11596354963402944</v>
      </c>
      <c r="AU46" s="20">
        <v>0.44515221653720416</v>
      </c>
    </row>
    <row r="47" spans="9:47" x14ac:dyDescent="0.25">
      <c r="I47" t="s">
        <v>54</v>
      </c>
      <c r="J47">
        <f>(Ratios!AU47-Ratios!AS47)/Ratios!AS47</f>
        <v>3.6422278831413663E-2</v>
      </c>
      <c r="K47">
        <f>(Ratios!BX47-Ratios!BV47)/Ratios!BV47</f>
        <v>3.6422278831413663E-2</v>
      </c>
      <c r="L47">
        <v>0.2304239348317482</v>
      </c>
      <c r="M47">
        <v>0</v>
      </c>
      <c r="N47">
        <v>0</v>
      </c>
      <c r="O47">
        <f>AVERAGE(Ratios!CQ47:CR47)</f>
        <v>7.0043050653213312E-2</v>
      </c>
      <c r="P47">
        <f>AVERAGE(Ratios!DA47:DB47)</f>
        <v>7.3819882596619344</v>
      </c>
      <c r="Q47">
        <f>(Ratios!DL47-Ratios!DJ47)/Ratios!DJ47</f>
        <v>-0.18700260392396872</v>
      </c>
      <c r="R47">
        <f>AVERAGE(Ratios!DV47:DW47)</f>
        <v>21.46450398255223</v>
      </c>
      <c r="U47" s="20">
        <v>17</v>
      </c>
      <c r="V47" s="20">
        <v>0.64893440992461437</v>
      </c>
      <c r="W47" s="20">
        <v>5.8071685197528993</v>
      </c>
      <c r="AI47" t="s">
        <v>54</v>
      </c>
      <c r="AJ47">
        <v>3.6422278831413663E-2</v>
      </c>
      <c r="AK47">
        <v>3.6422278831413663E-2</v>
      </c>
      <c r="AL47">
        <v>0.2304239348317482</v>
      </c>
      <c r="AM47">
        <v>0</v>
      </c>
      <c r="AN47">
        <v>7.0043050653213312E-2</v>
      </c>
      <c r="AO47">
        <v>7.3819882596619344</v>
      </c>
      <c r="AP47">
        <v>-0.18700260392396872</v>
      </c>
      <c r="AQ47">
        <v>21.46450398255223</v>
      </c>
      <c r="AS47" s="20">
        <v>17</v>
      </c>
      <c r="AT47" s="20">
        <v>0.68330451973378237</v>
      </c>
      <c r="AU47" s="20">
        <v>5.7727984099437304</v>
      </c>
    </row>
    <row r="48" spans="9:47" x14ac:dyDescent="0.25">
      <c r="I48" t="s">
        <v>60</v>
      </c>
      <c r="J48">
        <f>(Ratios!AU48-Ratios!AS48)/Ratios!AS48</f>
        <v>-7.281509929098183E-2</v>
      </c>
      <c r="K48">
        <f>(Ratios!BX48-Ratios!BV48)/Ratios!BV48</f>
        <v>6.3222936591567983E-2</v>
      </c>
      <c r="L48">
        <v>-0.18507420428671537</v>
      </c>
      <c r="M48">
        <v>0</v>
      </c>
      <c r="N48">
        <v>0</v>
      </c>
      <c r="O48">
        <f>AVERAGE(Ratios!CQ48:CR48)</f>
        <v>0.10739809897978499</v>
      </c>
      <c r="P48">
        <f>AVERAGE(Ratios!DA48:DB48)</f>
        <v>0.83862927775135288</v>
      </c>
      <c r="Q48">
        <f>(Ratios!DL48-Ratios!DJ48)/Ratios!DJ48</f>
        <v>0.10597401501388584</v>
      </c>
      <c r="R48">
        <f>AVERAGE(Ratios!DV48:DW48)</f>
        <v>18.604529204932589</v>
      </c>
      <c r="U48" s="20">
        <v>18</v>
      </c>
      <c r="V48" s="20">
        <v>-0.20964494037629966</v>
      </c>
      <c r="W48" s="20">
        <v>-3.830790675366455E-2</v>
      </c>
      <c r="AI48" t="s">
        <v>60</v>
      </c>
      <c r="AJ48">
        <v>-7.281509929098183E-2</v>
      </c>
      <c r="AK48">
        <v>6.3222936591567983E-2</v>
      </c>
      <c r="AL48">
        <v>-0.18507420428671537</v>
      </c>
      <c r="AM48">
        <v>0</v>
      </c>
      <c r="AN48">
        <v>0.10739809897978499</v>
      </c>
      <c r="AO48">
        <v>0.83862927775135288</v>
      </c>
      <c r="AP48">
        <v>0.10597401501388584</v>
      </c>
      <c r="AQ48">
        <v>18.604529204932589</v>
      </c>
      <c r="AS48" s="20">
        <v>18</v>
      </c>
      <c r="AT48" s="20">
        <v>-0.16880744594529906</v>
      </c>
      <c r="AU48" s="20">
        <v>-7.9145401184665148E-2</v>
      </c>
    </row>
    <row r="49" spans="9:47" x14ac:dyDescent="0.25">
      <c r="I49" t="s">
        <v>18</v>
      </c>
      <c r="J49">
        <f>(Ratios!AU49-Ratios!AS49)/Ratios!AS49</f>
        <v>-1.9630283356694117E-2</v>
      </c>
      <c r="K49">
        <f>(Ratios!BX49-Ratios!BV49)/Ratios!BV49</f>
        <v>-2.4106690235088303E-2</v>
      </c>
      <c r="L49">
        <v>7.4742196025719193E-3</v>
      </c>
      <c r="M49">
        <v>0</v>
      </c>
      <c r="N49">
        <v>0</v>
      </c>
      <c r="O49">
        <f>AVERAGE(Ratios!CQ49:CR49)</f>
        <v>0.17173300919034307</v>
      </c>
      <c r="P49">
        <f>AVERAGE(Ratios!DA49:DB49)</f>
        <v>2.0629558608965191</v>
      </c>
      <c r="Q49">
        <f>(Ratios!DL49-Ratios!DJ49)/Ratios!DJ49</f>
        <v>2.2679695335762564E-3</v>
      </c>
      <c r="R49">
        <f>AVERAGE(Ratios!DV49:DW49)</f>
        <v>21.356406269868529</v>
      </c>
      <c r="U49" s="20">
        <v>19</v>
      </c>
      <c r="V49" s="20">
        <v>-7.6359406970722965E-2</v>
      </c>
      <c r="W49" s="20">
        <v>0.44461630514289596</v>
      </c>
      <c r="AI49" t="s">
        <v>18</v>
      </c>
      <c r="AJ49">
        <v>-1.9630283356694117E-2</v>
      </c>
      <c r="AK49">
        <v>-2.4106690235088303E-2</v>
      </c>
      <c r="AL49">
        <v>7.4742196025719193E-3</v>
      </c>
      <c r="AM49">
        <v>0</v>
      </c>
      <c r="AN49">
        <v>0.17173300919034307</v>
      </c>
      <c r="AO49">
        <v>2.0629558608965191</v>
      </c>
      <c r="AP49">
        <v>2.2679695335762564E-3</v>
      </c>
      <c r="AQ49">
        <v>21.356406269868529</v>
      </c>
      <c r="AS49" s="20">
        <v>19</v>
      </c>
      <c r="AT49" s="20">
        <v>-7.5983494032711763E-2</v>
      </c>
      <c r="AU49" s="20">
        <v>0.44424039220488476</v>
      </c>
    </row>
    <row r="50" spans="9:47" x14ac:dyDescent="0.25">
      <c r="I50" t="s">
        <v>22</v>
      </c>
      <c r="J50">
        <f>(Ratios!AU50-Ratios!AS50)/Ratios!AS50</f>
        <v>-0.26922652520398205</v>
      </c>
      <c r="K50">
        <f>(Ratios!BX50-Ratios!BV50)/Ratios!BV50</f>
        <v>-0.21161099388586838</v>
      </c>
      <c r="L50">
        <v>-4.1867360754868119E-2</v>
      </c>
      <c r="M50">
        <v>1</v>
      </c>
      <c r="N50">
        <v>0</v>
      </c>
      <c r="O50">
        <f>AVERAGE(Ratios!CQ50:CR50)</f>
        <v>0.1620649425364698</v>
      </c>
      <c r="P50">
        <f>AVERAGE(Ratios!DA50:DB50)</f>
        <v>1.2763583068664683</v>
      </c>
      <c r="Q50">
        <f>(Ratios!DL50-Ratios!DJ50)/Ratios!DJ50</f>
        <v>0.24596209315848155</v>
      </c>
      <c r="R50">
        <f>AVERAGE(Ratios!DV50:DW50)</f>
        <v>20.424001604993702</v>
      </c>
      <c r="U50" s="20">
        <v>20</v>
      </c>
      <c r="V50" s="20">
        <v>0.45020601436937668</v>
      </c>
      <c r="W50" s="20">
        <v>-0.29111917017060729</v>
      </c>
      <c r="AI50" t="s">
        <v>22</v>
      </c>
      <c r="AJ50">
        <v>-0.26922652520398205</v>
      </c>
      <c r="AK50">
        <v>-0.21161099388586838</v>
      </c>
      <c r="AL50">
        <v>-4.1867360754868119E-2</v>
      </c>
      <c r="AM50">
        <v>1</v>
      </c>
      <c r="AN50">
        <v>0.1620649425364698</v>
      </c>
      <c r="AO50">
        <v>1.2763583068664683</v>
      </c>
      <c r="AP50">
        <v>0.24596209315848155</v>
      </c>
      <c r="AQ50">
        <v>20.424001604993702</v>
      </c>
      <c r="AS50" s="20">
        <v>20</v>
      </c>
      <c r="AT50" s="20">
        <v>0.42073795953111581</v>
      </c>
      <c r="AU50" s="20">
        <v>-0.26165111533234642</v>
      </c>
    </row>
    <row r="51" spans="9:47" x14ac:dyDescent="0.25">
      <c r="I51" t="s">
        <v>43</v>
      </c>
      <c r="J51">
        <f>(Ratios!AU51-Ratios!AS51)/Ratios!AS51</f>
        <v>0.60236954331193837</v>
      </c>
      <c r="K51">
        <f>(Ratios!BX51-Ratios!BV51)/Ratios!BV51</f>
        <v>0.60236954331193837</v>
      </c>
      <c r="L51">
        <v>-0.20421961065053762</v>
      </c>
      <c r="M51">
        <v>1</v>
      </c>
      <c r="N51">
        <v>0</v>
      </c>
      <c r="O51">
        <f>AVERAGE(Ratios!CQ51:CR51)</f>
        <v>6.2977958373081594E-2</v>
      </c>
      <c r="P51">
        <f>AVERAGE(Ratios!DA51:DB51)</f>
        <v>1.5149082109319387</v>
      </c>
      <c r="Q51">
        <f>(Ratios!DL51-Ratios!DJ51)/Ratios!DJ51</f>
        <v>1.7676219140221339</v>
      </c>
      <c r="R51">
        <f>AVERAGE(Ratios!DV51:DW51)</f>
        <v>19.588532408579098</v>
      </c>
      <c r="U51" s="20">
        <v>21</v>
      </c>
      <c r="V51" s="20">
        <v>0.69381453843317975</v>
      </c>
      <c r="W51" s="20">
        <v>-0.97871116077500586</v>
      </c>
      <c r="AI51" t="s">
        <v>43</v>
      </c>
      <c r="AJ51">
        <v>0.60236954331193837</v>
      </c>
      <c r="AK51">
        <v>0.60236954331193837</v>
      </c>
      <c r="AL51">
        <v>-0.20421961065053762</v>
      </c>
      <c r="AM51">
        <v>1</v>
      </c>
      <c r="AN51">
        <v>6.2977958373081594E-2</v>
      </c>
      <c r="AO51">
        <v>1.5149082109319387</v>
      </c>
      <c r="AP51">
        <v>1.7676219140221339</v>
      </c>
      <c r="AQ51">
        <v>19.588532408579098</v>
      </c>
      <c r="AS51" s="20">
        <v>21</v>
      </c>
      <c r="AT51" s="20">
        <v>0.71935139998203823</v>
      </c>
      <c r="AU51" s="20">
        <v>-1.0042480223238643</v>
      </c>
    </row>
    <row r="52" spans="9:47" x14ac:dyDescent="0.25">
      <c r="I52" t="s">
        <v>32</v>
      </c>
      <c r="J52">
        <f>(Ratios!AU52-Ratios!AS52)/Ratios!AS52</f>
        <v>9.6949287415693669E-3</v>
      </c>
      <c r="K52">
        <f>(Ratios!BX52-Ratios!BV52)/Ratios!BV52</f>
        <v>-8.9763535657188718E-4</v>
      </c>
      <c r="L52">
        <v>0.1293674039585416</v>
      </c>
      <c r="M52">
        <v>0</v>
      </c>
      <c r="N52">
        <v>0</v>
      </c>
      <c r="O52">
        <f>AVERAGE(Ratios!CQ52:CR52)</f>
        <v>0.16557325380264887</v>
      </c>
      <c r="P52">
        <f>AVERAGE(Ratios!DA52:DB52)</f>
        <v>0.25687486676537058</v>
      </c>
      <c r="Q52">
        <f>(Ratios!DL52-Ratios!DJ52)/Ratios!DJ52</f>
        <v>-4.8383108724271151E-3</v>
      </c>
      <c r="R52">
        <f>AVERAGE(Ratios!DV52:DW52)</f>
        <v>18.212286649591888</v>
      </c>
      <c r="U52" s="20">
        <v>22</v>
      </c>
      <c r="V52" s="20">
        <v>-0.17472774627708443</v>
      </c>
      <c r="W52" s="20">
        <v>8.9639240094381636E-2</v>
      </c>
      <c r="AI52" t="s">
        <v>32</v>
      </c>
      <c r="AJ52">
        <v>9.6949287415693669E-3</v>
      </c>
      <c r="AK52">
        <v>-8.9763535657188718E-4</v>
      </c>
      <c r="AL52">
        <v>0.1293674039585416</v>
      </c>
      <c r="AM52">
        <v>0</v>
      </c>
      <c r="AN52">
        <v>0.16557325380264887</v>
      </c>
      <c r="AO52">
        <v>0.25687486676537058</v>
      </c>
      <c r="AP52">
        <v>-4.8383108724271151E-3</v>
      </c>
      <c r="AQ52">
        <v>18.212286649591888</v>
      </c>
      <c r="AS52" s="20">
        <v>22</v>
      </c>
      <c r="AT52" s="20">
        <v>-0.20287726753561675</v>
      </c>
      <c r="AU52" s="20">
        <v>0.11778876135291395</v>
      </c>
    </row>
    <row r="53" spans="9:47" x14ac:dyDescent="0.25">
      <c r="I53" t="s">
        <v>29</v>
      </c>
      <c r="J53">
        <f>(Ratios!AU53-Ratios!AS53)/Ratios!AS53</f>
        <v>0.52805649604809068</v>
      </c>
      <c r="K53">
        <f>(Ratios!BX53-Ratios!BV53)/Ratios!BV53</f>
        <v>0.6898535159774497</v>
      </c>
      <c r="L53">
        <v>0.19492020540573782</v>
      </c>
      <c r="M53">
        <v>0</v>
      </c>
      <c r="N53">
        <v>0</v>
      </c>
      <c r="O53">
        <f>AVERAGE(Ratios!CQ53:CR53)</f>
        <v>0.11033094783722475</v>
      </c>
      <c r="P53">
        <f>AVERAGE(Ratios!DA53:DB53)</f>
        <v>2.291485597644372</v>
      </c>
      <c r="Q53">
        <f>(Ratios!DL53-Ratios!DJ53)/Ratios!DJ53</f>
        <v>-9.4906102250035457E-2</v>
      </c>
      <c r="R53">
        <f>AVERAGE(Ratios!DV53:DW53)</f>
        <v>20.843766619530012</v>
      </c>
      <c r="U53" s="20">
        <v>23</v>
      </c>
      <c r="V53" s="20">
        <v>2.1031866314997005</v>
      </c>
      <c r="W53" s="20">
        <v>-0.36682540697378263</v>
      </c>
      <c r="AI53" t="s">
        <v>29</v>
      </c>
      <c r="AJ53">
        <v>0.52805649604809068</v>
      </c>
      <c r="AK53">
        <v>0.6898535159774497</v>
      </c>
      <c r="AL53">
        <v>0.19492020540573782</v>
      </c>
      <c r="AM53">
        <v>0</v>
      </c>
      <c r="AN53">
        <v>0.11033094783722475</v>
      </c>
      <c r="AO53">
        <v>2.291485597644372</v>
      </c>
      <c r="AP53">
        <v>-9.4906102250035457E-2</v>
      </c>
      <c r="AQ53">
        <v>20.843766619530012</v>
      </c>
      <c r="AS53" s="20">
        <v>23</v>
      </c>
      <c r="AT53" s="20">
        <v>2.2054722074733086</v>
      </c>
      <c r="AU53" s="20">
        <v>-0.46911098294739073</v>
      </c>
    </row>
    <row r="54" spans="9:47" x14ac:dyDescent="0.25">
      <c r="I54" t="s">
        <v>31</v>
      </c>
      <c r="J54">
        <f>(Ratios!AU54-Ratios!AS54)/Ratios!AS54</f>
        <v>0.61258341236802161</v>
      </c>
      <c r="K54">
        <f>(Ratios!BX54-Ratios!BV54)/Ratios!BV54</f>
        <v>0.61258341236802161</v>
      </c>
      <c r="L54">
        <v>0.23185474555121102</v>
      </c>
      <c r="M54">
        <v>0</v>
      </c>
      <c r="N54">
        <v>0</v>
      </c>
      <c r="O54">
        <f>AVERAGE(Ratios!CQ54:CR54)</f>
        <v>0.25351997719861413</v>
      </c>
      <c r="P54">
        <f>AVERAGE(Ratios!DA54:DB54)</f>
        <v>0.40761568026746808</v>
      </c>
      <c r="Q54">
        <f>(Ratios!DL54-Ratios!DJ54)/Ratios!DJ54</f>
        <v>3.8410134340011524E-2</v>
      </c>
      <c r="R54">
        <f>AVERAGE(Ratios!DV54:DW54)</f>
        <v>19.684602019308905</v>
      </c>
      <c r="U54" s="20">
        <v>24</v>
      </c>
      <c r="V54" s="20">
        <v>-0.49908861513853653</v>
      </c>
      <c r="W54" s="20">
        <v>-0.1422363124405408</v>
      </c>
      <c r="AI54" t="s">
        <v>31</v>
      </c>
      <c r="AJ54">
        <v>0.61258341236802161</v>
      </c>
      <c r="AK54">
        <v>0.61258341236802161</v>
      </c>
      <c r="AL54">
        <v>0.23185474555121102</v>
      </c>
      <c r="AM54">
        <v>0</v>
      </c>
      <c r="AN54">
        <v>0.25351997719861413</v>
      </c>
      <c r="AO54">
        <v>0.40761568026746808</v>
      </c>
      <c r="AP54">
        <v>3.8410134340011524E-2</v>
      </c>
      <c r="AQ54">
        <v>19.684602019308905</v>
      </c>
      <c r="AS54" s="20">
        <v>24</v>
      </c>
      <c r="AT54" s="20">
        <v>-0.57812316018133902</v>
      </c>
      <c r="AU54" s="20">
        <v>-6.3201767397738307E-2</v>
      </c>
    </row>
    <row r="55" spans="9:47" x14ac:dyDescent="0.25">
      <c r="I55" t="s">
        <v>48</v>
      </c>
      <c r="J55">
        <f>(Ratios!AU55-Ratios!AS55)/Ratios!AS55</f>
        <v>-0.35166901778754039</v>
      </c>
      <c r="K55">
        <f>(Ratios!BX55-Ratios!BV55)/Ratios!BV55</f>
        <v>-0.51165312306200528</v>
      </c>
      <c r="L55">
        <v>-0.14028577277890547</v>
      </c>
      <c r="M55">
        <v>1</v>
      </c>
      <c r="N55">
        <v>1</v>
      </c>
      <c r="O55">
        <f>AVERAGE(Ratios!CQ55:CR55)</f>
        <v>8.5054674746824724E-2</v>
      </c>
      <c r="P55">
        <f>AVERAGE(Ratios!DA55:DB55)</f>
        <v>1.8934034940761904</v>
      </c>
      <c r="Q55">
        <f>(Ratios!DL55-Ratios!DJ55)/Ratios!DJ55</f>
        <v>0.42751198039663113</v>
      </c>
      <c r="R55">
        <f>AVERAGE(Ratios!DV55:DW55)</f>
        <v>18.602301396235465</v>
      </c>
      <c r="U55" s="20">
        <v>25</v>
      </c>
      <c r="V55" s="20">
        <v>-7.9813150409214551E-2</v>
      </c>
      <c r="W55" s="20">
        <v>6.504586543026504E-2</v>
      </c>
      <c r="AI55" t="s">
        <v>48</v>
      </c>
      <c r="AJ55">
        <v>-0.35166901778754039</v>
      </c>
      <c r="AK55">
        <v>-0.51165312306200528</v>
      </c>
      <c r="AL55">
        <v>-0.14028577277890547</v>
      </c>
      <c r="AM55">
        <v>1</v>
      </c>
      <c r="AN55">
        <v>8.5054674746824724E-2</v>
      </c>
      <c r="AO55">
        <v>1.8934034940761904</v>
      </c>
      <c r="AP55">
        <v>0.42751198039663113</v>
      </c>
      <c r="AQ55">
        <v>18.602301396235465</v>
      </c>
      <c r="AS55" s="20">
        <v>25</v>
      </c>
      <c r="AT55" s="20">
        <v>-0.13107969889384607</v>
      </c>
      <c r="AU55" s="20">
        <v>0.11631241391489656</v>
      </c>
    </row>
    <row r="56" spans="9:47" x14ac:dyDescent="0.25">
      <c r="I56" t="s">
        <v>15</v>
      </c>
      <c r="J56">
        <f>(Ratios!AU56-Ratios!AS56)/Ratios!AS56</f>
        <v>-5.1756163832923543E-2</v>
      </c>
      <c r="K56">
        <f>(Ratios!BX56-Ratios!BV56)/Ratios!BV56</f>
        <v>-3.5619134760630569E-2</v>
      </c>
      <c r="L56">
        <v>1.9719564503816105E-2</v>
      </c>
      <c r="M56">
        <v>1</v>
      </c>
      <c r="N56">
        <v>0</v>
      </c>
      <c r="O56">
        <f>AVERAGE(Ratios!CQ56:CR56)</f>
        <v>0.11695995996382964</v>
      </c>
      <c r="P56">
        <f>AVERAGE(Ratios!DA56:DB56)</f>
        <v>0.55634784318061592</v>
      </c>
      <c r="Q56">
        <f>(Ratios!DL56-Ratios!DJ56)/Ratios!DJ56</f>
        <v>-0.10226160686822565</v>
      </c>
      <c r="R56">
        <f>AVERAGE(Ratios!DV56:DW56)</f>
        <v>19.840348705341356</v>
      </c>
      <c r="U56" s="20">
        <v>26</v>
      </c>
      <c r="V56" s="20">
        <v>-7.9212936373646015E-2</v>
      </c>
      <c r="W56" s="20">
        <v>0.29743100435274927</v>
      </c>
      <c r="AI56" t="s">
        <v>15</v>
      </c>
      <c r="AJ56">
        <v>-5.1756163832923543E-2</v>
      </c>
      <c r="AK56">
        <v>-3.5619134760630569E-2</v>
      </c>
      <c r="AL56">
        <v>1.9719564503816105E-2</v>
      </c>
      <c r="AM56">
        <v>1</v>
      </c>
      <c r="AN56">
        <v>0.11695995996382964</v>
      </c>
      <c r="AO56">
        <v>0.55634784318061592</v>
      </c>
      <c r="AP56">
        <v>-0.10226160686822565</v>
      </c>
      <c r="AQ56">
        <v>19.840348705341356</v>
      </c>
      <c r="AS56" s="20">
        <v>26</v>
      </c>
      <c r="AT56" s="20">
        <v>-7.6284842159722421E-2</v>
      </c>
      <c r="AU56" s="20">
        <v>0.29450291013882568</v>
      </c>
    </row>
    <row r="57" spans="9:47" x14ac:dyDescent="0.25">
      <c r="I57" t="s">
        <v>52</v>
      </c>
      <c r="J57">
        <f>(Ratios!AU57-Ratios!AS57)/Ratios!AS57</f>
        <v>-0.55709301943657386</v>
      </c>
      <c r="K57">
        <f>(Ratios!BX57-Ratios!BV57)/Ratios!BV57</f>
        <v>-0.52688974287163459</v>
      </c>
      <c r="L57">
        <v>2.1312506295206389E-2</v>
      </c>
      <c r="M57">
        <v>1</v>
      </c>
      <c r="N57">
        <v>0</v>
      </c>
      <c r="O57">
        <f>AVERAGE(Ratios!CQ57:CR57)</f>
        <v>5.1674806445931615E-2</v>
      </c>
      <c r="P57">
        <f>AVERAGE(Ratios!DA57:DB57)</f>
        <v>0.9184800064707187</v>
      </c>
      <c r="Q57">
        <f>(Ratios!DL57-Ratios!DJ57)/Ratios!DJ57</f>
        <v>0.13521933683500517</v>
      </c>
      <c r="R57">
        <f>AVERAGE(Ratios!DV57:DW57)</f>
        <v>19.579950244918244</v>
      </c>
      <c r="U57" s="20">
        <v>27</v>
      </c>
      <c r="V57" s="20">
        <v>0.39902581501608902</v>
      </c>
      <c r="W57" s="20">
        <v>-0.7553451086628169</v>
      </c>
      <c r="AI57" t="s">
        <v>52</v>
      </c>
      <c r="AJ57">
        <v>-0.55709301943657386</v>
      </c>
      <c r="AK57">
        <v>-0.52688974287163459</v>
      </c>
      <c r="AL57">
        <v>2.1312506295206389E-2</v>
      </c>
      <c r="AM57">
        <v>1</v>
      </c>
      <c r="AN57">
        <v>5.1674806445931615E-2</v>
      </c>
      <c r="AO57">
        <v>0.9184800064707187</v>
      </c>
      <c r="AP57">
        <v>0.13521933683500517</v>
      </c>
      <c r="AQ57">
        <v>19.579950244918244</v>
      </c>
      <c r="AS57" s="20">
        <v>27</v>
      </c>
      <c r="AT57" s="20">
        <v>0.41713175795925173</v>
      </c>
      <c r="AU57" s="20">
        <v>-0.7734510516059796</v>
      </c>
    </row>
    <row r="58" spans="9:47" x14ac:dyDescent="0.25">
      <c r="I58" t="s">
        <v>118</v>
      </c>
      <c r="J58">
        <f>(Ratios!AU58-Ratios!AS58)/Ratios!AS58</f>
        <v>-0.10523480259847437</v>
      </c>
      <c r="K58">
        <f>(Ratios!BX58-Ratios!BV58)/Ratios!BV58</f>
        <v>-0.10492842428776171</v>
      </c>
      <c r="L58">
        <v>-5.6643813762189348E-2</v>
      </c>
      <c r="M58">
        <v>0</v>
      </c>
      <c r="N58">
        <v>0</v>
      </c>
      <c r="O58">
        <f>AVERAGE(Ratios!CQ58:CR58)</f>
        <v>0.15031035364248274</v>
      </c>
      <c r="P58">
        <f>AVERAGE(Ratios!DA58:DB58)</f>
        <v>2.3926404789412743</v>
      </c>
      <c r="Q58">
        <f>(Ratios!DL58-Ratios!DJ58)/Ratios!DJ58</f>
        <v>3.1948937972337429E-2</v>
      </c>
      <c r="R58">
        <f>AVERAGE(Ratios!DV58:DW58)</f>
        <v>19.900072871419354</v>
      </c>
      <c r="U58" s="20">
        <v>28</v>
      </c>
      <c r="V58" s="20">
        <v>0.64717320129520828</v>
      </c>
      <c r="W58" s="20">
        <v>-0.71287054101020375</v>
      </c>
      <c r="AI58" t="s">
        <v>118</v>
      </c>
      <c r="AJ58">
        <v>-0.10523480259847437</v>
      </c>
      <c r="AK58">
        <v>-0.10492842428776171</v>
      </c>
      <c r="AL58">
        <v>-5.6643813762189348E-2</v>
      </c>
      <c r="AM58">
        <v>0</v>
      </c>
      <c r="AN58">
        <v>0.15031035364248274</v>
      </c>
      <c r="AO58">
        <v>2.3926404789412743</v>
      </c>
      <c r="AP58">
        <v>3.1948937972337429E-2</v>
      </c>
      <c r="AQ58">
        <v>19.900072871419354</v>
      </c>
      <c r="AS58" s="20">
        <v>28</v>
      </c>
      <c r="AT58" s="20">
        <v>0.66664065698667629</v>
      </c>
      <c r="AU58" s="20">
        <v>-0.73233799670167177</v>
      </c>
    </row>
    <row r="59" spans="9:47" x14ac:dyDescent="0.25">
      <c r="I59" t="s">
        <v>119</v>
      </c>
      <c r="J59">
        <f>(Ratios!AU59-Ratios!AS59)/Ratios!AS59</f>
        <v>-0.10181342129647106</v>
      </c>
      <c r="K59">
        <f>(Ratios!BX59-Ratios!BV59)/Ratios!BV59</f>
        <v>-0.1000042995145447</v>
      </c>
      <c r="L59">
        <v>-7.7205278059956042E-2</v>
      </c>
      <c r="M59">
        <v>0</v>
      </c>
      <c r="N59">
        <v>0</v>
      </c>
      <c r="O59">
        <f>AVERAGE(Ratios!CQ59:CR59)</f>
        <v>0.15699088405706704</v>
      </c>
      <c r="P59">
        <f>AVERAGE(Ratios!DA59:DB59)</f>
        <v>2.4945812141394099</v>
      </c>
      <c r="Q59">
        <f>(Ratios!DL59-Ratios!DJ59)/Ratios!DJ59</f>
        <v>0.12909104476502165</v>
      </c>
      <c r="R59">
        <f>AVERAGE(Ratios!DV59:DW59)</f>
        <v>19.876355979205179</v>
      </c>
      <c r="U59" s="20">
        <v>29</v>
      </c>
      <c r="V59" s="20">
        <v>-0.16802444845314568</v>
      </c>
      <c r="W59" s="20">
        <v>0.42627328096022876</v>
      </c>
      <c r="AI59" t="s">
        <v>119</v>
      </c>
      <c r="AJ59">
        <v>-0.10181342129647106</v>
      </c>
      <c r="AK59">
        <v>-0.1000042995145447</v>
      </c>
      <c r="AL59">
        <v>-7.7205278059956042E-2</v>
      </c>
      <c r="AM59">
        <v>0</v>
      </c>
      <c r="AN59">
        <v>0.15699088405706704</v>
      </c>
      <c r="AO59">
        <v>2.4945812141394099</v>
      </c>
      <c r="AP59">
        <v>0.12909104476502165</v>
      </c>
      <c r="AQ59">
        <v>19.876355979205179</v>
      </c>
      <c r="AS59" s="20">
        <v>29</v>
      </c>
      <c r="AT59" s="20">
        <v>-0.16647922015449446</v>
      </c>
      <c r="AU59" s="20">
        <v>0.42472805266157754</v>
      </c>
    </row>
    <row r="60" spans="9:47" x14ac:dyDescent="0.25">
      <c r="I60" t="s">
        <v>120</v>
      </c>
      <c r="J60">
        <f>(Ratios!AU60-Ratios!AS60)/Ratios!AS60</f>
        <v>-7.9278595510840072E-2</v>
      </c>
      <c r="K60">
        <f>(Ratios!BX60-Ratios!BV60)/Ratios!BV60</f>
        <v>-8.1163754220757875E-2</v>
      </c>
      <c r="L60">
        <v>-5.8349720771740381E-2</v>
      </c>
      <c r="M60">
        <v>0</v>
      </c>
      <c r="N60">
        <v>0</v>
      </c>
      <c r="O60">
        <f>AVERAGE(Ratios!CQ60:CR60)</f>
        <v>0.18170835024196186</v>
      </c>
      <c r="P60">
        <f>AVERAGE(Ratios!DA60:DB60)</f>
        <v>2.7292437388848825</v>
      </c>
      <c r="Q60">
        <f>(Ratios!DL60-Ratios!DJ60)/Ratios!DJ60</f>
        <v>0.12793431806329603</v>
      </c>
      <c r="R60">
        <f>AVERAGE(Ratios!DV60:DW60)</f>
        <v>19.942093235472505</v>
      </c>
      <c r="U60" s="20">
        <v>30</v>
      </c>
      <c r="V60" s="20">
        <v>-0.30219627781094749</v>
      </c>
      <c r="W60" s="20">
        <v>-0.15623751189611412</v>
      </c>
      <c r="AI60" t="s">
        <v>120</v>
      </c>
      <c r="AJ60">
        <v>-7.9278595510840072E-2</v>
      </c>
      <c r="AK60">
        <v>-8.1163754220757875E-2</v>
      </c>
      <c r="AL60">
        <v>-5.8349720771740381E-2</v>
      </c>
      <c r="AM60">
        <v>0</v>
      </c>
      <c r="AN60">
        <v>0.18170835024196186</v>
      </c>
      <c r="AO60">
        <v>2.7292437388848825</v>
      </c>
      <c r="AP60">
        <v>0.12793431806329603</v>
      </c>
      <c r="AQ60">
        <v>19.942093235472505</v>
      </c>
      <c r="AS60" s="20">
        <v>30</v>
      </c>
      <c r="AT60" s="20">
        <v>-0.31292521977710352</v>
      </c>
      <c r="AU60" s="20">
        <v>-0.14550856992995809</v>
      </c>
    </row>
    <row r="61" spans="9:47" x14ac:dyDescent="0.25">
      <c r="I61" t="s">
        <v>121</v>
      </c>
      <c r="J61">
        <f>(Ratios!AU61-Ratios!AS61)/Ratios!AS61</f>
        <v>-8.7634366435647967E-2</v>
      </c>
      <c r="K61">
        <f>(Ratios!BX61-Ratios!BV61)/Ratios!BV61</f>
        <v>-8.5445712386688397E-2</v>
      </c>
      <c r="L61">
        <v>-9.4890857925609973E-2</v>
      </c>
      <c r="M61">
        <v>0</v>
      </c>
      <c r="N61">
        <v>0</v>
      </c>
      <c r="O61">
        <f>AVERAGE(Ratios!CQ61:CR61)</f>
        <v>0.13802627136500706</v>
      </c>
      <c r="P61">
        <f>AVERAGE(Ratios!DA61:DB61)</f>
        <v>2.4132541961583689</v>
      </c>
      <c r="Q61">
        <f>(Ratios!DL61-Ratios!DJ61)/Ratios!DJ61</f>
        <v>0.14173323652564884</v>
      </c>
      <c r="R61">
        <f>AVERAGE(Ratios!DV61:DW61)</f>
        <v>19.653847949659376</v>
      </c>
      <c r="U61" s="20">
        <v>31</v>
      </c>
      <c r="V61" s="20">
        <v>0.15073525900146501</v>
      </c>
      <c r="W61" s="20">
        <v>0.17721306383073671</v>
      </c>
      <c r="AI61" t="s">
        <v>121</v>
      </c>
      <c r="AJ61">
        <v>-8.7634366435647967E-2</v>
      </c>
      <c r="AK61">
        <v>-8.5445712386688397E-2</v>
      </c>
      <c r="AL61">
        <v>-9.4890857925609973E-2</v>
      </c>
      <c r="AM61">
        <v>0</v>
      </c>
      <c r="AN61">
        <v>0.13802627136500706</v>
      </c>
      <c r="AO61">
        <v>2.4132541961583689</v>
      </c>
      <c r="AP61">
        <v>0.14173323652564884</v>
      </c>
      <c r="AQ61">
        <v>19.653847949659376</v>
      </c>
      <c r="AS61" s="20">
        <v>31</v>
      </c>
      <c r="AT61" s="20">
        <v>0.15397546545293683</v>
      </c>
      <c r="AU61" s="20">
        <v>0.17397285737926488</v>
      </c>
    </row>
    <row r="62" spans="9:47" x14ac:dyDescent="0.25">
      <c r="I62" t="s">
        <v>122</v>
      </c>
      <c r="J62">
        <f>(Ratios!AU62-Ratios!AS62)/Ratios!AS62</f>
        <v>-7.389807212304457E-2</v>
      </c>
      <c r="K62">
        <f>(Ratios!BX62-Ratios!BV62)/Ratios!BV62</f>
        <v>-7.3649042441120055E-2</v>
      </c>
      <c r="L62">
        <v>-8.9064561874065196E-2</v>
      </c>
      <c r="M62">
        <v>0</v>
      </c>
      <c r="N62">
        <v>0</v>
      </c>
      <c r="O62">
        <f>AVERAGE(Ratios!CQ62:CR62)</f>
        <v>0.16902747044211913</v>
      </c>
      <c r="P62">
        <f>AVERAGE(Ratios!DA62:DB62)</f>
        <v>2.5313431418835104</v>
      </c>
      <c r="Q62">
        <f>(Ratios!DL62-Ratios!DJ62)/Ratios!DJ62</f>
        <v>0.10127292102180183</v>
      </c>
      <c r="R62">
        <f>AVERAGE(Ratios!DV62:DW62)</f>
        <v>19.782635028147709</v>
      </c>
      <c r="U62" s="20">
        <v>32</v>
      </c>
      <c r="V62" s="20">
        <v>-1.1244254294381806</v>
      </c>
      <c r="W62" s="20">
        <v>0.23526880457608812</v>
      </c>
      <c r="AI62" t="s">
        <v>122</v>
      </c>
      <c r="AJ62">
        <v>-7.389807212304457E-2</v>
      </c>
      <c r="AK62">
        <v>-7.3649042441120055E-2</v>
      </c>
      <c r="AL62">
        <v>-8.9064561874065196E-2</v>
      </c>
      <c r="AM62">
        <v>0</v>
      </c>
      <c r="AN62">
        <v>0.16902747044211913</v>
      </c>
      <c r="AO62">
        <v>2.5313431418835104</v>
      </c>
      <c r="AP62">
        <v>0.10127292102180183</v>
      </c>
      <c r="AQ62">
        <v>19.782635028147709</v>
      </c>
      <c r="AS62" s="20">
        <v>32</v>
      </c>
      <c r="AT62" s="20">
        <v>-0.75174371089810998</v>
      </c>
      <c r="AU62" s="20">
        <v>-0.13741291396398247</v>
      </c>
    </row>
    <row r="63" spans="9:47" x14ac:dyDescent="0.25">
      <c r="I63" t="s">
        <v>123</v>
      </c>
      <c r="J63">
        <f>(Ratios!AU63-Ratios!AS63)/Ratios!AS63</f>
        <v>-9.4168965163949431E-2</v>
      </c>
      <c r="K63">
        <f>(Ratios!BX63-Ratios!BV63)/Ratios!BV63</f>
        <v>-9.0320871786255974E-2</v>
      </c>
      <c r="L63">
        <v>-0.10312805233058991</v>
      </c>
      <c r="M63">
        <v>0</v>
      </c>
      <c r="N63">
        <v>0</v>
      </c>
      <c r="O63">
        <f>AVERAGE(Ratios!CQ63:CR63)</f>
        <v>0.13873242733400951</v>
      </c>
      <c r="P63">
        <f>AVERAGE(Ratios!DA63:DB63)</f>
        <v>2.4157264254015356</v>
      </c>
      <c r="Q63">
        <f>(Ratios!DL63-Ratios!DJ63)/Ratios!DJ63</f>
        <v>0.20197596464344506</v>
      </c>
      <c r="R63">
        <f>AVERAGE(Ratios!DV63:DW63)</f>
        <v>20.071192480969277</v>
      </c>
      <c r="U63" s="20">
        <v>33</v>
      </c>
      <c r="V63" s="20">
        <v>0.16199337024202198</v>
      </c>
      <c r="W63" s="20">
        <v>-0.1713759930152593</v>
      </c>
      <c r="AI63" t="s">
        <v>123</v>
      </c>
      <c r="AJ63">
        <v>-9.4168965163949431E-2</v>
      </c>
      <c r="AK63">
        <v>-9.0320871786255974E-2</v>
      </c>
      <c r="AL63">
        <v>-0.10312805233058991</v>
      </c>
      <c r="AM63">
        <v>0</v>
      </c>
      <c r="AN63">
        <v>0.13873242733400951</v>
      </c>
      <c r="AO63">
        <v>2.4157264254015356</v>
      </c>
      <c r="AP63">
        <v>0.20197596464344506</v>
      </c>
      <c r="AQ63">
        <v>20.071192480969277</v>
      </c>
      <c r="AS63" s="20">
        <v>33</v>
      </c>
      <c r="AT63" s="20">
        <v>0.12645461961509863</v>
      </c>
      <c r="AU63" s="20">
        <v>-0.13583724238833594</v>
      </c>
    </row>
    <row r="64" spans="9:47" x14ac:dyDescent="0.25">
      <c r="I64" t="s">
        <v>124</v>
      </c>
      <c r="J64">
        <f>(Ratios!AU64-Ratios!AS64)/Ratios!AS64</f>
        <v>-8.7748516773598892E-2</v>
      </c>
      <c r="K64">
        <f>(Ratios!BX64-Ratios!BV64)/Ratios!BV64</f>
        <v>-8.5553755368261E-2</v>
      </c>
      <c r="L64">
        <v>-9.4662338719664188E-2</v>
      </c>
      <c r="M64">
        <v>0</v>
      </c>
      <c r="N64">
        <v>0</v>
      </c>
      <c r="O64">
        <f>AVERAGE(Ratios!CQ64:CR64)</f>
        <v>0.15257446552719411</v>
      </c>
      <c r="P64">
        <f>AVERAGE(Ratios!DA64:DB64)</f>
        <v>2.522363492579208</v>
      </c>
      <c r="Q64">
        <f>(Ratios!DL64-Ratios!DJ64)/Ratios!DJ64</f>
        <v>0.12312279317735648</v>
      </c>
      <c r="R64">
        <f>AVERAGE(Ratios!DV64:DW64)</f>
        <v>19.836653966544603</v>
      </c>
      <c r="U64" s="20">
        <v>34</v>
      </c>
      <c r="V64" s="20">
        <v>1.4550849693433232E-2</v>
      </c>
      <c r="W64" s="20">
        <v>-0.25801702985403485</v>
      </c>
      <c r="AI64" t="s">
        <v>124</v>
      </c>
      <c r="AJ64">
        <v>-8.7748516773598892E-2</v>
      </c>
      <c r="AK64">
        <v>-8.5553755368261E-2</v>
      </c>
      <c r="AL64">
        <v>-9.4662338719664188E-2</v>
      </c>
      <c r="AM64">
        <v>0</v>
      </c>
      <c r="AN64">
        <v>0.15257446552719411</v>
      </c>
      <c r="AO64">
        <v>2.522363492579208</v>
      </c>
      <c r="AP64">
        <v>0.12312279317735648</v>
      </c>
      <c r="AQ64">
        <v>19.836653966544603</v>
      </c>
      <c r="AS64" s="20">
        <v>34</v>
      </c>
      <c r="AT64" s="20">
        <v>1.1475367112890655E-2</v>
      </c>
      <c r="AU64" s="20">
        <v>-0.25494154727349227</v>
      </c>
    </row>
    <row r="65" spans="9:47" x14ac:dyDescent="0.25">
      <c r="I65" t="s">
        <v>125</v>
      </c>
      <c r="J65">
        <f>(Ratios!AU65-Ratios!AS65)/Ratios!AS65</f>
        <v>-0.13168289844843328</v>
      </c>
      <c r="K65">
        <f>(Ratios!BX65-Ratios!BV65)/Ratios!BV65</f>
        <v>-0.12835726081773061</v>
      </c>
      <c r="L65">
        <v>-6.1778616059517649E-2</v>
      </c>
      <c r="M65">
        <v>0</v>
      </c>
      <c r="N65">
        <v>0</v>
      </c>
      <c r="O65">
        <f>AVERAGE(Ratios!CQ65:CR65)</f>
        <v>0.1465870544427581</v>
      </c>
      <c r="P65">
        <f>AVERAGE(Ratios!DA65:DB65)</f>
        <v>2.5921795162932364</v>
      </c>
      <c r="Q65">
        <f>(Ratios!DL65-Ratios!DJ65)/Ratios!DJ65</f>
        <v>7.0426262218081501E-2</v>
      </c>
      <c r="R65">
        <f>AVERAGE(Ratios!DV65:DW65)</f>
        <v>19.851448772046588</v>
      </c>
      <c r="U65" s="20">
        <v>35</v>
      </c>
      <c r="V65" s="20">
        <v>-8.0117169106277641E-2</v>
      </c>
      <c r="W65" s="20">
        <v>0.13367775475350069</v>
      </c>
      <c r="AI65" t="s">
        <v>125</v>
      </c>
      <c r="AJ65">
        <v>-0.13168289844843328</v>
      </c>
      <c r="AK65">
        <v>-0.12835726081773061</v>
      </c>
      <c r="AL65">
        <v>-6.1778616059517649E-2</v>
      </c>
      <c r="AM65">
        <v>0</v>
      </c>
      <c r="AN65">
        <v>0.1465870544427581</v>
      </c>
      <c r="AO65">
        <v>2.5921795162932364</v>
      </c>
      <c r="AP65">
        <v>7.0426262218081501E-2</v>
      </c>
      <c r="AQ65">
        <v>19.851448772046588</v>
      </c>
      <c r="AS65" s="20">
        <v>35</v>
      </c>
      <c r="AT65" s="20">
        <v>-7.0184498480786228E-2</v>
      </c>
      <c r="AU65" s="20">
        <v>0.12374508412800928</v>
      </c>
    </row>
    <row r="66" spans="9:47" x14ac:dyDescent="0.25">
      <c r="I66" t="s">
        <v>126</v>
      </c>
      <c r="J66">
        <f>(Ratios!AU66-Ratios!AS66)/Ratios!AS66</f>
        <v>-7.8799662896953004E-2</v>
      </c>
      <c r="K66">
        <f>(Ratios!BX66-Ratios!BV66)/Ratios!BV66</f>
        <v>-7.6972067301446928E-2</v>
      </c>
      <c r="L66">
        <v>-0.10854226503700726</v>
      </c>
      <c r="M66">
        <v>0</v>
      </c>
      <c r="N66">
        <v>0</v>
      </c>
      <c r="O66">
        <f>AVERAGE(Ratios!CQ66:CR66)</f>
        <v>0.1505438259621793</v>
      </c>
      <c r="P66">
        <f>AVERAGE(Ratios!DA66:DB66)</f>
        <v>2.3059220553369588</v>
      </c>
      <c r="Q66">
        <f>(Ratios!DL66-Ratios!DJ66)/Ratios!DJ66</f>
        <v>0.13830452394074022</v>
      </c>
      <c r="R66">
        <f>AVERAGE(Ratios!DV66:DW66)</f>
        <v>19.872088319612729</v>
      </c>
      <c r="U66" s="20">
        <v>36</v>
      </c>
      <c r="V66" s="20">
        <v>0.17202961575443232</v>
      </c>
      <c r="W66" s="20">
        <v>-0.2738452412888005</v>
      </c>
      <c r="AI66" t="s">
        <v>126</v>
      </c>
      <c r="AJ66">
        <v>-7.8799662896953004E-2</v>
      </c>
      <c r="AK66">
        <v>-7.6972067301446928E-2</v>
      </c>
      <c r="AL66">
        <v>-0.10854226503700726</v>
      </c>
      <c r="AM66">
        <v>0</v>
      </c>
      <c r="AN66">
        <v>0.1505438259621793</v>
      </c>
      <c r="AO66">
        <v>2.3059220553369588</v>
      </c>
      <c r="AP66">
        <v>0.13830452394074022</v>
      </c>
      <c r="AQ66">
        <v>19.872088319612729</v>
      </c>
      <c r="AS66" s="20">
        <v>36</v>
      </c>
      <c r="AT66" s="20">
        <v>0.14710268734263598</v>
      </c>
      <c r="AU66" s="20">
        <v>-0.24891831287700417</v>
      </c>
    </row>
    <row r="67" spans="9:47" x14ac:dyDescent="0.25">
      <c r="I67" t="s">
        <v>127</v>
      </c>
      <c r="J67">
        <f>(Ratios!AU67-Ratios!AS67)/Ratios!AS67</f>
        <v>-0.11238730856889331</v>
      </c>
      <c r="K67">
        <f>(Ratios!BX67-Ratios!BV67)/Ratios!BV67</f>
        <v>-0.10432464528811314</v>
      </c>
      <c r="L67">
        <v>-0.11649007569626765</v>
      </c>
      <c r="M67">
        <v>0</v>
      </c>
      <c r="N67">
        <v>0</v>
      </c>
      <c r="O67">
        <f>AVERAGE(Ratios!CQ67:CR67)</f>
        <v>0.12129744274019219</v>
      </c>
      <c r="P67">
        <f>AVERAGE(Ratios!DA67:DB67)</f>
        <v>2.1155660599022426</v>
      </c>
      <c r="Q67">
        <f>(Ratios!DL67-Ratios!DJ67)/Ratios!DJ67</f>
        <v>0.11888246214002501</v>
      </c>
      <c r="R67">
        <f>AVERAGE(Ratios!DV67:DW67)</f>
        <v>19.836546802372428</v>
      </c>
      <c r="U67" s="20">
        <v>37</v>
      </c>
      <c r="V67" s="20">
        <v>0.23897077830058699</v>
      </c>
      <c r="W67" s="20">
        <v>-0.26738604858036658</v>
      </c>
      <c r="AI67" t="s">
        <v>127</v>
      </c>
      <c r="AJ67">
        <v>-0.11238730856889331</v>
      </c>
      <c r="AK67">
        <v>-0.10432464528811314</v>
      </c>
      <c r="AL67">
        <v>-0.11649007569626765</v>
      </c>
      <c r="AM67">
        <v>0</v>
      </c>
      <c r="AN67">
        <v>0.12129744274019219</v>
      </c>
      <c r="AO67">
        <v>2.1155660599022426</v>
      </c>
      <c r="AP67">
        <v>0.11888246214002501</v>
      </c>
      <c r="AQ67">
        <v>19.836546802372428</v>
      </c>
      <c r="AS67" s="20">
        <v>37</v>
      </c>
      <c r="AT67" s="20">
        <v>0.24009859457311622</v>
      </c>
      <c r="AU67" s="20">
        <v>-0.2685138648528958</v>
      </c>
    </row>
    <row r="68" spans="9:47" x14ac:dyDescent="0.25">
      <c r="I68" t="s">
        <v>128</v>
      </c>
      <c r="J68">
        <f>(Ratios!AU68-Ratios!AS68)/Ratios!AS68</f>
        <v>-0.11137664742401004</v>
      </c>
      <c r="K68">
        <f>(Ratios!BX68-Ratios!BV68)/Ratios!BV68</f>
        <v>-0.10379498692005767</v>
      </c>
      <c r="L68">
        <v>-0.12008987420214214</v>
      </c>
      <c r="M68">
        <v>0</v>
      </c>
      <c r="N68">
        <v>0</v>
      </c>
      <c r="O68">
        <f>AVERAGE(Ratios!CQ68:CR68)</f>
        <v>0.11819707530904666</v>
      </c>
      <c r="P68">
        <f>AVERAGE(Ratios!DA68:DB68)</f>
        <v>2.6023079540010654</v>
      </c>
      <c r="Q68">
        <f>(Ratios!DL68-Ratios!DJ68)/Ratios!DJ68</f>
        <v>7.6459316041481776E-2</v>
      </c>
      <c r="R68">
        <f>AVERAGE(Ratios!DV68:DW68)</f>
        <v>19.853527363878701</v>
      </c>
      <c r="U68" s="20">
        <v>38</v>
      </c>
      <c r="V68" s="20">
        <v>-0.2834052012742192</v>
      </c>
      <c r="W68" s="20">
        <v>5.618048549770191E-2</v>
      </c>
      <c r="AI68" t="s">
        <v>128</v>
      </c>
      <c r="AJ68">
        <v>-0.11137664742401004</v>
      </c>
      <c r="AK68">
        <v>-0.10379498692005767</v>
      </c>
      <c r="AL68">
        <v>-0.12008987420214214</v>
      </c>
      <c r="AM68">
        <v>0</v>
      </c>
      <c r="AN68">
        <v>0.11819707530904666</v>
      </c>
      <c r="AO68">
        <v>2.6023079540010654</v>
      </c>
      <c r="AP68">
        <v>7.6459316041481776E-2</v>
      </c>
      <c r="AQ68">
        <v>19.853527363878701</v>
      </c>
      <c r="AS68" s="20">
        <v>38</v>
      </c>
      <c r="AT68" s="20">
        <v>-0.29023924977180093</v>
      </c>
      <c r="AU68" s="20">
        <v>6.3014533995283645E-2</v>
      </c>
    </row>
    <row r="69" spans="9:47" x14ac:dyDescent="0.25">
      <c r="I69" t="s">
        <v>129</v>
      </c>
      <c r="J69">
        <f>(Ratios!AU69-Ratios!AS69)/Ratios!AS69</f>
        <v>-7.438767904401189E-2</v>
      </c>
      <c r="K69">
        <f>(Ratios!BX69-Ratios!BV69)/Ratios!BV69</f>
        <v>-6.924231369887747E-2</v>
      </c>
      <c r="L69">
        <v>-8.9868459339503368E-2</v>
      </c>
      <c r="M69">
        <v>0</v>
      </c>
      <c r="N69">
        <v>0</v>
      </c>
      <c r="O69">
        <f>AVERAGE(Ratios!CQ69:CR69)</f>
        <v>0.16214913009065765</v>
      </c>
      <c r="P69">
        <f>AVERAGE(Ratios!DA69:DB69)</f>
        <v>2.5125388175324024</v>
      </c>
      <c r="Q69">
        <f>(Ratios!DL69-Ratios!DJ69)/Ratios!DJ69</f>
        <v>0.13639708082951474</v>
      </c>
      <c r="R69">
        <f>AVERAGE(Ratios!DV69:DW69)</f>
        <v>20.030361018366147</v>
      </c>
      <c r="U69" s="20">
        <v>39</v>
      </c>
      <c r="V69" s="20">
        <v>-0.2304695209771559</v>
      </c>
      <c r="W69" s="20">
        <v>0.24040598614293984</v>
      </c>
      <c r="AI69" t="s">
        <v>129</v>
      </c>
      <c r="AJ69">
        <v>-7.438767904401189E-2</v>
      </c>
      <c r="AK69">
        <v>-6.924231369887747E-2</v>
      </c>
      <c r="AL69">
        <v>-8.9868459339503368E-2</v>
      </c>
      <c r="AM69">
        <v>0</v>
      </c>
      <c r="AN69">
        <v>0.16214913009065765</v>
      </c>
      <c r="AO69">
        <v>2.5125388175324024</v>
      </c>
      <c r="AP69">
        <v>0.13639708082951474</v>
      </c>
      <c r="AQ69">
        <v>20.030361018366147</v>
      </c>
      <c r="AS69" s="20">
        <v>39</v>
      </c>
      <c r="AT69" s="20">
        <v>-0.24427041691843487</v>
      </c>
      <c r="AU69" s="20">
        <v>0.25420688208421882</v>
      </c>
    </row>
    <row r="70" spans="9:47" x14ac:dyDescent="0.25">
      <c r="U70" s="20">
        <v>40</v>
      </c>
      <c r="V70" s="20">
        <v>2.629517288119021E-2</v>
      </c>
      <c r="W70" s="20">
        <v>-4.7802963069238799E-2</v>
      </c>
      <c r="AS70" s="20">
        <v>40</v>
      </c>
      <c r="AT70" s="20">
        <v>-3.9591425285561366E-2</v>
      </c>
      <c r="AU70" s="20">
        <v>1.8083635097512773E-2</v>
      </c>
    </row>
    <row r="71" spans="9:47" x14ac:dyDescent="0.25">
      <c r="U71" s="20">
        <v>41</v>
      </c>
      <c r="V71" s="20">
        <v>2.8705139191966822E-3</v>
      </c>
      <c r="W71" s="20">
        <v>-0.16525184524765468</v>
      </c>
      <c r="AS71" s="20">
        <v>41</v>
      </c>
      <c r="AT71" s="20">
        <v>2.5706179159447284E-2</v>
      </c>
      <c r="AU71" s="20">
        <v>-0.18808751048790529</v>
      </c>
    </row>
    <row r="72" spans="9:47" x14ac:dyDescent="0.25">
      <c r="U72" s="20">
        <v>42</v>
      </c>
      <c r="V72" s="20">
        <v>0.21173760752587945</v>
      </c>
      <c r="W72" s="20">
        <v>-0.67577132733301071</v>
      </c>
      <c r="AS72" s="20">
        <v>42</v>
      </c>
      <c r="AT72" s="20">
        <v>0.21069326692879264</v>
      </c>
      <c r="AU72" s="20">
        <v>-0.67472698673592391</v>
      </c>
    </row>
    <row r="73" spans="9:47" x14ac:dyDescent="0.25">
      <c r="U73" s="20">
        <v>43</v>
      </c>
      <c r="V73" s="20">
        <v>0.18675090695498708</v>
      </c>
      <c r="W73" s="20">
        <v>-0.14735128929159769</v>
      </c>
      <c r="AS73" s="20">
        <v>43</v>
      </c>
      <c r="AT73" s="20">
        <v>0.17948141119516392</v>
      </c>
      <c r="AU73" s="20">
        <v>-0.14008179353177452</v>
      </c>
    </row>
    <row r="74" spans="9:47" x14ac:dyDescent="0.25">
      <c r="U74" s="20">
        <v>44</v>
      </c>
      <c r="V74" s="20">
        <v>-0.20000239408863529</v>
      </c>
      <c r="W74" s="20">
        <v>-4.2953248656196541E-2</v>
      </c>
      <c r="AS74" s="20">
        <v>44</v>
      </c>
      <c r="AT74" s="20">
        <v>-0.19835436758657443</v>
      </c>
      <c r="AU74" s="20">
        <v>-4.4601275158257403E-2</v>
      </c>
    </row>
    <row r="75" spans="9:47" x14ac:dyDescent="0.25">
      <c r="U75" s="20">
        <v>45</v>
      </c>
      <c r="V75" s="20">
        <v>0.15435403245039403</v>
      </c>
      <c r="W75" s="20">
        <v>-0.11793175361898037</v>
      </c>
      <c r="AS75" s="20">
        <v>45</v>
      </c>
      <c r="AT75" s="20">
        <v>0.1084672195209897</v>
      </c>
      <c r="AU75" s="20">
        <v>-7.2044940689576037E-2</v>
      </c>
    </row>
    <row r="76" spans="9:47" x14ac:dyDescent="0.25">
      <c r="U76" s="20">
        <v>46</v>
      </c>
      <c r="V76" s="20">
        <v>-6.3045987818383775E-2</v>
      </c>
      <c r="W76" s="20">
        <v>-9.7691114725980549E-3</v>
      </c>
      <c r="AS76" s="20">
        <v>46</v>
      </c>
      <c r="AT76" s="20">
        <v>-5.2076055691463896E-2</v>
      </c>
      <c r="AU76" s="20">
        <v>-2.0739043599517934E-2</v>
      </c>
    </row>
    <row r="77" spans="9:47" x14ac:dyDescent="0.25">
      <c r="U77" s="20">
        <v>47</v>
      </c>
      <c r="V77" s="20">
        <v>-2.7475091365166238E-2</v>
      </c>
      <c r="W77" s="20">
        <v>7.8448080084721206E-3</v>
      </c>
      <c r="AS77" s="20">
        <v>47</v>
      </c>
      <c r="AT77" s="20">
        <v>-2.504630914290118E-2</v>
      </c>
      <c r="AU77" s="20">
        <v>5.4160257862070627E-3</v>
      </c>
    </row>
    <row r="78" spans="9:47" x14ac:dyDescent="0.25">
      <c r="U78" s="20">
        <v>48</v>
      </c>
      <c r="V78" s="20">
        <v>-0.24552044199632062</v>
      </c>
      <c r="W78" s="20">
        <v>-2.3706083207661433E-2</v>
      </c>
      <c r="AS78" s="20">
        <v>48</v>
      </c>
      <c r="AT78" s="20">
        <v>-0.30022887763630668</v>
      </c>
      <c r="AU78" s="20">
        <v>3.1002352432324631E-2</v>
      </c>
    </row>
    <row r="79" spans="9:47" x14ac:dyDescent="0.25">
      <c r="U79" s="20">
        <v>49</v>
      </c>
      <c r="V79" s="20">
        <v>0.68510109867839897</v>
      </c>
      <c r="W79" s="20">
        <v>-8.2731555366460596E-2</v>
      </c>
      <c r="AS79" s="20">
        <v>49</v>
      </c>
      <c r="AT79" s="20">
        <v>0.66916864504955109</v>
      </c>
      <c r="AU79" s="20">
        <v>-6.6799101737612721E-2</v>
      </c>
    </row>
    <row r="80" spans="9:47" x14ac:dyDescent="0.25">
      <c r="U80" s="20">
        <v>50</v>
      </c>
      <c r="V80" s="20">
        <v>0.27424484569687269</v>
      </c>
      <c r="W80" s="20">
        <v>-0.26454991695530333</v>
      </c>
      <c r="AS80" s="20">
        <v>50</v>
      </c>
      <c r="AT80" s="20">
        <v>0.28096022421999711</v>
      </c>
      <c r="AU80" s="20">
        <v>-0.27126529547842776</v>
      </c>
    </row>
    <row r="81" spans="21:47" x14ac:dyDescent="0.25">
      <c r="U81" s="20">
        <v>51</v>
      </c>
      <c r="V81" s="20">
        <v>5.3353131036420587E-2</v>
      </c>
      <c r="W81" s="20">
        <v>0.4747033650116701</v>
      </c>
      <c r="AS81" s="20">
        <v>51</v>
      </c>
      <c r="AT81" s="20">
        <v>3.7362683536453112E-2</v>
      </c>
      <c r="AU81" s="20">
        <v>0.49069381251163757</v>
      </c>
    </row>
    <row r="82" spans="21:47" x14ac:dyDescent="0.25">
      <c r="U82" s="20">
        <v>52</v>
      </c>
      <c r="V82" s="20">
        <v>0.42684409916700661</v>
      </c>
      <c r="W82" s="20">
        <v>0.185739313201015</v>
      </c>
      <c r="AS82" s="20">
        <v>52</v>
      </c>
      <c r="AT82" s="20">
        <v>0.44265244635015066</v>
      </c>
      <c r="AU82" s="20">
        <v>0.16993096601787094</v>
      </c>
    </row>
    <row r="83" spans="21:47" x14ac:dyDescent="0.25">
      <c r="U83" s="20">
        <v>53</v>
      </c>
      <c r="V83" s="20">
        <v>-0.22819908833523095</v>
      </c>
      <c r="W83" s="20">
        <v>-0.12346992945230945</v>
      </c>
      <c r="AS83" s="20">
        <v>53</v>
      </c>
      <c r="AT83" s="20">
        <v>-0.19258445957376913</v>
      </c>
      <c r="AU83" s="20">
        <v>-0.15908455821377127</v>
      </c>
    </row>
    <row r="84" spans="21:47" x14ac:dyDescent="0.25">
      <c r="U84" s="20">
        <v>54</v>
      </c>
      <c r="V84" s="20">
        <v>-0.50288335338702961</v>
      </c>
      <c r="W84" s="20">
        <v>0.45112718955410608</v>
      </c>
      <c r="AS84" s="20">
        <v>54</v>
      </c>
      <c r="AT84" s="20">
        <v>-0.57368740388196082</v>
      </c>
      <c r="AU84" s="20">
        <v>0.52193124004903724</v>
      </c>
    </row>
    <row r="85" spans="21:47" x14ac:dyDescent="0.25">
      <c r="U85" s="20">
        <v>55</v>
      </c>
      <c r="V85" s="20">
        <v>-0.37972017521333701</v>
      </c>
      <c r="W85" s="20">
        <v>-0.17737284422323685</v>
      </c>
      <c r="AS85" s="20">
        <v>55</v>
      </c>
      <c r="AT85" s="20">
        <v>-0.45475462533919142</v>
      </c>
      <c r="AU85" s="20">
        <v>-0.10233839409738243</v>
      </c>
    </row>
    <row r="86" spans="21:47" x14ac:dyDescent="0.25">
      <c r="U86" s="20">
        <v>56</v>
      </c>
      <c r="V86" s="20">
        <v>4.1769985136984378E-2</v>
      </c>
      <c r="W86" s="20">
        <v>-0.14700478773545875</v>
      </c>
      <c r="AS86" s="20">
        <v>56</v>
      </c>
      <c r="AT86" s="20">
        <v>4.4724780316823143E-2</v>
      </c>
      <c r="AU86" s="20">
        <v>-0.14995958291529751</v>
      </c>
    </row>
    <row r="87" spans="21:47" x14ac:dyDescent="0.25">
      <c r="U87" s="20">
        <v>57</v>
      </c>
      <c r="V87" s="20">
        <v>0.11257853707603127</v>
      </c>
      <c r="W87" s="20">
        <v>-0.21439195837250233</v>
      </c>
      <c r="AS87" s="20">
        <v>57</v>
      </c>
      <c r="AT87" s="20">
        <v>0.11991679346317574</v>
      </c>
      <c r="AU87" s="20">
        <v>-0.2217302147596468</v>
      </c>
    </row>
    <row r="88" spans="21:47" x14ac:dyDescent="0.25">
      <c r="U88" s="20">
        <v>58</v>
      </c>
      <c r="V88" s="20">
        <v>0.17555998622067737</v>
      </c>
      <c r="W88" s="20">
        <v>-0.25483858173151741</v>
      </c>
      <c r="AS88" s="20">
        <v>58</v>
      </c>
      <c r="AT88" s="20">
        <v>0.18492507835681282</v>
      </c>
      <c r="AU88" s="20">
        <v>-0.26420367386765287</v>
      </c>
    </row>
    <row r="89" spans="21:47" x14ac:dyDescent="0.25">
      <c r="U89" s="20">
        <v>59</v>
      </c>
      <c r="V89" s="20">
        <v>9.0190436708237787E-2</v>
      </c>
      <c r="W89" s="20">
        <v>-0.17782480314388577</v>
      </c>
      <c r="AS89" s="20">
        <v>59</v>
      </c>
      <c r="AT89" s="20">
        <v>9.6335203477701192E-2</v>
      </c>
      <c r="AU89" s="20">
        <v>-0.18396956991334917</v>
      </c>
    </row>
    <row r="90" spans="21:47" x14ac:dyDescent="0.25">
      <c r="U90" s="20">
        <v>60</v>
      </c>
      <c r="V90" s="20">
        <v>0.10792851738871101</v>
      </c>
      <c r="W90" s="20">
        <v>-0.18182658951175557</v>
      </c>
      <c r="AS90" s="20">
        <v>60</v>
      </c>
      <c r="AT90" s="20">
        <v>0.11667232411397155</v>
      </c>
      <c r="AU90" s="20">
        <v>-0.1905703962370161</v>
      </c>
    </row>
    <row r="91" spans="21:47" x14ac:dyDescent="0.25">
      <c r="U91" s="20">
        <v>61</v>
      </c>
      <c r="V91" s="20">
        <v>9.1865365022560486E-2</v>
      </c>
      <c r="W91" s="20">
        <v>-0.18603433018650992</v>
      </c>
      <c r="AS91" s="20">
        <v>61</v>
      </c>
      <c r="AT91" s="20">
        <v>9.9762246834687485E-2</v>
      </c>
      <c r="AU91" s="20">
        <v>-0.19393121199863692</v>
      </c>
    </row>
    <row r="92" spans="21:47" x14ac:dyDescent="0.25">
      <c r="U92" s="20">
        <v>62</v>
      </c>
      <c r="V92" s="20">
        <v>8.7966302314014477E-2</v>
      </c>
      <c r="W92" s="20">
        <v>-0.17571481908761338</v>
      </c>
      <c r="AS92" s="20">
        <v>62</v>
      </c>
      <c r="AT92" s="20">
        <v>9.5098931919561425E-2</v>
      </c>
      <c r="AU92" s="20">
        <v>-0.18284744869316033</v>
      </c>
    </row>
    <row r="93" spans="21:47" x14ac:dyDescent="0.25">
      <c r="U93" s="20">
        <v>63</v>
      </c>
      <c r="V93" s="20">
        <v>7.4409193501314697E-2</v>
      </c>
      <c r="W93" s="20">
        <v>-0.20609209194974798</v>
      </c>
      <c r="AS93" s="20">
        <v>63</v>
      </c>
      <c r="AT93" s="20">
        <v>7.7482476051134119E-2</v>
      </c>
      <c r="AU93" s="20">
        <v>-0.2091653744995674</v>
      </c>
    </row>
    <row r="94" spans="21:47" x14ac:dyDescent="0.25">
      <c r="U94" s="20">
        <v>64</v>
      </c>
      <c r="V94" s="20">
        <v>6.8154249158321134E-2</v>
      </c>
      <c r="W94" s="20">
        <v>-0.14695391205527414</v>
      </c>
      <c r="AS94" s="20">
        <v>64</v>
      </c>
      <c r="AT94" s="20">
        <v>7.6717597785359137E-2</v>
      </c>
      <c r="AU94" s="20">
        <v>-0.15551726068231214</v>
      </c>
    </row>
    <row r="95" spans="21:47" x14ac:dyDescent="0.25">
      <c r="U95" s="20">
        <v>65</v>
      </c>
      <c r="V95" s="20">
        <v>-6.8700905005951718E-3</v>
      </c>
      <c r="W95" s="20">
        <v>-0.10551721806829814</v>
      </c>
      <c r="AS95" s="20">
        <v>65</v>
      </c>
      <c r="AT95" s="20">
        <v>-2.2473118985302243E-3</v>
      </c>
      <c r="AU95" s="20">
        <v>-0.11013999667036309</v>
      </c>
    </row>
    <row r="96" spans="21:47" x14ac:dyDescent="0.25">
      <c r="U96" s="20">
        <v>66</v>
      </c>
      <c r="V96" s="20">
        <v>-2.527959928789425E-2</v>
      </c>
      <c r="W96" s="20">
        <v>-8.6097048136115795E-2</v>
      </c>
      <c r="AS96" s="20">
        <v>66</v>
      </c>
      <c r="AT96" s="20">
        <v>-2.4020088295526376E-2</v>
      </c>
      <c r="AU96" s="20">
        <v>-8.7356559128483668E-2</v>
      </c>
    </row>
    <row r="97" spans="21:47" ht="15.75" thickBot="1" x14ac:dyDescent="0.3">
      <c r="U97" s="21">
        <v>67</v>
      </c>
      <c r="V97" s="21">
        <v>0.10027655869306895</v>
      </c>
      <c r="W97" s="21">
        <v>-0.17466423773708084</v>
      </c>
      <c r="AS97" s="21">
        <v>67</v>
      </c>
      <c r="AT97" s="21">
        <v>0.10888615803012702</v>
      </c>
      <c r="AU97" s="21">
        <v>-0.18327383707413891</v>
      </c>
    </row>
    <row r="98" spans="21:47" ht="15.75" thickBot="1" x14ac:dyDescent="0.3">
      <c r="U98" s="21">
        <v>67</v>
      </c>
      <c r="V98" s="21">
        <v>-8.8222931707975238E-2</v>
      </c>
      <c r="W98" s="21">
        <v>1.3835252663963349E-2</v>
      </c>
    </row>
    <row r="99" spans="21:47" x14ac:dyDescent="0.25">
      <c r="U99" s="20">
        <v>68</v>
      </c>
      <c r="V99" s="20">
        <v>1.196064980271208</v>
      </c>
      <c r="W99" s="20">
        <v>-2.1683024539237969</v>
      </c>
    </row>
    <row r="100" spans="21:47" x14ac:dyDescent="0.25">
      <c r="U100" s="20">
        <v>69</v>
      </c>
      <c r="V100" s="20">
        <v>0.73699587963068325</v>
      </c>
      <c r="W100" s="20">
        <v>3.4225418832029675</v>
      </c>
    </row>
    <row r="101" spans="21:47" x14ac:dyDescent="0.25">
      <c r="U101" s="20">
        <v>70</v>
      </c>
      <c r="V101" s="20">
        <v>0.12819571472589875</v>
      </c>
      <c r="W101" s="20">
        <v>0.89659573763747957</v>
      </c>
    </row>
    <row r="102" spans="21:47" x14ac:dyDescent="0.25">
      <c r="U102" s="20">
        <v>71</v>
      </c>
      <c r="V102" s="20">
        <v>1.012240220665042</v>
      </c>
      <c r="W102" s="20">
        <v>7.728718555787939E-2</v>
      </c>
    </row>
    <row r="103" spans="21:47" x14ac:dyDescent="0.25">
      <c r="U103" s="20">
        <v>72</v>
      </c>
      <c r="V103" s="20">
        <v>0.70152131534655915</v>
      </c>
      <c r="W103" s="20">
        <v>2.5218615259674855</v>
      </c>
    </row>
    <row r="104" spans="21:47" x14ac:dyDescent="0.25">
      <c r="U104" s="20">
        <v>73</v>
      </c>
      <c r="V104" s="20">
        <v>0.69268245623178881</v>
      </c>
      <c r="W104" s="20">
        <v>-0.39832464119782868</v>
      </c>
    </row>
    <row r="105" spans="21:47" x14ac:dyDescent="0.25">
      <c r="U105" s="20">
        <v>74</v>
      </c>
      <c r="V105" s="20">
        <v>-3.0809406726088007E-2</v>
      </c>
      <c r="W105" s="20">
        <v>-2.2307561609886478E-2</v>
      </c>
    </row>
    <row r="106" spans="21:47" x14ac:dyDescent="0.25">
      <c r="U106" s="20">
        <v>75</v>
      </c>
      <c r="V106" s="20">
        <v>1.4205010778973772</v>
      </c>
      <c r="W106" s="20">
        <v>1.1395978407434986</v>
      </c>
    </row>
    <row r="107" spans="21:47" x14ac:dyDescent="0.25">
      <c r="U107" s="20">
        <v>76</v>
      </c>
      <c r="V107" s="20">
        <v>1.3233192340644573</v>
      </c>
      <c r="W107" s="20">
        <v>-2.0834414416166269</v>
      </c>
    </row>
    <row r="108" spans="21:47" x14ac:dyDescent="0.25">
      <c r="U108" s="20">
        <v>77</v>
      </c>
      <c r="V108" s="20">
        <v>0.32713656511433875</v>
      </c>
      <c r="W108" s="20">
        <v>-1.0867821682155134</v>
      </c>
    </row>
    <row r="109" spans="21:47" x14ac:dyDescent="0.25">
      <c r="U109" s="20">
        <v>78</v>
      </c>
      <c r="V109" s="20">
        <v>-0.25757239773858664</v>
      </c>
      <c r="W109" s="20">
        <v>-0.68899177909817977</v>
      </c>
    </row>
    <row r="110" spans="21:47" x14ac:dyDescent="0.25">
      <c r="U110" s="20">
        <v>79</v>
      </c>
      <c r="V110" s="20">
        <v>0.12694255062586279</v>
      </c>
      <c r="W110" s="20">
        <v>-1.1103830887932322</v>
      </c>
    </row>
    <row r="111" spans="21:47" x14ac:dyDescent="0.25">
      <c r="U111" s="20">
        <v>80</v>
      </c>
      <c r="V111" s="20">
        <v>1.1842205055341566</v>
      </c>
      <c r="W111" s="20">
        <v>-1.9908389744810271</v>
      </c>
    </row>
    <row r="112" spans="21:47" x14ac:dyDescent="0.25">
      <c r="U112" s="20">
        <v>81</v>
      </c>
      <c r="V112" s="20">
        <v>1.2950200401839593</v>
      </c>
      <c r="W112" s="20">
        <v>1.0121711947190759</v>
      </c>
    </row>
    <row r="113" spans="21:23" x14ac:dyDescent="0.25">
      <c r="U113" s="20">
        <v>82</v>
      </c>
      <c r="V113" s="20">
        <v>0.53926370232539966</v>
      </c>
      <c r="W113" s="20">
        <v>-0.67837852582790159</v>
      </c>
    </row>
    <row r="114" spans="21:23" x14ac:dyDescent="0.25">
      <c r="U114" s="20">
        <v>83</v>
      </c>
      <c r="V114" s="20">
        <v>1.3158163239591723</v>
      </c>
      <c r="W114" s="20">
        <v>1.4216859008982854</v>
      </c>
    </row>
    <row r="115" spans="21:23" x14ac:dyDescent="0.25">
      <c r="U115" s="20">
        <v>84</v>
      </c>
      <c r="V115" s="20">
        <v>1.7274752347768034</v>
      </c>
      <c r="W115" s="20">
        <v>0.45057791798735547</v>
      </c>
    </row>
    <row r="116" spans="21:23" x14ac:dyDescent="0.25">
      <c r="U116" s="20">
        <v>85</v>
      </c>
      <c r="V116" s="20">
        <v>0.13288377005962904</v>
      </c>
      <c r="W116" s="20">
        <v>-0.60354938701489513</v>
      </c>
    </row>
    <row r="117" spans="21:23" x14ac:dyDescent="0.25">
      <c r="U117" s="20">
        <v>86</v>
      </c>
      <c r="V117" s="20">
        <v>0.36404647923701283</v>
      </c>
      <c r="W117" s="20">
        <v>-0.31502199129916408</v>
      </c>
    </row>
    <row r="118" spans="21:23" x14ac:dyDescent="0.25">
      <c r="U118" s="20">
        <v>87</v>
      </c>
      <c r="V118" s="20">
        <v>0.55355026890637316</v>
      </c>
      <c r="W118" s="20">
        <v>-0.80009468370040537</v>
      </c>
    </row>
    <row r="119" spans="21:23" x14ac:dyDescent="0.25">
      <c r="U119" s="20">
        <v>88</v>
      </c>
      <c r="V119" s="20">
        <v>0.41986673916741246</v>
      </c>
      <c r="W119" s="20">
        <v>-1.0048023567032016</v>
      </c>
    </row>
    <row r="120" spans="21:23" x14ac:dyDescent="0.25">
      <c r="U120" s="20">
        <v>89</v>
      </c>
      <c r="V120" s="20">
        <v>1.4550052468081605</v>
      </c>
      <c r="W120" s="20">
        <v>3.0554141078359889</v>
      </c>
    </row>
    <row r="121" spans="21:23" x14ac:dyDescent="0.25">
      <c r="U121" s="20">
        <v>90</v>
      </c>
      <c r="V121" s="20">
        <v>1.4947040254720942</v>
      </c>
      <c r="W121" s="20">
        <v>2.7200087474102377</v>
      </c>
    </row>
    <row r="122" spans="21:23" x14ac:dyDescent="0.25">
      <c r="U122" s="20">
        <v>91</v>
      </c>
      <c r="V122" s="20">
        <v>-3.4525324846486072E-3</v>
      </c>
      <c r="W122" s="20">
        <v>-0.82421432985566134</v>
      </c>
    </row>
    <row r="123" spans="21:23" x14ac:dyDescent="0.25">
      <c r="U123" s="20">
        <v>92</v>
      </c>
      <c r="V123" s="20">
        <v>0.69265897371149521</v>
      </c>
      <c r="W123" s="20">
        <v>0.23450471342080048</v>
      </c>
    </row>
    <row r="124" spans="21:23" x14ac:dyDescent="0.25">
      <c r="U124" s="20">
        <v>93</v>
      </c>
      <c r="V124" s="20">
        <v>0.22802977599040997</v>
      </c>
      <c r="W124" s="20">
        <v>-1.1956080413770769</v>
      </c>
    </row>
    <row r="125" spans="21:23" x14ac:dyDescent="0.25">
      <c r="U125" s="20">
        <v>94</v>
      </c>
      <c r="V125" s="20">
        <v>0.50122799665918905</v>
      </c>
      <c r="W125" s="20">
        <v>-1.450115389250799</v>
      </c>
    </row>
    <row r="126" spans="21:23" x14ac:dyDescent="0.25">
      <c r="U126" s="20">
        <v>95</v>
      </c>
      <c r="V126" s="20">
        <v>1.6764407600323228</v>
      </c>
      <c r="W126" s="20">
        <v>-1.421095518709353</v>
      </c>
    </row>
    <row r="127" spans="21:23" x14ac:dyDescent="0.25">
      <c r="U127" s="20">
        <v>96</v>
      </c>
      <c r="V127" s="20">
        <v>0.5071650895694404</v>
      </c>
      <c r="W127" s="20">
        <v>-0.86494218860198724</v>
      </c>
    </row>
    <row r="128" spans="21:23" x14ac:dyDescent="0.25">
      <c r="U128" s="20">
        <v>97</v>
      </c>
      <c r="V128" s="20">
        <v>0.91425007474779107</v>
      </c>
      <c r="W128" s="20">
        <v>2.9369476855515941</v>
      </c>
    </row>
    <row r="129" spans="21:23" x14ac:dyDescent="0.25">
      <c r="U129" s="20">
        <v>98</v>
      </c>
      <c r="V129" s="20">
        <v>0.17341362434253771</v>
      </c>
      <c r="W129" s="20">
        <v>-7.7257528965903904E-2</v>
      </c>
    </row>
    <row r="130" spans="21:23" x14ac:dyDescent="0.25">
      <c r="U130" s="20">
        <v>99</v>
      </c>
      <c r="V130" s="20">
        <v>1.0087717491078427</v>
      </c>
      <c r="W130" s="20">
        <v>1.1075098680260624</v>
      </c>
    </row>
    <row r="131" spans="21:23" x14ac:dyDescent="0.25">
      <c r="U131" s="20">
        <v>100</v>
      </c>
      <c r="V131" s="20">
        <v>4.4475193202599073E-2</v>
      </c>
      <c r="W131" s="20">
        <v>-1.0353686049008581</v>
      </c>
    </row>
    <row r="132" spans="21:23" x14ac:dyDescent="0.25">
      <c r="U132" s="20">
        <v>101</v>
      </c>
      <c r="V132" s="20">
        <v>1.7804102216156616</v>
      </c>
      <c r="W132" s="20">
        <v>-2.2971672127960403</v>
      </c>
    </row>
    <row r="133" spans="21:23" x14ac:dyDescent="0.25">
      <c r="U133" s="20">
        <v>102</v>
      </c>
      <c r="V133" s="20">
        <v>-0.78353992892872881</v>
      </c>
      <c r="W133" s="20">
        <v>-0.20389681027817763</v>
      </c>
    </row>
    <row r="134" spans="21:23" x14ac:dyDescent="0.25">
      <c r="U134" s="20">
        <v>103</v>
      </c>
      <c r="V134" s="20">
        <v>1.3280999517950374</v>
      </c>
      <c r="W134" s="20">
        <v>0.3153452987467904</v>
      </c>
    </row>
    <row r="135" spans="21:23" x14ac:dyDescent="0.25">
      <c r="U135" s="20">
        <v>104</v>
      </c>
      <c r="V135" s="20">
        <v>0.64843912451550967</v>
      </c>
      <c r="W135" s="20">
        <v>-1.8763652978788015E-2</v>
      </c>
    </row>
    <row r="136" spans="21:23" x14ac:dyDescent="0.25">
      <c r="U136" s="20">
        <v>105</v>
      </c>
      <c r="V136" s="20">
        <v>0.17020678609506668</v>
      </c>
      <c r="W136" s="20">
        <v>-1.1034794318310936</v>
      </c>
    </row>
    <row r="137" spans="21:23" x14ac:dyDescent="0.25">
      <c r="U137" s="20">
        <v>106</v>
      </c>
      <c r="V137" s="20">
        <v>0.60185817104598271</v>
      </c>
      <c r="W137" s="20">
        <v>-0.73811813451227526</v>
      </c>
    </row>
    <row r="138" spans="21:23" x14ac:dyDescent="0.25">
      <c r="U138" s="20">
        <v>107</v>
      </c>
      <c r="V138" s="20">
        <v>1.0152362655742317</v>
      </c>
      <c r="W138" s="20">
        <v>0.12428327235878589</v>
      </c>
    </row>
    <row r="139" spans="21:23" x14ac:dyDescent="0.25">
      <c r="U139" s="20">
        <v>108</v>
      </c>
      <c r="V139" s="20">
        <v>0.33437286428735735</v>
      </c>
      <c r="W139" s="20">
        <v>2.5776646772022414</v>
      </c>
    </row>
    <row r="140" spans="21:23" ht="15.75" thickBot="1" x14ac:dyDescent="0.3">
      <c r="U140" s="21">
        <v>109</v>
      </c>
      <c r="V140" s="21">
        <v>0.80865631145255179</v>
      </c>
      <c r="W140" s="21">
        <v>0.16724834027321522</v>
      </c>
    </row>
  </sheetData>
  <mergeCells count="12">
    <mergeCell ref="B7:E7"/>
    <mergeCell ref="A1:C1"/>
    <mergeCell ref="D1:E1"/>
    <mergeCell ref="A2:C2"/>
    <mergeCell ref="D2:E2"/>
    <mergeCell ref="A3:C3"/>
    <mergeCell ref="D3:E3"/>
    <mergeCell ref="A4:C4"/>
    <mergeCell ref="D4:E4"/>
    <mergeCell ref="A5:C5"/>
    <mergeCell ref="D5:E5"/>
    <mergeCell ref="B6:E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13</vt:i4>
      </vt:variant>
    </vt:vector>
  </HeadingPairs>
  <TitlesOfParts>
    <vt:vector size="13" baseType="lpstr">
      <vt:lpstr>Bilan</vt:lpstr>
      <vt:lpstr>Compte de Résultats</vt:lpstr>
      <vt:lpstr>Indicateurs</vt:lpstr>
      <vt:lpstr>Intérêts net</vt:lpstr>
      <vt:lpstr>Ratios</vt:lpstr>
      <vt:lpstr>Stat Des</vt:lpstr>
      <vt:lpstr>Gr Tr</vt:lpstr>
      <vt:lpstr>DLT actif 2009-2010</vt:lpstr>
      <vt:lpstr>Dettes LT actif 2009-2011</vt:lpstr>
      <vt:lpstr>FP Actif 2009-2010</vt:lpstr>
      <vt:lpstr>Intérêt débiteur</vt:lpstr>
      <vt:lpstr>Charge nette int</vt:lpstr>
      <vt:lpstr>Feuil1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 Monfils</dc:creator>
  <cp:lastModifiedBy>SIWS</cp:lastModifiedBy>
  <dcterms:created xsi:type="dcterms:W3CDTF">2015-06-11T15:58:46Z</dcterms:created>
  <dcterms:modified xsi:type="dcterms:W3CDTF">2015-07-29T10:17:12Z</dcterms:modified>
</cp:coreProperties>
</file>