
<file path=[Content_Types].xml><?xml version="1.0" encoding="utf-8"?>
<Types xmlns="http://schemas.openxmlformats.org/package/2006/content-types">
  <Override PartName="/xl/styles.xml" ContentType="application/vnd.openxmlformats-officedocument.spreadsheetml.styles+xml"/>
  <Override PartName="/xl/charts/chart4.xml" ContentType="application/vnd.openxmlformats-officedocument.drawingml.chart+xml"/>
  <Override PartName="/xl/charts/style6.xml" ContentType="application/vnd.ms-office.chartstyle+xml"/>
  <Override PartName="/xl/charts/colors28.xml" ContentType="application/vnd.ms-office.chartcolorstyle+xml"/>
  <Override PartName="/xl/charts/colors17.xml" ContentType="application/vnd.ms-office.chartcolorstyle+xml"/>
  <Override PartName="/xl/charts/style18.xml" ContentType="application/vnd.ms-office.chartstyle+xml"/>
  <Override PartName="/xl/charts/chart2.xml" ContentType="application/vnd.openxmlformats-officedocument.drawingml.chart+xml"/>
  <Override PartName="/xl/drawings/drawing4.xml" ContentType="application/vnd.openxmlformats-officedocument.drawing+xml"/>
  <Override PartName="/xl/charts/style4.xml" ContentType="application/vnd.ms-office.chartstyle+xml"/>
  <Override PartName="/xl/charts/colors26.xml" ContentType="application/vnd.ms-office.chartcolorstyle+xml"/>
  <Override PartName="/xl/charts/colors15.xml" ContentType="application/vnd.ms-office.chartcolorstyle+xml"/>
  <Override PartName="/xl/charts/style16.xml" ContentType="application/vnd.ms-office.chartstyle+xml"/>
  <Override PartName="/xl/charts/colors24.xml" ContentType="application/vnd.ms-office.chartcolorstyle+xml"/>
  <Override PartName="/xl/charts/style25.xml" ContentType="application/vnd.ms-office.chartstyle+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charts/colors9.xml" ContentType="application/vnd.ms-office.chartcolorstyle+xml"/>
  <Override PartName="/xl/charts/style2.xml" ContentType="application/vnd.ms-office.chartstyle+xml"/>
  <Override PartName="/xl/charts/style14.xml" ContentType="application/vnd.ms-office.chartstyle+xml"/>
  <Override PartName="/xl/charts/colors13.xml" ContentType="application/vnd.ms-office.chartcolorstyle+xml"/>
  <Override PartName="/xl/charts/colors22.xml" ContentType="application/vnd.ms-office.chartcolorstyle+xml"/>
  <Override PartName="/xl/charts/style23.xml" ContentType="application/vnd.ms-office.chartstyle+xml"/>
  <Override PartName="/xl/worksheets/sheet3.xml" ContentType="application/vnd.openxmlformats-officedocument.spreadsheetml.worksheet+xml"/>
  <Override PartName="/xl/charts/chart18.xml" ContentType="application/vnd.openxmlformats-officedocument.drawingml.chart+xml"/>
  <Override PartName="/xl/charts/chart27.xml" ContentType="application/vnd.openxmlformats-officedocument.drawingml.chart+xml"/>
  <Override PartName="/xl/charts/colors7.xml" ContentType="application/vnd.ms-office.chartcolorstyle+xml"/>
  <Override PartName="/xl/charts/style12.xml" ContentType="application/vnd.ms-office.chartstyle+xml"/>
  <Override PartName="/xl/charts/colors11.xml" ContentType="application/vnd.ms-office.chartcolorstyle+xml"/>
  <Override PartName="/xl/charts/colors20.xml" ContentType="application/vnd.ms-office.chartcolorstyle+xml"/>
  <Override PartName="/xl/charts/style21.xml" ContentType="application/vnd.ms-office.chartstyle+xml"/>
  <Override PartName="/xl/worksheets/sheet1.xml" ContentType="application/vnd.openxmlformats-officedocument.spreadsheetml.worksheet+xml"/>
  <Override PartName="/xl/charts/chart16.xml" ContentType="application/vnd.openxmlformats-officedocument.drawingml.chart+xml"/>
  <Override PartName="/xl/charts/chart25.xml" ContentType="application/vnd.openxmlformats-officedocument.drawingml.chart+xml"/>
  <Override PartName="/xl/charts/colors5.xml" ContentType="application/vnd.ms-office.chartcolorstyle+xml"/>
  <Override PartName="/xl/charts/style10.xml" ContentType="application/vnd.ms-office.chartstyle+xml"/>
  <Override PartName="/xl/sharedStrings.xml" ContentType="application/vnd.openxmlformats-officedocument.spreadsheetml.sharedStrings+xml"/>
  <Override PartName="/xl/charts/chart14.xml" ContentType="application/vnd.openxmlformats-officedocument.drawingml.chart+xml"/>
  <Override PartName="/xl/charts/chart23.xml" ContentType="application/vnd.openxmlformats-officedocument.drawingml.chart+xml"/>
  <Override PartName="/xl/charts/colors3.xml" ContentType="application/vnd.ms-office.chartcolorstyle+xml"/>
  <Override PartName="/xl/charts/chart9.xml" ContentType="application/vnd.openxmlformats-officedocument.drawingml.chart+xml"/>
  <Override PartName="/xl/charts/chart12.xml" ContentType="application/vnd.openxmlformats-officedocument.drawingml.chart+xml"/>
  <Override PartName="/xl/charts/chart21.xml" ContentType="application/vnd.openxmlformats-officedocument.drawingml.chart+xml"/>
  <Override PartName="/xl/charts/colors1.xml" ContentType="application/vnd.ms-office.chartcolorstyle+xml"/>
  <Override PartName="/xl/charts/chart7.xml" ContentType="application/vnd.openxmlformats-officedocument.drawingml.chart+xml"/>
  <Override PartName="/xl/charts/chart10.xml" ContentType="application/vnd.openxmlformats-officedocument.drawingml.chart+xml"/>
  <Override PartName="/xl/charts/style9.xml" ContentType="application/vnd.ms-office.chartstyle+xml"/>
  <Override PartName="/xl/charts/chart5.xml" ContentType="application/vnd.openxmlformats-officedocument.drawingml.chart+xml"/>
  <Override PartName="/xl/charts/style7.xml" ContentType="application/vnd.ms-office.chartstyle+xml"/>
  <Override PartName="/xl/charts/style19.xml" ContentType="application/vnd.ms-office.chartstyle+xml"/>
  <Override PartName="/xl/charts/style28.xml" ContentType="application/vnd.ms-office.chartstyle+xml"/>
  <Override PartName="/xl/charts/colors18.xml" ContentType="application/vnd.ms-office.chartcolorstyle+xml"/>
  <Override PartName="/xl/charts/colors27.xml" ContentType="application/vnd.ms-office.chartcolorstyle+xml"/>
  <Override PartName="/xl/worksheets/sheet6.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Override PartName="/xl/charts/style5.xml" ContentType="application/vnd.ms-office.chartstyle+xml"/>
  <Override PartName="/xl/charts/style17.xml" ContentType="application/vnd.ms-office.chartstyle+xml"/>
  <Override PartName="/xl/charts/style26.xml" ContentType="application/vnd.ms-office.chartstyle+xml"/>
  <Override PartName="/xl/charts/colors16.xml" ContentType="application/vnd.ms-office.chartcolorstyle+xml"/>
  <Override PartName="/xl/charts/colors25.xml" ContentType="application/vnd.ms-office.chartcolorstyle+xml"/>
  <Override PartName="/xl/workbook.xml" ContentType="application/vnd.openxmlformats-officedocument.spreadsheetml.sheet.main+xml"/>
  <Override PartName="/xl/worksheets/sheet4.xml" ContentType="application/vnd.openxmlformats-officedocument.spreadsheetml.worksheet+xml"/>
  <Override PartName="/xl/charts/chart1.xml" ContentType="application/vnd.openxmlformats-officedocument.drawingml.chart+xml"/>
  <Override PartName="/xl/drawings/drawing3.xml" ContentType="application/vnd.openxmlformats-officedocument.drawing+xml"/>
  <Override PartName="/xl/charts/colors8.xml" ContentType="application/vnd.ms-office.chartcolorstyle+xml"/>
  <Override PartName="/xl/charts/style3.xml" ContentType="application/vnd.ms-office.chartstyle+xml"/>
  <Override PartName="/xl/charts/style1.xml" ContentType="application/vnd.ms-office.chartstyle+xml"/>
  <Override PartName="/xl/charts/colors14.xml" ContentType="application/vnd.ms-office.chartcolorstyle+xml"/>
  <Override PartName="/xl/charts/style15.xml" ContentType="application/vnd.ms-office.chartstyle+xml"/>
  <Override PartName="/xl/charts/style24.xml" ContentType="application/vnd.ms-office.chartstyle+xml"/>
  <Override PartName="/xl/charts/colors23.xml" ContentType="application/vnd.ms-office.chartcolorstyle+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harts/chart19.xml" ContentType="application/vnd.openxmlformats-officedocument.drawingml.chart+xml"/>
  <Override PartName="/xl/charts/chart28.xml" ContentType="application/vnd.openxmlformats-officedocument.drawingml.chart+xml"/>
  <Override PartName="/xl/charts/colors6.xml" ContentType="application/vnd.ms-office.chartcolorstyle+xml"/>
  <Override PartName="/xl/charts/colors12.xml" ContentType="application/vnd.ms-office.chartcolorstyle+xml"/>
  <Override PartName="/xl/charts/style13.xml" ContentType="application/vnd.ms-office.chartstyle+xml"/>
  <Override PartName="/xl/charts/style22.xml" ContentType="application/vnd.ms-office.chartstyle+xml"/>
  <Override PartName="/xl/charts/colors21.xml" ContentType="application/vnd.ms-office.chartcolorstyle+xml"/>
  <Override PartName="/xl/charts/chart17.xml" ContentType="application/vnd.openxmlformats-officedocument.drawingml.chart+xml"/>
  <Override PartName="/xl/charts/chart26.xml" ContentType="application/vnd.openxmlformats-officedocument.drawingml.chart+xml"/>
  <Override PartName="/xl/calcChain.xml" ContentType="application/vnd.openxmlformats-officedocument.spreadsheetml.calcChain+xml"/>
  <Override PartName="/xl/charts/colors4.xml" ContentType="application/vnd.ms-office.chartcolorstyle+xml"/>
  <Override PartName="/xl/charts/colors10.xml" ContentType="application/vnd.ms-office.chartcolorstyle+xml"/>
  <Override PartName="/xl/charts/style11.xml" ContentType="application/vnd.ms-office.chartstyle+xml"/>
  <Override PartName="/xl/charts/style20.xml" ContentType="application/vnd.ms-office.chartstyle+xml"/>
  <Override PartName="/xl/charts/chart13.xml" ContentType="application/vnd.openxmlformats-officedocument.drawingml.chart+xml"/>
  <Override PartName="/xl/charts/chart15.xml" ContentType="application/vnd.openxmlformats-officedocument.drawingml.chart+xml"/>
  <Override PartName="/xl/charts/chart24.xml" ContentType="application/vnd.openxmlformats-officedocument.drawingml.chart+xml"/>
  <Override PartName="/xl/charts/colors2.xml" ContentType="application/vnd.ms-office.chartcolorstyle+xml"/>
  <Override PartName="/xl/charts/chart8.xml" ContentType="application/vnd.openxmlformats-officedocument.drawingml.chart+xml"/>
  <Override PartName="/xl/charts/chart11.xml" ContentType="application/vnd.openxmlformats-officedocument.drawingml.chart+xml"/>
  <Override PartName="/xl/charts/chart22.xml" ContentType="application/vnd.openxmlformats-officedocument.drawingml.chart+xml"/>
  <Override PartName="/docProps/core.xml" ContentType="application/vnd.openxmlformats-package.core-properties+xml"/>
  <Override PartName="/xl/charts/chart6.xml" ContentType="application/vnd.openxmlformats-officedocument.drawingml.chart+xml"/>
  <Override PartName="/xl/charts/chart20.xml" ContentType="application/vnd.openxmlformats-officedocument.drawingml.chart+xml"/>
  <Override PartName="/xl/charts/style8.xml" ContentType="application/vnd.ms-office.chartstyle+xml"/>
  <Override PartName="/xl/charts/colors19.xml" ContentType="application/vnd.ms-office.chartcolorstyle+xml"/>
  <Override PartName="/xl/theme/theme1.xml" ContentType="application/vnd.openxmlformats-officedocument.theme+xml"/>
  <Override PartName="/xl/charts/style27.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2865" yWindow="795" windowWidth="20730" windowHeight="11760" tabRatio="500" firstSheet="1" activeTab="5"/>
  </bookViews>
  <sheets>
    <sheet name="Réponses au formulaire 1" sheetId="1" r:id="rId1"/>
    <sheet name="GR descriptifs" sheetId="3" r:id="rId2"/>
    <sheet name="Socio-démo" sheetId="4" r:id="rId3"/>
    <sheet name="Conso contenu" sheetId="6" r:id="rId4"/>
    <sheet name="Types lecteur" sheetId="5" r:id="rId5"/>
    <sheet name="Préférence type support " sheetId="7" r:id="rId6"/>
  </sheets>
  <calcPr calcId="124519"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G53" i="7"/>
  <c r="F53"/>
  <c r="Q49"/>
  <c r="E53"/>
  <c r="D53"/>
  <c r="G52"/>
  <c r="F52"/>
  <c r="E52"/>
  <c r="D52"/>
  <c r="H52"/>
  <c r="R49"/>
  <c r="P49"/>
  <c r="O49"/>
  <c r="N49"/>
  <c r="M49"/>
  <c r="L49"/>
  <c r="K49"/>
  <c r="J49"/>
  <c r="I49"/>
  <c r="H49"/>
  <c r="G49"/>
  <c r="F49"/>
  <c r="E49"/>
  <c r="D49"/>
  <c r="C49"/>
  <c r="B49"/>
  <c r="E68" i="6"/>
  <c r="E67"/>
  <c r="E66"/>
  <c r="E65"/>
  <c r="E64"/>
  <c r="L37"/>
  <c r="L36"/>
  <c r="L27"/>
  <c r="L28"/>
  <c r="L18"/>
  <c r="L19"/>
  <c r="L8"/>
  <c r="L9"/>
  <c r="D55" i="5"/>
  <c r="D54"/>
  <c r="D52"/>
  <c r="D53"/>
  <c r="B92" i="4"/>
  <c r="B91"/>
  <c r="B90"/>
  <c r="B89"/>
  <c r="B88"/>
  <c r="B87"/>
  <c r="B79"/>
  <c r="B78"/>
  <c r="B77"/>
  <c r="B76"/>
  <c r="B75"/>
  <c r="B74"/>
  <c r="B73"/>
  <c r="B72"/>
  <c r="B71"/>
  <c r="B70"/>
  <c r="B63"/>
  <c r="B62"/>
  <c r="B61"/>
  <c r="B64"/>
  <c r="B65"/>
  <c r="B66"/>
  <c r="B53"/>
  <c r="B52"/>
  <c r="R54" i="3"/>
  <c r="R53"/>
  <c r="R52"/>
  <c r="R51"/>
  <c r="R50"/>
  <c r="Q54"/>
  <c r="Q53"/>
  <c r="Q52"/>
  <c r="Q51"/>
  <c r="Q50"/>
  <c r="P54"/>
  <c r="P53"/>
  <c r="P52"/>
  <c r="P51"/>
  <c r="P50"/>
  <c r="O54"/>
  <c r="O53"/>
  <c r="O52"/>
  <c r="O51"/>
  <c r="O50"/>
  <c r="N54"/>
  <c r="N53"/>
  <c r="N52"/>
  <c r="N51"/>
  <c r="N50"/>
  <c r="M54"/>
  <c r="M53"/>
  <c r="M52"/>
  <c r="M51"/>
  <c r="M50"/>
  <c r="L54"/>
  <c r="L53"/>
  <c r="L52"/>
  <c r="L51"/>
  <c r="L50"/>
  <c r="K54"/>
  <c r="K53"/>
  <c r="K52"/>
  <c r="K51"/>
  <c r="K50"/>
  <c r="J54"/>
  <c r="J53"/>
  <c r="J52"/>
  <c r="J51"/>
  <c r="J50"/>
  <c r="I54"/>
  <c r="I53"/>
  <c r="I52"/>
  <c r="I51"/>
  <c r="I50"/>
  <c r="H54"/>
  <c r="H53"/>
  <c r="H52"/>
  <c r="H51"/>
  <c r="H50"/>
  <c r="F54"/>
  <c r="F53"/>
  <c r="F52"/>
  <c r="F51"/>
  <c r="F50"/>
  <c r="G54"/>
  <c r="G53"/>
  <c r="G52"/>
  <c r="G51"/>
  <c r="G50"/>
  <c r="E50"/>
  <c r="E54"/>
  <c r="E53"/>
  <c r="E52"/>
  <c r="E51"/>
  <c r="D50"/>
  <c r="D54"/>
  <c r="D53"/>
  <c r="D52"/>
  <c r="D51"/>
  <c r="C54"/>
  <c r="C53"/>
  <c r="C52"/>
  <c r="C51"/>
  <c r="C50"/>
  <c r="B50"/>
  <c r="B54"/>
  <c r="B53"/>
  <c r="B52"/>
  <c r="B51"/>
  <c r="H53" i="7"/>
</calcChain>
</file>

<file path=xl/sharedStrings.xml><?xml version="1.0" encoding="utf-8"?>
<sst xmlns="http://schemas.openxmlformats.org/spreadsheetml/2006/main" count="1116" uniqueCount="132">
  <si>
    <t>Horodateur</t>
  </si>
  <si>
    <t>Êtes-vous d’accord avec le fait que la lecture sur écran est de 25 à 30% plus lente que sur format papier à cause du nombre de mouvements oculaires supplémentaires que ce support induit ? (Veuillez cocher la case de votre choix)</t>
  </si>
  <si>
    <t>Êtes-vous d’accord avec le fait que la lecture devant un écran est perçue comme plus fatigante, entrainant davantage de tension oculaire que la lecture sur papier ? (Veuillez cocher la case de votre choix)</t>
  </si>
  <si>
    <t>Êtes-vous d’accord avec le fait que la lecture sur papier est plus facile que la lecture devant un écran ? (Veuillez cocher la case de votre choix)</t>
  </si>
  <si>
    <t>Êtes-vous d’accord avec le fait que le support papier a une résolution d’impression de 3 à 6 fois plus élevée que les écrans ? (Veuillez cocher la case de votre choix)</t>
  </si>
  <si>
    <t>Êtes-vous d’accord avec le fait que les problèmes de reflets, d’éblouissement, de scintillation et d’instabilité sur écran peuvent rendre la lecture plus désagréable que sur support papier ?  (Veuillez cocher la case de votre choix)</t>
  </si>
  <si>
    <t>Êtes-vous d’accord avec le fait que le document papier indique par sa forme et son encombrement l’étendue de son contenu, ce qui permet un repérage plus rapide des parties suivant et précédant la partie consultée qu’avec un format électronique ? (veuillez cocher la case de votre choix)</t>
  </si>
  <si>
    <t>Êtes-vous d'accord avec le fait que la matérialité du support papier indique mieux le volume du document et vous permet de vous repérer plus facilement que le support électronique ? (veuillez cocher la case de votre choix)</t>
  </si>
  <si>
    <t>Êtes-vous d’accord avec le fait que la recherche et l’accès à l’information sont plus rapides avec les documents numériques qu’avec les documents papier ? (Veuillez cocher la case de votre choix)</t>
  </si>
  <si>
    <t>Êtes-vous d’accord avec le fait que les documents numériques sont plus flexibles que les documents papier ? De par : (Veuillez cocher la case de votre choix, en sachant que 1 = pas du tout d'accord et 5 = tout à fait d'accord)  [les différents modes d’accès à l’information]</t>
  </si>
  <si>
    <t>Êtes-vous d’accord avec le fait que les documents numériques sont plus flexibles que les documents papier ? De par : (Veuillez cocher la case de votre choix, en sachant que 1 = pas du tout d'accord et 5 = tout à fait d'accord)  [les possibilités de consultation]</t>
  </si>
  <si>
    <t>Êtes-vous d’accord avec le fait que les documents numériques sont plus flexibles que les documents papier ? De par : (Veuillez cocher la case de votre choix, en sachant que 1 = pas du tout d'accord et 5 = tout à fait d'accord)  [les possibilités d'affichage (taille des caractères pour les malvoyants, lecture du texte en synthèse vocale, réglage de contraste, luminosité, choix des polices de caractères)]</t>
  </si>
  <si>
    <t>Êtes-vous d’accord avec le fait que les documents numériques sont plus flexibles que les documents papier ? De par : (Veuillez cocher la case de votre choix, en sachant que 1 = pas du tout d'accord et 5 = tout à fait d'accord)  [les possibilités de mises à jour]</t>
  </si>
  <si>
    <t xml:space="preserve">Êtes-vous d'accord avec le fait que le document papier soit plus adapté à la lecture de textes plus longs et denses que le document électronique ? (Veuillez cocher la case de votre choix) </t>
  </si>
  <si>
    <t>Êtes-vous d'accord avec le fait que l'approche universelle du support papier demeure un vecteur familier ? (Veuillez cocher la case de votre choix)</t>
  </si>
  <si>
    <t>Êtes-vous d’accord avec le fait que la position de lecture devant un écran offre moins de liberté que la position de lecture devant un support papier ? (Veuillez cocher la case de votre choix)</t>
  </si>
  <si>
    <t>Êtes-vous d’accord avec le fait que la lecture sur papier est plus efficace en terme de compréhension que la lecture devant un écran ? (Veuillez cocher la case de votre choix)</t>
  </si>
  <si>
    <t>Êtes-vous d’accord avec le fait que le document numérique offre plus de possibilités d’interaction avec le support grâce au multimédia que le format papier ? (Veuillez cocher la case de votre choix)</t>
  </si>
  <si>
    <t xml:space="preserve">Est-ce que d'autres éléments entrent en compte en ce qui concerne votre choix de support ? </t>
  </si>
  <si>
    <t>Dans quelle catégorie de lecteur vous classeriez-vous ? (veuillez cocher la case de votre choix)</t>
  </si>
  <si>
    <t>Êtes-vous : (veuillez cocher la case de votre choix)</t>
  </si>
  <si>
    <t>A quelle tranche d'âge appartenez-vous ? (veuillez cocher la case de votre choix)</t>
  </si>
  <si>
    <t>Quel est votre niveau d'étude ? (veuillez cocher la case de votre choix)</t>
  </si>
  <si>
    <t>Quel est votre statut professionnel ? (veuillez cocher la case de votre choix)</t>
  </si>
  <si>
    <t>Au travail, vous possédez : (veuillez cocher la/les cases de votre choix)</t>
  </si>
  <si>
    <t>Êtes-vous sur un réseau social ? (Facebook, Linkedin, Twitter, ...) (veuillez cocher la case de votre choix)</t>
  </si>
  <si>
    <t>Consultez-vous les informations en ligne ? (veuillez cocher la case de votre choix)</t>
  </si>
  <si>
    <t>Êtes-vous abonné à des hebdomadaires ou quotidiens numériques ? (veuillez cocher la case de votre choix)</t>
  </si>
  <si>
    <t>Êtes-vous abonné à des hebdomadaires, magazines ou quotidiens en format papier ? (veuillez cocher la case de votre choix)</t>
  </si>
  <si>
    <t>Le surfeur (vous avez un environnement favorable à l'usage des revues électroniques : vous avez un bon équipement informatique, peu de bibliothèques de proximité et aimez Internet)</t>
  </si>
  <si>
    <t>Un homme</t>
  </si>
  <si>
    <t>45 - 54 ans</t>
  </si>
  <si>
    <t>master avec diplôme complémentaire</t>
  </si>
  <si>
    <t>cadre</t>
  </si>
  <si>
    <t>un PC, un smartphone, une tablette</t>
  </si>
  <si>
    <t>Oui</t>
  </si>
  <si>
    <t>Non</t>
  </si>
  <si>
    <t>L'écologie (paperless)</t>
  </si>
  <si>
    <t>Le rameur (vous êtes à l'aise avec l'informatique et votre matériel informatique est moins bon. Vous avez des bibliothèques proches dans votre environnement : votre environnement favorise moins l'accès aux revues en ligne)</t>
  </si>
  <si>
    <t>Une femme</t>
  </si>
  <si>
    <t>35 - 44 ans</t>
  </si>
  <si>
    <t>master, post-graduat ou enseignement non universitaire de type long</t>
  </si>
  <si>
    <t>employé</t>
  </si>
  <si>
    <t>un PC</t>
  </si>
  <si>
    <t>Le conservateur (vous avez un bon équipement informatique, vous êtes très attaché au papier : peu expérimenté, vous pensez qu'un apprentissage de l'outil informatique serait une perte de temps et vous préférez conserver l'objet revue)</t>
  </si>
  <si>
    <t>secondaire supérieur général</t>
  </si>
  <si>
    <t>55 - 64 ans</t>
  </si>
  <si>
    <t>un PC, un smartphone</t>
  </si>
  <si>
    <t>bachelier (professionnalisant ou académique)</t>
  </si>
  <si>
    <t>Numérique : plus "transportable" (tablette)</t>
  </si>
  <si>
    <t>25 - 34 ans</t>
  </si>
  <si>
    <t>secondaire supérieur technique ou artistique</t>
  </si>
  <si>
    <t xml:space="preserve">Lieu de consultation </t>
  </si>
  <si>
    <t>un PC, une tablette</t>
  </si>
  <si>
    <t>Environnement</t>
  </si>
  <si>
    <t>Digitale : Accèssibilité, anywhere, anytime , collaboration, revision. Le partage / mise à dispition du doc avec son réseau. Recherches dans une bibliothèque(plusieurs document) - aussi possibilité de traduction (limitée) en ligne</t>
  </si>
  <si>
    <t>Le prix et la facilité d'accès à l'information</t>
  </si>
  <si>
    <t>un PC, un smartphone, une tablette, une liseuse numérique</t>
  </si>
  <si>
    <t>pour des documents de 1 à 4 pages, le support numérique ne me dérange pas mais pour des doc plus longs, j'imprime systématiquement. cependant, si c'est une publication avec plusieurs rubriques (un journal hebdomadaire) un support numérique ne me dérange pas.</t>
  </si>
  <si>
    <t>Il y a des pours et des contres pour chacun des éléments</t>
  </si>
  <si>
    <t>Le coût</t>
  </si>
  <si>
    <t>non</t>
  </si>
  <si>
    <t>Le volume de papier à ranger par la suite - l'écologie</t>
  </si>
  <si>
    <t xml:space="preserve">L encombrement et le gaspillage de papier </t>
  </si>
  <si>
    <t>Volume que représente le papier par rapport au numériques qui permet d'avoir une bibliothèque sur une liseuse !</t>
  </si>
  <si>
    <t>L'accès aisé et rapide à l'information</t>
  </si>
  <si>
    <t>Écologie, encombrement des bureaux, travail mobile.</t>
  </si>
  <si>
    <t>Protection du document plus aisée en version numérique que papier.</t>
  </si>
  <si>
    <t>Le livre est autonome (pas d'électricité nécessaire)</t>
  </si>
  <si>
    <t>Longueur du document, qualité de l'écran, endroit de travail/lecture</t>
  </si>
  <si>
    <t>la connectivité à internet (donc pas toujours disponible)</t>
  </si>
  <si>
    <t>L'apprentissage de l'histoire racontée ou lue depuis l'enfance se fait via un livre tenu en main, pas un écran mais ce n'est que ma croyance...</t>
  </si>
  <si>
    <t>C'est surtout la fatigue oculaire liée à l'usage de l'écran déjà intensif pour le travail</t>
  </si>
  <si>
    <t>secondaire supérieur professionnel</t>
  </si>
  <si>
    <t xml:space="preserve">mogelijkheid om andere info vlug op te zoeken via internet op basis van een tekst die je op het scherm aan het lezen bent. Mogelijkheid tot delen van informatie is groter bij digitale teksten. </t>
  </si>
  <si>
    <t>la disponibilité du support numérique, via smartphone....</t>
  </si>
  <si>
    <t>un PC, un smartphone, une liseuse numérique</t>
  </si>
  <si>
    <t xml:space="preserve">En fonction de la nature du document, il convient d'associer les 2 modes de lecture et de ne pas les opposer systématiquement. Un rapport annuel sera toujours plus agréable et lisible en support papier alors qu'un info News (1 page) aura davantage en format numérique </t>
  </si>
  <si>
    <t>Taille du document: au plus grand le document, au plus je vais considérer de l'imprimer.</t>
  </si>
  <si>
    <t>Il y a maintenant les liseuses</t>
  </si>
  <si>
    <t xml:space="preserve">Tout à fait d'accord </t>
  </si>
  <si>
    <t xml:space="preserve">Plutôt d'accord </t>
  </si>
  <si>
    <t xml:space="preserve">Moyennement d'accord </t>
  </si>
  <si>
    <t xml:space="preserve">Plutôt pas d'accord </t>
  </si>
  <si>
    <t xml:space="preserve">Pas du tout d'accord </t>
  </si>
  <si>
    <t xml:space="preserve">18-24 ans </t>
  </si>
  <si>
    <t xml:space="preserve">25 - 34 ans </t>
  </si>
  <si>
    <t xml:space="preserve">35 - 44 ans </t>
  </si>
  <si>
    <t xml:space="preserve">45 - 54 ans </t>
  </si>
  <si>
    <t xml:space="preserve">55 - 64 ans </t>
  </si>
  <si>
    <t xml:space="preserve">65 ou plus </t>
  </si>
  <si>
    <t xml:space="preserve">âges des répondants </t>
  </si>
  <si>
    <t xml:space="preserve">Sexe </t>
  </si>
  <si>
    <t xml:space="preserve">Niveau d'études </t>
  </si>
  <si>
    <t xml:space="preserve">primaire ou sans diplôme </t>
  </si>
  <si>
    <t xml:space="preserve">secondaire inférieur général </t>
  </si>
  <si>
    <t xml:space="preserve">secondaire inférieur technique, artistique ou professionnel </t>
  </si>
  <si>
    <t xml:space="preserve">secondaire supérieur général </t>
  </si>
  <si>
    <t xml:space="preserve">secondaire supérieur technique ou artistique </t>
  </si>
  <si>
    <t xml:space="preserve">secondaire supérieur professionnel </t>
  </si>
  <si>
    <t xml:space="preserve">bachelier </t>
  </si>
  <si>
    <t>master , post graduat ou enseignement non universitaire de type long</t>
  </si>
  <si>
    <t xml:space="preserve">master avec diplôme complémentaire </t>
  </si>
  <si>
    <t xml:space="preserve">doctorat avec thèse </t>
  </si>
  <si>
    <t xml:space="preserve">Statut professionnel </t>
  </si>
  <si>
    <t xml:space="preserve">à la recherche d'un emploi </t>
  </si>
  <si>
    <t xml:space="preserve">Le surfeur </t>
  </si>
  <si>
    <t xml:space="preserve">Le rameur </t>
  </si>
  <si>
    <t xml:space="preserve">Le conservateur </t>
  </si>
  <si>
    <t xml:space="preserve">Le rat de bibliothèque </t>
  </si>
  <si>
    <t xml:space="preserve">Types de lecteurs </t>
  </si>
  <si>
    <t>Présence sur RS</t>
  </si>
  <si>
    <t xml:space="preserve">Oui </t>
  </si>
  <si>
    <t>consultation des infos en ligne</t>
  </si>
  <si>
    <t xml:space="preserve">Non </t>
  </si>
  <si>
    <t>abonnement à des hebdomadaires ou quotidiens numériques</t>
  </si>
  <si>
    <t>abonnement à des hebdomadaires, magazines ou quotidiens papier</t>
  </si>
  <si>
    <t xml:space="preserve">Equipement au travail </t>
  </si>
  <si>
    <t>Un PC</t>
  </si>
  <si>
    <t xml:space="preserve">Une tablette </t>
  </si>
  <si>
    <t xml:space="preserve">Une liseuse numérique </t>
  </si>
  <si>
    <t xml:space="preserve">Un smartphone </t>
  </si>
  <si>
    <t>Aucune de ces outils technologiques</t>
  </si>
  <si>
    <t xml:space="preserve">Moyennes défavorable à l'écran </t>
  </si>
  <si>
    <t xml:space="preserve">Moyennes favorables à l'écran </t>
  </si>
  <si>
    <t xml:space="preserve">Hommes </t>
  </si>
  <si>
    <t xml:space="preserve">Femmes </t>
  </si>
  <si>
    <t>étudiants</t>
  </si>
  <si>
    <t>employés</t>
  </si>
  <si>
    <t>ouvriers</t>
  </si>
  <si>
    <t>cadres</t>
  </si>
  <si>
    <t xml:space="preserve">indépendants </t>
  </si>
</sst>
</file>

<file path=xl/styles.xml><?xml version="1.0" encoding="utf-8"?>
<styleSheet xmlns="http://schemas.openxmlformats.org/spreadsheetml/2006/main">
  <numFmts count="1">
    <numFmt numFmtId="164" formatCode="m/d/yyyy\ h:mm:ss"/>
  </numFmts>
  <fonts count="8">
    <font>
      <sz val="10"/>
      <color rgb="FF000000"/>
      <name val="Arial"/>
    </font>
    <font>
      <sz val="10"/>
      <name val="Arial"/>
    </font>
    <font>
      <sz val="12"/>
      <color rgb="FF006100"/>
      <name val="Calibri"/>
      <family val="2"/>
      <scheme val="minor"/>
    </font>
    <font>
      <sz val="12"/>
      <color rgb="FF9C0006"/>
      <name val="Calibri"/>
      <family val="2"/>
      <scheme val="minor"/>
    </font>
    <font>
      <sz val="12"/>
      <color rgb="FF000000"/>
      <name val="Times New Roman"/>
    </font>
    <font>
      <u/>
      <sz val="10"/>
      <color theme="10"/>
      <name val="Arial"/>
    </font>
    <font>
      <u/>
      <sz val="10"/>
      <color theme="11"/>
      <name val="Arial"/>
    </font>
    <font>
      <i/>
      <sz val="12"/>
      <color rgb="FF000000"/>
      <name val="Times New Roman"/>
    </font>
  </fonts>
  <fills count="4">
    <fill>
      <patternFill patternType="none"/>
    </fill>
    <fill>
      <patternFill patternType="gray125"/>
    </fill>
    <fill>
      <patternFill patternType="solid">
        <fgColor rgb="FFC6EFCE"/>
      </patternFill>
    </fill>
    <fill>
      <patternFill patternType="solid">
        <fgColor rgb="FFFFC7CE"/>
      </patternFill>
    </fill>
  </fills>
  <borders count="1">
    <border>
      <left/>
      <right/>
      <top/>
      <bottom/>
      <diagonal/>
    </border>
  </borders>
  <cellStyleXfs count="7">
    <xf numFmtId="0" fontId="0" fillId="0" borderId="0"/>
    <xf numFmtId="0" fontId="2" fillId="2" borderId="0" applyNumberFormat="0" applyBorder="0" applyAlignment="0" applyProtection="0"/>
    <xf numFmtId="0" fontId="3" fillId="3" borderId="0" applyNumberFormat="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
    <xf numFmtId="0" fontId="0" fillId="0" borderId="0" xfId="0" applyFont="1" applyAlignment="1"/>
    <xf numFmtId="164" fontId="1" fillId="0" borderId="0" xfId="0" applyNumberFormat="1" applyFont="1" applyAlignment="1"/>
    <xf numFmtId="0" fontId="1" fillId="0" borderId="0" xfId="0" applyFont="1" applyAlignment="1"/>
    <xf numFmtId="0" fontId="0" fillId="0" borderId="0" xfId="0" applyFont="1" applyAlignment="1">
      <alignment wrapText="1"/>
    </xf>
    <xf numFmtId="0" fontId="4" fillId="0" borderId="0" xfId="0" applyFont="1" applyAlignment="1"/>
    <xf numFmtId="0" fontId="7" fillId="0" borderId="0" xfId="0" applyFont="1" applyAlignment="1"/>
    <xf numFmtId="0" fontId="3" fillId="3" borderId="0" xfId="2" applyAlignment="1"/>
    <xf numFmtId="0" fontId="2" fillId="2" borderId="0" xfId="1" applyAlignment="1"/>
  </cellXfs>
  <cellStyles count="7">
    <cellStyle name="Insatisfaisant" xfId="2" builtinId="27"/>
    <cellStyle name="Lien hypertexte" xfId="3" builtinId="8" hidden="1"/>
    <cellStyle name="Lien hypertexte" xfId="5" builtinId="8" hidden="1"/>
    <cellStyle name="Lien hypertexte visité" xfId="4" builtinId="9" hidden="1"/>
    <cellStyle name="Lien hypertexte visité" xfId="6" builtinId="9" hidden="1"/>
    <cellStyle name="Normal" xfId="0" builtinId="0"/>
    <cellStyle name="Satisfaisant" xfId="1" builtinId="26"/>
  </cellStyles>
  <dxfs count="22">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en-US"/>
              <a:t>La lecture devant un écran est perçue comme plus fatigante, entrainant davantage de tension oculaire que la lecture sur papier </a:t>
            </a:r>
          </a:p>
        </c:rich>
      </c:tx>
      <c:spPr>
        <a:noFill/>
        <a:ln>
          <a:noFill/>
        </a:ln>
        <a:effectLst/>
      </c:spPr>
    </c:title>
    <c:plotArea>
      <c:layout/>
      <c:barChart>
        <c:barDir val="bar"/>
        <c:grouping val="clustered"/>
        <c:ser>
          <c:idx val="0"/>
          <c:order val="0"/>
          <c:tx>
            <c:strRef>
              <c:f>'GR descriptifs'!$C$49</c:f>
              <c:strCache>
                <c:ptCount val="1"/>
                <c:pt idx="0">
                  <c:v>Êtes-vous d’accord avec le fait que la lecture devant un écran est perçue comme plus fatigante, entrainant davantage de tension oculaire que la lecture sur papier ? (Veuillez cocher la case de votre choix)</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descriptifs'!$C$50:$C$54</c:f>
              <c:numCache>
                <c:formatCode>General</c:formatCode>
                <c:ptCount val="5"/>
                <c:pt idx="0">
                  <c:v>16</c:v>
                </c:pt>
                <c:pt idx="1">
                  <c:v>19</c:v>
                </c:pt>
                <c:pt idx="2">
                  <c:v>7</c:v>
                </c:pt>
                <c:pt idx="3">
                  <c:v>5</c:v>
                </c:pt>
                <c:pt idx="4">
                  <c:v>0</c:v>
                </c:pt>
              </c:numCache>
            </c:numRef>
          </c:val>
        </c:ser>
        <c:dLbls>
          <c:showVal val="1"/>
        </c:dLbls>
        <c:gapWidth val="182"/>
        <c:axId val="99688448"/>
        <c:axId val="99689984"/>
      </c:barChart>
      <c:catAx>
        <c:axId val="99688448"/>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99689984"/>
        <c:crosses val="autoZero"/>
        <c:auto val="1"/>
        <c:lblAlgn val="ctr"/>
        <c:lblOffset val="100"/>
      </c:catAx>
      <c:valAx>
        <c:axId val="99689984"/>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99688448"/>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Les documents numériques sont plus flexibles que les documents papier de</a:t>
            </a:r>
            <a:r>
              <a:rPr lang="fr-FR" baseline="0"/>
              <a:t> l</a:t>
            </a:r>
            <a:r>
              <a:rPr lang="fr-FR"/>
              <a:t>es possibilités d'affichage</a:t>
            </a:r>
          </a:p>
        </c:rich>
      </c:tx>
      <c:spPr>
        <a:noFill/>
        <a:ln>
          <a:noFill/>
        </a:ln>
        <a:effectLst/>
      </c:spPr>
    </c:title>
    <c:plotArea>
      <c:layout/>
      <c:barChart>
        <c:barDir val="bar"/>
        <c:grouping val="clustered"/>
        <c:ser>
          <c:idx val="0"/>
          <c:order val="0"/>
          <c:tx>
            <c:strRef>
              <c:f>'GR descriptifs'!$L$49</c:f>
              <c:strCache>
                <c:ptCount val="1"/>
                <c:pt idx="0">
                  <c:v>Êtes-vous d’accord avec le fait que les documents numériques sont plus flexibles que les documents papier ? De par : (Veuillez cocher la case de votre choix, en sachant que 1 = pas du tout d'accord et 5 = tout à fait d'accord)  [les possibilités d'afficha</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descriptifs'!$L$50:$L$54</c:f>
              <c:numCache>
                <c:formatCode>General</c:formatCode>
                <c:ptCount val="5"/>
                <c:pt idx="0">
                  <c:v>18</c:v>
                </c:pt>
                <c:pt idx="1">
                  <c:v>19</c:v>
                </c:pt>
                <c:pt idx="2">
                  <c:v>7</c:v>
                </c:pt>
                <c:pt idx="3">
                  <c:v>3</c:v>
                </c:pt>
                <c:pt idx="4">
                  <c:v>0</c:v>
                </c:pt>
              </c:numCache>
            </c:numRef>
          </c:val>
        </c:ser>
        <c:dLbls>
          <c:showVal val="1"/>
        </c:dLbls>
        <c:gapWidth val="182"/>
        <c:axId val="101002240"/>
        <c:axId val="101016320"/>
      </c:barChart>
      <c:catAx>
        <c:axId val="101002240"/>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1016320"/>
        <c:crosses val="autoZero"/>
        <c:auto val="1"/>
        <c:lblAlgn val="ctr"/>
        <c:lblOffset val="100"/>
      </c:catAx>
      <c:valAx>
        <c:axId val="101016320"/>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1002240"/>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Les documents numériques sont plus flexibles que les documents papier de par les possibilités de mises à jour</a:t>
            </a:r>
          </a:p>
        </c:rich>
      </c:tx>
      <c:spPr>
        <a:noFill/>
        <a:ln>
          <a:noFill/>
        </a:ln>
        <a:effectLst/>
      </c:spPr>
    </c:title>
    <c:plotArea>
      <c:layout/>
      <c:barChart>
        <c:barDir val="bar"/>
        <c:grouping val="clustered"/>
        <c:ser>
          <c:idx val="0"/>
          <c:order val="0"/>
          <c:tx>
            <c:strRef>
              <c:f>'GR descriptifs'!$M$49</c:f>
              <c:strCache>
                <c:ptCount val="1"/>
                <c:pt idx="0">
                  <c:v>Êtes-vous d’accord avec le fait que les documents numériques sont plus flexibles que les documents papier ? De par : (Veuillez cocher la case de votre choix, en sachant que 1 = pas du tout d'accord et 5 = tout à fait d'accord)  [les possibilités de mises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descriptifs'!$M$50:$M$54</c:f>
              <c:numCache>
                <c:formatCode>General</c:formatCode>
                <c:ptCount val="5"/>
                <c:pt idx="0">
                  <c:v>27</c:v>
                </c:pt>
                <c:pt idx="1">
                  <c:v>16</c:v>
                </c:pt>
                <c:pt idx="2">
                  <c:v>3</c:v>
                </c:pt>
                <c:pt idx="3">
                  <c:v>1</c:v>
                </c:pt>
                <c:pt idx="4">
                  <c:v>0</c:v>
                </c:pt>
              </c:numCache>
            </c:numRef>
          </c:val>
        </c:ser>
        <c:dLbls>
          <c:showVal val="1"/>
        </c:dLbls>
        <c:gapWidth val="182"/>
        <c:axId val="100929920"/>
        <c:axId val="100931456"/>
      </c:barChart>
      <c:catAx>
        <c:axId val="100929920"/>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931456"/>
        <c:crosses val="autoZero"/>
        <c:auto val="1"/>
        <c:lblAlgn val="ctr"/>
        <c:lblOffset val="100"/>
      </c:catAx>
      <c:valAx>
        <c:axId val="100931456"/>
        <c:scaling>
          <c:orientation val="minMax"/>
        </c:scaling>
        <c:axPos val="b"/>
        <c:majorGridlines>
          <c:spPr>
            <a:ln w="9525" cap="flat" cmpd="sng" algn="ctr">
              <a:solidFill>
                <a:schemeClr val="tx1">
                  <a:lumMod val="15000"/>
                  <a:lumOff val="85000"/>
                </a:schemeClr>
              </a:solidFill>
              <a:round/>
            </a:ln>
            <a:effectLst/>
          </c:spPr>
        </c:majorGridlines>
        <c:numFmt formatCode="General" sourceLinked="0"/>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929920"/>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Le document papier est plus adapté à la lecture de textes plus longs et denses que le document électronique </a:t>
            </a:r>
          </a:p>
        </c:rich>
      </c:tx>
      <c:spPr>
        <a:noFill/>
        <a:ln>
          <a:noFill/>
        </a:ln>
        <a:effectLst/>
      </c:spPr>
    </c:title>
    <c:plotArea>
      <c:layout/>
      <c:barChart>
        <c:barDir val="bar"/>
        <c:grouping val="clustered"/>
        <c:ser>
          <c:idx val="0"/>
          <c:order val="0"/>
          <c:tx>
            <c:strRef>
              <c:f>'GR descriptifs'!$N$49</c:f>
              <c:strCache>
                <c:ptCount val="1"/>
                <c:pt idx="0">
                  <c:v>Êtes-vous d'accord avec le fait que le document papier soit plus adapté à la lecture de textes plus longs et denses que le document électronique ? (Veuillez cocher la case de votre choix)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descriptifs'!$N$50:$N$54</c:f>
              <c:numCache>
                <c:formatCode>General</c:formatCode>
                <c:ptCount val="5"/>
                <c:pt idx="0">
                  <c:v>24</c:v>
                </c:pt>
                <c:pt idx="1">
                  <c:v>14</c:v>
                </c:pt>
                <c:pt idx="2">
                  <c:v>5</c:v>
                </c:pt>
                <c:pt idx="3">
                  <c:v>3</c:v>
                </c:pt>
                <c:pt idx="4">
                  <c:v>1</c:v>
                </c:pt>
              </c:numCache>
            </c:numRef>
          </c:val>
        </c:ser>
        <c:dLbls>
          <c:showVal val="1"/>
        </c:dLbls>
        <c:gapWidth val="182"/>
        <c:axId val="100964224"/>
        <c:axId val="100965760"/>
      </c:barChart>
      <c:catAx>
        <c:axId val="100964224"/>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965760"/>
        <c:crosses val="autoZero"/>
        <c:auto val="1"/>
        <c:lblAlgn val="ctr"/>
        <c:lblOffset val="100"/>
      </c:catAx>
      <c:valAx>
        <c:axId val="100965760"/>
        <c:scaling>
          <c:orientation val="minMax"/>
        </c:scaling>
        <c:axPos val="b"/>
        <c:majorGridlines>
          <c:spPr>
            <a:ln w="9525" cap="flat" cmpd="sng" algn="ctr">
              <a:solidFill>
                <a:schemeClr val="tx1">
                  <a:lumMod val="15000"/>
                  <a:lumOff val="85000"/>
                </a:schemeClr>
              </a:solidFill>
              <a:round/>
            </a:ln>
            <a:effectLst/>
          </c:spPr>
        </c:majorGridlines>
        <c:numFmt formatCode="General" sourceLinked="0"/>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964224"/>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L'approche universelle du support papier demeure un vecteur familier </a:t>
            </a:r>
          </a:p>
        </c:rich>
      </c:tx>
      <c:spPr>
        <a:noFill/>
        <a:ln>
          <a:noFill/>
        </a:ln>
        <a:effectLst/>
      </c:spPr>
    </c:title>
    <c:plotArea>
      <c:layout/>
      <c:barChart>
        <c:barDir val="bar"/>
        <c:grouping val="clustered"/>
        <c:ser>
          <c:idx val="0"/>
          <c:order val="0"/>
          <c:tx>
            <c:strRef>
              <c:f>'GR descriptifs'!$O$49</c:f>
              <c:strCache>
                <c:ptCount val="1"/>
                <c:pt idx="0">
                  <c:v>Êtes-vous d'accord avec le fait que l'approche universelle du support papier demeure un vecteur familier ? (Veuillez cocher la case de votre choix)</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descriptifs'!$O$50:$O$54</c:f>
              <c:numCache>
                <c:formatCode>General</c:formatCode>
                <c:ptCount val="5"/>
                <c:pt idx="0">
                  <c:v>9</c:v>
                </c:pt>
                <c:pt idx="1">
                  <c:v>14</c:v>
                </c:pt>
                <c:pt idx="2">
                  <c:v>19</c:v>
                </c:pt>
                <c:pt idx="3">
                  <c:v>5</c:v>
                </c:pt>
                <c:pt idx="4">
                  <c:v>0</c:v>
                </c:pt>
              </c:numCache>
            </c:numRef>
          </c:val>
        </c:ser>
        <c:dLbls>
          <c:showVal val="1"/>
        </c:dLbls>
        <c:gapWidth val="182"/>
        <c:axId val="101145600"/>
        <c:axId val="101151488"/>
      </c:barChart>
      <c:catAx>
        <c:axId val="101145600"/>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1151488"/>
        <c:crosses val="autoZero"/>
        <c:auto val="1"/>
        <c:lblAlgn val="ctr"/>
        <c:lblOffset val="100"/>
      </c:catAx>
      <c:valAx>
        <c:axId val="101151488"/>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1145600"/>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La position de lecture devant un écran offre moins de liberté que la position de lecture devant un support papier </a:t>
            </a:r>
          </a:p>
        </c:rich>
      </c:tx>
      <c:spPr>
        <a:noFill/>
        <a:ln>
          <a:noFill/>
        </a:ln>
        <a:effectLst/>
      </c:spPr>
    </c:title>
    <c:plotArea>
      <c:layout/>
      <c:barChart>
        <c:barDir val="bar"/>
        <c:grouping val="clustered"/>
        <c:ser>
          <c:idx val="0"/>
          <c:order val="0"/>
          <c:tx>
            <c:strRef>
              <c:f>'GR descriptifs'!$P$49</c:f>
              <c:strCache>
                <c:ptCount val="1"/>
                <c:pt idx="0">
                  <c:v>Êtes-vous d’accord avec le fait que la position de lecture devant un écran offre moins de liberté que la position de lecture devant un support papier ? (Veuillez cocher la case de votre choix)</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descriptifs'!$P$50:$P$54</c:f>
              <c:numCache>
                <c:formatCode>General</c:formatCode>
                <c:ptCount val="5"/>
                <c:pt idx="0">
                  <c:v>32</c:v>
                </c:pt>
                <c:pt idx="1">
                  <c:v>50</c:v>
                </c:pt>
                <c:pt idx="2">
                  <c:v>36</c:v>
                </c:pt>
                <c:pt idx="3">
                  <c:v>14</c:v>
                </c:pt>
                <c:pt idx="4">
                  <c:v>9</c:v>
                </c:pt>
              </c:numCache>
            </c:numRef>
          </c:val>
        </c:ser>
        <c:dLbls>
          <c:showVal val="1"/>
        </c:dLbls>
        <c:gapWidth val="182"/>
        <c:axId val="101176064"/>
        <c:axId val="101177600"/>
      </c:barChart>
      <c:catAx>
        <c:axId val="101176064"/>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1177600"/>
        <c:crosses val="autoZero"/>
        <c:auto val="1"/>
        <c:lblAlgn val="ctr"/>
        <c:lblOffset val="100"/>
      </c:catAx>
      <c:valAx>
        <c:axId val="101177600"/>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1176064"/>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La lecture sur papier est plus efficace en terme de compréhension que la lecture devant un écran </a:t>
            </a:r>
          </a:p>
        </c:rich>
      </c:tx>
      <c:spPr>
        <a:noFill/>
        <a:ln>
          <a:noFill/>
        </a:ln>
        <a:effectLst/>
      </c:spPr>
    </c:title>
    <c:plotArea>
      <c:layout/>
      <c:barChart>
        <c:barDir val="bar"/>
        <c:grouping val="clustered"/>
        <c:ser>
          <c:idx val="0"/>
          <c:order val="0"/>
          <c:tx>
            <c:strRef>
              <c:f>'GR descriptifs'!$Q$49</c:f>
              <c:strCache>
                <c:ptCount val="1"/>
                <c:pt idx="0">
                  <c:v>Êtes-vous d’accord avec le fait que la lecture sur papier est plus efficace en terme de compréhension que la lecture devant un écran ? (Veuillez cocher la case de votre choix)</c:v>
                </c:pt>
              </c:strCache>
            </c:strRef>
          </c:tx>
          <c:spPr>
            <a:solidFill>
              <a:schemeClr val="accent1"/>
            </a:solidFill>
            <a:ln>
              <a:noFill/>
            </a:ln>
            <a:effectLst/>
          </c:spPr>
          <c:dLbls>
            <c:numFmt formatCode="General" sourceLinked="0"/>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descriptifs'!$Q$50:$Q$54</c:f>
              <c:numCache>
                <c:formatCode>General</c:formatCode>
                <c:ptCount val="5"/>
                <c:pt idx="0">
                  <c:v>2</c:v>
                </c:pt>
                <c:pt idx="1">
                  <c:v>14</c:v>
                </c:pt>
                <c:pt idx="2">
                  <c:v>18</c:v>
                </c:pt>
                <c:pt idx="3">
                  <c:v>7</c:v>
                </c:pt>
                <c:pt idx="4">
                  <c:v>6</c:v>
                </c:pt>
              </c:numCache>
            </c:numRef>
          </c:val>
        </c:ser>
        <c:dLbls>
          <c:showVal val="1"/>
        </c:dLbls>
        <c:gapWidth val="182"/>
        <c:axId val="101091584"/>
        <c:axId val="101101568"/>
      </c:barChart>
      <c:catAx>
        <c:axId val="101091584"/>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1101568"/>
        <c:crosses val="autoZero"/>
        <c:auto val="1"/>
        <c:lblAlgn val="ctr"/>
        <c:lblOffset val="100"/>
      </c:catAx>
      <c:valAx>
        <c:axId val="101101568"/>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1091584"/>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Le document numérique offre plus de possibilités d’interaction avec le support grâce au multimédia que le format papier </a:t>
            </a:r>
          </a:p>
        </c:rich>
      </c:tx>
      <c:spPr>
        <a:noFill/>
        <a:ln>
          <a:noFill/>
        </a:ln>
        <a:effectLst/>
      </c:spPr>
    </c:title>
    <c:plotArea>
      <c:layout/>
      <c:barChart>
        <c:barDir val="bar"/>
        <c:grouping val="clustered"/>
        <c:ser>
          <c:idx val="0"/>
          <c:order val="0"/>
          <c:tx>
            <c:strRef>
              <c:f>'GR descriptifs'!$R$49</c:f>
              <c:strCache>
                <c:ptCount val="1"/>
                <c:pt idx="0">
                  <c:v>Êtes-vous d’accord avec le fait que le document numérique offre plus de possibilités d’interaction avec le support grâce au multimédia que le format papier ? (Veuillez cocher la case de votre choix)</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descriptifs'!$R$50:$R$54</c:f>
              <c:numCache>
                <c:formatCode>General</c:formatCode>
                <c:ptCount val="5"/>
                <c:pt idx="0">
                  <c:v>18</c:v>
                </c:pt>
                <c:pt idx="1">
                  <c:v>21</c:v>
                </c:pt>
                <c:pt idx="2">
                  <c:v>8</c:v>
                </c:pt>
                <c:pt idx="3">
                  <c:v>0</c:v>
                </c:pt>
                <c:pt idx="4">
                  <c:v>0</c:v>
                </c:pt>
              </c:numCache>
            </c:numRef>
          </c:val>
        </c:ser>
        <c:dLbls>
          <c:showVal val="1"/>
        </c:dLbls>
        <c:gapWidth val="182"/>
        <c:axId val="101113216"/>
        <c:axId val="101270656"/>
      </c:barChart>
      <c:catAx>
        <c:axId val="101113216"/>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1270656"/>
        <c:crosses val="autoZero"/>
        <c:auto val="1"/>
        <c:lblAlgn val="ctr"/>
        <c:lblOffset val="100"/>
      </c:catAx>
      <c:valAx>
        <c:axId val="101270656"/>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1113216"/>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La lecture sur écran est de 25 à 30% plus lente que sur format papier à cause du nombre de mouvements oculaires supplémentaires que ce support induit ? </a:t>
            </a:r>
          </a:p>
        </c:rich>
      </c:tx>
      <c:spPr>
        <a:noFill/>
        <a:ln>
          <a:noFill/>
        </a:ln>
        <a:effectLst/>
      </c:spPr>
    </c:title>
    <c:plotArea>
      <c:layout/>
      <c:barChart>
        <c:barDir val="bar"/>
        <c:grouping val="clustered"/>
        <c:ser>
          <c:idx val="0"/>
          <c:order val="0"/>
          <c:tx>
            <c:strRef>
              <c:f>'GR descriptifs'!$B$49</c:f>
              <c:strCache>
                <c:ptCount val="1"/>
                <c:pt idx="0">
                  <c:v>Êtes-vous d’accord avec le fait que la lecture sur écran est de 25 à 30% plus lente que sur format papier à cause du nombre de mouvements oculaires supplémentaires que ce support induit ? (Veuillez cocher la case de votre choix)</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descriptifs'!$B$50:$B$54</c:f>
              <c:numCache>
                <c:formatCode>General</c:formatCode>
                <c:ptCount val="5"/>
                <c:pt idx="0">
                  <c:v>8</c:v>
                </c:pt>
                <c:pt idx="1">
                  <c:v>15</c:v>
                </c:pt>
                <c:pt idx="2">
                  <c:v>12</c:v>
                </c:pt>
                <c:pt idx="3">
                  <c:v>9</c:v>
                </c:pt>
                <c:pt idx="4">
                  <c:v>3</c:v>
                </c:pt>
              </c:numCache>
            </c:numRef>
          </c:val>
        </c:ser>
        <c:dLbls>
          <c:showVal val="1"/>
        </c:dLbls>
        <c:gapWidth val="182"/>
        <c:axId val="101303040"/>
        <c:axId val="101304576"/>
      </c:barChart>
      <c:catAx>
        <c:axId val="101303040"/>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1304576"/>
        <c:crosses val="autoZero"/>
        <c:auto val="1"/>
        <c:lblAlgn val="ctr"/>
        <c:lblOffset val="100"/>
      </c:catAx>
      <c:valAx>
        <c:axId val="101304576"/>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1303040"/>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400" b="1" i="0" u="none" strike="noStrike" kern="1200" spc="0" baseline="0">
              <a:solidFill>
                <a:schemeClr val="tx1">
                  <a:lumMod val="65000"/>
                  <a:lumOff val="35000"/>
                </a:schemeClr>
              </a:solidFill>
              <a:latin typeface="+mn-lt"/>
              <a:ea typeface="+mn-ea"/>
              <a:cs typeface="+mn-cs"/>
            </a:defRPr>
          </a:pPr>
          <a:endParaRPr lang="fr-FR"/>
        </a:p>
      </c:txPr>
    </c:title>
    <c:plotArea>
      <c:layout/>
      <c:pieChart>
        <c:varyColors val="1"/>
        <c:ser>
          <c:idx val="0"/>
          <c:order val="0"/>
          <c:tx>
            <c:strRef>
              <c:f>'Socio-démo'!$B$51</c:f>
              <c:strCache>
                <c:ptCount val="1"/>
                <c:pt idx="0">
                  <c:v>Sexe </c:v>
                </c:pt>
              </c:strCache>
            </c:strRef>
          </c:tx>
          <c:dPt>
            <c:idx val="0"/>
            <c:spPr>
              <a:solidFill>
                <a:schemeClr val="accent1"/>
              </a:solidFill>
              <a:ln>
                <a:noFill/>
              </a:ln>
              <a:effectLst/>
            </c:spPr>
          </c:dPt>
          <c:dPt>
            <c:idx val="1"/>
            <c:spPr>
              <a:solidFill>
                <a:schemeClr val="accent2"/>
              </a:solidFill>
              <a:ln>
                <a:noFill/>
              </a:ln>
              <a:effectLst/>
            </c:spPr>
          </c:dPt>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showPercent val="1"/>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'Socio-démo'!$A$52:$A$53</c:f>
              <c:strCache>
                <c:ptCount val="2"/>
                <c:pt idx="0">
                  <c:v>Hommes </c:v>
                </c:pt>
                <c:pt idx="1">
                  <c:v>Femmes </c:v>
                </c:pt>
              </c:strCache>
            </c:strRef>
          </c:cat>
          <c:val>
            <c:numRef>
              <c:f>'Socio-démo'!$B$52:$B$53</c:f>
              <c:numCache>
                <c:formatCode>General</c:formatCode>
                <c:ptCount val="2"/>
                <c:pt idx="0">
                  <c:v>24</c:v>
                </c:pt>
                <c:pt idx="1">
                  <c:v>23</c:v>
                </c:pt>
              </c:numCache>
            </c:numRef>
          </c:val>
        </c:ser>
        <c:dLbls>
          <c:showPercent val="1"/>
        </c:dLbls>
        <c:firstSliceAng val="0"/>
      </c:pieChart>
      <c:spPr>
        <a:noFill/>
        <a:ln>
          <a:noFill/>
        </a:ln>
        <a:effectLst/>
      </c:spPr>
    </c:plotArea>
    <c:legend>
      <c:legendPos val="t"/>
      <c:spPr>
        <a:noFill/>
        <a:ln>
          <a:noFill/>
        </a:ln>
        <a:effectLst/>
      </c:spPr>
      <c:txPr>
        <a:bodyPr rot="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endParaRPr lang="fr-FR"/>
        </a:p>
      </c:txPr>
    </c:title>
    <c:plotArea>
      <c:layout/>
      <c:barChart>
        <c:barDir val="col"/>
        <c:grouping val="clustered"/>
        <c:ser>
          <c:idx val="0"/>
          <c:order val="0"/>
          <c:tx>
            <c:strRef>
              <c:f>'Socio-démo'!$B$60</c:f>
              <c:strCache>
                <c:ptCount val="1"/>
                <c:pt idx="0">
                  <c:v>âges des répondants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'Socio-démo'!$A$61:$A$66</c:f>
              <c:strCache>
                <c:ptCount val="6"/>
                <c:pt idx="0">
                  <c:v>18-24 ans </c:v>
                </c:pt>
                <c:pt idx="1">
                  <c:v>25 - 34 ans </c:v>
                </c:pt>
                <c:pt idx="2">
                  <c:v>35 - 44 ans </c:v>
                </c:pt>
                <c:pt idx="3">
                  <c:v>45 - 54 ans </c:v>
                </c:pt>
                <c:pt idx="4">
                  <c:v>55 - 64 ans </c:v>
                </c:pt>
                <c:pt idx="5">
                  <c:v>65 ou plus </c:v>
                </c:pt>
              </c:strCache>
            </c:strRef>
          </c:cat>
          <c:val>
            <c:numRef>
              <c:f>'Socio-démo'!$B$61:$B$66</c:f>
              <c:numCache>
                <c:formatCode>General</c:formatCode>
                <c:ptCount val="6"/>
                <c:pt idx="0">
                  <c:v>0</c:v>
                </c:pt>
                <c:pt idx="1">
                  <c:v>12</c:v>
                </c:pt>
                <c:pt idx="2">
                  <c:v>20</c:v>
                </c:pt>
                <c:pt idx="3">
                  <c:v>13</c:v>
                </c:pt>
                <c:pt idx="4">
                  <c:v>2</c:v>
                </c:pt>
                <c:pt idx="5">
                  <c:v>0</c:v>
                </c:pt>
              </c:numCache>
            </c:numRef>
          </c:val>
        </c:ser>
        <c:dLbls>
          <c:showVal val="1"/>
        </c:dLbls>
        <c:gapWidth val="219"/>
        <c:overlap val="-27"/>
        <c:axId val="102675968"/>
        <c:axId val="102677504"/>
      </c:barChart>
      <c:catAx>
        <c:axId val="102675968"/>
        <c:scaling>
          <c:orientation val="minMax"/>
        </c:scaling>
        <c:axPos val="b"/>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2677504"/>
        <c:crosses val="autoZero"/>
        <c:auto val="1"/>
        <c:lblAlgn val="ctr"/>
        <c:lblOffset val="100"/>
      </c:catAx>
      <c:valAx>
        <c:axId val="102677504"/>
        <c:scaling>
          <c:orientation val="minMax"/>
        </c:scaling>
        <c:axPos val="l"/>
        <c:majorGridlines>
          <c:spPr>
            <a:ln w="9525" cap="flat" cmpd="sng" algn="ctr">
              <a:solidFill>
                <a:schemeClr val="tx1">
                  <a:lumMod val="15000"/>
                  <a:lumOff val="85000"/>
                </a:schemeClr>
              </a:solidFill>
              <a:round/>
            </a:ln>
            <a:effectLst/>
          </c:spPr>
        </c:majorGridlines>
        <c:numFmt formatCode="General" sourceLinked="0"/>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2675968"/>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La lecture sur papier est plus facile que la lecture devant un écran  </a:t>
            </a:r>
          </a:p>
        </c:rich>
      </c:tx>
      <c:spPr>
        <a:noFill/>
        <a:ln>
          <a:noFill/>
        </a:ln>
        <a:effectLst/>
      </c:spPr>
    </c:title>
    <c:plotArea>
      <c:layout/>
      <c:barChart>
        <c:barDir val="bar"/>
        <c:grouping val="clustered"/>
        <c:ser>
          <c:idx val="0"/>
          <c:order val="0"/>
          <c:tx>
            <c:strRef>
              <c:f>'GR descriptifs'!$D$49</c:f>
              <c:strCache>
                <c:ptCount val="1"/>
                <c:pt idx="0">
                  <c:v>Êtes-vous d’accord avec le fait que la lecture sur papier est plus facile que la lecture devant un écran ? (Veuillez cocher la case de votre choix)</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descriptifs'!$D$50:$D$54</c:f>
              <c:numCache>
                <c:formatCode>General</c:formatCode>
                <c:ptCount val="5"/>
                <c:pt idx="0">
                  <c:v>17</c:v>
                </c:pt>
                <c:pt idx="1">
                  <c:v>17</c:v>
                </c:pt>
                <c:pt idx="2">
                  <c:v>7</c:v>
                </c:pt>
                <c:pt idx="3">
                  <c:v>5</c:v>
                </c:pt>
                <c:pt idx="4">
                  <c:v>1</c:v>
                </c:pt>
              </c:numCache>
            </c:numRef>
          </c:val>
        </c:ser>
        <c:dLbls>
          <c:showVal val="1"/>
        </c:dLbls>
        <c:gapWidth val="182"/>
        <c:axId val="99742848"/>
        <c:axId val="99744384"/>
      </c:barChart>
      <c:catAx>
        <c:axId val="99742848"/>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99744384"/>
        <c:crosses val="autoZero"/>
        <c:auto val="1"/>
        <c:lblAlgn val="ctr"/>
        <c:lblOffset val="100"/>
      </c:catAx>
      <c:valAx>
        <c:axId val="99744384"/>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99742848"/>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endParaRPr lang="fr-FR"/>
        </a:p>
      </c:txPr>
    </c:title>
    <c:plotArea>
      <c:layout/>
      <c:barChart>
        <c:barDir val="col"/>
        <c:grouping val="clustered"/>
        <c:ser>
          <c:idx val="0"/>
          <c:order val="0"/>
          <c:tx>
            <c:strRef>
              <c:f>'Socio-démo'!$B$69</c:f>
              <c:strCache>
                <c:ptCount val="1"/>
                <c:pt idx="0">
                  <c:v>Niveau d'études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'Socio-démo'!$A$70:$A$79</c:f>
              <c:strCache>
                <c:ptCount val="10"/>
                <c:pt idx="0">
                  <c:v>primaire ou sans diplôme </c:v>
                </c:pt>
                <c:pt idx="1">
                  <c:v>secondaire inférieur général </c:v>
                </c:pt>
                <c:pt idx="2">
                  <c:v>secondaire inférieur technique, artistique ou professionnel </c:v>
                </c:pt>
                <c:pt idx="3">
                  <c:v>secondaire supérieur général </c:v>
                </c:pt>
                <c:pt idx="4">
                  <c:v>secondaire supérieur technique ou artistique </c:v>
                </c:pt>
                <c:pt idx="5">
                  <c:v>secondaire supérieur professionnel </c:v>
                </c:pt>
                <c:pt idx="6">
                  <c:v>bachelier </c:v>
                </c:pt>
                <c:pt idx="7">
                  <c:v>master , post graduat ou enseignement non universitaire de type long</c:v>
                </c:pt>
                <c:pt idx="8">
                  <c:v>master avec diplôme complémentaire </c:v>
                </c:pt>
                <c:pt idx="9">
                  <c:v>doctorat avec thèse </c:v>
                </c:pt>
              </c:strCache>
            </c:strRef>
          </c:cat>
          <c:val>
            <c:numRef>
              <c:f>'Socio-démo'!$B$70:$B$79</c:f>
              <c:numCache>
                <c:formatCode>General</c:formatCode>
                <c:ptCount val="10"/>
                <c:pt idx="0">
                  <c:v>0</c:v>
                </c:pt>
                <c:pt idx="1">
                  <c:v>0</c:v>
                </c:pt>
                <c:pt idx="2">
                  <c:v>0</c:v>
                </c:pt>
                <c:pt idx="3">
                  <c:v>5</c:v>
                </c:pt>
                <c:pt idx="4">
                  <c:v>3</c:v>
                </c:pt>
                <c:pt idx="5">
                  <c:v>1</c:v>
                </c:pt>
                <c:pt idx="6">
                  <c:v>6</c:v>
                </c:pt>
                <c:pt idx="7">
                  <c:v>19</c:v>
                </c:pt>
                <c:pt idx="8">
                  <c:v>13</c:v>
                </c:pt>
                <c:pt idx="9">
                  <c:v>0</c:v>
                </c:pt>
              </c:numCache>
            </c:numRef>
          </c:val>
        </c:ser>
        <c:dLbls>
          <c:showVal val="1"/>
        </c:dLbls>
        <c:gapWidth val="219"/>
        <c:overlap val="-27"/>
        <c:axId val="126331520"/>
        <c:axId val="126341504"/>
      </c:barChart>
      <c:catAx>
        <c:axId val="126331520"/>
        <c:scaling>
          <c:orientation val="minMax"/>
        </c:scaling>
        <c:axPos val="b"/>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341504"/>
        <c:crosses val="autoZero"/>
        <c:auto val="1"/>
        <c:lblAlgn val="ctr"/>
        <c:lblOffset val="100"/>
      </c:catAx>
      <c:valAx>
        <c:axId val="126341504"/>
        <c:scaling>
          <c:orientation val="minMax"/>
        </c:scaling>
        <c:axPos val="l"/>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26331520"/>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400" b="1" i="0" u="none" strike="noStrike" kern="1200" spc="0" baseline="0">
              <a:solidFill>
                <a:schemeClr val="tx1">
                  <a:lumMod val="65000"/>
                  <a:lumOff val="35000"/>
                </a:schemeClr>
              </a:solidFill>
              <a:latin typeface="+mn-lt"/>
              <a:ea typeface="+mn-ea"/>
              <a:cs typeface="+mn-cs"/>
            </a:defRPr>
          </a:pPr>
          <a:endParaRPr lang="fr-FR"/>
        </a:p>
      </c:txPr>
    </c:title>
    <c:plotArea>
      <c:layout/>
      <c:barChart>
        <c:barDir val="col"/>
        <c:grouping val="clustered"/>
        <c:ser>
          <c:idx val="0"/>
          <c:order val="0"/>
          <c:tx>
            <c:strRef>
              <c:f>'Socio-démo'!$B$86</c:f>
              <c:strCache>
                <c:ptCount val="1"/>
                <c:pt idx="0">
                  <c:v>Statut professionnel </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'Socio-démo'!$A$87:$A$92</c:f>
              <c:strCache>
                <c:ptCount val="6"/>
                <c:pt idx="0">
                  <c:v>étudiants</c:v>
                </c:pt>
                <c:pt idx="1">
                  <c:v>à la recherche d'un emploi </c:v>
                </c:pt>
                <c:pt idx="2">
                  <c:v>employés</c:v>
                </c:pt>
                <c:pt idx="3">
                  <c:v>ouvriers</c:v>
                </c:pt>
                <c:pt idx="4">
                  <c:v>cadres</c:v>
                </c:pt>
                <c:pt idx="5">
                  <c:v>indépendants </c:v>
                </c:pt>
              </c:strCache>
            </c:strRef>
          </c:cat>
          <c:val>
            <c:numRef>
              <c:f>'Socio-démo'!$B$87:$B$92</c:f>
              <c:numCache>
                <c:formatCode>General</c:formatCode>
                <c:ptCount val="6"/>
                <c:pt idx="0">
                  <c:v>0</c:v>
                </c:pt>
                <c:pt idx="1">
                  <c:v>0</c:v>
                </c:pt>
                <c:pt idx="2">
                  <c:v>27</c:v>
                </c:pt>
                <c:pt idx="3">
                  <c:v>0</c:v>
                </c:pt>
                <c:pt idx="4">
                  <c:v>20</c:v>
                </c:pt>
                <c:pt idx="5">
                  <c:v>0</c:v>
                </c:pt>
              </c:numCache>
            </c:numRef>
          </c:val>
        </c:ser>
        <c:dLbls>
          <c:showVal val="1"/>
        </c:dLbls>
        <c:gapWidth val="219"/>
        <c:overlap val="-27"/>
        <c:axId val="102567936"/>
        <c:axId val="102569472"/>
      </c:barChart>
      <c:catAx>
        <c:axId val="102567936"/>
        <c:scaling>
          <c:orientation val="minMax"/>
        </c:scaling>
        <c:axPos val="b"/>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2569472"/>
        <c:crosses val="autoZero"/>
        <c:auto val="1"/>
        <c:lblAlgn val="ctr"/>
        <c:lblOffset val="100"/>
      </c:catAx>
      <c:valAx>
        <c:axId val="102569472"/>
        <c:scaling>
          <c:orientation val="minMax"/>
        </c:scaling>
        <c:axPos val="l"/>
        <c:majorGridlines>
          <c:spPr>
            <a:ln w="9525" cap="flat" cmpd="sng" algn="ctr">
              <a:solidFill>
                <a:schemeClr val="tx1">
                  <a:lumMod val="15000"/>
                  <a:lumOff val="85000"/>
                </a:schemeClr>
              </a:solidFill>
              <a:round/>
            </a:ln>
            <a:effectLst/>
          </c:spPr>
        </c:majorGridlines>
        <c:numFmt formatCode="General" sourceLinked="0"/>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2567936"/>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endParaRPr lang="fr-FR"/>
        </a:p>
      </c:txPr>
    </c:title>
    <c:plotArea>
      <c:layout/>
      <c:pieChart>
        <c:varyColors val="1"/>
        <c:ser>
          <c:idx val="0"/>
          <c:order val="0"/>
          <c:tx>
            <c:strRef>
              <c:f>'Conso contenu'!$L$7</c:f>
              <c:strCache>
                <c:ptCount val="1"/>
                <c:pt idx="0">
                  <c:v>Présence sur RS</c:v>
                </c:pt>
              </c:strCache>
            </c:strRef>
          </c:tx>
          <c:dPt>
            <c:idx val="0"/>
            <c:spPr>
              <a:solidFill>
                <a:schemeClr val="accent1"/>
              </a:solidFill>
              <a:ln w="19050">
                <a:solidFill>
                  <a:schemeClr val="lt1"/>
                </a:solidFill>
              </a:ln>
              <a:effectLst/>
            </c:spPr>
          </c:dPt>
          <c:dPt>
            <c:idx val="1"/>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ctr"/>
            <c:showVal val="1"/>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'Conso contenu'!$K$8:$K$9</c:f>
              <c:strCache>
                <c:ptCount val="2"/>
                <c:pt idx="0">
                  <c:v>Oui </c:v>
                </c:pt>
                <c:pt idx="1">
                  <c:v>Non</c:v>
                </c:pt>
              </c:strCache>
            </c:strRef>
          </c:cat>
          <c:val>
            <c:numRef>
              <c:f>'Conso contenu'!$L$8:$L$9</c:f>
              <c:numCache>
                <c:formatCode>General</c:formatCode>
                <c:ptCount val="2"/>
                <c:pt idx="0">
                  <c:v>44</c:v>
                </c:pt>
                <c:pt idx="1">
                  <c:v>3</c:v>
                </c:pt>
              </c:numCache>
            </c:numRef>
          </c:val>
        </c:ser>
        <c:dLbls>
          <c:showVal val="1"/>
        </c:dLbls>
        <c:firstSliceAng val="0"/>
      </c:pieChart>
      <c:spPr>
        <a:noFill/>
        <a:ln>
          <a:noFill/>
        </a:ln>
        <a:effectLst/>
      </c:spPr>
    </c:plotArea>
    <c:legend>
      <c:legendPos val="b"/>
      <c:spPr>
        <a:noFill/>
        <a:ln>
          <a:noFill/>
        </a:ln>
        <a:effectLst/>
      </c:spPr>
      <c:txPr>
        <a:bodyPr rot="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en-US"/>
              <a:t>Consultation des infos en ligne</a:t>
            </a:r>
          </a:p>
        </c:rich>
      </c:tx>
      <c:spPr>
        <a:noFill/>
        <a:ln>
          <a:noFill/>
        </a:ln>
        <a:effectLst/>
      </c:spPr>
    </c:title>
    <c:plotArea>
      <c:layout/>
      <c:pieChart>
        <c:varyColors val="1"/>
        <c:ser>
          <c:idx val="0"/>
          <c:order val="0"/>
          <c:tx>
            <c:strRef>
              <c:f>'Conso contenu'!$L$17</c:f>
              <c:strCache>
                <c:ptCount val="1"/>
                <c:pt idx="0">
                  <c:v>consultation des infos en ligne</c:v>
                </c:pt>
              </c:strCache>
            </c:strRef>
          </c:tx>
          <c:dPt>
            <c:idx val="0"/>
            <c:spPr>
              <a:solidFill>
                <a:schemeClr val="accent1"/>
              </a:solidFill>
              <a:ln w="19050">
                <a:solidFill>
                  <a:schemeClr val="lt1"/>
                </a:solidFill>
              </a:ln>
              <a:effectLst/>
            </c:spPr>
          </c:dPt>
          <c:dPt>
            <c:idx val="1"/>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ctr"/>
            <c:showVal val="1"/>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'Conso contenu'!$K$18:$K$19</c:f>
              <c:strCache>
                <c:ptCount val="2"/>
                <c:pt idx="0">
                  <c:v>Oui </c:v>
                </c:pt>
                <c:pt idx="1">
                  <c:v>Non </c:v>
                </c:pt>
              </c:strCache>
            </c:strRef>
          </c:cat>
          <c:val>
            <c:numRef>
              <c:f>'Conso contenu'!$L$18:$L$19</c:f>
              <c:numCache>
                <c:formatCode>General</c:formatCode>
                <c:ptCount val="2"/>
                <c:pt idx="0">
                  <c:v>45</c:v>
                </c:pt>
                <c:pt idx="1">
                  <c:v>2</c:v>
                </c:pt>
              </c:numCache>
            </c:numRef>
          </c:val>
        </c:ser>
        <c:dLbls>
          <c:showVal val="1"/>
        </c:dLbls>
        <c:firstSliceAng val="0"/>
      </c:pieChart>
      <c:spPr>
        <a:noFill/>
        <a:ln>
          <a:noFill/>
        </a:ln>
        <a:effectLst/>
      </c:spPr>
    </c:plotArea>
    <c:legend>
      <c:legendPos val="b"/>
      <c:spPr>
        <a:noFill/>
        <a:ln>
          <a:noFill/>
        </a:ln>
        <a:effectLst/>
      </c:spPr>
      <c:txPr>
        <a:bodyPr rot="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endParaRPr lang="fr-FR"/>
        </a:p>
      </c:txPr>
    </c:title>
    <c:plotArea>
      <c:layout/>
      <c:pieChart>
        <c:varyColors val="1"/>
        <c:ser>
          <c:idx val="0"/>
          <c:order val="0"/>
          <c:tx>
            <c:strRef>
              <c:f>'Conso contenu'!$L$26</c:f>
              <c:strCache>
                <c:ptCount val="1"/>
                <c:pt idx="0">
                  <c:v>abonnement à des hebdomadaires ou quotidiens numériques</c:v>
                </c:pt>
              </c:strCache>
            </c:strRef>
          </c:tx>
          <c:dPt>
            <c:idx val="0"/>
            <c:spPr>
              <a:solidFill>
                <a:schemeClr val="accent1"/>
              </a:solidFill>
              <a:ln w="19050">
                <a:solidFill>
                  <a:schemeClr val="lt1"/>
                </a:solidFill>
              </a:ln>
              <a:effectLst/>
            </c:spPr>
          </c:dPt>
          <c:dPt>
            <c:idx val="1"/>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ctr"/>
            <c:showVal val="1"/>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'Conso contenu'!$K$27:$K$28</c:f>
              <c:strCache>
                <c:ptCount val="2"/>
                <c:pt idx="0">
                  <c:v>Oui </c:v>
                </c:pt>
                <c:pt idx="1">
                  <c:v>Non </c:v>
                </c:pt>
              </c:strCache>
            </c:strRef>
          </c:cat>
          <c:val>
            <c:numRef>
              <c:f>'Conso contenu'!$L$27:$L$28</c:f>
              <c:numCache>
                <c:formatCode>General</c:formatCode>
                <c:ptCount val="2"/>
                <c:pt idx="0">
                  <c:v>20</c:v>
                </c:pt>
                <c:pt idx="1">
                  <c:v>27</c:v>
                </c:pt>
              </c:numCache>
            </c:numRef>
          </c:val>
        </c:ser>
        <c:dLbls>
          <c:showVal val="1"/>
        </c:dLbls>
        <c:firstSliceAng val="0"/>
      </c:pieChart>
      <c:spPr>
        <a:noFill/>
        <a:ln>
          <a:noFill/>
        </a:ln>
        <a:effectLst/>
      </c:spPr>
    </c:plotArea>
    <c:legend>
      <c:legendPos val="b"/>
      <c:spPr>
        <a:noFill/>
        <a:ln>
          <a:noFill/>
        </a:ln>
        <a:effectLst/>
      </c:spPr>
      <c:txPr>
        <a:bodyPr rot="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endParaRPr lang="fr-FR"/>
        </a:p>
      </c:txPr>
    </c:title>
    <c:plotArea>
      <c:layout/>
      <c:pieChart>
        <c:varyColors val="1"/>
        <c:ser>
          <c:idx val="0"/>
          <c:order val="0"/>
          <c:tx>
            <c:strRef>
              <c:f>'Conso contenu'!$L$35</c:f>
              <c:strCache>
                <c:ptCount val="1"/>
                <c:pt idx="0">
                  <c:v>abonnement à des hebdomadaires, magazines ou quotidiens papier</c:v>
                </c:pt>
              </c:strCache>
            </c:strRef>
          </c:tx>
          <c:dPt>
            <c:idx val="0"/>
            <c:spPr>
              <a:solidFill>
                <a:schemeClr val="accent1"/>
              </a:solidFill>
              <a:ln w="19050">
                <a:solidFill>
                  <a:schemeClr val="lt1"/>
                </a:solidFill>
              </a:ln>
              <a:effectLst/>
            </c:spPr>
          </c:dPt>
          <c:dPt>
            <c:idx val="1"/>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ctr"/>
            <c:showVal val="1"/>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'Conso contenu'!$K$36:$K$37</c:f>
              <c:strCache>
                <c:ptCount val="2"/>
                <c:pt idx="0">
                  <c:v>Oui </c:v>
                </c:pt>
                <c:pt idx="1">
                  <c:v>Non </c:v>
                </c:pt>
              </c:strCache>
            </c:strRef>
          </c:cat>
          <c:val>
            <c:numRef>
              <c:f>'Conso contenu'!$L$36:$L$37</c:f>
              <c:numCache>
                <c:formatCode>General</c:formatCode>
                <c:ptCount val="2"/>
                <c:pt idx="0">
                  <c:v>14</c:v>
                </c:pt>
                <c:pt idx="1">
                  <c:v>33</c:v>
                </c:pt>
              </c:numCache>
            </c:numRef>
          </c:val>
        </c:ser>
        <c:dLbls>
          <c:showVal val="1"/>
        </c:dLbls>
        <c:firstSliceAng val="0"/>
      </c:pieChart>
      <c:spPr>
        <a:noFill/>
        <a:ln>
          <a:noFill/>
        </a:ln>
        <a:effectLst/>
      </c:spPr>
    </c:plotArea>
    <c:legend>
      <c:legendPos val="b"/>
      <c:spPr>
        <a:noFill/>
        <a:ln>
          <a:noFill/>
        </a:ln>
        <a:effectLst/>
      </c:spPr>
      <c:txPr>
        <a:bodyPr rot="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fr-BE"/>
  <c:chart>
    <c:title>
      <c:spPr>
        <a:noFill/>
        <a:ln>
          <a:noFill/>
        </a:ln>
        <a:effectLst/>
      </c:spPr>
      <c:txPr>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endParaRPr lang="fr-FR"/>
        </a:p>
      </c:txPr>
    </c:title>
    <c:plotArea>
      <c:layout/>
      <c:pieChart>
        <c:varyColors val="1"/>
        <c:ser>
          <c:idx val="0"/>
          <c:order val="0"/>
          <c:tx>
            <c:strRef>
              <c:f>'Conso contenu'!$E$63</c:f>
              <c:strCache>
                <c:ptCount val="1"/>
                <c:pt idx="0">
                  <c:v>Equipement au travail </c:v>
                </c:pt>
              </c:strCache>
            </c:strRef>
          </c:tx>
          <c:dPt>
            <c:idx val="0"/>
            <c:spPr>
              <a:solidFill>
                <a:schemeClr val="accent1"/>
              </a:solidFill>
              <a:ln w="19050">
                <a:solidFill>
                  <a:schemeClr val="lt1"/>
                </a:solidFill>
              </a:ln>
              <a:effectLst/>
            </c:spPr>
          </c:dPt>
          <c:dPt>
            <c:idx val="1"/>
            <c:spPr>
              <a:solidFill>
                <a:schemeClr val="accent2"/>
              </a:solidFill>
              <a:ln w="19050">
                <a:solidFill>
                  <a:schemeClr val="lt1"/>
                </a:solidFill>
              </a:ln>
              <a:effectLst/>
            </c:spPr>
          </c:dPt>
          <c:dPt>
            <c:idx val="2"/>
            <c:spPr>
              <a:solidFill>
                <a:schemeClr val="accent3"/>
              </a:solidFill>
              <a:ln w="19050">
                <a:solidFill>
                  <a:schemeClr val="lt1"/>
                </a:solidFill>
              </a:ln>
              <a:effectLst/>
            </c:spPr>
          </c:dPt>
          <c:dPt>
            <c:idx val="3"/>
            <c:spPr>
              <a:solidFill>
                <a:schemeClr val="accent4"/>
              </a:solidFill>
              <a:ln w="19050">
                <a:solidFill>
                  <a:schemeClr val="lt1"/>
                </a:solidFill>
              </a:ln>
              <a:effectLst/>
            </c:spPr>
          </c:dPt>
          <c:dPt>
            <c:idx val="4"/>
            <c:spPr>
              <a:solidFill>
                <a:schemeClr val="accent5"/>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ctr"/>
            <c:showVal val="1"/>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'Conso contenu'!$D$64:$D$68</c:f>
              <c:strCache>
                <c:ptCount val="5"/>
                <c:pt idx="0">
                  <c:v>Un PC</c:v>
                </c:pt>
                <c:pt idx="1">
                  <c:v>Une tablette </c:v>
                </c:pt>
                <c:pt idx="2">
                  <c:v>Un smartphone </c:v>
                </c:pt>
                <c:pt idx="3">
                  <c:v>Une liseuse numérique </c:v>
                </c:pt>
                <c:pt idx="4">
                  <c:v>Aucune de ces outils technologiques</c:v>
                </c:pt>
              </c:strCache>
            </c:strRef>
          </c:cat>
          <c:val>
            <c:numRef>
              <c:f>'Conso contenu'!$E$64:$E$68</c:f>
              <c:numCache>
                <c:formatCode>General</c:formatCode>
                <c:ptCount val="5"/>
                <c:pt idx="0">
                  <c:v>47</c:v>
                </c:pt>
                <c:pt idx="1">
                  <c:v>14</c:v>
                </c:pt>
                <c:pt idx="2">
                  <c:v>24</c:v>
                </c:pt>
                <c:pt idx="3">
                  <c:v>2</c:v>
                </c:pt>
                <c:pt idx="4">
                  <c:v>0</c:v>
                </c:pt>
              </c:numCache>
            </c:numRef>
          </c:val>
        </c:ser>
        <c:dLbls>
          <c:showVal val="1"/>
        </c:dLbls>
        <c:firstSliceAng val="0"/>
      </c:pieChart>
      <c:spPr>
        <a:noFill/>
        <a:ln>
          <a:noFill/>
        </a:ln>
        <a:effectLst/>
      </c:spPr>
    </c:plotArea>
    <c:legend>
      <c:legendPos val="b"/>
      <c:spPr>
        <a:noFill/>
        <a:ln>
          <a:noFill/>
        </a:ln>
        <a:effectLst/>
      </c:spPr>
      <c:txPr>
        <a:bodyPr rot="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Les</a:t>
            </a:r>
            <a:r>
              <a:rPr lang="fr-FR" baseline="0"/>
              <a:t> catégories</a:t>
            </a:r>
            <a:r>
              <a:rPr lang="fr-FR"/>
              <a:t> de lecteurs </a:t>
            </a:r>
          </a:p>
        </c:rich>
      </c:tx>
      <c:spPr>
        <a:noFill/>
        <a:ln>
          <a:noFill/>
        </a:ln>
        <a:effectLst/>
      </c:spPr>
    </c:title>
    <c:plotArea>
      <c:layout/>
      <c:pieChart>
        <c:varyColors val="1"/>
        <c:ser>
          <c:idx val="0"/>
          <c:order val="0"/>
          <c:tx>
            <c:strRef>
              <c:f>'Types lecteur'!$D$51</c:f>
              <c:strCache>
                <c:ptCount val="1"/>
                <c:pt idx="0">
                  <c:v>Types de lecteurs </c:v>
                </c:pt>
              </c:strCache>
            </c:strRef>
          </c:tx>
          <c:dPt>
            <c:idx val="0"/>
            <c:spPr>
              <a:solidFill>
                <a:schemeClr val="accent1"/>
              </a:solidFill>
              <a:ln w="19050">
                <a:solidFill>
                  <a:schemeClr val="lt1"/>
                </a:solidFill>
              </a:ln>
              <a:effectLst/>
            </c:spPr>
          </c:dPt>
          <c:dPt>
            <c:idx val="1"/>
            <c:spPr>
              <a:solidFill>
                <a:schemeClr val="accent2"/>
              </a:solidFill>
              <a:ln w="19050">
                <a:solidFill>
                  <a:schemeClr val="lt1"/>
                </a:solidFill>
              </a:ln>
              <a:effectLst/>
            </c:spPr>
          </c:dPt>
          <c:dPt>
            <c:idx val="2"/>
            <c:spPr>
              <a:solidFill>
                <a:schemeClr val="accent3"/>
              </a:solidFill>
              <a:ln w="19050">
                <a:solidFill>
                  <a:schemeClr val="lt1"/>
                </a:solidFill>
              </a:ln>
              <a:effectLst/>
            </c:spPr>
          </c:dPt>
          <c:dPt>
            <c:idx val="3"/>
            <c:spPr>
              <a:solidFill>
                <a:schemeClr val="accent4"/>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inEnd"/>
            <c:showPercent val="1"/>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'Types lecteur'!$C$52:$C$55</c:f>
              <c:strCache>
                <c:ptCount val="4"/>
                <c:pt idx="0">
                  <c:v>Le surfeur </c:v>
                </c:pt>
                <c:pt idx="1">
                  <c:v>Le rameur </c:v>
                </c:pt>
                <c:pt idx="2">
                  <c:v>Le conservateur </c:v>
                </c:pt>
                <c:pt idx="3">
                  <c:v>Le rat de bibliothèque </c:v>
                </c:pt>
              </c:strCache>
            </c:strRef>
          </c:cat>
          <c:val>
            <c:numRef>
              <c:f>'Types lecteur'!$D$52:$D$55</c:f>
              <c:numCache>
                <c:formatCode>General</c:formatCode>
                <c:ptCount val="4"/>
                <c:pt idx="0">
                  <c:v>32</c:v>
                </c:pt>
                <c:pt idx="1">
                  <c:v>12</c:v>
                </c:pt>
                <c:pt idx="2">
                  <c:v>0</c:v>
                </c:pt>
                <c:pt idx="3">
                  <c:v>0</c:v>
                </c:pt>
              </c:numCache>
            </c:numRef>
          </c:val>
        </c:ser>
        <c:dLbls>
          <c:showPercent val="1"/>
        </c:dLbls>
        <c:firstSliceAng val="0"/>
      </c:pieChart>
      <c:spPr>
        <a:noFill/>
        <a:ln>
          <a:noFill/>
        </a:ln>
        <a:effectLst/>
      </c:spPr>
    </c:plotArea>
    <c:legend>
      <c:legendPos val="b"/>
      <c:spPr>
        <a:noFill/>
        <a:ln>
          <a:noFill/>
        </a:ln>
        <a:effectLst/>
      </c:spPr>
      <c:txPr>
        <a:bodyPr rot="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Préférence</a:t>
            </a:r>
            <a:r>
              <a:rPr lang="fr-FR" baseline="0"/>
              <a:t> type de support</a:t>
            </a:r>
            <a:endParaRPr lang="fr-FR"/>
          </a:p>
        </c:rich>
      </c:tx>
      <c:spPr>
        <a:noFill/>
        <a:ln>
          <a:noFill/>
        </a:ln>
        <a:effectLst/>
      </c:spPr>
    </c:title>
    <c:plotArea>
      <c:layout/>
      <c:pieChart>
        <c:varyColors val="1"/>
        <c:ser>
          <c:idx val="0"/>
          <c:order val="0"/>
          <c:dPt>
            <c:idx val="0"/>
            <c:spPr>
              <a:solidFill>
                <a:schemeClr val="accent1"/>
              </a:solidFill>
              <a:ln w="19050">
                <a:solidFill>
                  <a:schemeClr val="lt1"/>
                </a:solidFill>
              </a:ln>
              <a:effectLst/>
            </c:spPr>
          </c:dPt>
          <c:dPt>
            <c:idx val="1"/>
            <c:spPr>
              <a:solidFill>
                <a:schemeClr val="accent2"/>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ctr"/>
            <c:showVal val="1"/>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'Préférence type support '!$B$52:$B$53</c:f>
              <c:strCache>
                <c:ptCount val="2"/>
                <c:pt idx="0">
                  <c:v>Moyennes défavorable à l'écran </c:v>
                </c:pt>
                <c:pt idx="1">
                  <c:v>Moyennes favorables à l'écran </c:v>
                </c:pt>
              </c:strCache>
            </c:strRef>
          </c:cat>
          <c:val>
            <c:numRef>
              <c:f>'Préférence type support '!$H$52:$H$53</c:f>
              <c:numCache>
                <c:formatCode>General</c:formatCode>
                <c:ptCount val="2"/>
                <c:pt idx="0">
                  <c:v>9</c:v>
                </c:pt>
                <c:pt idx="1">
                  <c:v>8</c:v>
                </c:pt>
              </c:numCache>
            </c:numRef>
          </c:val>
        </c:ser>
        <c:dLbls>
          <c:showVal val="1"/>
        </c:dLbls>
        <c:firstSliceAng val="0"/>
      </c:pieChart>
      <c:spPr>
        <a:noFill/>
        <a:ln>
          <a:noFill/>
        </a:ln>
        <a:effectLst/>
      </c:spPr>
    </c:plotArea>
    <c:legend>
      <c:legendPos val="b"/>
      <c:spPr>
        <a:noFill/>
        <a:ln>
          <a:noFill/>
        </a:ln>
        <a:effectLst/>
      </c:spPr>
      <c:txPr>
        <a:bodyPr rot="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legend>
    <c:plotVisOnly val="1"/>
    <c:dispBlanksAs val="zero"/>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Le</a:t>
            </a:r>
            <a:r>
              <a:rPr lang="fr-FR" baseline="0"/>
              <a:t> </a:t>
            </a:r>
            <a:r>
              <a:rPr lang="fr-FR"/>
              <a:t>support papier a une résolution d’impression de 3 à 6 fois plus élevée que les écrans</a:t>
            </a:r>
          </a:p>
        </c:rich>
      </c:tx>
      <c:spPr>
        <a:noFill/>
        <a:ln>
          <a:noFill/>
        </a:ln>
        <a:effectLst/>
      </c:spPr>
    </c:title>
    <c:plotArea>
      <c:layout/>
      <c:barChart>
        <c:barDir val="bar"/>
        <c:grouping val="clustered"/>
        <c:ser>
          <c:idx val="0"/>
          <c:order val="0"/>
          <c:tx>
            <c:strRef>
              <c:f>'GR descriptifs'!$E$49</c:f>
              <c:strCache>
                <c:ptCount val="1"/>
                <c:pt idx="0">
                  <c:v>Êtes-vous d’accord avec le fait que le support papier a une résolution d’impression de 3 à 6 fois plus élevée que les écrans ? (Veuillez cocher la case de votre choix)</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descriptifs'!$E$50:$E$54</c:f>
              <c:numCache>
                <c:formatCode>General</c:formatCode>
                <c:ptCount val="5"/>
                <c:pt idx="0">
                  <c:v>4</c:v>
                </c:pt>
                <c:pt idx="1">
                  <c:v>8</c:v>
                </c:pt>
                <c:pt idx="2">
                  <c:v>21</c:v>
                </c:pt>
                <c:pt idx="3">
                  <c:v>10</c:v>
                </c:pt>
                <c:pt idx="4">
                  <c:v>4</c:v>
                </c:pt>
              </c:numCache>
            </c:numRef>
          </c:val>
        </c:ser>
        <c:dLbls>
          <c:showVal val="1"/>
        </c:dLbls>
        <c:gapWidth val="182"/>
        <c:axId val="100559488"/>
        <c:axId val="100565376"/>
      </c:barChart>
      <c:catAx>
        <c:axId val="100559488"/>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565376"/>
        <c:crosses val="autoZero"/>
        <c:auto val="1"/>
        <c:lblAlgn val="ctr"/>
        <c:lblOffset val="100"/>
      </c:catAx>
      <c:valAx>
        <c:axId val="100565376"/>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559488"/>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Les problèmes de reflets, d’éblouissement, de scintillation et d’instabilité sur écran peuvent rendre la lecture plus désagréable que sur support papier </a:t>
            </a:r>
          </a:p>
        </c:rich>
      </c:tx>
      <c:spPr>
        <a:noFill/>
        <a:ln>
          <a:noFill/>
        </a:ln>
        <a:effectLst/>
      </c:spPr>
    </c:title>
    <c:plotArea>
      <c:layout/>
      <c:barChart>
        <c:barDir val="bar"/>
        <c:grouping val="clustered"/>
        <c:ser>
          <c:idx val="0"/>
          <c:order val="0"/>
          <c:tx>
            <c:strRef>
              <c:f>'GR descriptifs'!$F$49</c:f>
              <c:strCache>
                <c:ptCount val="1"/>
                <c:pt idx="0">
                  <c:v>Êtes-vous d’accord avec le fait que les problèmes de reflets, d’éblouissement, de scintillation et d’instabilité sur écran peuvent rendre la lecture plus désagréable que sur support papier ?  (Veuillez cocher la case de votre choix)</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descriptifs'!$F$50:$F$54</c:f>
              <c:numCache>
                <c:formatCode>General</c:formatCode>
                <c:ptCount val="5"/>
                <c:pt idx="0">
                  <c:v>17</c:v>
                </c:pt>
                <c:pt idx="1">
                  <c:v>23</c:v>
                </c:pt>
                <c:pt idx="2">
                  <c:v>2</c:v>
                </c:pt>
                <c:pt idx="3">
                  <c:v>4</c:v>
                </c:pt>
                <c:pt idx="4">
                  <c:v>1</c:v>
                </c:pt>
              </c:numCache>
            </c:numRef>
          </c:val>
        </c:ser>
        <c:dLbls>
          <c:showVal val="1"/>
        </c:dLbls>
        <c:gapWidth val="182"/>
        <c:axId val="100618240"/>
        <c:axId val="100619776"/>
      </c:barChart>
      <c:catAx>
        <c:axId val="100618240"/>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619776"/>
        <c:crosses val="autoZero"/>
        <c:auto val="1"/>
        <c:lblAlgn val="ctr"/>
        <c:lblOffset val="100"/>
      </c:catAx>
      <c:valAx>
        <c:axId val="100619776"/>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618240"/>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Le document papier indique par sa forme et son encombrement l’étendue de son contenu, ce qui permet un repérage plus rapide des parties suivant et précédant la partie consultée qu’avec un format électronique </a:t>
            </a:r>
          </a:p>
        </c:rich>
      </c:tx>
      <c:spPr>
        <a:noFill/>
        <a:ln>
          <a:noFill/>
        </a:ln>
        <a:effectLst/>
      </c:spPr>
    </c:title>
    <c:plotArea>
      <c:layout/>
      <c:barChart>
        <c:barDir val="bar"/>
        <c:grouping val="clustered"/>
        <c:ser>
          <c:idx val="0"/>
          <c:order val="0"/>
          <c:tx>
            <c:strRef>
              <c:f>'GR descriptifs'!$G$49</c:f>
              <c:strCache>
                <c:ptCount val="1"/>
                <c:pt idx="0">
                  <c:v>Êtes-vous d’accord avec le fait que le document papier indique par sa forme et son encombrement l’étendue de son contenu, ce qui permet un repérage plus rapide des parties suivant et précédant la partie consultée qu’avec un format électronique ? (veuillez</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descriptifs'!$G$50:$G$54</c:f>
              <c:numCache>
                <c:formatCode>General</c:formatCode>
                <c:ptCount val="5"/>
                <c:pt idx="0">
                  <c:v>9</c:v>
                </c:pt>
                <c:pt idx="1">
                  <c:v>23</c:v>
                </c:pt>
                <c:pt idx="2">
                  <c:v>8</c:v>
                </c:pt>
                <c:pt idx="3">
                  <c:v>4</c:v>
                </c:pt>
                <c:pt idx="4">
                  <c:v>3</c:v>
                </c:pt>
              </c:numCache>
            </c:numRef>
          </c:val>
        </c:ser>
        <c:dLbls>
          <c:showVal val="1"/>
        </c:dLbls>
        <c:gapWidth val="182"/>
        <c:axId val="100656256"/>
        <c:axId val="100657792"/>
      </c:barChart>
      <c:catAx>
        <c:axId val="100656256"/>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657792"/>
        <c:crosses val="autoZero"/>
        <c:auto val="1"/>
        <c:lblAlgn val="ctr"/>
        <c:lblOffset val="100"/>
      </c:catAx>
      <c:valAx>
        <c:axId val="100657792"/>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656256"/>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en-US"/>
              <a:t>La matérialité du support papier indique mieux le volume du document et vous permet de vous repérer plus facilement que le support électronique ? </a:t>
            </a:r>
          </a:p>
        </c:rich>
      </c:tx>
      <c:spPr>
        <a:noFill/>
        <a:ln>
          <a:noFill/>
        </a:ln>
        <a:effectLst/>
      </c:spPr>
    </c:title>
    <c:plotArea>
      <c:layout/>
      <c:barChart>
        <c:barDir val="bar"/>
        <c:grouping val="clustered"/>
        <c:ser>
          <c:idx val="0"/>
          <c:order val="0"/>
          <c:tx>
            <c:strRef>
              <c:f>'GR descriptifs'!$H$49</c:f>
              <c:strCache>
                <c:ptCount val="1"/>
                <c:pt idx="0">
                  <c:v>Êtes-vous d'accord avec le fait que la matérialité du support papier indique mieux le volume du document et vous permet de vous repérer plus facilement que le support électronique ? (veuillez cocher la case de votre choix)</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descriptifs'!$H$50:$H$54</c:f>
              <c:numCache>
                <c:formatCode>General</c:formatCode>
                <c:ptCount val="5"/>
                <c:pt idx="0">
                  <c:v>7</c:v>
                </c:pt>
                <c:pt idx="1">
                  <c:v>16</c:v>
                </c:pt>
                <c:pt idx="2">
                  <c:v>14</c:v>
                </c:pt>
                <c:pt idx="3">
                  <c:v>8</c:v>
                </c:pt>
                <c:pt idx="4">
                  <c:v>2</c:v>
                </c:pt>
              </c:numCache>
            </c:numRef>
          </c:val>
        </c:ser>
        <c:dLbls>
          <c:showVal val="1"/>
        </c:dLbls>
        <c:gapWidth val="182"/>
        <c:axId val="100710656"/>
        <c:axId val="100716544"/>
      </c:barChart>
      <c:catAx>
        <c:axId val="100710656"/>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716544"/>
        <c:crosses val="autoZero"/>
        <c:auto val="1"/>
        <c:lblAlgn val="ctr"/>
        <c:lblOffset val="100"/>
      </c:catAx>
      <c:valAx>
        <c:axId val="100716544"/>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710656"/>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La recherche et l’accès à l’information sont plus rapides avec les documents numériques qu’avec les documents papier </a:t>
            </a:r>
          </a:p>
        </c:rich>
      </c:tx>
      <c:spPr>
        <a:noFill/>
        <a:ln>
          <a:noFill/>
        </a:ln>
        <a:effectLst/>
      </c:spPr>
    </c:title>
    <c:plotArea>
      <c:layout/>
      <c:barChart>
        <c:barDir val="bar"/>
        <c:grouping val="clustered"/>
        <c:ser>
          <c:idx val="0"/>
          <c:order val="0"/>
          <c:tx>
            <c:strRef>
              <c:f>'GR descriptifs'!$I$49</c:f>
              <c:strCache>
                <c:ptCount val="1"/>
                <c:pt idx="0">
                  <c:v>Êtes-vous d’accord avec le fait que la recherche et l’accès à l’information sont plus rapides avec les documents numériques qu’avec les documents papier ? (Veuillez cocher la case de votre choix)</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descriptifs'!$I$50:$I$54</c:f>
              <c:numCache>
                <c:formatCode>General</c:formatCode>
                <c:ptCount val="5"/>
                <c:pt idx="0">
                  <c:v>28</c:v>
                </c:pt>
                <c:pt idx="1">
                  <c:v>17</c:v>
                </c:pt>
                <c:pt idx="2">
                  <c:v>2</c:v>
                </c:pt>
                <c:pt idx="3">
                  <c:v>0</c:v>
                </c:pt>
                <c:pt idx="4">
                  <c:v>0</c:v>
                </c:pt>
              </c:numCache>
            </c:numRef>
          </c:val>
        </c:ser>
        <c:dLbls>
          <c:showVal val="1"/>
        </c:dLbls>
        <c:gapWidth val="182"/>
        <c:axId val="100724096"/>
        <c:axId val="100738176"/>
      </c:barChart>
      <c:catAx>
        <c:axId val="100724096"/>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738176"/>
        <c:crosses val="autoZero"/>
        <c:auto val="1"/>
        <c:lblAlgn val="ctr"/>
        <c:lblOffset val="100"/>
      </c:catAx>
      <c:valAx>
        <c:axId val="100738176"/>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724096"/>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Les</a:t>
            </a:r>
            <a:r>
              <a:rPr lang="fr-FR" baseline="0"/>
              <a:t> </a:t>
            </a:r>
            <a:r>
              <a:rPr lang="fr-FR"/>
              <a:t>documents numériques sont plus flexibles que les documents papier</a:t>
            </a:r>
            <a:r>
              <a:rPr lang="fr-FR" baseline="0"/>
              <a:t> d</a:t>
            </a:r>
            <a:r>
              <a:rPr lang="fr-FR"/>
              <a:t>e par</a:t>
            </a:r>
            <a:r>
              <a:rPr lang="fr-FR" baseline="0"/>
              <a:t> </a:t>
            </a:r>
            <a:r>
              <a:rPr lang="fr-FR"/>
              <a:t>les différents modes d’accès à l'information</a:t>
            </a:r>
          </a:p>
        </c:rich>
      </c:tx>
      <c:spPr>
        <a:noFill/>
        <a:ln>
          <a:noFill/>
        </a:ln>
        <a:effectLst/>
      </c:spPr>
    </c:title>
    <c:plotArea>
      <c:layout/>
      <c:barChart>
        <c:barDir val="bar"/>
        <c:grouping val="clustered"/>
        <c:ser>
          <c:idx val="0"/>
          <c:order val="0"/>
          <c:tx>
            <c:strRef>
              <c:f>'GR descriptifs'!$J$49</c:f>
              <c:strCache>
                <c:ptCount val="1"/>
                <c:pt idx="0">
                  <c:v>Êtes-vous d’accord avec le fait que les documents numériques sont plus flexibles que les documents papier ? De par : (Veuillez cocher la case de votre choix, en sachant que 1 = pas du tout d'accord et 5 = tout à fait d'accord)  [les différents modes d’acc</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descriptifs'!$J$50:$J$54</c:f>
              <c:numCache>
                <c:formatCode>General</c:formatCode>
                <c:ptCount val="5"/>
                <c:pt idx="0">
                  <c:v>17</c:v>
                </c:pt>
                <c:pt idx="1">
                  <c:v>23</c:v>
                </c:pt>
                <c:pt idx="2">
                  <c:v>6</c:v>
                </c:pt>
                <c:pt idx="3">
                  <c:v>1</c:v>
                </c:pt>
                <c:pt idx="4">
                  <c:v>0</c:v>
                </c:pt>
              </c:numCache>
            </c:numRef>
          </c:val>
        </c:ser>
        <c:dLbls>
          <c:showVal val="1"/>
        </c:dLbls>
        <c:gapWidth val="182"/>
        <c:axId val="100774656"/>
        <c:axId val="100776192"/>
      </c:barChart>
      <c:catAx>
        <c:axId val="100774656"/>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776192"/>
        <c:crosses val="autoZero"/>
        <c:auto val="1"/>
        <c:lblAlgn val="ctr"/>
        <c:lblOffset val="100"/>
      </c:catAx>
      <c:valAx>
        <c:axId val="100776192"/>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774656"/>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fr-BE"/>
  <c:chart>
    <c:title>
      <c:tx>
        <c:rich>
          <a:bodyPr rot="0" spcFirstLastPara="1" vertOverflow="ellipsis" vert="horz" wrap="square" anchor="ctr" anchorCtr="1"/>
          <a:lstStyle/>
          <a:p>
            <a:pPr>
              <a:defRPr lang="fr-FR" sz="1400" b="0" i="0" u="none" strike="noStrike" kern="1200" spc="0" baseline="0">
                <a:solidFill>
                  <a:schemeClr val="tx1">
                    <a:lumMod val="65000"/>
                    <a:lumOff val="35000"/>
                  </a:schemeClr>
                </a:solidFill>
                <a:latin typeface="+mn-lt"/>
                <a:ea typeface="+mn-ea"/>
                <a:cs typeface="+mn-cs"/>
              </a:defRPr>
            </a:pPr>
            <a:r>
              <a:rPr lang="fr-FR"/>
              <a:t>Les documents numériques sont plus flexibles que les documents papier de par</a:t>
            </a:r>
            <a:r>
              <a:rPr lang="fr-FR" baseline="0"/>
              <a:t> l</a:t>
            </a:r>
            <a:r>
              <a:rPr lang="fr-FR"/>
              <a:t>es possibilités de consultation</a:t>
            </a:r>
          </a:p>
        </c:rich>
      </c:tx>
      <c:spPr>
        <a:noFill/>
        <a:ln>
          <a:noFill/>
        </a:ln>
        <a:effectLst/>
      </c:spPr>
    </c:title>
    <c:plotArea>
      <c:layout/>
      <c:barChart>
        <c:barDir val="bar"/>
        <c:grouping val="clustered"/>
        <c:ser>
          <c:idx val="0"/>
          <c:order val="0"/>
          <c:tx>
            <c:strRef>
              <c:f>'GR descriptifs'!$K$49</c:f>
              <c:strCache>
                <c:ptCount val="1"/>
                <c:pt idx="0">
                  <c:v>Êtes-vous d’accord avec le fait que les documents numériques sont plus flexibles que les documents papier ? De par : (Veuillez cocher la case de votre choix, en sachant que 1 = pas du tout d'accord et 5 = tout à fait d'accord)  [les possibilités de consul</c:v>
                </c:pt>
              </c:strCache>
            </c:strRef>
          </c:tx>
          <c:spPr>
            <a:solidFill>
              <a:schemeClr val="accent1"/>
            </a:solidFill>
            <a:ln>
              <a:noFill/>
            </a:ln>
            <a:effectLst/>
          </c:spPr>
          <c:dLbls>
            <c:spPr>
              <a:noFill/>
              <a:ln>
                <a:noFill/>
              </a:ln>
              <a:effectLst/>
            </c:spPr>
            <c:txPr>
              <a:bodyPr rot="0" spcFirstLastPara="1" vertOverflow="ellipsis" vert="horz" wrap="square" lIns="38100" tIns="19050" rIns="38100" bIns="19050" anchor="ctr" anchorCtr="1">
                <a:spAutoFit/>
              </a:bodyPr>
              <a:lstStyle/>
              <a:p>
                <a:pPr>
                  <a:defRPr lang="fr-FR" sz="900" b="0" i="0" u="none" strike="noStrike" kern="1200" baseline="0">
                    <a:solidFill>
                      <a:schemeClr val="tx1">
                        <a:lumMod val="75000"/>
                        <a:lumOff val="25000"/>
                      </a:schemeClr>
                    </a:solidFill>
                    <a:latin typeface="+mn-lt"/>
                    <a:ea typeface="+mn-ea"/>
                    <a:cs typeface="+mn-cs"/>
                  </a:defRPr>
                </a:pPr>
                <a:endParaRPr lang="fr-FR"/>
              </a:p>
            </c:txPr>
            <c:dLblPos val="outEnd"/>
            <c:showVal val="1"/>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 descriptifs'!$A$50:$A$54</c:f>
              <c:strCache>
                <c:ptCount val="5"/>
                <c:pt idx="0">
                  <c:v>Tout à fait d'accord </c:v>
                </c:pt>
                <c:pt idx="1">
                  <c:v>Plutôt d'accord </c:v>
                </c:pt>
                <c:pt idx="2">
                  <c:v>Moyennement d'accord </c:v>
                </c:pt>
                <c:pt idx="3">
                  <c:v>Plutôt pas d'accord </c:v>
                </c:pt>
                <c:pt idx="4">
                  <c:v>Pas du tout d'accord </c:v>
                </c:pt>
              </c:strCache>
            </c:strRef>
          </c:cat>
          <c:val>
            <c:numRef>
              <c:f>'GR descriptifs'!$K$50:$K$54</c:f>
              <c:numCache>
                <c:formatCode>General</c:formatCode>
                <c:ptCount val="5"/>
                <c:pt idx="0">
                  <c:v>15</c:v>
                </c:pt>
                <c:pt idx="1">
                  <c:v>27</c:v>
                </c:pt>
                <c:pt idx="2">
                  <c:v>5</c:v>
                </c:pt>
                <c:pt idx="3">
                  <c:v>0</c:v>
                </c:pt>
                <c:pt idx="4">
                  <c:v>0</c:v>
                </c:pt>
              </c:numCache>
            </c:numRef>
          </c:val>
        </c:ser>
        <c:dLbls>
          <c:showVal val="1"/>
        </c:dLbls>
        <c:gapWidth val="182"/>
        <c:axId val="100874112"/>
        <c:axId val="100875648"/>
      </c:barChart>
      <c:catAx>
        <c:axId val="100874112"/>
        <c:scaling>
          <c:orientation val="minMax"/>
        </c:scaling>
        <c:axPos val="l"/>
        <c:numFmt formatCode="General" sourceLinked="1"/>
        <c:maj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875648"/>
        <c:crosses val="autoZero"/>
        <c:auto val="1"/>
        <c:lblAlgn val="ctr"/>
        <c:lblOffset val="100"/>
      </c:catAx>
      <c:valAx>
        <c:axId val="100875648"/>
        <c:scaling>
          <c:orientation val="minMax"/>
        </c:scaling>
        <c:axPos val="b"/>
        <c:majorGridlines>
          <c:spPr>
            <a:ln w="9525" cap="flat" cmpd="sng" algn="ctr">
              <a:solidFill>
                <a:schemeClr val="tx1">
                  <a:lumMod val="15000"/>
                  <a:lumOff val="85000"/>
                </a:schemeClr>
              </a:solidFill>
              <a:round/>
            </a:ln>
            <a:effectLst/>
          </c:spPr>
        </c:majorGridlines>
        <c:numFmt formatCode="General" sourceLinked="1"/>
        <c:majorTickMark val="none"/>
        <c:tickLblPos val="nextTo"/>
        <c:spPr>
          <a:noFill/>
          <a:ln>
            <a:noFill/>
          </a:ln>
          <a:effectLst/>
        </c:spPr>
        <c:txPr>
          <a:bodyPr rot="-60000000" spcFirstLastPara="1" vertOverflow="ellipsis" vert="horz" wrap="square" anchor="ctr" anchorCtr="1"/>
          <a:lstStyle/>
          <a:p>
            <a:pPr>
              <a:defRPr lang="fr-FR" sz="900" b="0" i="0" u="none" strike="noStrike" kern="1200" baseline="0">
                <a:solidFill>
                  <a:schemeClr val="tx1">
                    <a:lumMod val="65000"/>
                    <a:lumOff val="35000"/>
                  </a:schemeClr>
                </a:solidFill>
                <a:latin typeface="+mn-lt"/>
                <a:ea typeface="+mn-ea"/>
                <a:cs typeface="+mn-cs"/>
              </a:defRPr>
            </a:pPr>
            <a:endParaRPr lang="fr-FR"/>
          </a:p>
        </c:txPr>
        <c:crossAx val="100874112"/>
        <c:crosses val="autoZero"/>
        <c:crossBetween val="between"/>
      </c:valAx>
      <c:spPr>
        <a:noFill/>
        <a:ln>
          <a:noFill/>
        </a:ln>
        <a:effectLst/>
      </c:spPr>
    </c:plotArea>
    <c:plotVisOnly val="1"/>
    <c:dispBlanksAs val="gap"/>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4" Type="http://schemas.openxmlformats.org/officeDocument/2006/relationships/chart" Target="../charts/chart2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5" Type="http://schemas.openxmlformats.org/officeDocument/2006/relationships/chart" Target="../charts/chart26.xml"/><Relationship Id="rId4" Type="http://schemas.openxmlformats.org/officeDocument/2006/relationships/chart" Target="../charts/chart2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twoCellAnchor>
    <xdr:from>
      <xdr:col>1</xdr:col>
      <xdr:colOff>0</xdr:colOff>
      <xdr:row>78</xdr:row>
      <xdr:rowOff>134163</xdr:rowOff>
    </xdr:from>
    <xdr:to>
      <xdr:col>6</xdr:col>
      <xdr:colOff>444500</xdr:colOff>
      <xdr:row>95</xdr:row>
      <xdr:rowOff>70663</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11072</xdr:colOff>
      <xdr:row>62</xdr:row>
      <xdr:rowOff>0</xdr:rowOff>
    </xdr:from>
    <xdr:to>
      <xdr:col>10</xdr:col>
      <xdr:colOff>455572</xdr:colOff>
      <xdr:row>78</xdr:row>
      <xdr:rowOff>101600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444500</xdr:colOff>
      <xdr:row>78</xdr:row>
      <xdr:rowOff>134163</xdr:rowOff>
    </xdr:from>
    <xdr:to>
      <xdr:col>12</xdr:col>
      <xdr:colOff>63500</xdr:colOff>
      <xdr:row>95</xdr:row>
      <xdr:rowOff>70663</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520700</xdr:colOff>
      <xdr:row>55</xdr:row>
      <xdr:rowOff>0</xdr:rowOff>
    </xdr:from>
    <xdr:to>
      <xdr:col>15</xdr:col>
      <xdr:colOff>139700</xdr:colOff>
      <xdr:row>71</xdr:row>
      <xdr:rowOff>101600</xdr:rowOff>
    </xdr:to>
    <xdr:graphicFrame macro="">
      <xdr:nvGraphicFramePr>
        <xdr:cNvPr id="6" name="Graphique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685800</xdr:colOff>
      <xdr:row>71</xdr:row>
      <xdr:rowOff>114300</xdr:rowOff>
    </xdr:from>
    <xdr:to>
      <xdr:col>16</xdr:col>
      <xdr:colOff>304800</xdr:colOff>
      <xdr:row>88</xdr:row>
      <xdr:rowOff>50800</xdr:rowOff>
    </xdr:to>
    <xdr:graphicFrame macro="">
      <xdr:nvGraphicFramePr>
        <xdr:cNvPr id="7" name="Graphique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132229</xdr:colOff>
      <xdr:row>55</xdr:row>
      <xdr:rowOff>1992</xdr:rowOff>
    </xdr:from>
    <xdr:to>
      <xdr:col>20</xdr:col>
      <xdr:colOff>572993</xdr:colOff>
      <xdr:row>71</xdr:row>
      <xdr:rowOff>100355</xdr:rowOff>
    </xdr:to>
    <xdr:graphicFrame macro="">
      <xdr:nvGraphicFramePr>
        <xdr:cNvPr id="8" name="Graphique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303804</xdr:colOff>
      <xdr:row>71</xdr:row>
      <xdr:rowOff>122517</xdr:rowOff>
    </xdr:from>
    <xdr:to>
      <xdr:col>21</xdr:col>
      <xdr:colOff>766980</xdr:colOff>
      <xdr:row>88</xdr:row>
      <xdr:rowOff>114050</xdr:rowOff>
    </xdr:to>
    <xdr:graphicFrame macro="">
      <xdr:nvGraphicFramePr>
        <xdr:cNvPr id="9" name="Graphique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577725</xdr:colOff>
      <xdr:row>54</xdr:row>
      <xdr:rowOff>159871</xdr:rowOff>
    </xdr:from>
    <xdr:to>
      <xdr:col>26</xdr:col>
      <xdr:colOff>219137</xdr:colOff>
      <xdr:row>71</xdr:row>
      <xdr:rowOff>151404</xdr:rowOff>
    </xdr:to>
    <xdr:graphicFrame macro="">
      <xdr:nvGraphicFramePr>
        <xdr:cNvPr id="10" name="Graphique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789392</xdr:colOff>
      <xdr:row>71</xdr:row>
      <xdr:rowOff>159870</xdr:rowOff>
    </xdr:from>
    <xdr:to>
      <xdr:col>27</xdr:col>
      <xdr:colOff>430804</xdr:colOff>
      <xdr:row>88</xdr:row>
      <xdr:rowOff>151403</xdr:rowOff>
    </xdr:to>
    <xdr:graphicFrame macro="">
      <xdr:nvGraphicFramePr>
        <xdr:cNvPr id="11" name="Graphique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241549</xdr:colOff>
      <xdr:row>55</xdr:row>
      <xdr:rowOff>10459</xdr:rowOff>
    </xdr:from>
    <xdr:to>
      <xdr:col>31</xdr:col>
      <xdr:colOff>704725</xdr:colOff>
      <xdr:row>72</xdr:row>
      <xdr:rowOff>1992</xdr:rowOff>
    </xdr:to>
    <xdr:graphicFrame macro="">
      <xdr:nvGraphicFramePr>
        <xdr:cNvPr id="12" name="Graphique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27</xdr:col>
      <xdr:colOff>440764</xdr:colOff>
      <xdr:row>71</xdr:row>
      <xdr:rowOff>159870</xdr:rowOff>
    </xdr:from>
    <xdr:to>
      <xdr:col>33</xdr:col>
      <xdr:colOff>82176</xdr:colOff>
      <xdr:row>88</xdr:row>
      <xdr:rowOff>151403</xdr:rowOff>
    </xdr:to>
    <xdr:graphicFrame macro="">
      <xdr:nvGraphicFramePr>
        <xdr:cNvPr id="13" name="Graphique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31</xdr:col>
      <xdr:colOff>720911</xdr:colOff>
      <xdr:row>54</xdr:row>
      <xdr:rowOff>159870</xdr:rowOff>
    </xdr:from>
    <xdr:to>
      <xdr:col>37</xdr:col>
      <xdr:colOff>362323</xdr:colOff>
      <xdr:row>71</xdr:row>
      <xdr:rowOff>151403</xdr:rowOff>
    </xdr:to>
    <xdr:graphicFrame macro="">
      <xdr:nvGraphicFramePr>
        <xdr:cNvPr id="15" name="Graphique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33</xdr:col>
      <xdr:colOff>73461</xdr:colOff>
      <xdr:row>71</xdr:row>
      <xdr:rowOff>159871</xdr:rowOff>
    </xdr:from>
    <xdr:to>
      <xdr:col>38</xdr:col>
      <xdr:colOff>536637</xdr:colOff>
      <xdr:row>88</xdr:row>
      <xdr:rowOff>151404</xdr:rowOff>
    </xdr:to>
    <xdr:graphicFrame macro="">
      <xdr:nvGraphicFramePr>
        <xdr:cNvPr id="16" name="Graphique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37</xdr:col>
      <xdr:colOff>384735</xdr:colOff>
      <xdr:row>55</xdr:row>
      <xdr:rowOff>10458</xdr:rowOff>
    </xdr:from>
    <xdr:to>
      <xdr:col>43</xdr:col>
      <xdr:colOff>26147</xdr:colOff>
      <xdr:row>72</xdr:row>
      <xdr:rowOff>1991</xdr:rowOff>
    </xdr:to>
    <xdr:graphicFrame macro="">
      <xdr:nvGraphicFramePr>
        <xdr:cNvPr id="17" name="Graphique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38</xdr:col>
      <xdr:colOff>550332</xdr:colOff>
      <xdr:row>72</xdr:row>
      <xdr:rowOff>27788</xdr:rowOff>
    </xdr:from>
    <xdr:to>
      <xdr:col>44</xdr:col>
      <xdr:colOff>143932</xdr:colOff>
      <xdr:row>88</xdr:row>
      <xdr:rowOff>61655</xdr:rowOff>
    </xdr:to>
    <xdr:graphicFrame macro="">
      <xdr:nvGraphicFramePr>
        <xdr:cNvPr id="18" name="Graphique 1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43</xdr:col>
      <xdr:colOff>59266</xdr:colOff>
      <xdr:row>55</xdr:row>
      <xdr:rowOff>33868</xdr:rowOff>
    </xdr:from>
    <xdr:to>
      <xdr:col>48</xdr:col>
      <xdr:colOff>482599</xdr:colOff>
      <xdr:row>71</xdr:row>
      <xdr:rowOff>67734</xdr:rowOff>
    </xdr:to>
    <xdr:graphicFrame macro="">
      <xdr:nvGraphicFramePr>
        <xdr:cNvPr id="19" name="Graphique 1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142596</xdr:colOff>
      <xdr:row>61</xdr:row>
      <xdr:rowOff>160198</xdr:rowOff>
    </xdr:from>
    <xdr:to>
      <xdr:col>4</xdr:col>
      <xdr:colOff>804333</xdr:colOff>
      <xdr:row>78</xdr:row>
      <xdr:rowOff>62608</xdr:rowOff>
    </xdr:to>
    <xdr:graphicFrame macro="">
      <xdr:nvGraphicFramePr>
        <xdr:cNvPr id="22" name="Graphique 2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133350</xdr:colOff>
      <xdr:row>48</xdr:row>
      <xdr:rowOff>88900</xdr:rowOff>
    </xdr:from>
    <xdr:to>
      <xdr:col>3</xdr:col>
      <xdr:colOff>641350</xdr:colOff>
      <xdr:row>65</xdr:row>
      <xdr:rowOff>25400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654050</xdr:colOff>
      <xdr:row>58</xdr:row>
      <xdr:rowOff>127000</xdr:rowOff>
    </xdr:from>
    <xdr:to>
      <xdr:col>5</xdr:col>
      <xdr:colOff>57150</xdr:colOff>
      <xdr:row>75</xdr:row>
      <xdr:rowOff>63500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158750</xdr:colOff>
      <xdr:row>65</xdr:row>
      <xdr:rowOff>88900</xdr:rowOff>
    </xdr:from>
    <xdr:to>
      <xdr:col>3</xdr:col>
      <xdr:colOff>666750</xdr:colOff>
      <xdr:row>82</xdr:row>
      <xdr:rowOff>25400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1695450</xdr:colOff>
      <xdr:row>82</xdr:row>
      <xdr:rowOff>76200</xdr:rowOff>
    </xdr:from>
    <xdr:to>
      <xdr:col>3</xdr:col>
      <xdr:colOff>2203450</xdr:colOff>
      <xdr:row>99</xdr:row>
      <xdr:rowOff>12700</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323850</xdr:colOff>
      <xdr:row>9</xdr:row>
      <xdr:rowOff>25400</xdr:rowOff>
    </xdr:from>
    <xdr:to>
      <xdr:col>9</xdr:col>
      <xdr:colOff>768350</xdr:colOff>
      <xdr:row>25</xdr:row>
      <xdr:rowOff>127000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704850</xdr:colOff>
      <xdr:row>3</xdr:row>
      <xdr:rowOff>88900</xdr:rowOff>
    </xdr:from>
    <xdr:to>
      <xdr:col>20</xdr:col>
      <xdr:colOff>323850</xdr:colOff>
      <xdr:row>20</xdr:row>
      <xdr:rowOff>25400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298450</xdr:colOff>
      <xdr:row>26</xdr:row>
      <xdr:rowOff>50800</xdr:rowOff>
    </xdr:from>
    <xdr:to>
      <xdr:col>9</xdr:col>
      <xdr:colOff>742950</xdr:colOff>
      <xdr:row>42</xdr:row>
      <xdr:rowOff>152400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311150</xdr:colOff>
      <xdr:row>39</xdr:row>
      <xdr:rowOff>63500</xdr:rowOff>
    </xdr:from>
    <xdr:to>
      <xdr:col>15</xdr:col>
      <xdr:colOff>755650</xdr:colOff>
      <xdr:row>56</xdr:row>
      <xdr:rowOff>0</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387350</xdr:colOff>
      <xdr:row>43</xdr:row>
      <xdr:rowOff>50800</xdr:rowOff>
    </xdr:from>
    <xdr:to>
      <xdr:col>10</xdr:col>
      <xdr:colOff>6350</xdr:colOff>
      <xdr:row>59</xdr:row>
      <xdr:rowOff>152400</xdr:rowOff>
    </xdr:to>
    <xdr:graphicFrame macro="">
      <xdr:nvGraphicFramePr>
        <xdr:cNvPr id="6" name="Graphique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819150</xdr:colOff>
      <xdr:row>49</xdr:row>
      <xdr:rowOff>0</xdr:rowOff>
    </xdr:from>
    <xdr:to>
      <xdr:col>10</xdr:col>
      <xdr:colOff>438150</xdr:colOff>
      <xdr:row>64</xdr:row>
      <xdr:rowOff>152400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18</xdr:col>
      <xdr:colOff>357716</xdr:colOff>
      <xdr:row>15</xdr:row>
      <xdr:rowOff>16934</xdr:rowOff>
    </xdr:from>
    <xdr:to>
      <xdr:col>23</xdr:col>
      <xdr:colOff>806449</xdr:colOff>
      <xdr:row>31</xdr:row>
      <xdr:rowOff>118534</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Bureau">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dimension ref="A1:AC48"/>
  <sheetViews>
    <sheetView topLeftCell="M1" zoomScale="85" workbookViewId="0">
      <pane ySplit="1" topLeftCell="A2" activePane="bottomLeft" state="frozen"/>
      <selection pane="bottomLeft" activeCell="O32" sqref="O32"/>
    </sheetView>
  </sheetViews>
  <sheetFormatPr baseColWidth="10" defaultColWidth="14.42578125" defaultRowHeight="15.75" customHeight="1"/>
  <cols>
    <col min="1" max="18" width="21.42578125" customWidth="1"/>
    <col min="19" max="19" width="50.28515625" customWidth="1"/>
    <col min="20" max="35" width="21.42578125" customWidth="1"/>
  </cols>
  <sheetData>
    <row r="1" spans="1:29" ht="15.75" customHeight="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ht="15.75" customHeight="1">
      <c r="A2" s="1">
        <v>42916.350400960648</v>
      </c>
      <c r="B2" s="2">
        <v>5</v>
      </c>
      <c r="C2" s="2">
        <v>5</v>
      </c>
      <c r="D2" s="2">
        <v>5</v>
      </c>
      <c r="E2" s="2">
        <v>3</v>
      </c>
      <c r="F2" s="2">
        <v>5</v>
      </c>
      <c r="G2" s="2">
        <v>5</v>
      </c>
      <c r="H2" s="2">
        <v>5</v>
      </c>
      <c r="I2" s="2">
        <v>5</v>
      </c>
      <c r="J2" s="2">
        <v>4</v>
      </c>
      <c r="K2" s="2">
        <v>4</v>
      </c>
      <c r="L2" s="2">
        <v>2</v>
      </c>
      <c r="M2" s="2">
        <v>5</v>
      </c>
      <c r="N2" s="2">
        <v>5</v>
      </c>
      <c r="O2" s="2">
        <v>5</v>
      </c>
      <c r="P2" s="2">
        <v>4</v>
      </c>
      <c r="Q2" s="2">
        <v>3</v>
      </c>
      <c r="R2" s="2">
        <v>3</v>
      </c>
      <c r="T2" s="2" t="s">
        <v>29</v>
      </c>
      <c r="U2" s="2" t="s">
        <v>30</v>
      </c>
      <c r="V2" s="2" t="s">
        <v>31</v>
      </c>
      <c r="W2" s="2" t="s">
        <v>32</v>
      </c>
      <c r="X2" s="2" t="s">
        <v>33</v>
      </c>
      <c r="Y2" s="2" t="s">
        <v>34</v>
      </c>
      <c r="Z2" s="2" t="s">
        <v>35</v>
      </c>
      <c r="AA2" s="2" t="s">
        <v>35</v>
      </c>
      <c r="AB2" s="2" t="s">
        <v>35</v>
      </c>
      <c r="AC2" s="2" t="s">
        <v>36</v>
      </c>
    </row>
    <row r="3" spans="1:29" ht="15.75" customHeight="1">
      <c r="A3" s="1">
        <v>42921.68628710648</v>
      </c>
      <c r="B3" s="2">
        <v>3</v>
      </c>
      <c r="C3" s="2">
        <v>4</v>
      </c>
      <c r="D3" s="2">
        <v>3</v>
      </c>
      <c r="E3" s="2">
        <v>1</v>
      </c>
      <c r="F3" s="2">
        <v>4</v>
      </c>
      <c r="G3" s="2">
        <v>3</v>
      </c>
      <c r="H3" s="2">
        <v>3</v>
      </c>
      <c r="I3" s="2">
        <v>5</v>
      </c>
      <c r="J3" s="2">
        <v>5</v>
      </c>
      <c r="K3" s="2">
        <v>5</v>
      </c>
      <c r="L3" s="2">
        <v>4</v>
      </c>
      <c r="M3" s="2">
        <v>5</v>
      </c>
      <c r="N3" s="2">
        <v>3</v>
      </c>
      <c r="O3" s="2">
        <v>3</v>
      </c>
      <c r="P3" s="2">
        <v>5</v>
      </c>
      <c r="Q3" s="2">
        <v>3</v>
      </c>
      <c r="R3" s="2">
        <v>5</v>
      </c>
      <c r="S3" s="2" t="s">
        <v>37</v>
      </c>
      <c r="T3" s="2" t="s">
        <v>38</v>
      </c>
      <c r="U3" s="2" t="s">
        <v>39</v>
      </c>
      <c r="V3" s="2" t="s">
        <v>40</v>
      </c>
      <c r="W3" s="2" t="s">
        <v>41</v>
      </c>
      <c r="X3" s="2" t="s">
        <v>42</v>
      </c>
      <c r="Y3" s="2" t="s">
        <v>43</v>
      </c>
      <c r="Z3" s="2" t="s">
        <v>35</v>
      </c>
      <c r="AA3" s="2" t="s">
        <v>35</v>
      </c>
      <c r="AB3" s="2" t="s">
        <v>36</v>
      </c>
      <c r="AC3" s="2" t="s">
        <v>36</v>
      </c>
    </row>
    <row r="4" spans="1:29" ht="15.75" customHeight="1">
      <c r="A4" s="1">
        <v>42921.688040451394</v>
      </c>
      <c r="B4" s="2">
        <v>5</v>
      </c>
      <c r="C4" s="2">
        <v>5</v>
      </c>
      <c r="D4" s="2">
        <v>5</v>
      </c>
      <c r="E4" s="2">
        <v>3</v>
      </c>
      <c r="F4" s="2">
        <v>4</v>
      </c>
      <c r="G4" s="2">
        <v>4</v>
      </c>
      <c r="H4" s="2">
        <v>4</v>
      </c>
      <c r="I4" s="2">
        <v>5</v>
      </c>
      <c r="J4" s="2">
        <v>4</v>
      </c>
      <c r="K4" s="2">
        <v>4</v>
      </c>
      <c r="L4" s="2">
        <v>3</v>
      </c>
      <c r="M4" s="2">
        <v>5</v>
      </c>
      <c r="N4" s="2">
        <v>5</v>
      </c>
      <c r="O4" s="2">
        <v>5</v>
      </c>
      <c r="P4" s="2">
        <v>4</v>
      </c>
      <c r="Q4" s="2">
        <v>5</v>
      </c>
      <c r="R4" s="2">
        <v>5</v>
      </c>
      <c r="S4" s="2" t="s">
        <v>36</v>
      </c>
      <c r="T4" s="2" t="s">
        <v>44</v>
      </c>
      <c r="U4" s="2" t="s">
        <v>39</v>
      </c>
      <c r="V4" s="2" t="s">
        <v>40</v>
      </c>
      <c r="W4" s="2" t="s">
        <v>45</v>
      </c>
      <c r="X4" s="2" t="s">
        <v>42</v>
      </c>
      <c r="Y4" s="2" t="s">
        <v>34</v>
      </c>
      <c r="Z4" s="2" t="s">
        <v>35</v>
      </c>
      <c r="AA4" s="2" t="s">
        <v>35</v>
      </c>
      <c r="AB4" s="2" t="s">
        <v>36</v>
      </c>
      <c r="AC4" s="2" t="s">
        <v>36</v>
      </c>
    </row>
    <row r="5" spans="1:29" ht="15.75" customHeight="1">
      <c r="A5" s="1">
        <v>42921.716754803245</v>
      </c>
      <c r="B5" s="2">
        <v>5</v>
      </c>
      <c r="C5" s="2">
        <v>5</v>
      </c>
      <c r="D5" s="2">
        <v>5</v>
      </c>
      <c r="E5" s="2">
        <v>4</v>
      </c>
      <c r="F5" s="2">
        <v>5</v>
      </c>
      <c r="G5" s="2">
        <v>5</v>
      </c>
      <c r="H5" s="2">
        <v>5</v>
      </c>
      <c r="I5" s="2">
        <v>5</v>
      </c>
      <c r="J5" s="2">
        <v>5</v>
      </c>
      <c r="K5" s="2">
        <v>5</v>
      </c>
      <c r="L5" s="2">
        <v>5</v>
      </c>
      <c r="M5" s="2">
        <v>5</v>
      </c>
      <c r="N5" s="2">
        <v>4</v>
      </c>
      <c r="O5" s="2">
        <v>3</v>
      </c>
      <c r="P5" s="2">
        <v>5</v>
      </c>
      <c r="Q5" s="2">
        <v>4</v>
      </c>
      <c r="R5" s="2">
        <v>4</v>
      </c>
      <c r="S5" s="2" t="s">
        <v>36</v>
      </c>
      <c r="T5" s="2" t="s">
        <v>29</v>
      </c>
      <c r="U5" s="2" t="s">
        <v>30</v>
      </c>
      <c r="V5" s="2" t="s">
        <v>46</v>
      </c>
      <c r="W5" s="2" t="s">
        <v>41</v>
      </c>
      <c r="X5" s="2" t="s">
        <v>33</v>
      </c>
      <c r="Y5" s="2" t="s">
        <v>47</v>
      </c>
      <c r="Z5" s="2" t="s">
        <v>35</v>
      </c>
      <c r="AA5" s="2" t="s">
        <v>35</v>
      </c>
      <c r="AB5" s="2" t="s">
        <v>36</v>
      </c>
      <c r="AC5" s="2" t="s">
        <v>36</v>
      </c>
    </row>
    <row r="6" spans="1:29" ht="15.75" customHeight="1">
      <c r="A6" s="1">
        <v>42921.73001994213</v>
      </c>
      <c r="B6" s="2">
        <v>5</v>
      </c>
      <c r="C6" s="2">
        <v>5</v>
      </c>
      <c r="D6" s="2">
        <v>5</v>
      </c>
      <c r="E6" s="2">
        <v>4</v>
      </c>
      <c r="F6" s="2">
        <v>5</v>
      </c>
      <c r="G6" s="2">
        <v>5</v>
      </c>
      <c r="H6" s="2">
        <v>4</v>
      </c>
      <c r="I6" s="2">
        <v>3</v>
      </c>
      <c r="J6" s="2">
        <v>3</v>
      </c>
      <c r="K6" s="2">
        <v>3</v>
      </c>
      <c r="L6" s="2">
        <v>2</v>
      </c>
      <c r="M6" s="2">
        <v>3</v>
      </c>
      <c r="N6" s="2">
        <v>5</v>
      </c>
      <c r="O6" s="2">
        <v>5</v>
      </c>
      <c r="P6" s="2">
        <v>3</v>
      </c>
      <c r="Q6" s="2">
        <v>4</v>
      </c>
      <c r="R6" s="2">
        <v>5</v>
      </c>
      <c r="T6" s="2" t="s">
        <v>29</v>
      </c>
      <c r="U6" s="2" t="s">
        <v>30</v>
      </c>
      <c r="V6" s="2" t="s">
        <v>40</v>
      </c>
      <c r="W6" s="2" t="s">
        <v>48</v>
      </c>
      <c r="X6" s="2" t="s">
        <v>42</v>
      </c>
      <c r="Y6" s="2" t="s">
        <v>43</v>
      </c>
      <c r="Z6" s="2" t="s">
        <v>35</v>
      </c>
      <c r="AA6" s="2" t="s">
        <v>35</v>
      </c>
      <c r="AB6" s="2" t="s">
        <v>36</v>
      </c>
      <c r="AC6" s="2" t="s">
        <v>36</v>
      </c>
    </row>
    <row r="7" spans="1:29" ht="15.75" customHeight="1">
      <c r="A7" s="1">
        <v>42921.747358865745</v>
      </c>
      <c r="B7" s="2">
        <v>5</v>
      </c>
      <c r="C7" s="2">
        <v>5</v>
      </c>
      <c r="D7" s="2">
        <v>5</v>
      </c>
      <c r="E7" s="2">
        <v>3</v>
      </c>
      <c r="F7" s="2">
        <v>5</v>
      </c>
      <c r="G7" s="2">
        <v>5</v>
      </c>
      <c r="H7" s="2">
        <v>5</v>
      </c>
      <c r="I7" s="2">
        <v>5</v>
      </c>
      <c r="J7" s="2">
        <v>5</v>
      </c>
      <c r="K7" s="2">
        <v>5</v>
      </c>
      <c r="L7" s="2">
        <v>5</v>
      </c>
      <c r="M7" s="2">
        <v>5</v>
      </c>
      <c r="N7" s="2">
        <v>5</v>
      </c>
      <c r="O7" s="2">
        <v>2</v>
      </c>
      <c r="P7" s="2">
        <v>2</v>
      </c>
      <c r="Q7" s="2">
        <v>5</v>
      </c>
      <c r="R7" s="2">
        <v>5</v>
      </c>
      <c r="S7" s="2" t="s">
        <v>49</v>
      </c>
      <c r="T7" s="2" t="s">
        <v>38</v>
      </c>
      <c r="U7" s="2" t="s">
        <v>39</v>
      </c>
      <c r="V7" s="2" t="s">
        <v>50</v>
      </c>
      <c r="W7" s="2" t="s">
        <v>32</v>
      </c>
      <c r="X7" s="2" t="s">
        <v>42</v>
      </c>
      <c r="Y7" s="2" t="s">
        <v>34</v>
      </c>
      <c r="Z7" s="2" t="s">
        <v>35</v>
      </c>
      <c r="AA7" s="2" t="s">
        <v>35</v>
      </c>
      <c r="AB7" s="2" t="s">
        <v>35</v>
      </c>
      <c r="AC7" s="2" t="s">
        <v>35</v>
      </c>
    </row>
    <row r="8" spans="1:29" ht="15.75" customHeight="1">
      <c r="A8" s="1">
        <v>42921.784508402779</v>
      </c>
      <c r="B8" s="2">
        <v>3</v>
      </c>
      <c r="C8" s="2">
        <v>3</v>
      </c>
      <c r="D8" s="2">
        <v>2</v>
      </c>
      <c r="E8" s="2">
        <v>3</v>
      </c>
      <c r="F8" s="2">
        <v>4</v>
      </c>
      <c r="G8" s="2">
        <v>2</v>
      </c>
      <c r="H8" s="2">
        <v>2</v>
      </c>
      <c r="I8" s="2">
        <v>5</v>
      </c>
      <c r="J8" s="2">
        <v>4</v>
      </c>
      <c r="K8" s="2">
        <v>4</v>
      </c>
      <c r="L8" s="2">
        <v>4</v>
      </c>
      <c r="M8" s="2">
        <v>4</v>
      </c>
      <c r="N8" s="2">
        <v>2</v>
      </c>
      <c r="O8" s="2">
        <v>4</v>
      </c>
      <c r="P8" s="2">
        <v>2</v>
      </c>
      <c r="Q8" s="2">
        <v>2</v>
      </c>
      <c r="R8" s="2">
        <v>5</v>
      </c>
      <c r="T8" s="2" t="s">
        <v>29</v>
      </c>
      <c r="U8" s="2" t="s">
        <v>30</v>
      </c>
      <c r="V8" s="2" t="s">
        <v>40</v>
      </c>
      <c r="W8" s="2" t="s">
        <v>51</v>
      </c>
      <c r="X8" s="2" t="s">
        <v>42</v>
      </c>
      <c r="Y8" s="2" t="s">
        <v>43</v>
      </c>
      <c r="Z8" s="2" t="s">
        <v>35</v>
      </c>
      <c r="AA8" s="2" t="s">
        <v>35</v>
      </c>
      <c r="AB8" s="2" t="s">
        <v>36</v>
      </c>
      <c r="AC8" s="2" t="s">
        <v>36</v>
      </c>
    </row>
    <row r="9" spans="1:29" ht="15.75" customHeight="1">
      <c r="A9" s="1">
        <v>42921.889807812498</v>
      </c>
      <c r="B9" s="2">
        <v>4</v>
      </c>
      <c r="C9" s="2">
        <v>5</v>
      </c>
      <c r="D9" s="2">
        <v>2</v>
      </c>
      <c r="E9" s="2">
        <v>3</v>
      </c>
      <c r="F9" s="2">
        <v>5</v>
      </c>
      <c r="G9" s="2">
        <v>4</v>
      </c>
      <c r="H9" s="2">
        <v>4</v>
      </c>
      <c r="I9" s="2">
        <v>5</v>
      </c>
      <c r="J9" s="2">
        <v>5</v>
      </c>
      <c r="K9" s="2">
        <v>4</v>
      </c>
      <c r="L9" s="2">
        <v>5</v>
      </c>
      <c r="M9" s="2">
        <v>5</v>
      </c>
      <c r="N9" s="2">
        <v>5</v>
      </c>
      <c r="O9" s="2">
        <v>4</v>
      </c>
      <c r="P9" s="2">
        <v>5</v>
      </c>
      <c r="Q9" s="2">
        <v>3</v>
      </c>
      <c r="R9" s="2">
        <v>5</v>
      </c>
      <c r="S9" s="2" t="s">
        <v>52</v>
      </c>
      <c r="T9" s="2" t="s">
        <v>29</v>
      </c>
      <c r="U9" s="2" t="s">
        <v>30</v>
      </c>
      <c r="V9" s="2" t="s">
        <v>31</v>
      </c>
      <c r="W9" s="2" t="s">
        <v>41</v>
      </c>
      <c r="X9" s="2" t="s">
        <v>33</v>
      </c>
      <c r="Y9" s="2" t="s">
        <v>53</v>
      </c>
      <c r="Z9" s="2" t="s">
        <v>35</v>
      </c>
      <c r="AA9" s="2" t="s">
        <v>35</v>
      </c>
      <c r="AB9" s="2" t="s">
        <v>35</v>
      </c>
      <c r="AC9" s="2" t="s">
        <v>35</v>
      </c>
    </row>
    <row r="10" spans="1:29" ht="15.75" customHeight="1">
      <c r="A10" s="1">
        <v>42921.953504618054</v>
      </c>
      <c r="B10" s="2">
        <v>3</v>
      </c>
      <c r="C10" s="2">
        <v>3</v>
      </c>
      <c r="D10" s="2">
        <v>4</v>
      </c>
      <c r="E10" s="2">
        <v>3</v>
      </c>
      <c r="F10" s="2">
        <v>4</v>
      </c>
      <c r="G10" s="2">
        <v>4</v>
      </c>
      <c r="H10" s="2">
        <v>3</v>
      </c>
      <c r="I10" s="2">
        <v>4</v>
      </c>
      <c r="J10" s="2">
        <v>4</v>
      </c>
      <c r="K10" s="2">
        <v>4</v>
      </c>
      <c r="L10" s="2">
        <v>4</v>
      </c>
      <c r="M10" s="2">
        <v>5</v>
      </c>
      <c r="N10" s="2">
        <v>5</v>
      </c>
      <c r="O10" s="2">
        <v>2</v>
      </c>
      <c r="P10" s="2">
        <v>4</v>
      </c>
      <c r="Q10" s="2">
        <v>4</v>
      </c>
      <c r="R10" s="2">
        <v>3</v>
      </c>
      <c r="S10" s="2" t="s">
        <v>54</v>
      </c>
      <c r="T10" s="2" t="s">
        <v>29</v>
      </c>
      <c r="U10" s="2" t="s">
        <v>39</v>
      </c>
      <c r="V10" s="2" t="s">
        <v>50</v>
      </c>
      <c r="W10" s="2" t="s">
        <v>32</v>
      </c>
      <c r="X10" s="2" t="s">
        <v>42</v>
      </c>
      <c r="Y10" s="2" t="s">
        <v>43</v>
      </c>
      <c r="Z10" s="2" t="s">
        <v>35</v>
      </c>
      <c r="AA10" s="2" t="s">
        <v>35</v>
      </c>
      <c r="AB10" s="2" t="s">
        <v>35</v>
      </c>
      <c r="AC10" s="2" t="s">
        <v>35</v>
      </c>
    </row>
    <row r="11" spans="1:29" ht="15.75" customHeight="1">
      <c r="A11" s="1">
        <v>42921.978710625001</v>
      </c>
      <c r="B11" s="2">
        <v>3</v>
      </c>
      <c r="C11" s="2">
        <v>3</v>
      </c>
      <c r="D11" s="2">
        <v>2</v>
      </c>
      <c r="E11" s="2">
        <v>2</v>
      </c>
      <c r="F11" s="2">
        <v>4</v>
      </c>
      <c r="G11" s="2">
        <v>2</v>
      </c>
      <c r="H11" s="2">
        <v>2</v>
      </c>
      <c r="I11" s="2">
        <v>4</v>
      </c>
      <c r="J11" s="2">
        <v>3</v>
      </c>
      <c r="K11" s="2">
        <v>3</v>
      </c>
      <c r="L11" s="2">
        <v>3</v>
      </c>
      <c r="M11" s="2">
        <v>3</v>
      </c>
      <c r="N11" s="2">
        <v>2</v>
      </c>
      <c r="O11" s="2">
        <v>3</v>
      </c>
      <c r="P11" s="2">
        <v>2</v>
      </c>
      <c r="Q11" s="2">
        <v>3</v>
      </c>
      <c r="R11" s="2">
        <v>4</v>
      </c>
      <c r="S11" s="2" t="s">
        <v>55</v>
      </c>
      <c r="T11" s="2" t="s">
        <v>29</v>
      </c>
      <c r="U11" s="2" t="s">
        <v>30</v>
      </c>
      <c r="V11" s="2" t="s">
        <v>31</v>
      </c>
      <c r="W11" s="2" t="s">
        <v>41</v>
      </c>
      <c r="X11" s="2" t="s">
        <v>33</v>
      </c>
      <c r="Y11" s="2" t="s">
        <v>34</v>
      </c>
      <c r="Z11" s="2" t="s">
        <v>35</v>
      </c>
      <c r="AA11" s="2" t="s">
        <v>35</v>
      </c>
      <c r="AB11" s="2" t="s">
        <v>35</v>
      </c>
      <c r="AC11" s="2" t="s">
        <v>36</v>
      </c>
    </row>
    <row r="12" spans="1:29" ht="15.75" customHeight="1">
      <c r="A12" s="1">
        <v>42922.243998993057</v>
      </c>
      <c r="B12" s="2">
        <v>5</v>
      </c>
      <c r="C12" s="2">
        <v>5</v>
      </c>
      <c r="D12" s="2">
        <v>5</v>
      </c>
      <c r="E12" s="2">
        <v>5</v>
      </c>
      <c r="F12" s="2">
        <v>5</v>
      </c>
      <c r="G12" s="2">
        <v>5</v>
      </c>
      <c r="H12" s="2">
        <v>5</v>
      </c>
      <c r="I12" s="2">
        <v>3</v>
      </c>
      <c r="J12" s="2">
        <v>3</v>
      </c>
      <c r="K12" s="2">
        <v>3</v>
      </c>
      <c r="L12" s="2">
        <v>5</v>
      </c>
      <c r="M12" s="2">
        <v>5</v>
      </c>
      <c r="N12" s="2">
        <v>5</v>
      </c>
      <c r="O12" s="2">
        <v>5</v>
      </c>
      <c r="P12" s="2">
        <v>5</v>
      </c>
      <c r="Q12" s="2">
        <v>4</v>
      </c>
      <c r="R12" s="2">
        <v>3</v>
      </c>
      <c r="T12" s="2" t="s">
        <v>38</v>
      </c>
      <c r="U12" s="2" t="s">
        <v>30</v>
      </c>
      <c r="V12" s="2" t="s">
        <v>40</v>
      </c>
      <c r="W12" s="2" t="s">
        <v>32</v>
      </c>
      <c r="X12" s="2" t="s">
        <v>42</v>
      </c>
      <c r="Y12" s="2" t="s">
        <v>53</v>
      </c>
      <c r="Z12" s="2" t="s">
        <v>35</v>
      </c>
      <c r="AA12" s="2" t="s">
        <v>35</v>
      </c>
      <c r="AB12" s="2" t="s">
        <v>36</v>
      </c>
      <c r="AC12" s="2" t="s">
        <v>35</v>
      </c>
    </row>
    <row r="13" spans="1:29" ht="15.75" customHeight="1">
      <c r="A13" s="1">
        <v>42922.339043599539</v>
      </c>
      <c r="B13" s="2">
        <v>2</v>
      </c>
      <c r="C13" s="2">
        <v>4</v>
      </c>
      <c r="D13" s="2">
        <v>4</v>
      </c>
      <c r="E13" s="2">
        <v>4</v>
      </c>
      <c r="F13" s="2">
        <v>4</v>
      </c>
      <c r="G13" s="2">
        <v>4</v>
      </c>
      <c r="H13" s="2">
        <v>4</v>
      </c>
      <c r="I13" s="2">
        <v>5</v>
      </c>
      <c r="J13" s="2">
        <v>4</v>
      </c>
      <c r="K13" s="2">
        <v>4</v>
      </c>
      <c r="L13" s="2">
        <v>4</v>
      </c>
      <c r="M13" s="2">
        <v>4</v>
      </c>
      <c r="N13" s="2">
        <v>5</v>
      </c>
      <c r="O13" s="2">
        <v>2</v>
      </c>
      <c r="P13" s="2">
        <v>1</v>
      </c>
      <c r="Q13" s="2">
        <v>3</v>
      </c>
      <c r="R13" s="2">
        <v>5</v>
      </c>
      <c r="T13" s="2" t="s">
        <v>29</v>
      </c>
      <c r="U13" s="2" t="s">
        <v>39</v>
      </c>
      <c r="V13" s="2" t="s">
        <v>40</v>
      </c>
      <c r="W13" s="2" t="s">
        <v>48</v>
      </c>
      <c r="X13" s="2" t="s">
        <v>42</v>
      </c>
      <c r="Y13" s="2" t="s">
        <v>43</v>
      </c>
      <c r="Z13" s="2" t="s">
        <v>35</v>
      </c>
      <c r="AA13" s="2" t="s">
        <v>35</v>
      </c>
      <c r="AB13" s="2" t="s">
        <v>35</v>
      </c>
      <c r="AC13" s="2" t="s">
        <v>36</v>
      </c>
    </row>
    <row r="14" spans="1:29" ht="15.75" customHeight="1">
      <c r="A14" s="1">
        <v>42922.384756250001</v>
      </c>
      <c r="B14" s="2">
        <v>4</v>
      </c>
      <c r="C14" s="2">
        <v>2</v>
      </c>
      <c r="D14" s="2">
        <v>4</v>
      </c>
      <c r="E14" s="2">
        <v>2</v>
      </c>
      <c r="F14" s="2">
        <v>3</v>
      </c>
      <c r="G14" s="2">
        <v>4</v>
      </c>
      <c r="H14" s="2">
        <v>2</v>
      </c>
      <c r="I14" s="2">
        <v>5</v>
      </c>
      <c r="J14" s="2">
        <v>5</v>
      </c>
      <c r="K14" s="2">
        <v>5</v>
      </c>
      <c r="L14" s="2">
        <v>5</v>
      </c>
      <c r="M14" s="2">
        <v>5</v>
      </c>
      <c r="N14" s="2">
        <v>4</v>
      </c>
      <c r="O14" s="2">
        <v>2</v>
      </c>
      <c r="P14" s="2">
        <v>3</v>
      </c>
      <c r="Q14" s="2">
        <v>2</v>
      </c>
      <c r="R14" s="2">
        <v>4</v>
      </c>
      <c r="T14" s="2" t="s">
        <v>29</v>
      </c>
      <c r="U14" s="2" t="s">
        <v>39</v>
      </c>
      <c r="V14" s="2" t="s">
        <v>40</v>
      </c>
      <c r="W14" s="2" t="s">
        <v>41</v>
      </c>
      <c r="X14" s="2" t="s">
        <v>33</v>
      </c>
      <c r="Y14" s="2" t="s">
        <v>47</v>
      </c>
      <c r="Z14" s="2" t="s">
        <v>35</v>
      </c>
      <c r="AA14" s="2" t="s">
        <v>35</v>
      </c>
      <c r="AB14" s="2" t="s">
        <v>35</v>
      </c>
      <c r="AC14" s="2" t="s">
        <v>36</v>
      </c>
    </row>
    <row r="15" spans="1:29" ht="15.75" customHeight="1">
      <c r="A15" s="1">
        <v>42922.570399733799</v>
      </c>
      <c r="B15" s="2">
        <v>2</v>
      </c>
      <c r="C15" s="2">
        <v>4</v>
      </c>
      <c r="D15" s="2">
        <v>4</v>
      </c>
      <c r="E15" s="2">
        <v>1</v>
      </c>
      <c r="F15" s="2">
        <v>5</v>
      </c>
      <c r="G15" s="2">
        <v>1</v>
      </c>
      <c r="H15" s="2">
        <v>1</v>
      </c>
      <c r="I15" s="2">
        <v>5</v>
      </c>
      <c r="J15" s="2">
        <v>5</v>
      </c>
      <c r="K15" s="2">
        <v>5</v>
      </c>
      <c r="L15" s="2">
        <v>5</v>
      </c>
      <c r="M15" s="2">
        <v>5</v>
      </c>
      <c r="N15" s="2">
        <v>5</v>
      </c>
      <c r="O15" s="2">
        <v>3</v>
      </c>
      <c r="P15" s="2">
        <v>1</v>
      </c>
      <c r="Q15" s="2">
        <v>1</v>
      </c>
      <c r="R15" s="2">
        <v>4</v>
      </c>
      <c r="S15" s="2" t="s">
        <v>56</v>
      </c>
      <c r="T15" s="2" t="s">
        <v>38</v>
      </c>
      <c r="U15" s="2" t="s">
        <v>39</v>
      </c>
      <c r="V15" s="2" t="s">
        <v>50</v>
      </c>
      <c r="W15" s="2" t="s">
        <v>41</v>
      </c>
      <c r="X15" s="2" t="s">
        <v>42</v>
      </c>
      <c r="Y15" s="2" t="s">
        <v>53</v>
      </c>
      <c r="Z15" s="2" t="s">
        <v>35</v>
      </c>
      <c r="AA15" s="2" t="s">
        <v>35</v>
      </c>
      <c r="AB15" s="2" t="s">
        <v>36</v>
      </c>
      <c r="AC15" s="2" t="s">
        <v>36</v>
      </c>
    </row>
    <row r="16" spans="1:29" ht="15.75" customHeight="1">
      <c r="A16" s="1">
        <v>42922.642778518522</v>
      </c>
      <c r="B16" s="2">
        <v>3</v>
      </c>
      <c r="C16" s="2">
        <v>5</v>
      </c>
      <c r="D16" s="2">
        <v>5</v>
      </c>
      <c r="E16" s="2">
        <v>3</v>
      </c>
      <c r="F16" s="2">
        <v>5</v>
      </c>
      <c r="G16" s="2">
        <v>3</v>
      </c>
      <c r="H16" s="2">
        <v>4</v>
      </c>
      <c r="I16" s="2">
        <v>4</v>
      </c>
      <c r="J16" s="2">
        <v>5</v>
      </c>
      <c r="K16" s="2">
        <v>4</v>
      </c>
      <c r="L16" s="2">
        <v>3</v>
      </c>
      <c r="M16" s="2">
        <v>3</v>
      </c>
      <c r="N16" s="2">
        <v>5</v>
      </c>
      <c r="O16" s="2">
        <v>3</v>
      </c>
      <c r="P16" s="2">
        <v>4</v>
      </c>
      <c r="Q16" s="2">
        <v>4</v>
      </c>
      <c r="R16" s="2">
        <v>4</v>
      </c>
      <c r="T16" s="2" t="s">
        <v>29</v>
      </c>
      <c r="U16" s="2" t="s">
        <v>30</v>
      </c>
      <c r="V16" s="2" t="s">
        <v>40</v>
      </c>
      <c r="W16" s="2" t="s">
        <v>41</v>
      </c>
      <c r="X16" s="2" t="s">
        <v>33</v>
      </c>
      <c r="Y16" s="2" t="s">
        <v>57</v>
      </c>
      <c r="Z16" s="2" t="s">
        <v>35</v>
      </c>
      <c r="AA16" s="2" t="s">
        <v>35</v>
      </c>
      <c r="AB16" s="2" t="s">
        <v>36</v>
      </c>
      <c r="AC16" s="2" t="s">
        <v>36</v>
      </c>
    </row>
    <row r="17" spans="1:29" ht="15.75" customHeight="1">
      <c r="A17" s="1">
        <v>42922.68536142361</v>
      </c>
      <c r="B17" s="2">
        <v>4</v>
      </c>
      <c r="C17" s="2">
        <v>4</v>
      </c>
      <c r="D17" s="2">
        <v>4</v>
      </c>
      <c r="E17" s="2">
        <v>4</v>
      </c>
      <c r="F17" s="2">
        <v>4</v>
      </c>
      <c r="G17" s="2">
        <v>4</v>
      </c>
      <c r="H17" s="2">
        <v>4</v>
      </c>
      <c r="I17" s="2">
        <v>5</v>
      </c>
      <c r="J17" s="2">
        <v>5</v>
      </c>
      <c r="K17" s="2">
        <v>5</v>
      </c>
      <c r="L17" s="2">
        <v>5</v>
      </c>
      <c r="M17" s="2">
        <v>5</v>
      </c>
      <c r="N17" s="2">
        <v>4</v>
      </c>
      <c r="O17" s="2">
        <v>4</v>
      </c>
      <c r="P17" s="2">
        <v>4</v>
      </c>
      <c r="Q17" s="2">
        <v>4</v>
      </c>
      <c r="R17" s="2">
        <v>5</v>
      </c>
      <c r="S17" s="2" t="s">
        <v>58</v>
      </c>
      <c r="T17" s="2" t="s">
        <v>29</v>
      </c>
      <c r="U17" s="2" t="s">
        <v>30</v>
      </c>
      <c r="V17" s="2" t="s">
        <v>40</v>
      </c>
      <c r="W17" s="2" t="s">
        <v>48</v>
      </c>
      <c r="X17" s="2" t="s">
        <v>42</v>
      </c>
      <c r="Y17" s="2" t="s">
        <v>43</v>
      </c>
      <c r="Z17" s="2" t="s">
        <v>35</v>
      </c>
      <c r="AA17" s="2" t="s">
        <v>35</v>
      </c>
      <c r="AB17" s="2" t="s">
        <v>36</v>
      </c>
      <c r="AC17" s="2" t="s">
        <v>36</v>
      </c>
    </row>
    <row r="18" spans="1:29" ht="15.75" customHeight="1">
      <c r="A18" s="1">
        <v>42924.662080289352</v>
      </c>
      <c r="B18" s="2">
        <v>4</v>
      </c>
      <c r="C18" s="2">
        <v>4</v>
      </c>
      <c r="D18" s="2">
        <v>4</v>
      </c>
      <c r="E18" s="2">
        <v>2</v>
      </c>
      <c r="F18" s="2">
        <v>4</v>
      </c>
      <c r="G18" s="2">
        <v>1</v>
      </c>
      <c r="H18" s="2">
        <v>2</v>
      </c>
      <c r="I18" s="2">
        <v>5</v>
      </c>
      <c r="J18" s="2">
        <v>4</v>
      </c>
      <c r="K18" s="2">
        <v>4</v>
      </c>
      <c r="L18" s="2">
        <v>4</v>
      </c>
      <c r="M18" s="2">
        <v>5</v>
      </c>
      <c r="N18" s="2">
        <v>3</v>
      </c>
      <c r="O18" s="2">
        <v>2</v>
      </c>
      <c r="P18" s="2">
        <v>3</v>
      </c>
      <c r="Q18" s="2">
        <v>1</v>
      </c>
      <c r="R18" s="2">
        <v>4</v>
      </c>
      <c r="S18" s="2" t="s">
        <v>59</v>
      </c>
      <c r="T18" s="2" t="s">
        <v>38</v>
      </c>
      <c r="U18" s="2" t="s">
        <v>30</v>
      </c>
      <c r="V18" s="2" t="s">
        <v>50</v>
      </c>
      <c r="W18" s="2" t="s">
        <v>45</v>
      </c>
      <c r="X18" s="2" t="s">
        <v>42</v>
      </c>
      <c r="Y18" s="2" t="s">
        <v>43</v>
      </c>
      <c r="Z18" s="2" t="s">
        <v>35</v>
      </c>
      <c r="AA18" s="2" t="s">
        <v>35</v>
      </c>
      <c r="AB18" s="2" t="s">
        <v>36</v>
      </c>
      <c r="AC18" s="2" t="s">
        <v>36</v>
      </c>
    </row>
    <row r="19" spans="1:29" ht="15.75" customHeight="1">
      <c r="A19" s="1">
        <v>42927.326840891204</v>
      </c>
      <c r="B19" s="2">
        <v>3</v>
      </c>
      <c r="C19" s="2">
        <v>5</v>
      </c>
      <c r="D19" s="2">
        <v>5</v>
      </c>
      <c r="E19" s="2">
        <v>3</v>
      </c>
      <c r="F19" s="2">
        <v>5</v>
      </c>
      <c r="G19" s="2">
        <v>4</v>
      </c>
      <c r="H19" s="2">
        <v>3</v>
      </c>
      <c r="I19" s="2">
        <v>5</v>
      </c>
      <c r="J19" s="2">
        <v>4</v>
      </c>
      <c r="K19" s="2">
        <v>4</v>
      </c>
      <c r="L19" s="2">
        <v>4</v>
      </c>
      <c r="M19" s="2">
        <v>4</v>
      </c>
      <c r="N19" s="2">
        <v>4</v>
      </c>
      <c r="O19" s="2">
        <v>3</v>
      </c>
      <c r="P19" s="2">
        <v>4</v>
      </c>
      <c r="Q19" s="2">
        <v>3</v>
      </c>
      <c r="R19" s="2">
        <v>3</v>
      </c>
      <c r="T19" s="2" t="s">
        <v>29</v>
      </c>
      <c r="U19" s="2" t="s">
        <v>39</v>
      </c>
      <c r="V19" s="2" t="s">
        <v>50</v>
      </c>
      <c r="W19" s="2" t="s">
        <v>41</v>
      </c>
      <c r="X19" s="2" t="s">
        <v>42</v>
      </c>
      <c r="Y19" s="2" t="s">
        <v>47</v>
      </c>
      <c r="Z19" s="2" t="s">
        <v>35</v>
      </c>
      <c r="AA19" s="2" t="s">
        <v>35</v>
      </c>
      <c r="AB19" s="2" t="s">
        <v>36</v>
      </c>
      <c r="AC19" s="2" t="s">
        <v>36</v>
      </c>
    </row>
    <row r="20" spans="1:29" ht="15.75" customHeight="1">
      <c r="A20" s="1">
        <v>42928.349497129631</v>
      </c>
      <c r="B20" s="2">
        <v>4</v>
      </c>
      <c r="C20" s="2">
        <v>4</v>
      </c>
      <c r="D20" s="2">
        <v>4</v>
      </c>
      <c r="E20" s="2">
        <v>4</v>
      </c>
      <c r="F20" s="2">
        <v>4</v>
      </c>
      <c r="G20" s="2">
        <v>3</v>
      </c>
      <c r="H20" s="2">
        <v>3</v>
      </c>
      <c r="I20" s="2">
        <v>5</v>
      </c>
      <c r="J20" s="2">
        <v>5</v>
      </c>
      <c r="K20" s="2">
        <v>5</v>
      </c>
      <c r="L20" s="2">
        <v>5</v>
      </c>
      <c r="M20" s="2">
        <v>5</v>
      </c>
      <c r="N20" s="2">
        <v>3</v>
      </c>
      <c r="O20" s="2">
        <v>3</v>
      </c>
      <c r="P20" s="2">
        <v>5</v>
      </c>
      <c r="Q20" s="2">
        <v>2</v>
      </c>
      <c r="R20" s="2">
        <v>5</v>
      </c>
      <c r="T20" s="2" t="s">
        <v>38</v>
      </c>
      <c r="U20" s="2" t="s">
        <v>39</v>
      </c>
      <c r="V20" s="2" t="s">
        <v>40</v>
      </c>
      <c r="W20" s="2" t="s">
        <v>41</v>
      </c>
      <c r="X20" s="2" t="s">
        <v>42</v>
      </c>
      <c r="Y20" s="2" t="s">
        <v>43</v>
      </c>
      <c r="Z20" s="2" t="s">
        <v>35</v>
      </c>
      <c r="AA20" s="2" t="s">
        <v>35</v>
      </c>
      <c r="AB20" s="2" t="s">
        <v>36</v>
      </c>
      <c r="AC20" s="2" t="s">
        <v>36</v>
      </c>
    </row>
    <row r="21" spans="1:29" ht="15.75" customHeight="1">
      <c r="A21" s="1">
        <v>42928.354438414353</v>
      </c>
      <c r="B21" s="2">
        <v>1</v>
      </c>
      <c r="C21" s="2">
        <v>3</v>
      </c>
      <c r="D21" s="2">
        <v>4</v>
      </c>
      <c r="E21" s="2">
        <v>1</v>
      </c>
      <c r="F21" s="2">
        <v>1</v>
      </c>
      <c r="G21" s="2">
        <v>4</v>
      </c>
      <c r="H21" s="2">
        <v>4</v>
      </c>
      <c r="I21" s="2">
        <v>4</v>
      </c>
      <c r="J21" s="2">
        <v>3</v>
      </c>
      <c r="K21" s="2">
        <v>3</v>
      </c>
      <c r="L21" s="2">
        <v>2</v>
      </c>
      <c r="M21" s="2">
        <v>2</v>
      </c>
      <c r="N21" s="2">
        <v>3</v>
      </c>
      <c r="O21" s="2">
        <v>4</v>
      </c>
      <c r="P21" s="2">
        <v>2</v>
      </c>
      <c r="Q21" s="2">
        <v>1</v>
      </c>
      <c r="R21" s="2">
        <v>4</v>
      </c>
      <c r="S21" s="2" t="s">
        <v>60</v>
      </c>
      <c r="T21" s="2" t="s">
        <v>38</v>
      </c>
      <c r="U21" s="2" t="s">
        <v>39</v>
      </c>
      <c r="V21" s="2" t="s">
        <v>40</v>
      </c>
      <c r="W21" s="2" t="s">
        <v>41</v>
      </c>
      <c r="X21" s="2" t="s">
        <v>42</v>
      </c>
      <c r="Y21" s="2" t="s">
        <v>47</v>
      </c>
      <c r="Z21" s="2" t="s">
        <v>36</v>
      </c>
      <c r="AA21" s="2" t="s">
        <v>35</v>
      </c>
      <c r="AB21" s="2" t="s">
        <v>35</v>
      </c>
      <c r="AC21" s="2" t="s">
        <v>35</v>
      </c>
    </row>
    <row r="22" spans="1:29" ht="15.75" customHeight="1">
      <c r="A22" s="1">
        <v>42928.367902337966</v>
      </c>
      <c r="B22" s="2">
        <v>5</v>
      </c>
      <c r="C22" s="2">
        <v>5</v>
      </c>
      <c r="D22" s="2">
        <v>5</v>
      </c>
      <c r="E22" s="2">
        <v>3</v>
      </c>
      <c r="F22" s="2">
        <v>5</v>
      </c>
      <c r="G22" s="2">
        <v>4</v>
      </c>
      <c r="H22" s="2">
        <v>3</v>
      </c>
      <c r="I22" s="2">
        <v>4</v>
      </c>
      <c r="J22" s="2">
        <v>4</v>
      </c>
      <c r="K22" s="2">
        <v>4</v>
      </c>
      <c r="L22" s="2">
        <v>4</v>
      </c>
      <c r="M22" s="2">
        <v>4</v>
      </c>
      <c r="N22" s="2">
        <v>5</v>
      </c>
      <c r="O22" s="2">
        <v>4</v>
      </c>
      <c r="P22" s="2">
        <v>5</v>
      </c>
      <c r="Q22" s="2">
        <v>3</v>
      </c>
      <c r="R22" s="2">
        <v>4</v>
      </c>
      <c r="S22" s="2" t="s">
        <v>61</v>
      </c>
      <c r="T22" s="2" t="s">
        <v>44</v>
      </c>
      <c r="U22" s="2" t="s">
        <v>30</v>
      </c>
      <c r="V22" s="2" t="s">
        <v>40</v>
      </c>
      <c r="W22" s="2" t="s">
        <v>41</v>
      </c>
      <c r="X22" s="2" t="s">
        <v>42</v>
      </c>
      <c r="Y22" s="2" t="s">
        <v>43</v>
      </c>
      <c r="Z22" s="2" t="s">
        <v>36</v>
      </c>
      <c r="AA22" s="2" t="s">
        <v>35</v>
      </c>
      <c r="AB22" s="2" t="s">
        <v>36</v>
      </c>
      <c r="AC22" s="2" t="s">
        <v>36</v>
      </c>
    </row>
    <row r="23" spans="1:29" ht="15.75" customHeight="1">
      <c r="A23" s="1">
        <v>42928.37757931713</v>
      </c>
      <c r="B23" s="2">
        <v>3</v>
      </c>
      <c r="C23" s="2">
        <v>3</v>
      </c>
      <c r="D23" s="2">
        <v>3</v>
      </c>
      <c r="E23" s="2">
        <v>2</v>
      </c>
      <c r="F23" s="2">
        <v>4</v>
      </c>
      <c r="G23" s="2">
        <v>3</v>
      </c>
      <c r="H23" s="2">
        <v>2</v>
      </c>
      <c r="I23" s="2">
        <v>5</v>
      </c>
      <c r="J23" s="2">
        <v>4</v>
      </c>
      <c r="K23" s="2">
        <v>4</v>
      </c>
      <c r="L23" s="2">
        <v>4</v>
      </c>
      <c r="M23" s="2">
        <v>4</v>
      </c>
      <c r="N23" s="2">
        <v>5</v>
      </c>
      <c r="O23" s="2">
        <v>4</v>
      </c>
      <c r="P23" s="2">
        <v>4</v>
      </c>
      <c r="Q23" s="2">
        <v>3</v>
      </c>
      <c r="R23" s="2">
        <v>4</v>
      </c>
      <c r="T23" s="2" t="s">
        <v>38</v>
      </c>
      <c r="U23" s="2" t="s">
        <v>39</v>
      </c>
      <c r="V23" s="2" t="s">
        <v>31</v>
      </c>
      <c r="W23" s="2" t="s">
        <v>32</v>
      </c>
      <c r="X23" s="2" t="s">
        <v>42</v>
      </c>
      <c r="Y23" s="2" t="s">
        <v>47</v>
      </c>
      <c r="Z23" s="2" t="s">
        <v>35</v>
      </c>
      <c r="AA23" s="2" t="s">
        <v>35</v>
      </c>
      <c r="AB23" s="2" t="s">
        <v>36</v>
      </c>
      <c r="AC23" s="2" t="s">
        <v>36</v>
      </c>
    </row>
    <row r="24" spans="1:29" ht="15.75" customHeight="1">
      <c r="A24" s="1">
        <v>42928.436815335648</v>
      </c>
      <c r="B24" s="2">
        <v>3</v>
      </c>
      <c r="C24" s="2">
        <v>5</v>
      </c>
      <c r="D24" s="2">
        <v>5</v>
      </c>
      <c r="E24" s="2">
        <v>3</v>
      </c>
      <c r="F24" s="2">
        <v>5</v>
      </c>
      <c r="G24" s="2">
        <v>4</v>
      </c>
      <c r="H24" s="2">
        <v>3</v>
      </c>
      <c r="I24" s="2">
        <v>5</v>
      </c>
      <c r="J24" s="2">
        <v>3</v>
      </c>
      <c r="K24" s="2">
        <v>3</v>
      </c>
      <c r="L24" s="2">
        <v>3</v>
      </c>
      <c r="M24" s="2">
        <v>5</v>
      </c>
      <c r="N24" s="2">
        <v>4</v>
      </c>
      <c r="O24" s="2">
        <v>3</v>
      </c>
      <c r="P24" s="2">
        <v>4</v>
      </c>
      <c r="Q24" s="2">
        <v>3</v>
      </c>
      <c r="R24" s="2">
        <v>5</v>
      </c>
      <c r="S24" s="2" t="s">
        <v>62</v>
      </c>
      <c r="T24" s="2" t="s">
        <v>29</v>
      </c>
      <c r="U24" s="2" t="s">
        <v>39</v>
      </c>
      <c r="V24" s="2" t="s">
        <v>31</v>
      </c>
      <c r="W24" s="2" t="s">
        <v>41</v>
      </c>
      <c r="X24" s="2" t="s">
        <v>42</v>
      </c>
      <c r="Y24" s="2" t="s">
        <v>43</v>
      </c>
      <c r="Z24" s="2" t="s">
        <v>35</v>
      </c>
      <c r="AA24" s="2" t="s">
        <v>35</v>
      </c>
      <c r="AB24" s="2" t="s">
        <v>35</v>
      </c>
      <c r="AC24" s="2" t="s">
        <v>35</v>
      </c>
    </row>
    <row r="25" spans="1:29" ht="15.75" customHeight="1">
      <c r="A25" s="1">
        <v>42928.437224039357</v>
      </c>
      <c r="B25" s="2">
        <v>2</v>
      </c>
      <c r="C25" s="2">
        <v>4</v>
      </c>
      <c r="D25" s="2">
        <v>5</v>
      </c>
      <c r="E25" s="2">
        <v>3</v>
      </c>
      <c r="F25" s="2">
        <v>5</v>
      </c>
      <c r="G25" s="2">
        <v>5</v>
      </c>
      <c r="H25" s="2">
        <v>5</v>
      </c>
      <c r="I25" s="2">
        <v>5</v>
      </c>
      <c r="J25" s="2">
        <v>5</v>
      </c>
      <c r="K25" s="2">
        <v>5</v>
      </c>
      <c r="L25" s="2">
        <v>5</v>
      </c>
      <c r="M25" s="2">
        <v>5</v>
      </c>
      <c r="N25" s="2">
        <v>5</v>
      </c>
      <c r="O25" s="2">
        <v>4</v>
      </c>
      <c r="P25" s="2">
        <v>4</v>
      </c>
      <c r="Q25" s="2">
        <v>4</v>
      </c>
      <c r="R25" s="2">
        <v>4</v>
      </c>
      <c r="T25" s="2" t="s">
        <v>29</v>
      </c>
      <c r="U25" s="2" t="s">
        <v>30</v>
      </c>
      <c r="V25" s="2" t="s">
        <v>40</v>
      </c>
      <c r="W25" s="2" t="s">
        <v>41</v>
      </c>
      <c r="X25" s="2" t="s">
        <v>33</v>
      </c>
      <c r="Y25" s="2" t="s">
        <v>34</v>
      </c>
      <c r="Z25" s="2" t="s">
        <v>35</v>
      </c>
      <c r="AA25" s="2" t="s">
        <v>35</v>
      </c>
      <c r="AB25" s="2" t="s">
        <v>35</v>
      </c>
      <c r="AC25" s="2" t="s">
        <v>36</v>
      </c>
    </row>
    <row r="26" spans="1:29" ht="15.75" customHeight="1">
      <c r="A26" s="1">
        <v>42928.439683576391</v>
      </c>
      <c r="B26" s="2">
        <v>4</v>
      </c>
      <c r="C26" s="2">
        <v>5</v>
      </c>
      <c r="D26" s="2">
        <v>5</v>
      </c>
      <c r="E26" s="2">
        <v>5</v>
      </c>
      <c r="F26" s="2">
        <v>5</v>
      </c>
      <c r="G26" s="2">
        <v>4</v>
      </c>
      <c r="H26" s="2">
        <v>3</v>
      </c>
      <c r="I26" s="2">
        <v>4</v>
      </c>
      <c r="J26" s="2">
        <v>5</v>
      </c>
      <c r="K26" s="2">
        <v>4</v>
      </c>
      <c r="L26" s="2">
        <v>4</v>
      </c>
      <c r="M26" s="2">
        <v>5</v>
      </c>
      <c r="N26" s="2">
        <v>5</v>
      </c>
      <c r="O26" s="2">
        <v>5</v>
      </c>
      <c r="P26" s="2">
        <v>4</v>
      </c>
      <c r="Q26" s="2">
        <v>3</v>
      </c>
      <c r="R26" s="2">
        <v>5</v>
      </c>
      <c r="T26" s="2" t="s">
        <v>29</v>
      </c>
      <c r="U26" s="2" t="s">
        <v>30</v>
      </c>
      <c r="V26" s="2" t="s">
        <v>31</v>
      </c>
      <c r="W26" s="2" t="s">
        <v>51</v>
      </c>
      <c r="X26" s="2" t="s">
        <v>42</v>
      </c>
      <c r="Y26" s="2" t="s">
        <v>43</v>
      </c>
      <c r="Z26" s="2" t="s">
        <v>35</v>
      </c>
      <c r="AA26" s="2" t="s">
        <v>35</v>
      </c>
      <c r="AB26" s="2" t="s">
        <v>36</v>
      </c>
      <c r="AC26" s="2" t="s">
        <v>36</v>
      </c>
    </row>
    <row r="27" spans="1:29" ht="15.75" customHeight="1">
      <c r="A27" s="1">
        <v>42928.441989490741</v>
      </c>
      <c r="B27" s="2">
        <v>2</v>
      </c>
      <c r="C27" s="2">
        <v>4</v>
      </c>
      <c r="D27" s="2">
        <v>3</v>
      </c>
      <c r="E27" s="2">
        <v>2</v>
      </c>
      <c r="F27" s="2">
        <v>4</v>
      </c>
      <c r="G27" s="2">
        <v>4</v>
      </c>
      <c r="H27" s="2">
        <v>4</v>
      </c>
      <c r="I27" s="2">
        <v>4</v>
      </c>
      <c r="J27" s="2">
        <v>2</v>
      </c>
      <c r="K27" s="2">
        <v>4</v>
      </c>
      <c r="L27" s="2">
        <v>5</v>
      </c>
      <c r="M27" s="2">
        <v>4</v>
      </c>
      <c r="N27" s="2">
        <v>2</v>
      </c>
      <c r="O27" s="2">
        <v>4</v>
      </c>
      <c r="P27" s="2">
        <v>4</v>
      </c>
      <c r="Q27" s="2">
        <v>2</v>
      </c>
      <c r="R27" s="2">
        <v>4</v>
      </c>
      <c r="S27" s="2" t="s">
        <v>63</v>
      </c>
      <c r="T27" s="2" t="s">
        <v>29</v>
      </c>
      <c r="U27" s="2" t="s">
        <v>39</v>
      </c>
      <c r="V27" s="2" t="s">
        <v>50</v>
      </c>
      <c r="W27" s="2" t="s">
        <v>45</v>
      </c>
      <c r="X27" s="2" t="s">
        <v>42</v>
      </c>
      <c r="Y27" s="2" t="s">
        <v>43</v>
      </c>
      <c r="Z27" s="2" t="s">
        <v>35</v>
      </c>
      <c r="AA27" s="2" t="s">
        <v>36</v>
      </c>
      <c r="AB27" s="2" t="s">
        <v>36</v>
      </c>
      <c r="AC27" s="2" t="s">
        <v>36</v>
      </c>
    </row>
    <row r="28" spans="1:29" ht="15.75" customHeight="1">
      <c r="A28" s="1">
        <v>42928.452368645834</v>
      </c>
      <c r="B28" s="2">
        <v>2</v>
      </c>
      <c r="C28" s="2">
        <v>5</v>
      </c>
      <c r="D28" s="2">
        <v>3</v>
      </c>
      <c r="E28" s="2">
        <v>3</v>
      </c>
      <c r="F28" s="2">
        <v>4</v>
      </c>
      <c r="G28" s="2">
        <v>3</v>
      </c>
      <c r="H28" s="2">
        <v>5</v>
      </c>
      <c r="I28" s="2">
        <v>4</v>
      </c>
      <c r="J28" s="2">
        <v>4</v>
      </c>
      <c r="K28" s="2">
        <v>4</v>
      </c>
      <c r="L28" s="2">
        <v>5</v>
      </c>
      <c r="M28" s="2">
        <v>5</v>
      </c>
      <c r="N28" s="2">
        <v>3</v>
      </c>
      <c r="O28" s="2">
        <v>3</v>
      </c>
      <c r="P28" s="2">
        <v>2</v>
      </c>
      <c r="Q28" s="2">
        <v>2</v>
      </c>
      <c r="R28" s="2">
        <v>5</v>
      </c>
      <c r="S28" s="2" t="s">
        <v>64</v>
      </c>
      <c r="T28" s="2" t="s">
        <v>29</v>
      </c>
      <c r="U28" s="2" t="s">
        <v>30</v>
      </c>
      <c r="V28" s="2" t="s">
        <v>40</v>
      </c>
      <c r="W28" s="2" t="s">
        <v>41</v>
      </c>
      <c r="X28" s="2" t="s">
        <v>33</v>
      </c>
      <c r="Y28" s="2" t="s">
        <v>43</v>
      </c>
      <c r="Z28" s="2" t="s">
        <v>35</v>
      </c>
      <c r="AA28" s="2" t="s">
        <v>35</v>
      </c>
      <c r="AB28" s="2" t="s">
        <v>36</v>
      </c>
      <c r="AC28" s="2" t="s">
        <v>36</v>
      </c>
    </row>
    <row r="29" spans="1:29" ht="15.75" customHeight="1">
      <c r="A29" s="1">
        <v>42928.452553263887</v>
      </c>
      <c r="B29" s="2">
        <v>1</v>
      </c>
      <c r="C29" s="2">
        <v>4</v>
      </c>
      <c r="D29" s="2">
        <v>4</v>
      </c>
      <c r="E29" s="2">
        <v>2</v>
      </c>
      <c r="F29" s="2">
        <v>4</v>
      </c>
      <c r="G29" s="2">
        <v>4</v>
      </c>
      <c r="H29" s="2">
        <v>4</v>
      </c>
      <c r="I29" s="2">
        <v>4</v>
      </c>
      <c r="J29" s="2">
        <v>4</v>
      </c>
      <c r="K29" s="2">
        <v>4</v>
      </c>
      <c r="L29" s="2">
        <v>5</v>
      </c>
      <c r="M29" s="2">
        <v>5</v>
      </c>
      <c r="N29" s="2">
        <v>5</v>
      </c>
      <c r="O29" s="2">
        <v>4</v>
      </c>
      <c r="P29" s="2">
        <v>5</v>
      </c>
      <c r="Q29" s="2">
        <v>3</v>
      </c>
      <c r="R29" s="2">
        <v>3</v>
      </c>
      <c r="S29" s="2" t="s">
        <v>65</v>
      </c>
      <c r="T29" s="2" t="s">
        <v>29</v>
      </c>
      <c r="U29" s="2" t="s">
        <v>30</v>
      </c>
      <c r="V29" s="2" t="s">
        <v>31</v>
      </c>
      <c r="W29" s="2" t="s">
        <v>48</v>
      </c>
      <c r="X29" s="2" t="s">
        <v>33</v>
      </c>
      <c r="Y29" s="2" t="s">
        <v>47</v>
      </c>
      <c r="Z29" s="2" t="s">
        <v>35</v>
      </c>
      <c r="AA29" s="2" t="s">
        <v>35</v>
      </c>
      <c r="AB29" s="2" t="s">
        <v>35</v>
      </c>
      <c r="AC29" s="2" t="s">
        <v>35</v>
      </c>
    </row>
    <row r="30" spans="1:29" ht="15.75" customHeight="1">
      <c r="A30" s="1">
        <v>42928.549130081017</v>
      </c>
      <c r="B30" s="2">
        <v>3</v>
      </c>
      <c r="C30" s="2">
        <v>3</v>
      </c>
      <c r="D30" s="2">
        <v>3</v>
      </c>
      <c r="E30" s="2">
        <v>2</v>
      </c>
      <c r="F30" s="2">
        <v>4</v>
      </c>
      <c r="G30" s="2">
        <v>4</v>
      </c>
      <c r="H30" s="2">
        <v>4</v>
      </c>
      <c r="I30" s="2">
        <v>5</v>
      </c>
      <c r="J30" s="2">
        <v>4</v>
      </c>
      <c r="K30" s="2">
        <v>4</v>
      </c>
      <c r="L30" s="2">
        <v>4</v>
      </c>
      <c r="M30" s="2">
        <v>4</v>
      </c>
      <c r="N30" s="2">
        <v>4</v>
      </c>
      <c r="O30" s="2">
        <v>3</v>
      </c>
      <c r="P30" s="2">
        <v>3</v>
      </c>
      <c r="Q30" s="2">
        <v>3</v>
      </c>
      <c r="R30" s="2">
        <v>4</v>
      </c>
      <c r="T30" s="2" t="s">
        <v>38</v>
      </c>
      <c r="U30" s="2" t="s">
        <v>30</v>
      </c>
      <c r="V30" s="2" t="s">
        <v>31</v>
      </c>
      <c r="W30" s="2" t="s">
        <v>32</v>
      </c>
      <c r="X30" s="2" t="s">
        <v>33</v>
      </c>
      <c r="Y30" s="2" t="s">
        <v>47</v>
      </c>
      <c r="Z30" s="2" t="s">
        <v>35</v>
      </c>
      <c r="AA30" s="2" t="s">
        <v>35</v>
      </c>
      <c r="AB30" s="2" t="s">
        <v>35</v>
      </c>
      <c r="AC30" s="2" t="s">
        <v>35</v>
      </c>
    </row>
    <row r="31" spans="1:29" ht="15.75" customHeight="1">
      <c r="A31" s="1">
        <v>42928.6821809838</v>
      </c>
      <c r="B31" s="2">
        <v>4</v>
      </c>
      <c r="C31" s="2">
        <v>4</v>
      </c>
      <c r="D31" s="2">
        <v>4</v>
      </c>
      <c r="E31" s="2">
        <v>3</v>
      </c>
      <c r="F31" s="2">
        <v>4</v>
      </c>
      <c r="G31" s="2">
        <v>4</v>
      </c>
      <c r="H31" s="2">
        <v>4</v>
      </c>
      <c r="I31" s="2">
        <v>4</v>
      </c>
      <c r="J31" s="2">
        <v>4</v>
      </c>
      <c r="K31" s="2">
        <v>4</v>
      </c>
      <c r="L31" s="2">
        <v>4</v>
      </c>
      <c r="M31" s="2">
        <v>4</v>
      </c>
      <c r="N31" s="2">
        <v>4</v>
      </c>
      <c r="O31" s="2">
        <v>3</v>
      </c>
      <c r="P31" s="2">
        <v>3</v>
      </c>
      <c r="Q31" s="2">
        <v>2</v>
      </c>
      <c r="R31" s="2">
        <v>3</v>
      </c>
      <c r="S31" s="2" t="s">
        <v>66</v>
      </c>
      <c r="T31" s="2" t="s">
        <v>29</v>
      </c>
      <c r="U31" s="2" t="s">
        <v>30</v>
      </c>
      <c r="V31" s="2" t="s">
        <v>50</v>
      </c>
      <c r="W31" s="2" t="s">
        <v>41</v>
      </c>
      <c r="X31" s="2" t="s">
        <v>42</v>
      </c>
      <c r="Y31" s="2" t="s">
        <v>34</v>
      </c>
      <c r="Z31" s="2" t="s">
        <v>35</v>
      </c>
      <c r="AA31" s="2" t="s">
        <v>35</v>
      </c>
      <c r="AB31" s="2" t="s">
        <v>36</v>
      </c>
      <c r="AC31" s="2" t="s">
        <v>36</v>
      </c>
    </row>
    <row r="32" spans="1:29" ht="15.75" customHeight="1">
      <c r="A32" s="1">
        <v>42928.803924976848</v>
      </c>
      <c r="B32" s="2">
        <v>4</v>
      </c>
      <c r="C32" s="2">
        <v>4</v>
      </c>
      <c r="D32" s="2">
        <v>5</v>
      </c>
      <c r="E32" s="2">
        <v>5</v>
      </c>
      <c r="F32" s="2">
        <v>4</v>
      </c>
      <c r="G32" s="2">
        <v>4</v>
      </c>
      <c r="H32" s="2">
        <v>3</v>
      </c>
      <c r="I32" s="2">
        <v>5</v>
      </c>
      <c r="J32" s="2">
        <v>5</v>
      </c>
      <c r="K32" s="2">
        <v>5</v>
      </c>
      <c r="L32" s="2">
        <v>5</v>
      </c>
      <c r="M32" s="2">
        <v>5</v>
      </c>
      <c r="N32" s="2">
        <v>4</v>
      </c>
      <c r="O32" s="2">
        <v>5</v>
      </c>
      <c r="P32" s="2">
        <v>4</v>
      </c>
      <c r="Q32" s="2">
        <v>1</v>
      </c>
      <c r="R32" s="2">
        <v>5</v>
      </c>
      <c r="S32" s="2" t="s">
        <v>67</v>
      </c>
      <c r="T32" s="2" t="s">
        <v>29</v>
      </c>
      <c r="U32" s="2" t="s">
        <v>39</v>
      </c>
      <c r="V32" s="2" t="s">
        <v>40</v>
      </c>
      <c r="W32" s="2" t="s">
        <v>45</v>
      </c>
      <c r="X32" s="2" t="s">
        <v>42</v>
      </c>
      <c r="Y32" s="2" t="s">
        <v>47</v>
      </c>
      <c r="Z32" s="2" t="s">
        <v>35</v>
      </c>
      <c r="AA32" s="2" t="s">
        <v>35</v>
      </c>
      <c r="AB32" s="2" t="s">
        <v>35</v>
      </c>
      <c r="AC32" s="2" t="s">
        <v>35</v>
      </c>
    </row>
    <row r="33" spans="1:29" ht="15.75" customHeight="1">
      <c r="A33" s="1">
        <v>42928.838221203703</v>
      </c>
      <c r="B33" s="2">
        <v>2</v>
      </c>
      <c r="C33" s="2">
        <v>2</v>
      </c>
      <c r="D33" s="2">
        <v>2</v>
      </c>
      <c r="E33" s="2">
        <v>2</v>
      </c>
      <c r="F33" s="2">
        <v>2</v>
      </c>
      <c r="G33" s="2">
        <v>5</v>
      </c>
      <c r="H33" s="2">
        <v>4</v>
      </c>
      <c r="I33" s="2">
        <v>5</v>
      </c>
      <c r="J33" s="2">
        <v>4</v>
      </c>
      <c r="K33" s="2">
        <v>5</v>
      </c>
      <c r="L33" s="2">
        <v>4</v>
      </c>
      <c r="M33" s="2">
        <v>4</v>
      </c>
      <c r="N33" s="2">
        <v>5</v>
      </c>
      <c r="O33" s="2">
        <v>4</v>
      </c>
      <c r="P33" s="2">
        <v>4</v>
      </c>
      <c r="Q33" s="2">
        <v>3</v>
      </c>
      <c r="R33" s="2">
        <v>4</v>
      </c>
      <c r="S33" s="2" t="s">
        <v>68</v>
      </c>
      <c r="T33" s="2" t="s">
        <v>29</v>
      </c>
      <c r="U33" s="2" t="s">
        <v>30</v>
      </c>
      <c r="V33" s="2" t="s">
        <v>31</v>
      </c>
      <c r="W33" s="2" t="s">
        <v>41</v>
      </c>
      <c r="X33" s="2" t="s">
        <v>33</v>
      </c>
      <c r="Y33" s="2" t="s">
        <v>47</v>
      </c>
      <c r="Z33" s="2" t="s">
        <v>35</v>
      </c>
      <c r="AA33" s="2" t="s">
        <v>35</v>
      </c>
      <c r="AB33" s="2" t="s">
        <v>36</v>
      </c>
      <c r="AC33" s="2" t="s">
        <v>36</v>
      </c>
    </row>
    <row r="34" spans="1:29" ht="15.75" customHeight="1">
      <c r="A34" s="1">
        <v>42929.337145208337</v>
      </c>
      <c r="B34" s="2">
        <v>3</v>
      </c>
      <c r="C34" s="2">
        <v>4</v>
      </c>
      <c r="D34" s="2">
        <v>4</v>
      </c>
      <c r="E34" s="2">
        <v>4</v>
      </c>
      <c r="F34" s="2">
        <v>4</v>
      </c>
      <c r="G34" s="2">
        <v>5</v>
      </c>
      <c r="H34" s="2">
        <v>3</v>
      </c>
      <c r="I34" s="2">
        <v>5</v>
      </c>
      <c r="J34" s="2">
        <v>4</v>
      </c>
      <c r="K34" s="2">
        <v>5</v>
      </c>
      <c r="L34" s="2">
        <v>5</v>
      </c>
      <c r="M34" s="2">
        <v>5</v>
      </c>
      <c r="N34" s="2">
        <v>5</v>
      </c>
      <c r="O34" s="2">
        <v>3</v>
      </c>
      <c r="P34" s="2">
        <v>2</v>
      </c>
      <c r="Q34" s="2">
        <v>3</v>
      </c>
      <c r="R34" s="2">
        <v>4</v>
      </c>
      <c r="S34" s="2" t="s">
        <v>69</v>
      </c>
      <c r="T34" s="2" t="s">
        <v>29</v>
      </c>
      <c r="U34" s="2" t="s">
        <v>30</v>
      </c>
      <c r="V34" s="2" t="s">
        <v>50</v>
      </c>
      <c r="W34" s="2" t="s">
        <v>48</v>
      </c>
      <c r="X34" s="2" t="s">
        <v>42</v>
      </c>
      <c r="Y34" s="2" t="s">
        <v>43</v>
      </c>
      <c r="Z34" s="2" t="s">
        <v>35</v>
      </c>
      <c r="AA34" s="2" t="s">
        <v>35</v>
      </c>
      <c r="AB34" s="2" t="s">
        <v>36</v>
      </c>
      <c r="AC34" s="2" t="s">
        <v>36</v>
      </c>
    </row>
    <row r="35" spans="1:29" ht="15.75" customHeight="1">
      <c r="A35" s="1">
        <v>42929.343737696763</v>
      </c>
      <c r="B35" s="2">
        <v>5</v>
      </c>
      <c r="C35" s="2">
        <v>5</v>
      </c>
      <c r="D35" s="2">
        <v>5</v>
      </c>
      <c r="E35" s="2">
        <v>5</v>
      </c>
      <c r="F35" s="2">
        <v>5</v>
      </c>
      <c r="G35" s="2">
        <v>4</v>
      </c>
      <c r="H35" s="2">
        <v>5</v>
      </c>
      <c r="I35" s="2">
        <v>5</v>
      </c>
      <c r="J35" s="2">
        <v>4</v>
      </c>
      <c r="K35" s="2">
        <v>4</v>
      </c>
      <c r="L35" s="2">
        <v>3</v>
      </c>
      <c r="M35" s="2">
        <v>4</v>
      </c>
      <c r="N35" s="2">
        <v>5</v>
      </c>
      <c r="O35" s="2">
        <v>4</v>
      </c>
      <c r="P35" s="2">
        <v>5</v>
      </c>
      <c r="Q35" s="2">
        <v>4</v>
      </c>
      <c r="R35" s="2">
        <v>4</v>
      </c>
      <c r="S35" s="2" t="s">
        <v>70</v>
      </c>
      <c r="T35" s="2" t="s">
        <v>38</v>
      </c>
      <c r="U35" s="2" t="s">
        <v>39</v>
      </c>
      <c r="V35" s="2" t="s">
        <v>50</v>
      </c>
      <c r="W35" s="2" t="s">
        <v>51</v>
      </c>
      <c r="X35" s="2" t="s">
        <v>42</v>
      </c>
      <c r="Y35" s="2" t="s">
        <v>53</v>
      </c>
      <c r="Z35" s="2" t="s">
        <v>35</v>
      </c>
      <c r="AA35" s="2" t="s">
        <v>35</v>
      </c>
      <c r="AB35" s="2" t="s">
        <v>36</v>
      </c>
      <c r="AC35" s="2" t="s">
        <v>36</v>
      </c>
    </row>
    <row r="36" spans="1:29" ht="15.75" customHeight="1">
      <c r="A36" s="1">
        <v>42929.362369386574</v>
      </c>
      <c r="B36" s="2">
        <v>4</v>
      </c>
      <c r="C36" s="2">
        <v>4</v>
      </c>
      <c r="D36" s="2">
        <v>4</v>
      </c>
      <c r="E36" s="2">
        <v>3</v>
      </c>
      <c r="F36" s="2">
        <v>4</v>
      </c>
      <c r="G36" s="2">
        <v>4</v>
      </c>
      <c r="H36" s="2">
        <v>3</v>
      </c>
      <c r="I36" s="2">
        <v>4</v>
      </c>
      <c r="J36" s="2">
        <v>4</v>
      </c>
      <c r="K36" s="2">
        <v>5</v>
      </c>
      <c r="L36" s="2">
        <v>4</v>
      </c>
      <c r="M36" s="2">
        <v>5</v>
      </c>
      <c r="N36" s="2">
        <v>5</v>
      </c>
      <c r="O36" s="2">
        <v>5</v>
      </c>
      <c r="P36" s="2">
        <v>3</v>
      </c>
      <c r="Q36" s="2">
        <v>3</v>
      </c>
      <c r="R36" s="2">
        <v>3</v>
      </c>
      <c r="S36" s="2" t="s">
        <v>71</v>
      </c>
      <c r="T36" s="2" t="s">
        <v>38</v>
      </c>
      <c r="U36" s="2" t="s">
        <v>30</v>
      </c>
      <c r="V36" s="2" t="s">
        <v>40</v>
      </c>
      <c r="W36" s="2" t="s">
        <v>32</v>
      </c>
      <c r="X36" s="2" t="s">
        <v>33</v>
      </c>
      <c r="Y36" s="2" t="s">
        <v>47</v>
      </c>
      <c r="Z36" s="2" t="s">
        <v>35</v>
      </c>
      <c r="AA36" s="2" t="s">
        <v>36</v>
      </c>
      <c r="AB36" s="2" t="s">
        <v>36</v>
      </c>
      <c r="AC36" s="2" t="s">
        <v>36</v>
      </c>
    </row>
    <row r="37" spans="1:29" ht="15.75" customHeight="1">
      <c r="A37" s="1">
        <v>42929.373137766204</v>
      </c>
      <c r="B37" s="2">
        <v>4</v>
      </c>
      <c r="C37" s="2">
        <v>3</v>
      </c>
      <c r="D37" s="2">
        <v>4</v>
      </c>
      <c r="E37" s="2">
        <v>3</v>
      </c>
      <c r="F37" s="2">
        <v>4</v>
      </c>
      <c r="G37" s="2">
        <v>4</v>
      </c>
      <c r="H37" s="2">
        <v>4</v>
      </c>
      <c r="I37" s="2">
        <v>5</v>
      </c>
      <c r="J37" s="2">
        <v>3</v>
      </c>
      <c r="K37" s="2">
        <v>4</v>
      </c>
      <c r="L37" s="2">
        <v>4</v>
      </c>
      <c r="M37" s="2">
        <v>4</v>
      </c>
      <c r="N37" s="2">
        <v>5</v>
      </c>
      <c r="O37" s="2">
        <v>5</v>
      </c>
      <c r="P37" s="2">
        <v>5</v>
      </c>
      <c r="Q37" s="2">
        <v>2</v>
      </c>
      <c r="R37" s="2">
        <v>3</v>
      </c>
      <c r="S37" s="2" t="s">
        <v>72</v>
      </c>
      <c r="T37" s="2" t="s">
        <v>29</v>
      </c>
      <c r="U37" s="2" t="s">
        <v>39</v>
      </c>
      <c r="V37" s="2" t="s">
        <v>46</v>
      </c>
      <c r="W37" s="2" t="s">
        <v>32</v>
      </c>
      <c r="X37" s="2" t="s">
        <v>42</v>
      </c>
      <c r="Y37" s="2" t="s">
        <v>43</v>
      </c>
      <c r="Z37" s="2" t="s">
        <v>35</v>
      </c>
      <c r="AA37" s="2" t="s">
        <v>35</v>
      </c>
      <c r="AB37" s="2" t="s">
        <v>35</v>
      </c>
      <c r="AC37" s="2" t="s">
        <v>35</v>
      </c>
    </row>
    <row r="38" spans="1:29" ht="15.75" customHeight="1">
      <c r="A38" s="1">
        <v>42929.396853796294</v>
      </c>
      <c r="B38" s="2">
        <v>4</v>
      </c>
      <c r="C38" s="2">
        <v>4</v>
      </c>
      <c r="D38" s="2">
        <v>5</v>
      </c>
      <c r="E38" s="2">
        <v>3</v>
      </c>
      <c r="F38" s="2">
        <v>4</v>
      </c>
      <c r="G38" s="2">
        <v>2</v>
      </c>
      <c r="H38" s="2">
        <v>3</v>
      </c>
      <c r="I38" s="2">
        <v>4</v>
      </c>
      <c r="J38" s="2">
        <v>4</v>
      </c>
      <c r="K38" s="2">
        <v>4</v>
      </c>
      <c r="L38" s="2">
        <v>4</v>
      </c>
      <c r="M38" s="2">
        <v>4</v>
      </c>
      <c r="N38" s="2">
        <v>4</v>
      </c>
      <c r="O38" s="2">
        <v>3</v>
      </c>
      <c r="P38" s="2">
        <v>4</v>
      </c>
      <c r="Q38" s="2">
        <v>4</v>
      </c>
      <c r="R38" s="2">
        <v>4</v>
      </c>
      <c r="T38" s="2" t="s">
        <v>44</v>
      </c>
      <c r="U38" s="2" t="s">
        <v>39</v>
      </c>
      <c r="V38" s="2" t="s">
        <v>40</v>
      </c>
      <c r="W38" s="2" t="s">
        <v>73</v>
      </c>
      <c r="X38" s="2" t="s">
        <v>42</v>
      </c>
      <c r="Y38" s="2" t="s">
        <v>43</v>
      </c>
      <c r="Z38" s="2" t="s">
        <v>35</v>
      </c>
      <c r="AA38" s="2" t="s">
        <v>35</v>
      </c>
      <c r="AB38" s="2" t="s">
        <v>36</v>
      </c>
      <c r="AC38" s="2" t="s">
        <v>36</v>
      </c>
    </row>
    <row r="39" spans="1:29" ht="15.75" customHeight="1">
      <c r="A39" s="1">
        <v>42929.512423090273</v>
      </c>
      <c r="B39" s="2">
        <v>2</v>
      </c>
      <c r="C39" s="2">
        <v>2</v>
      </c>
      <c r="D39" s="2">
        <v>3</v>
      </c>
      <c r="E39" s="2">
        <v>4</v>
      </c>
      <c r="F39" s="2">
        <v>2</v>
      </c>
      <c r="G39" s="2">
        <v>3</v>
      </c>
      <c r="H39" s="2">
        <v>2</v>
      </c>
      <c r="I39" s="2">
        <v>5</v>
      </c>
      <c r="J39" s="2">
        <v>5</v>
      </c>
      <c r="K39" s="2">
        <v>5</v>
      </c>
      <c r="L39" s="2">
        <v>5</v>
      </c>
      <c r="M39" s="2">
        <v>5</v>
      </c>
      <c r="N39" s="2">
        <v>4</v>
      </c>
      <c r="O39" s="2">
        <v>3</v>
      </c>
      <c r="P39" s="2">
        <v>3</v>
      </c>
      <c r="Q39" s="2">
        <v>4</v>
      </c>
      <c r="R39" s="2">
        <v>5</v>
      </c>
      <c r="S39" s="2" t="s">
        <v>74</v>
      </c>
      <c r="T39" s="2" t="s">
        <v>29</v>
      </c>
      <c r="U39" s="2" t="s">
        <v>39</v>
      </c>
      <c r="V39" s="2" t="s">
        <v>40</v>
      </c>
      <c r="W39" s="2" t="s">
        <v>32</v>
      </c>
      <c r="X39" s="2" t="s">
        <v>33</v>
      </c>
      <c r="Y39" s="2" t="s">
        <v>43</v>
      </c>
      <c r="Z39" s="2" t="s">
        <v>35</v>
      </c>
      <c r="AA39" s="2" t="s">
        <v>35</v>
      </c>
      <c r="AB39" s="2" t="s">
        <v>35</v>
      </c>
      <c r="AC39" s="2" t="s">
        <v>36</v>
      </c>
    </row>
    <row r="40" spans="1:29" ht="15.75" customHeight="1">
      <c r="A40" s="1">
        <v>42929.555202303236</v>
      </c>
      <c r="B40" s="2">
        <v>3</v>
      </c>
      <c r="C40" s="2">
        <v>5</v>
      </c>
      <c r="D40" s="2">
        <v>5</v>
      </c>
      <c r="E40" s="2">
        <v>3</v>
      </c>
      <c r="F40" s="2">
        <v>4</v>
      </c>
      <c r="G40" s="2">
        <v>4</v>
      </c>
      <c r="H40" s="2">
        <v>4</v>
      </c>
      <c r="I40" s="2">
        <v>4</v>
      </c>
      <c r="J40" s="2">
        <v>4</v>
      </c>
      <c r="K40" s="2">
        <v>4</v>
      </c>
      <c r="L40" s="2">
        <v>4</v>
      </c>
      <c r="M40" s="2">
        <v>5</v>
      </c>
      <c r="N40" s="2">
        <v>5</v>
      </c>
      <c r="O40" s="2">
        <v>4</v>
      </c>
      <c r="P40" s="2">
        <v>5</v>
      </c>
      <c r="Q40" s="2">
        <v>2</v>
      </c>
      <c r="R40" s="2">
        <v>4</v>
      </c>
      <c r="T40" s="2" t="s">
        <v>38</v>
      </c>
      <c r="U40" s="2" t="s">
        <v>39</v>
      </c>
      <c r="V40" s="2" t="s">
        <v>50</v>
      </c>
      <c r="W40" s="2" t="s">
        <v>41</v>
      </c>
      <c r="X40" s="2" t="s">
        <v>33</v>
      </c>
      <c r="Y40" s="2" t="s">
        <v>43</v>
      </c>
      <c r="Z40" s="2" t="s">
        <v>35</v>
      </c>
      <c r="AA40" s="2" t="s">
        <v>35</v>
      </c>
      <c r="AB40" s="2" t="s">
        <v>36</v>
      </c>
      <c r="AC40" s="2" t="s">
        <v>36</v>
      </c>
    </row>
    <row r="41" spans="1:29" ht="15.75" customHeight="1">
      <c r="A41" s="1">
        <v>42929.584375254628</v>
      </c>
      <c r="B41" s="2">
        <v>1</v>
      </c>
      <c r="C41" s="2">
        <v>5</v>
      </c>
      <c r="D41" s="2">
        <v>1</v>
      </c>
      <c r="E41" s="2">
        <v>1</v>
      </c>
      <c r="F41" s="2">
        <v>5</v>
      </c>
      <c r="G41" s="2">
        <v>5</v>
      </c>
      <c r="H41" s="2">
        <v>3</v>
      </c>
      <c r="I41" s="2">
        <v>4</v>
      </c>
      <c r="J41" s="2">
        <v>5</v>
      </c>
      <c r="K41" s="2">
        <v>5</v>
      </c>
      <c r="L41" s="2">
        <v>5</v>
      </c>
      <c r="M41" s="2">
        <v>5</v>
      </c>
      <c r="N41" s="2">
        <v>5</v>
      </c>
      <c r="O41" s="2">
        <v>5</v>
      </c>
      <c r="P41" s="2">
        <v>5</v>
      </c>
      <c r="Q41" s="2">
        <v>3</v>
      </c>
      <c r="R41" s="2">
        <v>5</v>
      </c>
      <c r="T41" s="2" t="s">
        <v>29</v>
      </c>
      <c r="U41" s="2" t="s">
        <v>30</v>
      </c>
      <c r="V41" s="2" t="s">
        <v>40</v>
      </c>
      <c r="W41" s="2" t="s">
        <v>32</v>
      </c>
      <c r="X41" s="2" t="s">
        <v>42</v>
      </c>
      <c r="Y41" s="2" t="s">
        <v>43</v>
      </c>
      <c r="Z41" s="2" t="s">
        <v>36</v>
      </c>
      <c r="AA41" s="2" t="s">
        <v>35</v>
      </c>
      <c r="AB41" s="2" t="s">
        <v>36</v>
      </c>
      <c r="AC41" s="2" t="s">
        <v>36</v>
      </c>
    </row>
    <row r="42" spans="1:29" ht="15.75" customHeight="1">
      <c r="A42" s="1">
        <v>42929.612445347222</v>
      </c>
      <c r="B42" s="2">
        <v>3</v>
      </c>
      <c r="C42" s="2">
        <v>4</v>
      </c>
      <c r="D42" s="2">
        <v>3</v>
      </c>
      <c r="E42" s="2">
        <v>2</v>
      </c>
      <c r="F42" s="2">
        <v>2</v>
      </c>
      <c r="G42" s="2">
        <v>3</v>
      </c>
      <c r="H42" s="2">
        <v>2</v>
      </c>
      <c r="I42" s="2">
        <v>4</v>
      </c>
      <c r="J42" s="2">
        <v>5</v>
      </c>
      <c r="K42" s="2">
        <v>4</v>
      </c>
      <c r="L42" s="2">
        <v>4</v>
      </c>
      <c r="M42" s="2">
        <v>4</v>
      </c>
      <c r="N42" s="2">
        <v>4</v>
      </c>
      <c r="O42" s="2">
        <v>4</v>
      </c>
      <c r="P42" s="2">
        <v>3</v>
      </c>
      <c r="Q42" s="2">
        <v>3</v>
      </c>
      <c r="R42" s="2">
        <v>4</v>
      </c>
      <c r="S42" s="2" t="s">
        <v>75</v>
      </c>
      <c r="T42" s="2" t="s">
        <v>29</v>
      </c>
      <c r="U42" s="2" t="s">
        <v>30</v>
      </c>
      <c r="V42" s="2" t="s">
        <v>31</v>
      </c>
      <c r="W42" s="2" t="s">
        <v>45</v>
      </c>
      <c r="X42" s="2" t="s">
        <v>33</v>
      </c>
      <c r="Y42" s="2" t="s">
        <v>47</v>
      </c>
      <c r="Z42" s="2" t="s">
        <v>35</v>
      </c>
      <c r="AA42" s="2" t="s">
        <v>35</v>
      </c>
      <c r="AB42" s="2" t="s">
        <v>35</v>
      </c>
      <c r="AC42" s="2" t="s">
        <v>35</v>
      </c>
    </row>
    <row r="43" spans="1:29" ht="15.75" customHeight="1">
      <c r="A43" s="1">
        <v>42929.621962557867</v>
      </c>
      <c r="B43" s="2">
        <v>4</v>
      </c>
      <c r="C43" s="2">
        <v>4</v>
      </c>
      <c r="D43" s="2">
        <v>4</v>
      </c>
      <c r="E43" s="2">
        <v>3</v>
      </c>
      <c r="F43" s="2">
        <v>4</v>
      </c>
      <c r="G43" s="2">
        <v>3</v>
      </c>
      <c r="H43" s="2">
        <v>3</v>
      </c>
      <c r="I43" s="2">
        <v>4</v>
      </c>
      <c r="J43" s="2">
        <v>4</v>
      </c>
      <c r="K43" s="2">
        <v>4</v>
      </c>
      <c r="L43" s="2">
        <v>4</v>
      </c>
      <c r="M43" s="2">
        <v>4</v>
      </c>
      <c r="N43" s="2">
        <v>4</v>
      </c>
      <c r="O43" s="2">
        <v>3</v>
      </c>
      <c r="P43" s="2">
        <v>4</v>
      </c>
      <c r="Q43" s="2">
        <v>3</v>
      </c>
      <c r="R43" s="2">
        <v>4</v>
      </c>
      <c r="T43" s="2" t="s">
        <v>29</v>
      </c>
      <c r="U43" s="2" t="s">
        <v>39</v>
      </c>
      <c r="V43" s="2" t="s">
        <v>50</v>
      </c>
      <c r="W43" s="2" t="s">
        <v>48</v>
      </c>
      <c r="X43" s="2" t="s">
        <v>42</v>
      </c>
      <c r="Y43" s="2" t="s">
        <v>34</v>
      </c>
      <c r="Z43" s="2" t="s">
        <v>35</v>
      </c>
      <c r="AA43" s="2" t="s">
        <v>35</v>
      </c>
      <c r="AB43" s="2" t="s">
        <v>36</v>
      </c>
      <c r="AC43" s="2" t="s">
        <v>36</v>
      </c>
    </row>
    <row r="44" spans="1:29" ht="15.75" customHeight="1">
      <c r="A44" s="1">
        <v>42933.341961666665</v>
      </c>
      <c r="B44" s="2">
        <v>4</v>
      </c>
      <c r="C44" s="2">
        <v>2</v>
      </c>
      <c r="D44" s="2">
        <v>2</v>
      </c>
      <c r="E44" s="2">
        <v>3</v>
      </c>
      <c r="F44" s="2">
        <v>3</v>
      </c>
      <c r="G44" s="2">
        <v>2</v>
      </c>
      <c r="H44" s="2">
        <v>2</v>
      </c>
      <c r="I44" s="2">
        <v>5</v>
      </c>
      <c r="J44" s="2">
        <v>5</v>
      </c>
      <c r="K44" s="2">
        <v>4</v>
      </c>
      <c r="L44" s="2">
        <v>3</v>
      </c>
      <c r="M44" s="2">
        <v>5</v>
      </c>
      <c r="N44" s="2">
        <v>1</v>
      </c>
      <c r="O44" s="2">
        <v>3</v>
      </c>
      <c r="P44" s="2">
        <v>1</v>
      </c>
      <c r="Q44" s="2">
        <v>1</v>
      </c>
      <c r="R44" s="2">
        <v>5</v>
      </c>
      <c r="T44" s="2" t="s">
        <v>29</v>
      </c>
      <c r="U44" s="2" t="s">
        <v>39</v>
      </c>
      <c r="V44" s="2" t="s">
        <v>40</v>
      </c>
      <c r="W44" s="2" t="s">
        <v>32</v>
      </c>
      <c r="X44" s="2" t="s">
        <v>33</v>
      </c>
      <c r="Y44" s="2" t="s">
        <v>76</v>
      </c>
      <c r="Z44" s="2" t="s">
        <v>35</v>
      </c>
      <c r="AA44" s="2" t="s">
        <v>35</v>
      </c>
      <c r="AB44" s="2" t="s">
        <v>35</v>
      </c>
      <c r="AC44" s="2" t="s">
        <v>35</v>
      </c>
    </row>
    <row r="45" spans="1:29" ht="15.75" customHeight="1">
      <c r="A45" s="1">
        <v>42933.380443032409</v>
      </c>
      <c r="B45" s="2">
        <v>2</v>
      </c>
      <c r="C45" s="2">
        <v>2</v>
      </c>
      <c r="D45" s="2">
        <v>4</v>
      </c>
      <c r="E45" s="2">
        <v>2</v>
      </c>
      <c r="F45" s="2">
        <v>2</v>
      </c>
      <c r="G45" s="2">
        <v>4</v>
      </c>
      <c r="H45" s="2">
        <v>3</v>
      </c>
      <c r="I45" s="2">
        <v>5</v>
      </c>
      <c r="J45" s="2">
        <v>4</v>
      </c>
      <c r="K45" s="2">
        <v>4</v>
      </c>
      <c r="L45" s="2">
        <v>3</v>
      </c>
      <c r="M45" s="2">
        <v>4</v>
      </c>
      <c r="N45" s="2">
        <v>5</v>
      </c>
      <c r="O45" s="2">
        <v>3</v>
      </c>
      <c r="P45" s="2">
        <v>3</v>
      </c>
      <c r="Q45" s="2">
        <v>4</v>
      </c>
      <c r="R45" s="2">
        <v>5</v>
      </c>
      <c r="S45" s="2" t="s">
        <v>77</v>
      </c>
      <c r="T45" s="2" t="s">
        <v>29</v>
      </c>
      <c r="U45" s="2" t="s">
        <v>30</v>
      </c>
      <c r="V45" s="2" t="s">
        <v>31</v>
      </c>
      <c r="W45" s="2" t="s">
        <v>41</v>
      </c>
      <c r="X45" s="2" t="s">
        <v>33</v>
      </c>
      <c r="Y45" s="2" t="s">
        <v>34</v>
      </c>
      <c r="Z45" s="2" t="s">
        <v>35</v>
      </c>
      <c r="AA45" s="2" t="s">
        <v>35</v>
      </c>
      <c r="AB45" s="2" t="s">
        <v>35</v>
      </c>
      <c r="AC45" s="2" t="s">
        <v>35</v>
      </c>
    </row>
    <row r="46" spans="1:29" ht="15.75" customHeight="1">
      <c r="A46" s="1">
        <v>42934.37803</v>
      </c>
      <c r="B46" s="2">
        <v>4</v>
      </c>
      <c r="C46" s="2">
        <v>4</v>
      </c>
      <c r="D46" s="2">
        <v>4</v>
      </c>
      <c r="E46" s="2">
        <v>3</v>
      </c>
      <c r="F46" s="2">
        <v>4</v>
      </c>
      <c r="G46" s="2">
        <v>4</v>
      </c>
      <c r="H46" s="2">
        <v>4</v>
      </c>
      <c r="I46" s="2">
        <v>4</v>
      </c>
      <c r="J46" s="2">
        <v>4</v>
      </c>
      <c r="K46" s="2">
        <v>4</v>
      </c>
      <c r="L46" s="2">
        <v>4</v>
      </c>
      <c r="M46" s="2">
        <v>4</v>
      </c>
      <c r="N46" s="2">
        <v>4</v>
      </c>
      <c r="O46" s="2">
        <v>4</v>
      </c>
      <c r="P46" s="2">
        <v>3</v>
      </c>
      <c r="Q46" s="2">
        <v>4</v>
      </c>
      <c r="R46" s="2">
        <v>4</v>
      </c>
      <c r="T46" s="2" t="s">
        <v>29</v>
      </c>
      <c r="U46" s="2" t="s">
        <v>30</v>
      </c>
      <c r="V46" s="2" t="s">
        <v>31</v>
      </c>
      <c r="W46" s="2" t="s">
        <v>32</v>
      </c>
      <c r="X46" s="2" t="s">
        <v>33</v>
      </c>
      <c r="Y46" s="2" t="s">
        <v>47</v>
      </c>
      <c r="Z46" s="2" t="s">
        <v>35</v>
      </c>
      <c r="AA46" s="2" t="s">
        <v>35</v>
      </c>
      <c r="AB46" s="2" t="s">
        <v>36</v>
      </c>
      <c r="AC46" s="2" t="s">
        <v>36</v>
      </c>
    </row>
    <row r="47" spans="1:29" ht="15.75" customHeight="1">
      <c r="A47" s="1">
        <v>42934.404221168981</v>
      </c>
      <c r="B47" s="2">
        <v>2</v>
      </c>
      <c r="C47" s="2">
        <v>4</v>
      </c>
      <c r="D47" s="2">
        <v>5</v>
      </c>
      <c r="E47" s="2">
        <v>3</v>
      </c>
      <c r="F47" s="2">
        <v>5</v>
      </c>
      <c r="G47" s="2">
        <v>1</v>
      </c>
      <c r="H47" s="2">
        <v>1</v>
      </c>
      <c r="I47" s="2">
        <v>5</v>
      </c>
      <c r="J47" s="2">
        <v>5</v>
      </c>
      <c r="K47" s="2">
        <v>5</v>
      </c>
      <c r="L47" s="2">
        <v>5</v>
      </c>
      <c r="M47" s="2">
        <v>5</v>
      </c>
      <c r="N47" s="2">
        <v>5</v>
      </c>
      <c r="O47" s="2">
        <v>3</v>
      </c>
      <c r="P47" s="2">
        <v>5</v>
      </c>
      <c r="Q47" s="2">
        <v>4</v>
      </c>
      <c r="R47" s="2">
        <v>4</v>
      </c>
      <c r="S47" s="2" t="s">
        <v>78</v>
      </c>
      <c r="T47" s="2" t="s">
        <v>29</v>
      </c>
      <c r="U47" s="2" t="s">
        <v>39</v>
      </c>
      <c r="V47" s="2" t="s">
        <v>50</v>
      </c>
      <c r="W47" s="2" t="s">
        <v>41</v>
      </c>
      <c r="X47" s="2" t="s">
        <v>33</v>
      </c>
      <c r="Y47" s="2" t="s">
        <v>47</v>
      </c>
      <c r="Z47" s="2" t="s">
        <v>35</v>
      </c>
      <c r="AA47" s="2" t="s">
        <v>35</v>
      </c>
      <c r="AB47" s="2" t="s">
        <v>35</v>
      </c>
      <c r="AC47" s="2" t="s">
        <v>36</v>
      </c>
    </row>
    <row r="48" spans="1:29" ht="15.75" customHeight="1">
      <c r="A48" s="1">
        <v>42934.512828449078</v>
      </c>
      <c r="B48" s="2">
        <v>4</v>
      </c>
      <c r="C48" s="2">
        <v>4</v>
      </c>
      <c r="D48" s="2">
        <v>4</v>
      </c>
      <c r="E48" s="2">
        <v>4</v>
      </c>
      <c r="F48" s="2">
        <v>5</v>
      </c>
      <c r="G48" s="2">
        <v>4</v>
      </c>
      <c r="H48" s="2">
        <v>4</v>
      </c>
      <c r="I48" s="2">
        <v>5</v>
      </c>
      <c r="J48" s="2">
        <v>4</v>
      </c>
      <c r="K48" s="2">
        <v>4</v>
      </c>
      <c r="L48" s="2">
        <v>5</v>
      </c>
      <c r="M48" s="2">
        <v>5</v>
      </c>
      <c r="N48" s="2">
        <v>4</v>
      </c>
      <c r="O48" s="2">
        <v>3</v>
      </c>
      <c r="P48" s="2">
        <v>2</v>
      </c>
      <c r="Q48" s="2">
        <v>4</v>
      </c>
      <c r="R48" s="2">
        <v>5</v>
      </c>
      <c r="S48" s="2" t="s">
        <v>79</v>
      </c>
      <c r="T48" s="2" t="s">
        <v>29</v>
      </c>
      <c r="U48" s="2" t="s">
        <v>39</v>
      </c>
      <c r="V48" s="2" t="s">
        <v>31</v>
      </c>
      <c r="W48" s="2" t="s">
        <v>32</v>
      </c>
      <c r="X48" s="2" t="s">
        <v>33</v>
      </c>
      <c r="Y48" s="2" t="s">
        <v>34</v>
      </c>
      <c r="Z48" s="2" t="s">
        <v>35</v>
      </c>
      <c r="AA48" s="2" t="s">
        <v>35</v>
      </c>
      <c r="AB48" s="2" t="s">
        <v>35</v>
      </c>
      <c r="AC48" s="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T54"/>
  <sheetViews>
    <sheetView topLeftCell="BB37" zoomScale="114" workbookViewId="0">
      <selection activeCell="C55" sqref="C55"/>
    </sheetView>
  </sheetViews>
  <sheetFormatPr baseColWidth="10" defaultRowHeight="12.75"/>
  <cols>
    <col min="1" max="1" width="18.85546875" bestFit="1" customWidth="1"/>
  </cols>
  <sheetData>
    <row r="1" spans="2:20">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2:20">
      <c r="B2" s="2">
        <v>5</v>
      </c>
      <c r="C2" s="2">
        <v>5</v>
      </c>
      <c r="D2" s="2">
        <v>5</v>
      </c>
      <c r="E2" s="2">
        <v>3</v>
      </c>
      <c r="F2" s="2">
        <v>5</v>
      </c>
      <c r="G2" s="2">
        <v>5</v>
      </c>
      <c r="H2" s="2">
        <v>5</v>
      </c>
      <c r="I2" s="2">
        <v>5</v>
      </c>
      <c r="J2" s="2">
        <v>4</v>
      </c>
      <c r="K2" s="2">
        <v>4</v>
      </c>
      <c r="L2" s="2">
        <v>2</v>
      </c>
      <c r="M2" s="2">
        <v>5</v>
      </c>
      <c r="N2" s="2">
        <v>5</v>
      </c>
      <c r="O2" s="2">
        <v>5</v>
      </c>
      <c r="P2" s="2">
        <v>4</v>
      </c>
      <c r="Q2" s="2">
        <v>3</v>
      </c>
      <c r="R2" s="2">
        <v>3</v>
      </c>
      <c r="T2" s="2"/>
    </row>
    <row r="3" spans="2:20">
      <c r="B3" s="2">
        <v>3</v>
      </c>
      <c r="C3" s="2">
        <v>4</v>
      </c>
      <c r="D3" s="2">
        <v>3</v>
      </c>
      <c r="E3" s="2">
        <v>1</v>
      </c>
      <c r="F3" s="2">
        <v>4</v>
      </c>
      <c r="G3" s="2">
        <v>3</v>
      </c>
      <c r="H3" s="2">
        <v>3</v>
      </c>
      <c r="I3" s="2">
        <v>5</v>
      </c>
      <c r="J3" s="2">
        <v>5</v>
      </c>
      <c r="K3" s="2">
        <v>5</v>
      </c>
      <c r="L3" s="2">
        <v>4</v>
      </c>
      <c r="M3" s="2">
        <v>5</v>
      </c>
      <c r="N3" s="2">
        <v>3</v>
      </c>
      <c r="O3" s="2">
        <v>3</v>
      </c>
      <c r="P3" s="2">
        <v>5</v>
      </c>
      <c r="Q3" s="2">
        <v>3</v>
      </c>
      <c r="R3" s="2">
        <v>5</v>
      </c>
      <c r="T3" s="2"/>
    </row>
    <row r="4" spans="2:20">
      <c r="B4" s="2">
        <v>5</v>
      </c>
      <c r="C4" s="2">
        <v>5</v>
      </c>
      <c r="D4" s="2">
        <v>5</v>
      </c>
      <c r="E4" s="2">
        <v>3</v>
      </c>
      <c r="F4" s="2">
        <v>4</v>
      </c>
      <c r="G4" s="2">
        <v>4</v>
      </c>
      <c r="H4" s="2">
        <v>4</v>
      </c>
      <c r="I4" s="2">
        <v>5</v>
      </c>
      <c r="J4" s="2">
        <v>4</v>
      </c>
      <c r="K4" s="2">
        <v>4</v>
      </c>
      <c r="L4" s="2">
        <v>3</v>
      </c>
      <c r="M4" s="2">
        <v>5</v>
      </c>
      <c r="N4" s="2">
        <v>5</v>
      </c>
      <c r="O4" s="2">
        <v>5</v>
      </c>
      <c r="P4" s="2">
        <v>4</v>
      </c>
      <c r="Q4" s="2">
        <v>5</v>
      </c>
      <c r="R4" s="2">
        <v>5</v>
      </c>
      <c r="T4" s="2"/>
    </row>
    <row r="5" spans="2:20">
      <c r="B5" s="2">
        <v>5</v>
      </c>
      <c r="C5" s="2">
        <v>5</v>
      </c>
      <c r="D5" s="2">
        <v>5</v>
      </c>
      <c r="E5" s="2">
        <v>4</v>
      </c>
      <c r="F5" s="2">
        <v>5</v>
      </c>
      <c r="G5" s="2">
        <v>5</v>
      </c>
      <c r="H5" s="2">
        <v>5</v>
      </c>
      <c r="I5" s="2">
        <v>5</v>
      </c>
      <c r="J5" s="2">
        <v>5</v>
      </c>
      <c r="K5" s="2">
        <v>5</v>
      </c>
      <c r="L5" s="2">
        <v>5</v>
      </c>
      <c r="M5" s="2">
        <v>5</v>
      </c>
      <c r="N5" s="2">
        <v>4</v>
      </c>
      <c r="O5" s="2">
        <v>3</v>
      </c>
      <c r="P5" s="2">
        <v>5</v>
      </c>
      <c r="Q5" s="2">
        <v>4</v>
      </c>
      <c r="R5" s="2">
        <v>4</v>
      </c>
      <c r="T5" s="2"/>
    </row>
    <row r="6" spans="2:20">
      <c r="B6" s="2">
        <v>5</v>
      </c>
      <c r="C6" s="2">
        <v>5</v>
      </c>
      <c r="D6" s="2">
        <v>5</v>
      </c>
      <c r="E6" s="2">
        <v>4</v>
      </c>
      <c r="F6" s="2">
        <v>5</v>
      </c>
      <c r="G6" s="2">
        <v>5</v>
      </c>
      <c r="H6" s="2">
        <v>4</v>
      </c>
      <c r="I6" s="2">
        <v>3</v>
      </c>
      <c r="J6" s="2">
        <v>3</v>
      </c>
      <c r="K6" s="2">
        <v>3</v>
      </c>
      <c r="L6" s="2">
        <v>2</v>
      </c>
      <c r="M6" s="2">
        <v>3</v>
      </c>
      <c r="N6" s="2">
        <v>5</v>
      </c>
      <c r="O6" s="2">
        <v>5</v>
      </c>
      <c r="P6" s="2">
        <v>3</v>
      </c>
      <c r="Q6" s="2">
        <v>4</v>
      </c>
      <c r="R6" s="2">
        <v>5</v>
      </c>
      <c r="T6" s="2"/>
    </row>
    <row r="7" spans="2:20">
      <c r="B7" s="2">
        <v>5</v>
      </c>
      <c r="C7" s="2">
        <v>5</v>
      </c>
      <c r="D7" s="2">
        <v>5</v>
      </c>
      <c r="E7" s="2">
        <v>3</v>
      </c>
      <c r="F7" s="2">
        <v>5</v>
      </c>
      <c r="G7" s="2">
        <v>5</v>
      </c>
      <c r="H7" s="2">
        <v>5</v>
      </c>
      <c r="I7" s="2">
        <v>5</v>
      </c>
      <c r="J7" s="2">
        <v>5</v>
      </c>
      <c r="K7" s="2">
        <v>5</v>
      </c>
      <c r="L7" s="2">
        <v>5</v>
      </c>
      <c r="M7" s="2">
        <v>5</v>
      </c>
      <c r="N7" s="2">
        <v>5</v>
      </c>
      <c r="O7" s="2">
        <v>2</v>
      </c>
      <c r="P7" s="2">
        <v>2</v>
      </c>
      <c r="Q7" s="2">
        <v>5</v>
      </c>
      <c r="R7" s="2">
        <v>5</v>
      </c>
      <c r="T7" s="2"/>
    </row>
    <row r="8" spans="2:20">
      <c r="B8" s="2">
        <v>3</v>
      </c>
      <c r="C8" s="2">
        <v>3</v>
      </c>
      <c r="D8" s="2">
        <v>2</v>
      </c>
      <c r="E8" s="2">
        <v>3</v>
      </c>
      <c r="F8" s="2">
        <v>4</v>
      </c>
      <c r="G8" s="2">
        <v>2</v>
      </c>
      <c r="H8" s="2">
        <v>2</v>
      </c>
      <c r="I8" s="2">
        <v>5</v>
      </c>
      <c r="J8" s="2">
        <v>4</v>
      </c>
      <c r="K8" s="2">
        <v>4</v>
      </c>
      <c r="L8" s="2">
        <v>4</v>
      </c>
      <c r="M8" s="2">
        <v>4</v>
      </c>
      <c r="N8" s="2">
        <v>2</v>
      </c>
      <c r="O8" s="2">
        <v>4</v>
      </c>
      <c r="P8" s="2">
        <v>2</v>
      </c>
      <c r="Q8" s="2">
        <v>2</v>
      </c>
      <c r="R8" s="2">
        <v>5</v>
      </c>
      <c r="T8" s="2"/>
    </row>
    <row r="9" spans="2:20">
      <c r="B9" s="2">
        <v>4</v>
      </c>
      <c r="C9" s="2">
        <v>5</v>
      </c>
      <c r="D9" s="2">
        <v>2</v>
      </c>
      <c r="E9" s="2">
        <v>3</v>
      </c>
      <c r="F9" s="2">
        <v>5</v>
      </c>
      <c r="G9" s="2">
        <v>4</v>
      </c>
      <c r="H9" s="2">
        <v>4</v>
      </c>
      <c r="I9" s="2">
        <v>5</v>
      </c>
      <c r="J9" s="2">
        <v>5</v>
      </c>
      <c r="K9" s="2">
        <v>4</v>
      </c>
      <c r="L9" s="2">
        <v>5</v>
      </c>
      <c r="M9" s="2">
        <v>5</v>
      </c>
      <c r="N9" s="2">
        <v>5</v>
      </c>
      <c r="O9" s="2">
        <v>4</v>
      </c>
      <c r="P9" s="2">
        <v>5</v>
      </c>
      <c r="Q9" s="2">
        <v>3</v>
      </c>
      <c r="R9" s="2">
        <v>5</v>
      </c>
      <c r="T9" s="2"/>
    </row>
    <row r="10" spans="2:20">
      <c r="B10" s="2">
        <v>3</v>
      </c>
      <c r="C10" s="2">
        <v>3</v>
      </c>
      <c r="D10" s="2">
        <v>4</v>
      </c>
      <c r="E10" s="2">
        <v>3</v>
      </c>
      <c r="F10" s="2">
        <v>4</v>
      </c>
      <c r="G10" s="2">
        <v>4</v>
      </c>
      <c r="H10" s="2">
        <v>3</v>
      </c>
      <c r="I10" s="2">
        <v>4</v>
      </c>
      <c r="J10" s="2">
        <v>4</v>
      </c>
      <c r="K10" s="2">
        <v>4</v>
      </c>
      <c r="L10" s="2">
        <v>4</v>
      </c>
      <c r="M10" s="2">
        <v>5</v>
      </c>
      <c r="N10" s="2">
        <v>5</v>
      </c>
      <c r="O10" s="2">
        <v>2</v>
      </c>
      <c r="P10" s="2">
        <v>4</v>
      </c>
      <c r="Q10" s="2">
        <v>4</v>
      </c>
      <c r="R10" s="2">
        <v>3</v>
      </c>
      <c r="T10" s="2"/>
    </row>
    <row r="11" spans="2:20">
      <c r="B11" s="2">
        <v>3</v>
      </c>
      <c r="C11" s="2">
        <v>3</v>
      </c>
      <c r="D11" s="2">
        <v>2</v>
      </c>
      <c r="E11" s="2">
        <v>2</v>
      </c>
      <c r="F11" s="2">
        <v>4</v>
      </c>
      <c r="G11" s="2">
        <v>2</v>
      </c>
      <c r="H11" s="2">
        <v>2</v>
      </c>
      <c r="I11" s="2">
        <v>4</v>
      </c>
      <c r="J11" s="2">
        <v>3</v>
      </c>
      <c r="K11" s="2">
        <v>3</v>
      </c>
      <c r="L11" s="2">
        <v>3</v>
      </c>
      <c r="M11" s="2">
        <v>3</v>
      </c>
      <c r="N11" s="2">
        <v>2</v>
      </c>
      <c r="O11" s="2">
        <v>3</v>
      </c>
      <c r="P11" s="2">
        <v>2</v>
      </c>
      <c r="Q11" s="2">
        <v>3</v>
      </c>
      <c r="R11" s="2">
        <v>4</v>
      </c>
      <c r="T11" s="2"/>
    </row>
    <row r="12" spans="2:20">
      <c r="B12" s="2">
        <v>5</v>
      </c>
      <c r="C12" s="2">
        <v>5</v>
      </c>
      <c r="D12" s="2">
        <v>5</v>
      </c>
      <c r="E12" s="2">
        <v>5</v>
      </c>
      <c r="F12" s="2">
        <v>5</v>
      </c>
      <c r="G12" s="2">
        <v>5</v>
      </c>
      <c r="H12" s="2">
        <v>5</v>
      </c>
      <c r="I12" s="2">
        <v>3</v>
      </c>
      <c r="J12" s="2">
        <v>3</v>
      </c>
      <c r="K12" s="2">
        <v>3</v>
      </c>
      <c r="L12" s="2">
        <v>5</v>
      </c>
      <c r="M12" s="2">
        <v>5</v>
      </c>
      <c r="N12" s="2">
        <v>5</v>
      </c>
      <c r="O12" s="2">
        <v>5</v>
      </c>
      <c r="P12" s="2">
        <v>5</v>
      </c>
      <c r="Q12" s="2">
        <v>4</v>
      </c>
      <c r="R12" s="2">
        <v>3</v>
      </c>
      <c r="T12" s="2"/>
    </row>
    <row r="13" spans="2:20">
      <c r="B13" s="2">
        <v>2</v>
      </c>
      <c r="C13" s="2">
        <v>4</v>
      </c>
      <c r="D13" s="2">
        <v>4</v>
      </c>
      <c r="E13" s="2">
        <v>4</v>
      </c>
      <c r="F13" s="2">
        <v>4</v>
      </c>
      <c r="G13" s="2">
        <v>4</v>
      </c>
      <c r="H13" s="2">
        <v>4</v>
      </c>
      <c r="I13" s="2">
        <v>5</v>
      </c>
      <c r="J13" s="2">
        <v>4</v>
      </c>
      <c r="K13" s="2">
        <v>4</v>
      </c>
      <c r="L13" s="2">
        <v>4</v>
      </c>
      <c r="M13" s="2">
        <v>4</v>
      </c>
      <c r="N13" s="2">
        <v>5</v>
      </c>
      <c r="O13" s="2">
        <v>2</v>
      </c>
      <c r="P13" s="2">
        <v>1</v>
      </c>
      <c r="Q13" s="2">
        <v>3</v>
      </c>
      <c r="R13" s="2">
        <v>5</v>
      </c>
      <c r="T13" s="2"/>
    </row>
    <row r="14" spans="2:20">
      <c r="B14" s="2">
        <v>4</v>
      </c>
      <c r="C14" s="2">
        <v>2</v>
      </c>
      <c r="D14" s="2">
        <v>4</v>
      </c>
      <c r="E14" s="2">
        <v>2</v>
      </c>
      <c r="F14" s="2">
        <v>3</v>
      </c>
      <c r="G14" s="2">
        <v>4</v>
      </c>
      <c r="H14" s="2">
        <v>2</v>
      </c>
      <c r="I14" s="2">
        <v>5</v>
      </c>
      <c r="J14" s="2">
        <v>5</v>
      </c>
      <c r="K14" s="2">
        <v>5</v>
      </c>
      <c r="L14" s="2">
        <v>5</v>
      </c>
      <c r="M14" s="2">
        <v>5</v>
      </c>
      <c r="N14" s="2">
        <v>4</v>
      </c>
      <c r="O14" s="2">
        <v>2</v>
      </c>
      <c r="P14" s="2">
        <v>3</v>
      </c>
      <c r="Q14" s="2">
        <v>2</v>
      </c>
      <c r="R14" s="2">
        <v>4</v>
      </c>
      <c r="T14" s="2"/>
    </row>
    <row r="15" spans="2:20">
      <c r="B15" s="2">
        <v>2</v>
      </c>
      <c r="C15" s="2">
        <v>4</v>
      </c>
      <c r="D15" s="2">
        <v>4</v>
      </c>
      <c r="E15" s="2">
        <v>1</v>
      </c>
      <c r="F15" s="2">
        <v>5</v>
      </c>
      <c r="G15" s="2">
        <v>1</v>
      </c>
      <c r="H15" s="2">
        <v>1</v>
      </c>
      <c r="I15" s="2">
        <v>5</v>
      </c>
      <c r="J15" s="2">
        <v>5</v>
      </c>
      <c r="K15" s="2">
        <v>5</v>
      </c>
      <c r="L15" s="2">
        <v>5</v>
      </c>
      <c r="M15" s="2">
        <v>5</v>
      </c>
      <c r="N15" s="2">
        <v>5</v>
      </c>
      <c r="O15" s="2">
        <v>3</v>
      </c>
      <c r="P15" s="2">
        <v>1</v>
      </c>
      <c r="Q15" s="2">
        <v>1</v>
      </c>
      <c r="R15" s="2">
        <v>4</v>
      </c>
      <c r="T15" s="2"/>
    </row>
    <row r="16" spans="2:20">
      <c r="B16" s="2">
        <v>3</v>
      </c>
      <c r="C16" s="2">
        <v>5</v>
      </c>
      <c r="D16" s="2">
        <v>5</v>
      </c>
      <c r="E16" s="2">
        <v>3</v>
      </c>
      <c r="F16" s="2">
        <v>5</v>
      </c>
      <c r="G16" s="2">
        <v>3</v>
      </c>
      <c r="H16" s="2">
        <v>4</v>
      </c>
      <c r="I16" s="2">
        <v>4</v>
      </c>
      <c r="J16" s="2">
        <v>5</v>
      </c>
      <c r="K16" s="2">
        <v>4</v>
      </c>
      <c r="L16" s="2">
        <v>3</v>
      </c>
      <c r="M16" s="2">
        <v>3</v>
      </c>
      <c r="N16" s="2">
        <v>5</v>
      </c>
      <c r="O16" s="2">
        <v>3</v>
      </c>
      <c r="P16" s="2">
        <v>4</v>
      </c>
      <c r="Q16" s="2">
        <v>4</v>
      </c>
      <c r="R16" s="2">
        <v>4</v>
      </c>
      <c r="T16" s="2"/>
    </row>
    <row r="17" spans="2:20">
      <c r="B17" s="2">
        <v>4</v>
      </c>
      <c r="C17" s="2">
        <v>4</v>
      </c>
      <c r="D17" s="2">
        <v>4</v>
      </c>
      <c r="E17" s="2">
        <v>4</v>
      </c>
      <c r="F17" s="2">
        <v>4</v>
      </c>
      <c r="G17" s="2">
        <v>4</v>
      </c>
      <c r="H17" s="2">
        <v>4</v>
      </c>
      <c r="I17" s="2">
        <v>5</v>
      </c>
      <c r="J17" s="2">
        <v>5</v>
      </c>
      <c r="K17" s="2">
        <v>5</v>
      </c>
      <c r="L17" s="2">
        <v>5</v>
      </c>
      <c r="M17" s="2">
        <v>5</v>
      </c>
      <c r="N17" s="2">
        <v>4</v>
      </c>
      <c r="O17" s="2">
        <v>4</v>
      </c>
      <c r="P17" s="2">
        <v>4</v>
      </c>
      <c r="Q17" s="2">
        <v>4</v>
      </c>
      <c r="R17" s="2">
        <v>5</v>
      </c>
      <c r="T17" s="2"/>
    </row>
    <row r="18" spans="2:20">
      <c r="B18" s="2">
        <v>4</v>
      </c>
      <c r="C18" s="2">
        <v>4</v>
      </c>
      <c r="D18" s="2">
        <v>4</v>
      </c>
      <c r="E18" s="2">
        <v>2</v>
      </c>
      <c r="F18" s="2">
        <v>4</v>
      </c>
      <c r="G18" s="2">
        <v>1</v>
      </c>
      <c r="H18" s="2">
        <v>2</v>
      </c>
      <c r="I18" s="2">
        <v>5</v>
      </c>
      <c r="J18" s="2">
        <v>4</v>
      </c>
      <c r="K18" s="2">
        <v>4</v>
      </c>
      <c r="L18" s="2">
        <v>4</v>
      </c>
      <c r="M18" s="2">
        <v>5</v>
      </c>
      <c r="N18" s="2">
        <v>3</v>
      </c>
      <c r="O18" s="2">
        <v>2</v>
      </c>
      <c r="P18" s="2">
        <v>3</v>
      </c>
      <c r="Q18" s="2">
        <v>1</v>
      </c>
      <c r="R18" s="2">
        <v>4</v>
      </c>
      <c r="T18" s="2"/>
    </row>
    <row r="19" spans="2:20">
      <c r="B19" s="2">
        <v>3</v>
      </c>
      <c r="C19" s="2">
        <v>5</v>
      </c>
      <c r="D19" s="2">
        <v>5</v>
      </c>
      <c r="E19" s="2">
        <v>3</v>
      </c>
      <c r="F19" s="2">
        <v>5</v>
      </c>
      <c r="G19" s="2">
        <v>4</v>
      </c>
      <c r="H19" s="2">
        <v>3</v>
      </c>
      <c r="I19" s="2">
        <v>5</v>
      </c>
      <c r="J19" s="2">
        <v>4</v>
      </c>
      <c r="K19" s="2">
        <v>4</v>
      </c>
      <c r="L19" s="2">
        <v>4</v>
      </c>
      <c r="M19" s="2">
        <v>4</v>
      </c>
      <c r="N19" s="2">
        <v>4</v>
      </c>
      <c r="O19" s="2">
        <v>3</v>
      </c>
      <c r="P19" s="2">
        <v>4</v>
      </c>
      <c r="Q19" s="2">
        <v>3</v>
      </c>
      <c r="R19" s="2">
        <v>3</v>
      </c>
      <c r="T19" s="2"/>
    </row>
    <row r="20" spans="2:20">
      <c r="B20" s="2">
        <v>4</v>
      </c>
      <c r="C20" s="2">
        <v>4</v>
      </c>
      <c r="D20" s="2">
        <v>4</v>
      </c>
      <c r="E20" s="2">
        <v>4</v>
      </c>
      <c r="F20" s="2">
        <v>4</v>
      </c>
      <c r="G20" s="2">
        <v>3</v>
      </c>
      <c r="H20" s="2">
        <v>3</v>
      </c>
      <c r="I20" s="2">
        <v>5</v>
      </c>
      <c r="J20" s="2">
        <v>5</v>
      </c>
      <c r="K20" s="2">
        <v>5</v>
      </c>
      <c r="L20" s="2">
        <v>5</v>
      </c>
      <c r="M20" s="2">
        <v>5</v>
      </c>
      <c r="N20" s="2">
        <v>3</v>
      </c>
      <c r="O20" s="2">
        <v>3</v>
      </c>
      <c r="P20" s="2">
        <v>5</v>
      </c>
      <c r="Q20" s="2">
        <v>2</v>
      </c>
      <c r="R20" s="2">
        <v>5</v>
      </c>
      <c r="T20" s="2"/>
    </row>
    <row r="21" spans="2:20">
      <c r="B21" s="2">
        <v>1</v>
      </c>
      <c r="C21" s="2">
        <v>3</v>
      </c>
      <c r="D21" s="2">
        <v>4</v>
      </c>
      <c r="E21" s="2">
        <v>1</v>
      </c>
      <c r="F21" s="2">
        <v>1</v>
      </c>
      <c r="G21" s="2">
        <v>4</v>
      </c>
      <c r="H21" s="2">
        <v>4</v>
      </c>
      <c r="I21" s="2">
        <v>4</v>
      </c>
      <c r="J21" s="2">
        <v>3</v>
      </c>
      <c r="K21" s="2">
        <v>3</v>
      </c>
      <c r="L21" s="2">
        <v>2</v>
      </c>
      <c r="M21" s="2">
        <v>2</v>
      </c>
      <c r="N21" s="2">
        <v>3</v>
      </c>
      <c r="O21" s="2">
        <v>4</v>
      </c>
      <c r="P21" s="2">
        <v>2</v>
      </c>
      <c r="Q21" s="2">
        <v>1</v>
      </c>
      <c r="R21" s="2">
        <v>4</v>
      </c>
      <c r="T21" s="2"/>
    </row>
    <row r="22" spans="2:20">
      <c r="B22" s="2">
        <v>5</v>
      </c>
      <c r="C22" s="2">
        <v>5</v>
      </c>
      <c r="D22" s="2">
        <v>5</v>
      </c>
      <c r="E22" s="2">
        <v>3</v>
      </c>
      <c r="F22" s="2">
        <v>5</v>
      </c>
      <c r="G22" s="2">
        <v>4</v>
      </c>
      <c r="H22" s="2">
        <v>3</v>
      </c>
      <c r="I22" s="2">
        <v>4</v>
      </c>
      <c r="J22" s="2">
        <v>4</v>
      </c>
      <c r="K22" s="2">
        <v>4</v>
      </c>
      <c r="L22" s="2">
        <v>4</v>
      </c>
      <c r="M22" s="2">
        <v>4</v>
      </c>
      <c r="N22" s="2">
        <v>5</v>
      </c>
      <c r="O22" s="2">
        <v>4</v>
      </c>
      <c r="P22" s="2">
        <v>5</v>
      </c>
      <c r="Q22" s="2">
        <v>3</v>
      </c>
      <c r="R22" s="2">
        <v>4</v>
      </c>
      <c r="T22" s="2"/>
    </row>
    <row r="23" spans="2:20">
      <c r="B23" s="2">
        <v>3</v>
      </c>
      <c r="C23" s="2">
        <v>3</v>
      </c>
      <c r="D23" s="2">
        <v>3</v>
      </c>
      <c r="E23" s="2">
        <v>2</v>
      </c>
      <c r="F23" s="2">
        <v>4</v>
      </c>
      <c r="G23" s="2">
        <v>3</v>
      </c>
      <c r="H23" s="2">
        <v>2</v>
      </c>
      <c r="I23" s="2">
        <v>5</v>
      </c>
      <c r="J23" s="2">
        <v>4</v>
      </c>
      <c r="K23" s="2">
        <v>4</v>
      </c>
      <c r="L23" s="2">
        <v>4</v>
      </c>
      <c r="M23" s="2">
        <v>4</v>
      </c>
      <c r="N23" s="2">
        <v>5</v>
      </c>
      <c r="O23" s="2">
        <v>4</v>
      </c>
      <c r="P23" s="2">
        <v>4</v>
      </c>
      <c r="Q23" s="2">
        <v>3</v>
      </c>
      <c r="R23" s="2">
        <v>4</v>
      </c>
      <c r="T23" s="2"/>
    </row>
    <row r="24" spans="2:20">
      <c r="B24" s="2">
        <v>3</v>
      </c>
      <c r="C24" s="2">
        <v>5</v>
      </c>
      <c r="D24" s="2">
        <v>5</v>
      </c>
      <c r="E24" s="2">
        <v>3</v>
      </c>
      <c r="F24" s="2">
        <v>5</v>
      </c>
      <c r="G24" s="2">
        <v>4</v>
      </c>
      <c r="H24" s="2">
        <v>3</v>
      </c>
      <c r="I24" s="2">
        <v>5</v>
      </c>
      <c r="J24" s="2">
        <v>3</v>
      </c>
      <c r="K24" s="2">
        <v>3</v>
      </c>
      <c r="L24" s="2">
        <v>3</v>
      </c>
      <c r="M24" s="2">
        <v>5</v>
      </c>
      <c r="N24" s="2">
        <v>4</v>
      </c>
      <c r="O24" s="2">
        <v>3</v>
      </c>
      <c r="P24" s="2">
        <v>4</v>
      </c>
      <c r="Q24" s="2">
        <v>3</v>
      </c>
      <c r="R24" s="2">
        <v>5</v>
      </c>
      <c r="T24" s="2"/>
    </row>
    <row r="25" spans="2:20">
      <c r="B25" s="2">
        <v>2</v>
      </c>
      <c r="C25" s="2">
        <v>4</v>
      </c>
      <c r="D25" s="2">
        <v>5</v>
      </c>
      <c r="E25" s="2">
        <v>3</v>
      </c>
      <c r="F25" s="2">
        <v>5</v>
      </c>
      <c r="G25" s="2">
        <v>5</v>
      </c>
      <c r="H25" s="2">
        <v>5</v>
      </c>
      <c r="I25" s="2">
        <v>5</v>
      </c>
      <c r="J25" s="2">
        <v>5</v>
      </c>
      <c r="K25" s="2">
        <v>5</v>
      </c>
      <c r="L25" s="2">
        <v>5</v>
      </c>
      <c r="M25" s="2">
        <v>5</v>
      </c>
      <c r="N25" s="2">
        <v>5</v>
      </c>
      <c r="O25" s="2">
        <v>4</v>
      </c>
      <c r="P25" s="2">
        <v>4</v>
      </c>
      <c r="Q25" s="2">
        <v>4</v>
      </c>
      <c r="R25" s="2">
        <v>4</v>
      </c>
      <c r="T25" s="2"/>
    </row>
    <row r="26" spans="2:20">
      <c r="B26" s="2">
        <v>4</v>
      </c>
      <c r="C26" s="2">
        <v>5</v>
      </c>
      <c r="D26" s="2">
        <v>5</v>
      </c>
      <c r="E26" s="2">
        <v>5</v>
      </c>
      <c r="F26" s="2">
        <v>5</v>
      </c>
      <c r="G26" s="2">
        <v>4</v>
      </c>
      <c r="H26" s="2">
        <v>3</v>
      </c>
      <c r="I26" s="2">
        <v>4</v>
      </c>
      <c r="J26" s="2">
        <v>5</v>
      </c>
      <c r="K26" s="2">
        <v>4</v>
      </c>
      <c r="L26" s="2">
        <v>4</v>
      </c>
      <c r="M26" s="2">
        <v>5</v>
      </c>
      <c r="N26" s="2">
        <v>5</v>
      </c>
      <c r="O26" s="2">
        <v>5</v>
      </c>
      <c r="P26" s="2">
        <v>4</v>
      </c>
      <c r="Q26" s="2">
        <v>3</v>
      </c>
      <c r="R26" s="2">
        <v>5</v>
      </c>
      <c r="T26" s="2"/>
    </row>
    <row r="27" spans="2:20">
      <c r="B27" s="2">
        <v>2</v>
      </c>
      <c r="C27" s="2">
        <v>4</v>
      </c>
      <c r="D27" s="2">
        <v>3</v>
      </c>
      <c r="E27" s="2">
        <v>2</v>
      </c>
      <c r="F27" s="2">
        <v>4</v>
      </c>
      <c r="G27" s="2">
        <v>4</v>
      </c>
      <c r="H27" s="2">
        <v>4</v>
      </c>
      <c r="I27" s="2">
        <v>4</v>
      </c>
      <c r="J27" s="2">
        <v>2</v>
      </c>
      <c r="K27" s="2">
        <v>4</v>
      </c>
      <c r="L27" s="2">
        <v>5</v>
      </c>
      <c r="M27" s="2">
        <v>4</v>
      </c>
      <c r="N27" s="2">
        <v>2</v>
      </c>
      <c r="O27" s="2">
        <v>4</v>
      </c>
      <c r="P27" s="2">
        <v>4</v>
      </c>
      <c r="Q27" s="2">
        <v>2</v>
      </c>
      <c r="R27" s="2">
        <v>4</v>
      </c>
      <c r="T27" s="2"/>
    </row>
    <row r="28" spans="2:20">
      <c r="B28" s="2">
        <v>2</v>
      </c>
      <c r="C28" s="2">
        <v>5</v>
      </c>
      <c r="D28" s="2">
        <v>3</v>
      </c>
      <c r="E28" s="2">
        <v>3</v>
      </c>
      <c r="F28" s="2">
        <v>4</v>
      </c>
      <c r="G28" s="2">
        <v>3</v>
      </c>
      <c r="H28" s="2">
        <v>5</v>
      </c>
      <c r="I28" s="2">
        <v>4</v>
      </c>
      <c r="J28" s="2">
        <v>4</v>
      </c>
      <c r="K28" s="2">
        <v>4</v>
      </c>
      <c r="L28" s="2">
        <v>5</v>
      </c>
      <c r="M28" s="2">
        <v>5</v>
      </c>
      <c r="N28" s="2">
        <v>3</v>
      </c>
      <c r="O28" s="2">
        <v>3</v>
      </c>
      <c r="P28" s="2">
        <v>2</v>
      </c>
      <c r="Q28" s="2">
        <v>2</v>
      </c>
      <c r="R28" s="2">
        <v>5</v>
      </c>
      <c r="T28" s="2"/>
    </row>
    <row r="29" spans="2:20">
      <c r="B29" s="2">
        <v>1</v>
      </c>
      <c r="C29" s="2">
        <v>4</v>
      </c>
      <c r="D29" s="2">
        <v>4</v>
      </c>
      <c r="E29" s="2">
        <v>2</v>
      </c>
      <c r="F29" s="2">
        <v>4</v>
      </c>
      <c r="G29" s="2">
        <v>4</v>
      </c>
      <c r="H29" s="2">
        <v>4</v>
      </c>
      <c r="I29" s="2">
        <v>4</v>
      </c>
      <c r="J29" s="2">
        <v>4</v>
      </c>
      <c r="K29" s="2">
        <v>4</v>
      </c>
      <c r="L29" s="2">
        <v>5</v>
      </c>
      <c r="M29" s="2">
        <v>5</v>
      </c>
      <c r="N29" s="2">
        <v>5</v>
      </c>
      <c r="O29" s="2">
        <v>4</v>
      </c>
      <c r="P29" s="2">
        <v>5</v>
      </c>
      <c r="Q29" s="2">
        <v>3</v>
      </c>
      <c r="R29" s="2">
        <v>3</v>
      </c>
      <c r="T29" s="2"/>
    </row>
    <row r="30" spans="2:20">
      <c r="B30" s="2">
        <v>3</v>
      </c>
      <c r="C30" s="2">
        <v>3</v>
      </c>
      <c r="D30" s="2">
        <v>3</v>
      </c>
      <c r="E30" s="2">
        <v>2</v>
      </c>
      <c r="F30" s="2">
        <v>4</v>
      </c>
      <c r="G30" s="2">
        <v>4</v>
      </c>
      <c r="H30" s="2">
        <v>4</v>
      </c>
      <c r="I30" s="2">
        <v>5</v>
      </c>
      <c r="J30" s="2">
        <v>4</v>
      </c>
      <c r="K30" s="2">
        <v>4</v>
      </c>
      <c r="L30" s="2">
        <v>4</v>
      </c>
      <c r="M30" s="2">
        <v>4</v>
      </c>
      <c r="N30" s="2">
        <v>4</v>
      </c>
      <c r="O30" s="2">
        <v>3</v>
      </c>
      <c r="P30" s="2">
        <v>3</v>
      </c>
      <c r="Q30" s="2">
        <v>3</v>
      </c>
      <c r="R30" s="2">
        <v>4</v>
      </c>
      <c r="T30" s="2"/>
    </row>
    <row r="31" spans="2:20">
      <c r="B31" s="2">
        <v>4</v>
      </c>
      <c r="C31" s="2">
        <v>4</v>
      </c>
      <c r="D31" s="2">
        <v>4</v>
      </c>
      <c r="E31" s="2">
        <v>3</v>
      </c>
      <c r="F31" s="2">
        <v>4</v>
      </c>
      <c r="G31" s="2">
        <v>4</v>
      </c>
      <c r="H31" s="2">
        <v>4</v>
      </c>
      <c r="I31" s="2">
        <v>4</v>
      </c>
      <c r="J31" s="2">
        <v>4</v>
      </c>
      <c r="K31" s="2">
        <v>4</v>
      </c>
      <c r="L31" s="2">
        <v>4</v>
      </c>
      <c r="M31" s="2">
        <v>4</v>
      </c>
      <c r="N31" s="2">
        <v>4</v>
      </c>
      <c r="O31" s="2">
        <v>3</v>
      </c>
      <c r="P31" s="2">
        <v>3</v>
      </c>
      <c r="Q31" s="2">
        <v>2</v>
      </c>
      <c r="R31" s="2">
        <v>3</v>
      </c>
      <c r="T31" s="2"/>
    </row>
    <row r="32" spans="2:20">
      <c r="B32" s="2">
        <v>4</v>
      </c>
      <c r="C32" s="2">
        <v>4</v>
      </c>
      <c r="D32" s="2">
        <v>5</v>
      </c>
      <c r="E32" s="2">
        <v>5</v>
      </c>
      <c r="F32" s="2">
        <v>4</v>
      </c>
      <c r="G32" s="2">
        <v>4</v>
      </c>
      <c r="H32" s="2">
        <v>3</v>
      </c>
      <c r="I32" s="2">
        <v>5</v>
      </c>
      <c r="J32" s="2">
        <v>5</v>
      </c>
      <c r="K32" s="2">
        <v>5</v>
      </c>
      <c r="L32" s="2">
        <v>5</v>
      </c>
      <c r="M32" s="2">
        <v>5</v>
      </c>
      <c r="N32" s="2">
        <v>4</v>
      </c>
      <c r="O32" s="2">
        <v>5</v>
      </c>
      <c r="P32" s="2">
        <v>4</v>
      </c>
      <c r="Q32" s="2">
        <v>1</v>
      </c>
      <c r="R32" s="2">
        <v>5</v>
      </c>
      <c r="T32" s="2"/>
    </row>
    <row r="33" spans="2:20">
      <c r="B33" s="2">
        <v>2</v>
      </c>
      <c r="C33" s="2">
        <v>2</v>
      </c>
      <c r="D33" s="2">
        <v>2</v>
      </c>
      <c r="E33" s="2">
        <v>2</v>
      </c>
      <c r="F33" s="2">
        <v>2</v>
      </c>
      <c r="G33" s="2">
        <v>5</v>
      </c>
      <c r="H33" s="2">
        <v>4</v>
      </c>
      <c r="I33" s="2">
        <v>5</v>
      </c>
      <c r="J33" s="2">
        <v>4</v>
      </c>
      <c r="K33" s="2">
        <v>5</v>
      </c>
      <c r="L33" s="2">
        <v>4</v>
      </c>
      <c r="M33" s="2">
        <v>4</v>
      </c>
      <c r="N33" s="2">
        <v>5</v>
      </c>
      <c r="O33" s="2">
        <v>4</v>
      </c>
      <c r="P33" s="2">
        <v>4</v>
      </c>
      <c r="Q33" s="2">
        <v>3</v>
      </c>
      <c r="R33" s="2">
        <v>4</v>
      </c>
      <c r="T33" s="2"/>
    </row>
    <row r="34" spans="2:20">
      <c r="B34" s="2">
        <v>3</v>
      </c>
      <c r="C34" s="2">
        <v>4</v>
      </c>
      <c r="D34" s="2">
        <v>4</v>
      </c>
      <c r="E34" s="2">
        <v>4</v>
      </c>
      <c r="F34" s="2">
        <v>4</v>
      </c>
      <c r="G34" s="2">
        <v>5</v>
      </c>
      <c r="H34" s="2">
        <v>3</v>
      </c>
      <c r="I34" s="2">
        <v>5</v>
      </c>
      <c r="J34" s="2">
        <v>4</v>
      </c>
      <c r="K34" s="2">
        <v>5</v>
      </c>
      <c r="L34" s="2">
        <v>5</v>
      </c>
      <c r="M34" s="2">
        <v>5</v>
      </c>
      <c r="N34" s="2">
        <v>5</v>
      </c>
      <c r="O34" s="2">
        <v>3</v>
      </c>
      <c r="P34" s="2">
        <v>2</v>
      </c>
      <c r="Q34" s="2">
        <v>3</v>
      </c>
      <c r="R34" s="2">
        <v>4</v>
      </c>
      <c r="T34" s="2"/>
    </row>
    <row r="35" spans="2:20">
      <c r="B35" s="2">
        <v>5</v>
      </c>
      <c r="C35" s="2">
        <v>5</v>
      </c>
      <c r="D35" s="2">
        <v>5</v>
      </c>
      <c r="E35" s="2">
        <v>5</v>
      </c>
      <c r="F35" s="2">
        <v>5</v>
      </c>
      <c r="G35" s="2">
        <v>4</v>
      </c>
      <c r="H35" s="2">
        <v>5</v>
      </c>
      <c r="I35" s="2">
        <v>5</v>
      </c>
      <c r="J35" s="2">
        <v>4</v>
      </c>
      <c r="K35" s="2">
        <v>4</v>
      </c>
      <c r="L35" s="2">
        <v>3</v>
      </c>
      <c r="M35" s="2">
        <v>4</v>
      </c>
      <c r="N35" s="2">
        <v>5</v>
      </c>
      <c r="O35" s="2">
        <v>4</v>
      </c>
      <c r="P35" s="2">
        <v>5</v>
      </c>
      <c r="Q35" s="2">
        <v>4</v>
      </c>
      <c r="R35" s="2">
        <v>4</v>
      </c>
      <c r="T35" s="2"/>
    </row>
    <row r="36" spans="2:20">
      <c r="B36" s="2">
        <v>4</v>
      </c>
      <c r="C36" s="2">
        <v>4</v>
      </c>
      <c r="D36" s="2">
        <v>4</v>
      </c>
      <c r="E36" s="2">
        <v>3</v>
      </c>
      <c r="F36" s="2">
        <v>4</v>
      </c>
      <c r="G36" s="2">
        <v>4</v>
      </c>
      <c r="H36" s="2">
        <v>3</v>
      </c>
      <c r="I36" s="2">
        <v>4</v>
      </c>
      <c r="J36" s="2">
        <v>4</v>
      </c>
      <c r="K36" s="2">
        <v>5</v>
      </c>
      <c r="L36" s="2">
        <v>4</v>
      </c>
      <c r="M36" s="2">
        <v>5</v>
      </c>
      <c r="N36" s="2">
        <v>5</v>
      </c>
      <c r="O36" s="2">
        <v>5</v>
      </c>
      <c r="P36" s="2">
        <v>3</v>
      </c>
      <c r="Q36" s="2">
        <v>3</v>
      </c>
      <c r="R36" s="2">
        <v>3</v>
      </c>
      <c r="T36" s="2"/>
    </row>
    <row r="37" spans="2:20">
      <c r="B37" s="2">
        <v>4</v>
      </c>
      <c r="C37" s="2">
        <v>3</v>
      </c>
      <c r="D37" s="2">
        <v>4</v>
      </c>
      <c r="E37" s="2">
        <v>3</v>
      </c>
      <c r="F37" s="2">
        <v>4</v>
      </c>
      <c r="G37" s="2">
        <v>4</v>
      </c>
      <c r="H37" s="2">
        <v>4</v>
      </c>
      <c r="I37" s="2">
        <v>5</v>
      </c>
      <c r="J37" s="2">
        <v>3</v>
      </c>
      <c r="K37" s="2">
        <v>4</v>
      </c>
      <c r="L37" s="2">
        <v>4</v>
      </c>
      <c r="M37" s="2">
        <v>4</v>
      </c>
      <c r="N37" s="2">
        <v>5</v>
      </c>
      <c r="O37" s="2">
        <v>5</v>
      </c>
      <c r="P37" s="2">
        <v>5</v>
      </c>
      <c r="Q37" s="2">
        <v>1</v>
      </c>
      <c r="R37" s="2">
        <v>3</v>
      </c>
      <c r="T37" s="2"/>
    </row>
    <row r="38" spans="2:20">
      <c r="B38" s="2">
        <v>4</v>
      </c>
      <c r="C38" s="2">
        <v>4</v>
      </c>
      <c r="D38" s="2">
        <v>5</v>
      </c>
      <c r="E38" s="2">
        <v>3</v>
      </c>
      <c r="F38" s="2">
        <v>4</v>
      </c>
      <c r="G38" s="2">
        <v>2</v>
      </c>
      <c r="H38" s="2">
        <v>3</v>
      </c>
      <c r="I38" s="2">
        <v>4</v>
      </c>
      <c r="J38" s="2">
        <v>4</v>
      </c>
      <c r="K38" s="2">
        <v>4</v>
      </c>
      <c r="L38" s="2">
        <v>4</v>
      </c>
      <c r="M38" s="2">
        <v>4</v>
      </c>
      <c r="N38" s="2">
        <v>4</v>
      </c>
      <c r="O38" s="2">
        <v>3</v>
      </c>
      <c r="P38" s="2">
        <v>4</v>
      </c>
      <c r="Q38" s="2">
        <v>4</v>
      </c>
      <c r="R38" s="2">
        <v>4</v>
      </c>
      <c r="T38" s="2"/>
    </row>
    <row r="39" spans="2:20">
      <c r="B39" s="2">
        <v>2</v>
      </c>
      <c r="C39" s="2">
        <v>2</v>
      </c>
      <c r="D39" s="2">
        <v>3</v>
      </c>
      <c r="E39" s="2">
        <v>4</v>
      </c>
      <c r="F39" s="2">
        <v>2</v>
      </c>
      <c r="G39" s="2">
        <v>3</v>
      </c>
      <c r="H39" s="2">
        <v>2</v>
      </c>
      <c r="I39" s="2">
        <v>5</v>
      </c>
      <c r="J39" s="2">
        <v>5</v>
      </c>
      <c r="K39" s="2">
        <v>5</v>
      </c>
      <c r="L39" s="2">
        <v>5</v>
      </c>
      <c r="M39" s="2">
        <v>5</v>
      </c>
      <c r="N39" s="2">
        <v>4</v>
      </c>
      <c r="O39" s="2">
        <v>3</v>
      </c>
      <c r="P39" s="2">
        <v>3</v>
      </c>
      <c r="Q39" s="2">
        <v>4</v>
      </c>
      <c r="R39" s="2">
        <v>5</v>
      </c>
      <c r="T39" s="2"/>
    </row>
    <row r="40" spans="2:20">
      <c r="B40" s="2">
        <v>3</v>
      </c>
      <c r="C40" s="2">
        <v>5</v>
      </c>
      <c r="D40" s="2">
        <v>5</v>
      </c>
      <c r="E40" s="2">
        <v>3</v>
      </c>
      <c r="F40" s="2">
        <v>4</v>
      </c>
      <c r="G40" s="2">
        <v>4</v>
      </c>
      <c r="H40" s="2">
        <v>4</v>
      </c>
      <c r="I40" s="2">
        <v>4</v>
      </c>
      <c r="J40" s="2">
        <v>4</v>
      </c>
      <c r="K40" s="2">
        <v>4</v>
      </c>
      <c r="L40" s="2">
        <v>4</v>
      </c>
      <c r="M40" s="2">
        <v>5</v>
      </c>
      <c r="N40" s="2">
        <v>5</v>
      </c>
      <c r="O40" s="2">
        <v>4</v>
      </c>
      <c r="P40" s="2">
        <v>5</v>
      </c>
      <c r="Q40" s="2">
        <v>2</v>
      </c>
      <c r="R40" s="2">
        <v>4</v>
      </c>
      <c r="T40" s="2"/>
    </row>
    <row r="41" spans="2:20">
      <c r="B41" s="2">
        <v>1</v>
      </c>
      <c r="C41" s="2">
        <v>5</v>
      </c>
      <c r="D41" s="2">
        <v>1</v>
      </c>
      <c r="E41" s="2">
        <v>1</v>
      </c>
      <c r="F41" s="2">
        <v>5</v>
      </c>
      <c r="G41" s="2">
        <v>5</v>
      </c>
      <c r="H41" s="2">
        <v>3</v>
      </c>
      <c r="I41" s="2">
        <v>4</v>
      </c>
      <c r="J41" s="2">
        <v>5</v>
      </c>
      <c r="K41" s="2">
        <v>5</v>
      </c>
      <c r="L41" s="2">
        <v>5</v>
      </c>
      <c r="M41" s="2">
        <v>5</v>
      </c>
      <c r="N41" s="2">
        <v>5</v>
      </c>
      <c r="O41" s="2">
        <v>5</v>
      </c>
      <c r="P41" s="2">
        <v>5</v>
      </c>
      <c r="Q41" s="2">
        <v>3</v>
      </c>
      <c r="R41" s="2">
        <v>5</v>
      </c>
      <c r="T41" s="2"/>
    </row>
    <row r="42" spans="2:20">
      <c r="B42" s="2">
        <v>3</v>
      </c>
      <c r="C42" s="2">
        <v>4</v>
      </c>
      <c r="D42" s="2">
        <v>3</v>
      </c>
      <c r="E42" s="2">
        <v>2</v>
      </c>
      <c r="F42" s="2">
        <v>2</v>
      </c>
      <c r="G42" s="2">
        <v>3</v>
      </c>
      <c r="H42" s="2">
        <v>2</v>
      </c>
      <c r="I42" s="2">
        <v>4</v>
      </c>
      <c r="J42" s="2">
        <v>5</v>
      </c>
      <c r="K42" s="2">
        <v>4</v>
      </c>
      <c r="L42" s="2">
        <v>4</v>
      </c>
      <c r="M42" s="2">
        <v>4</v>
      </c>
      <c r="N42" s="2">
        <v>4</v>
      </c>
      <c r="O42" s="2">
        <v>4</v>
      </c>
      <c r="P42" s="2">
        <v>3</v>
      </c>
      <c r="Q42" s="2">
        <v>3</v>
      </c>
      <c r="R42" s="2">
        <v>4</v>
      </c>
      <c r="T42" s="2"/>
    </row>
    <row r="43" spans="2:20">
      <c r="B43" s="2">
        <v>4</v>
      </c>
      <c r="C43" s="2">
        <v>4</v>
      </c>
      <c r="D43" s="2">
        <v>4</v>
      </c>
      <c r="E43" s="2">
        <v>3</v>
      </c>
      <c r="F43" s="2">
        <v>4</v>
      </c>
      <c r="G43" s="2">
        <v>3</v>
      </c>
      <c r="H43" s="2">
        <v>3</v>
      </c>
      <c r="I43" s="2">
        <v>4</v>
      </c>
      <c r="J43" s="2">
        <v>4</v>
      </c>
      <c r="K43" s="2">
        <v>4</v>
      </c>
      <c r="L43" s="2">
        <v>4</v>
      </c>
      <c r="M43" s="2">
        <v>4</v>
      </c>
      <c r="N43" s="2">
        <v>4</v>
      </c>
      <c r="O43" s="2">
        <v>3</v>
      </c>
      <c r="P43" s="2">
        <v>4</v>
      </c>
      <c r="Q43" s="2">
        <v>3</v>
      </c>
      <c r="R43" s="2">
        <v>4</v>
      </c>
      <c r="T43" s="2"/>
    </row>
    <row r="44" spans="2:20">
      <c r="B44" s="2">
        <v>4</v>
      </c>
      <c r="C44" s="2">
        <v>2</v>
      </c>
      <c r="D44" s="2">
        <v>2</v>
      </c>
      <c r="E44" s="2">
        <v>3</v>
      </c>
      <c r="F44" s="2">
        <v>3</v>
      </c>
      <c r="G44" s="2">
        <v>2</v>
      </c>
      <c r="H44" s="2">
        <v>2</v>
      </c>
      <c r="I44" s="2">
        <v>5</v>
      </c>
      <c r="J44" s="2">
        <v>5</v>
      </c>
      <c r="K44" s="2">
        <v>4</v>
      </c>
      <c r="L44" s="2">
        <v>3</v>
      </c>
      <c r="M44" s="2">
        <v>5</v>
      </c>
      <c r="N44" s="2">
        <v>1</v>
      </c>
      <c r="O44" s="2">
        <v>3</v>
      </c>
      <c r="P44" s="2">
        <v>1</v>
      </c>
      <c r="Q44" s="2">
        <v>1</v>
      </c>
      <c r="R44" s="2">
        <v>5</v>
      </c>
      <c r="T44" s="2"/>
    </row>
    <row r="45" spans="2:20">
      <c r="B45" s="2">
        <v>2</v>
      </c>
      <c r="C45" s="2">
        <v>2</v>
      </c>
      <c r="D45" s="2">
        <v>4</v>
      </c>
      <c r="E45" s="2">
        <v>2</v>
      </c>
      <c r="F45" s="2">
        <v>2</v>
      </c>
      <c r="G45" s="2">
        <v>4</v>
      </c>
      <c r="H45" s="2">
        <v>3</v>
      </c>
      <c r="I45" s="2">
        <v>5</v>
      </c>
      <c r="J45" s="2">
        <v>4</v>
      </c>
      <c r="K45" s="2">
        <v>4</v>
      </c>
      <c r="L45" s="2">
        <v>3</v>
      </c>
      <c r="M45" s="2">
        <v>4</v>
      </c>
      <c r="N45" s="2">
        <v>5</v>
      </c>
      <c r="O45" s="2">
        <v>3</v>
      </c>
      <c r="P45" s="2">
        <v>3</v>
      </c>
      <c r="Q45" s="2">
        <v>4</v>
      </c>
      <c r="R45" s="2">
        <v>5</v>
      </c>
      <c r="T45" s="2"/>
    </row>
    <row r="46" spans="2:20">
      <c r="B46" s="2">
        <v>4</v>
      </c>
      <c r="C46" s="2">
        <v>4</v>
      </c>
      <c r="D46" s="2">
        <v>4</v>
      </c>
      <c r="E46" s="2">
        <v>3</v>
      </c>
      <c r="F46" s="2">
        <v>4</v>
      </c>
      <c r="G46" s="2">
        <v>4</v>
      </c>
      <c r="H46" s="2">
        <v>4</v>
      </c>
      <c r="I46" s="2">
        <v>4</v>
      </c>
      <c r="J46" s="2">
        <v>4</v>
      </c>
      <c r="K46" s="2">
        <v>4</v>
      </c>
      <c r="L46" s="2">
        <v>4</v>
      </c>
      <c r="M46" s="2">
        <v>4</v>
      </c>
      <c r="N46" s="2">
        <v>4</v>
      </c>
      <c r="O46" s="2">
        <v>4</v>
      </c>
      <c r="P46" s="2">
        <v>3</v>
      </c>
      <c r="Q46" s="2">
        <v>4</v>
      </c>
      <c r="R46" s="2">
        <v>4</v>
      </c>
      <c r="T46" s="2"/>
    </row>
    <row r="47" spans="2:20">
      <c r="B47" s="2">
        <v>2</v>
      </c>
      <c r="C47" s="2">
        <v>4</v>
      </c>
      <c r="D47" s="2">
        <v>5</v>
      </c>
      <c r="E47" s="2">
        <v>3</v>
      </c>
      <c r="F47" s="2">
        <v>5</v>
      </c>
      <c r="G47" s="2">
        <v>1</v>
      </c>
      <c r="H47" s="2">
        <v>1</v>
      </c>
      <c r="I47" s="2">
        <v>5</v>
      </c>
      <c r="J47" s="2">
        <v>5</v>
      </c>
      <c r="K47" s="2">
        <v>5</v>
      </c>
      <c r="L47" s="2">
        <v>5</v>
      </c>
      <c r="M47" s="2">
        <v>5</v>
      </c>
      <c r="N47" s="2">
        <v>5</v>
      </c>
      <c r="O47" s="2">
        <v>3</v>
      </c>
      <c r="P47" s="2">
        <v>5</v>
      </c>
      <c r="Q47" s="2">
        <v>4</v>
      </c>
      <c r="R47" s="2">
        <v>4</v>
      </c>
      <c r="T47" s="2"/>
    </row>
    <row r="48" spans="2:20">
      <c r="B48" s="2">
        <v>4</v>
      </c>
      <c r="C48" s="2">
        <v>4</v>
      </c>
      <c r="D48" s="2">
        <v>4</v>
      </c>
      <c r="E48" s="2">
        <v>4</v>
      </c>
      <c r="F48" s="2">
        <v>5</v>
      </c>
      <c r="G48" s="2">
        <v>4</v>
      </c>
      <c r="H48" s="2">
        <v>4</v>
      </c>
      <c r="I48" s="2">
        <v>5</v>
      </c>
      <c r="J48" s="2">
        <v>4</v>
      </c>
      <c r="K48" s="2">
        <v>4</v>
      </c>
      <c r="L48" s="2">
        <v>5</v>
      </c>
      <c r="M48" s="2">
        <v>5</v>
      </c>
      <c r="N48" s="2">
        <v>4</v>
      </c>
      <c r="O48" s="2">
        <v>3</v>
      </c>
      <c r="P48" s="2">
        <v>2</v>
      </c>
      <c r="Q48" s="2">
        <v>4</v>
      </c>
      <c r="R48" s="2">
        <v>5</v>
      </c>
      <c r="T48" s="2"/>
    </row>
    <row r="49" spans="1:18">
      <c r="B49" t="s">
        <v>1</v>
      </c>
      <c r="C49" t="s">
        <v>2</v>
      </c>
      <c r="D49" t="s">
        <v>3</v>
      </c>
      <c r="E49" t="s">
        <v>4</v>
      </c>
      <c r="F49" t="s">
        <v>5</v>
      </c>
      <c r="G49" t="s">
        <v>6</v>
      </c>
      <c r="H49" t="s">
        <v>7</v>
      </c>
      <c r="I49" t="s">
        <v>8</v>
      </c>
      <c r="J49" t="s">
        <v>9</v>
      </c>
      <c r="K49" t="s">
        <v>10</v>
      </c>
      <c r="L49" t="s">
        <v>11</v>
      </c>
      <c r="M49" t="s">
        <v>12</v>
      </c>
      <c r="N49" t="s">
        <v>13</v>
      </c>
      <c r="O49" t="s">
        <v>14</v>
      </c>
      <c r="P49" t="s">
        <v>15</v>
      </c>
      <c r="Q49" t="s">
        <v>16</v>
      </c>
      <c r="R49" t="s">
        <v>17</v>
      </c>
    </row>
    <row r="50" spans="1:18">
      <c r="A50" t="s">
        <v>80</v>
      </c>
      <c r="B50">
        <f t="shared" ref="B50:O50" si="0">COUNTIF((B2:B48),"5")</f>
        <v>8</v>
      </c>
      <c r="C50">
        <f t="shared" si="0"/>
        <v>16</v>
      </c>
      <c r="D50">
        <f t="shared" si="0"/>
        <v>17</v>
      </c>
      <c r="E50">
        <f t="shared" si="0"/>
        <v>4</v>
      </c>
      <c r="F50">
        <f t="shared" si="0"/>
        <v>17</v>
      </c>
      <c r="G50">
        <f t="shared" si="0"/>
        <v>9</v>
      </c>
      <c r="H50">
        <f t="shared" si="0"/>
        <v>7</v>
      </c>
      <c r="I50">
        <f t="shared" si="0"/>
        <v>28</v>
      </c>
      <c r="J50">
        <f t="shared" si="0"/>
        <v>17</v>
      </c>
      <c r="K50">
        <f t="shared" si="0"/>
        <v>15</v>
      </c>
      <c r="L50">
        <f t="shared" si="0"/>
        <v>18</v>
      </c>
      <c r="M50">
        <f t="shared" si="0"/>
        <v>27</v>
      </c>
      <c r="N50">
        <f t="shared" si="0"/>
        <v>24</v>
      </c>
      <c r="O50">
        <f t="shared" si="0"/>
        <v>9</v>
      </c>
      <c r="P50">
        <f>COUNTIF((P2:QD48),"5")</f>
        <v>32</v>
      </c>
      <c r="Q50">
        <f>COUNTIF((Q2:Q48),"5")</f>
        <v>2</v>
      </c>
      <c r="R50">
        <f>COUNTIF((R2:R48),"5")</f>
        <v>18</v>
      </c>
    </row>
    <row r="51" spans="1:18">
      <c r="A51" t="s">
        <v>81</v>
      </c>
      <c r="B51">
        <f t="shared" ref="B51:O51" si="1">COUNTIF((B2:B48),"4")</f>
        <v>15</v>
      </c>
      <c r="C51">
        <f t="shared" si="1"/>
        <v>19</v>
      </c>
      <c r="D51">
        <f t="shared" si="1"/>
        <v>17</v>
      </c>
      <c r="E51">
        <f t="shared" si="1"/>
        <v>8</v>
      </c>
      <c r="F51">
        <f t="shared" si="1"/>
        <v>23</v>
      </c>
      <c r="G51">
        <f t="shared" si="1"/>
        <v>23</v>
      </c>
      <c r="H51">
        <f t="shared" si="1"/>
        <v>16</v>
      </c>
      <c r="I51">
        <f t="shared" si="1"/>
        <v>17</v>
      </c>
      <c r="J51">
        <f t="shared" si="1"/>
        <v>23</v>
      </c>
      <c r="K51">
        <f t="shared" si="1"/>
        <v>27</v>
      </c>
      <c r="L51">
        <f t="shared" si="1"/>
        <v>19</v>
      </c>
      <c r="M51">
        <f t="shared" si="1"/>
        <v>16</v>
      </c>
      <c r="N51">
        <f t="shared" si="1"/>
        <v>14</v>
      </c>
      <c r="O51">
        <f t="shared" si="1"/>
        <v>14</v>
      </c>
      <c r="P51">
        <f>COUNTIF((P2:QD48),"4")</f>
        <v>50</v>
      </c>
      <c r="Q51">
        <f>COUNTIF((Q2:Q48),"4")</f>
        <v>14</v>
      </c>
      <c r="R51">
        <f>COUNTIF((R2:R48),"4")</f>
        <v>21</v>
      </c>
    </row>
    <row r="52" spans="1:18">
      <c r="A52" t="s">
        <v>82</v>
      </c>
      <c r="B52">
        <f t="shared" ref="B52:O52" si="2">COUNTIF((B2:B48),"3")</f>
        <v>12</v>
      </c>
      <c r="C52">
        <f t="shared" si="2"/>
        <v>7</v>
      </c>
      <c r="D52">
        <f t="shared" si="2"/>
        <v>7</v>
      </c>
      <c r="E52">
        <f t="shared" si="2"/>
        <v>21</v>
      </c>
      <c r="F52">
        <f t="shared" si="2"/>
        <v>2</v>
      </c>
      <c r="G52">
        <f t="shared" si="2"/>
        <v>8</v>
      </c>
      <c r="H52">
        <f t="shared" si="2"/>
        <v>14</v>
      </c>
      <c r="I52">
        <f t="shared" si="2"/>
        <v>2</v>
      </c>
      <c r="J52">
        <f t="shared" si="2"/>
        <v>6</v>
      </c>
      <c r="K52">
        <f t="shared" si="2"/>
        <v>5</v>
      </c>
      <c r="L52">
        <f t="shared" si="2"/>
        <v>7</v>
      </c>
      <c r="M52">
        <f t="shared" si="2"/>
        <v>3</v>
      </c>
      <c r="N52">
        <f t="shared" si="2"/>
        <v>5</v>
      </c>
      <c r="O52">
        <f t="shared" si="2"/>
        <v>19</v>
      </c>
      <c r="P52">
        <f>COUNTIF((P2:QD48),"3")</f>
        <v>36</v>
      </c>
      <c r="Q52">
        <f>COUNTIF((Q2:Q48),"3")</f>
        <v>18</v>
      </c>
      <c r="R52">
        <f>COUNTIF((R2:R48),"3")</f>
        <v>8</v>
      </c>
    </row>
    <row r="53" spans="1:18">
      <c r="A53" t="s">
        <v>83</v>
      </c>
      <c r="B53">
        <f t="shared" ref="B53:O53" si="3">COUNTIF((B2:B48),"2")</f>
        <v>9</v>
      </c>
      <c r="C53">
        <f t="shared" si="3"/>
        <v>5</v>
      </c>
      <c r="D53">
        <f t="shared" si="3"/>
        <v>5</v>
      </c>
      <c r="E53">
        <f t="shared" si="3"/>
        <v>10</v>
      </c>
      <c r="F53">
        <f t="shared" si="3"/>
        <v>4</v>
      </c>
      <c r="G53">
        <f t="shared" si="3"/>
        <v>4</v>
      </c>
      <c r="H53">
        <f t="shared" si="3"/>
        <v>8</v>
      </c>
      <c r="I53">
        <f t="shared" si="3"/>
        <v>0</v>
      </c>
      <c r="J53">
        <f t="shared" si="3"/>
        <v>1</v>
      </c>
      <c r="K53">
        <f t="shared" si="3"/>
        <v>0</v>
      </c>
      <c r="L53">
        <f t="shared" si="3"/>
        <v>3</v>
      </c>
      <c r="M53">
        <f t="shared" si="3"/>
        <v>1</v>
      </c>
      <c r="N53">
        <f t="shared" si="3"/>
        <v>3</v>
      </c>
      <c r="O53">
        <f t="shared" si="3"/>
        <v>5</v>
      </c>
      <c r="P53">
        <f>COUNTIF((P2:QD48),"2")</f>
        <v>14</v>
      </c>
      <c r="Q53">
        <f>COUNTIF((Q2:Q48),"2")</f>
        <v>7</v>
      </c>
      <c r="R53">
        <f>COUNTIF((R2:R48),"2")</f>
        <v>0</v>
      </c>
    </row>
    <row r="54" spans="1:18">
      <c r="A54" t="s">
        <v>84</v>
      </c>
      <c r="B54">
        <f t="shared" ref="B54:O54" si="4">COUNTIF((B2:B48),"1")</f>
        <v>3</v>
      </c>
      <c r="C54">
        <f t="shared" si="4"/>
        <v>0</v>
      </c>
      <c r="D54">
        <f t="shared" si="4"/>
        <v>1</v>
      </c>
      <c r="E54">
        <f t="shared" si="4"/>
        <v>4</v>
      </c>
      <c r="F54">
        <f t="shared" si="4"/>
        <v>1</v>
      </c>
      <c r="G54">
        <f t="shared" si="4"/>
        <v>3</v>
      </c>
      <c r="H54">
        <f t="shared" si="4"/>
        <v>2</v>
      </c>
      <c r="I54">
        <f t="shared" si="4"/>
        <v>0</v>
      </c>
      <c r="J54">
        <f t="shared" si="4"/>
        <v>0</v>
      </c>
      <c r="K54">
        <f t="shared" si="4"/>
        <v>0</v>
      </c>
      <c r="L54">
        <f t="shared" si="4"/>
        <v>0</v>
      </c>
      <c r="M54">
        <f t="shared" si="4"/>
        <v>0</v>
      </c>
      <c r="N54">
        <f t="shared" si="4"/>
        <v>1</v>
      </c>
      <c r="O54">
        <f t="shared" si="4"/>
        <v>0</v>
      </c>
      <c r="P54">
        <f>COUNTIF((P2:QD48),"1")</f>
        <v>9</v>
      </c>
      <c r="Q54">
        <f>COUNTIF((Q2:Q48),"1")</f>
        <v>6</v>
      </c>
      <c r="R54">
        <f>COUNTIF((R2:R48),"1")</f>
        <v>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D92"/>
  <sheetViews>
    <sheetView topLeftCell="A77" workbookViewId="0">
      <selection activeCell="A93" sqref="A93"/>
    </sheetView>
  </sheetViews>
  <sheetFormatPr baseColWidth="10" defaultRowHeight="12.75"/>
  <cols>
    <col min="1" max="1" width="38.7109375" bestFit="1" customWidth="1"/>
    <col min="2" max="2" width="61" bestFit="1" customWidth="1"/>
    <col min="3" max="3" width="53.28515625" bestFit="1" customWidth="1"/>
    <col min="4" max="4" width="57" bestFit="1" customWidth="1"/>
  </cols>
  <sheetData>
    <row r="1" spans="1:4">
      <c r="A1" t="s">
        <v>20</v>
      </c>
      <c r="B1" t="s">
        <v>21</v>
      </c>
      <c r="C1" t="s">
        <v>22</v>
      </c>
      <c r="D1" t="s">
        <v>23</v>
      </c>
    </row>
    <row r="2" spans="1:4">
      <c r="A2" s="2" t="s">
        <v>30</v>
      </c>
      <c r="B2" s="2" t="s">
        <v>31</v>
      </c>
      <c r="C2" s="2" t="s">
        <v>32</v>
      </c>
      <c r="D2" s="2" t="s">
        <v>33</v>
      </c>
    </row>
    <row r="3" spans="1:4">
      <c r="A3" s="2" t="s">
        <v>39</v>
      </c>
      <c r="B3" s="2" t="s">
        <v>40</v>
      </c>
      <c r="C3" s="2" t="s">
        <v>41</v>
      </c>
      <c r="D3" s="2" t="s">
        <v>42</v>
      </c>
    </row>
    <row r="4" spans="1:4">
      <c r="A4" s="2" t="s">
        <v>39</v>
      </c>
      <c r="B4" s="2" t="s">
        <v>40</v>
      </c>
      <c r="C4" s="2" t="s">
        <v>45</v>
      </c>
      <c r="D4" s="2" t="s">
        <v>42</v>
      </c>
    </row>
    <row r="5" spans="1:4">
      <c r="A5" s="2" t="s">
        <v>30</v>
      </c>
      <c r="B5" s="2" t="s">
        <v>46</v>
      </c>
      <c r="C5" s="2" t="s">
        <v>41</v>
      </c>
      <c r="D5" s="2" t="s">
        <v>33</v>
      </c>
    </row>
    <row r="6" spans="1:4">
      <c r="A6" s="2" t="s">
        <v>30</v>
      </c>
      <c r="B6" s="2" t="s">
        <v>40</v>
      </c>
      <c r="C6" s="2" t="s">
        <v>48</v>
      </c>
      <c r="D6" s="2" t="s">
        <v>42</v>
      </c>
    </row>
    <row r="7" spans="1:4">
      <c r="A7" s="2" t="s">
        <v>39</v>
      </c>
      <c r="B7" s="2" t="s">
        <v>50</v>
      </c>
      <c r="C7" s="2" t="s">
        <v>32</v>
      </c>
      <c r="D7" s="2" t="s">
        <v>42</v>
      </c>
    </row>
    <row r="8" spans="1:4">
      <c r="A8" s="2" t="s">
        <v>30</v>
      </c>
      <c r="B8" s="2" t="s">
        <v>40</v>
      </c>
      <c r="C8" s="2" t="s">
        <v>51</v>
      </c>
      <c r="D8" s="2" t="s">
        <v>42</v>
      </c>
    </row>
    <row r="9" spans="1:4">
      <c r="A9" s="2" t="s">
        <v>30</v>
      </c>
      <c r="B9" s="2" t="s">
        <v>31</v>
      </c>
      <c r="C9" s="2" t="s">
        <v>41</v>
      </c>
      <c r="D9" s="2" t="s">
        <v>33</v>
      </c>
    </row>
    <row r="10" spans="1:4">
      <c r="A10" s="2" t="s">
        <v>39</v>
      </c>
      <c r="B10" s="2" t="s">
        <v>50</v>
      </c>
      <c r="C10" s="2" t="s">
        <v>32</v>
      </c>
      <c r="D10" s="2" t="s">
        <v>42</v>
      </c>
    </row>
    <row r="11" spans="1:4">
      <c r="A11" s="2" t="s">
        <v>30</v>
      </c>
      <c r="B11" s="2" t="s">
        <v>31</v>
      </c>
      <c r="C11" s="2" t="s">
        <v>41</v>
      </c>
      <c r="D11" s="2" t="s">
        <v>33</v>
      </c>
    </row>
    <row r="12" spans="1:4">
      <c r="A12" s="2" t="s">
        <v>30</v>
      </c>
      <c r="B12" s="2" t="s">
        <v>40</v>
      </c>
      <c r="C12" s="2" t="s">
        <v>32</v>
      </c>
      <c r="D12" s="2" t="s">
        <v>42</v>
      </c>
    </row>
    <row r="13" spans="1:4">
      <c r="A13" s="2" t="s">
        <v>39</v>
      </c>
      <c r="B13" s="2" t="s">
        <v>40</v>
      </c>
      <c r="C13" s="2" t="s">
        <v>48</v>
      </c>
      <c r="D13" s="2" t="s">
        <v>42</v>
      </c>
    </row>
    <row r="14" spans="1:4">
      <c r="A14" s="2" t="s">
        <v>39</v>
      </c>
      <c r="B14" s="2" t="s">
        <v>40</v>
      </c>
      <c r="C14" s="2" t="s">
        <v>41</v>
      </c>
      <c r="D14" s="2" t="s">
        <v>33</v>
      </c>
    </row>
    <row r="15" spans="1:4">
      <c r="A15" s="2" t="s">
        <v>39</v>
      </c>
      <c r="B15" s="2" t="s">
        <v>50</v>
      </c>
      <c r="C15" s="2" t="s">
        <v>41</v>
      </c>
      <c r="D15" s="2" t="s">
        <v>42</v>
      </c>
    </row>
    <row r="16" spans="1:4">
      <c r="A16" s="2" t="s">
        <v>30</v>
      </c>
      <c r="B16" s="2" t="s">
        <v>40</v>
      </c>
      <c r="C16" s="2" t="s">
        <v>41</v>
      </c>
      <c r="D16" s="2" t="s">
        <v>33</v>
      </c>
    </row>
    <row r="17" spans="1:4">
      <c r="A17" s="2" t="s">
        <v>30</v>
      </c>
      <c r="B17" s="2" t="s">
        <v>40</v>
      </c>
      <c r="C17" s="2" t="s">
        <v>48</v>
      </c>
      <c r="D17" s="2" t="s">
        <v>42</v>
      </c>
    </row>
    <row r="18" spans="1:4">
      <c r="A18" s="2" t="s">
        <v>30</v>
      </c>
      <c r="B18" s="2" t="s">
        <v>50</v>
      </c>
      <c r="C18" s="2" t="s">
        <v>45</v>
      </c>
      <c r="D18" s="2" t="s">
        <v>42</v>
      </c>
    </row>
    <row r="19" spans="1:4">
      <c r="A19" s="2" t="s">
        <v>39</v>
      </c>
      <c r="B19" s="2" t="s">
        <v>50</v>
      </c>
      <c r="C19" s="2" t="s">
        <v>41</v>
      </c>
      <c r="D19" s="2" t="s">
        <v>42</v>
      </c>
    </row>
    <row r="20" spans="1:4">
      <c r="A20" s="2" t="s">
        <v>39</v>
      </c>
      <c r="B20" s="2" t="s">
        <v>40</v>
      </c>
      <c r="C20" s="2" t="s">
        <v>41</v>
      </c>
      <c r="D20" s="2" t="s">
        <v>42</v>
      </c>
    </row>
    <row r="21" spans="1:4">
      <c r="A21" s="2" t="s">
        <v>39</v>
      </c>
      <c r="B21" s="2" t="s">
        <v>40</v>
      </c>
      <c r="C21" s="2" t="s">
        <v>41</v>
      </c>
      <c r="D21" s="2" t="s">
        <v>42</v>
      </c>
    </row>
    <row r="22" spans="1:4">
      <c r="A22" s="2" t="s">
        <v>30</v>
      </c>
      <c r="B22" s="2" t="s">
        <v>40</v>
      </c>
      <c r="C22" s="2" t="s">
        <v>41</v>
      </c>
      <c r="D22" s="2" t="s">
        <v>42</v>
      </c>
    </row>
    <row r="23" spans="1:4">
      <c r="A23" s="2" t="s">
        <v>39</v>
      </c>
      <c r="B23" s="2" t="s">
        <v>31</v>
      </c>
      <c r="C23" s="2" t="s">
        <v>32</v>
      </c>
      <c r="D23" s="2" t="s">
        <v>42</v>
      </c>
    </row>
    <row r="24" spans="1:4">
      <c r="A24" s="2" t="s">
        <v>39</v>
      </c>
      <c r="B24" s="2" t="s">
        <v>31</v>
      </c>
      <c r="C24" s="2" t="s">
        <v>41</v>
      </c>
      <c r="D24" s="2" t="s">
        <v>42</v>
      </c>
    </row>
    <row r="25" spans="1:4">
      <c r="A25" s="2" t="s">
        <v>30</v>
      </c>
      <c r="B25" s="2" t="s">
        <v>40</v>
      </c>
      <c r="C25" s="2" t="s">
        <v>41</v>
      </c>
      <c r="D25" s="2" t="s">
        <v>33</v>
      </c>
    </row>
    <row r="26" spans="1:4">
      <c r="A26" s="2" t="s">
        <v>30</v>
      </c>
      <c r="B26" s="2" t="s">
        <v>31</v>
      </c>
      <c r="C26" s="2" t="s">
        <v>51</v>
      </c>
      <c r="D26" s="2" t="s">
        <v>42</v>
      </c>
    </row>
    <row r="27" spans="1:4">
      <c r="A27" s="2" t="s">
        <v>39</v>
      </c>
      <c r="B27" s="2" t="s">
        <v>50</v>
      </c>
      <c r="C27" s="2" t="s">
        <v>45</v>
      </c>
      <c r="D27" s="2" t="s">
        <v>42</v>
      </c>
    </row>
    <row r="28" spans="1:4">
      <c r="A28" s="2" t="s">
        <v>30</v>
      </c>
      <c r="B28" s="2" t="s">
        <v>40</v>
      </c>
      <c r="C28" s="2" t="s">
        <v>41</v>
      </c>
      <c r="D28" s="2" t="s">
        <v>33</v>
      </c>
    </row>
    <row r="29" spans="1:4">
      <c r="A29" s="2" t="s">
        <v>30</v>
      </c>
      <c r="B29" s="2" t="s">
        <v>31</v>
      </c>
      <c r="C29" s="2" t="s">
        <v>48</v>
      </c>
      <c r="D29" s="2" t="s">
        <v>33</v>
      </c>
    </row>
    <row r="30" spans="1:4">
      <c r="A30" s="2" t="s">
        <v>30</v>
      </c>
      <c r="B30" s="2" t="s">
        <v>31</v>
      </c>
      <c r="C30" s="2" t="s">
        <v>32</v>
      </c>
      <c r="D30" s="2" t="s">
        <v>33</v>
      </c>
    </row>
    <row r="31" spans="1:4">
      <c r="A31" s="2" t="s">
        <v>30</v>
      </c>
      <c r="B31" s="2" t="s">
        <v>50</v>
      </c>
      <c r="C31" s="2" t="s">
        <v>41</v>
      </c>
      <c r="D31" s="2" t="s">
        <v>42</v>
      </c>
    </row>
    <row r="32" spans="1:4">
      <c r="A32" s="2" t="s">
        <v>39</v>
      </c>
      <c r="B32" s="2" t="s">
        <v>40</v>
      </c>
      <c r="C32" s="2" t="s">
        <v>45</v>
      </c>
      <c r="D32" s="2" t="s">
        <v>42</v>
      </c>
    </row>
    <row r="33" spans="1:4">
      <c r="A33" s="2" t="s">
        <v>30</v>
      </c>
      <c r="B33" s="2" t="s">
        <v>31</v>
      </c>
      <c r="C33" s="2" t="s">
        <v>41</v>
      </c>
      <c r="D33" s="2" t="s">
        <v>33</v>
      </c>
    </row>
    <row r="34" spans="1:4">
      <c r="A34" s="2" t="s">
        <v>30</v>
      </c>
      <c r="B34" s="2" t="s">
        <v>50</v>
      </c>
      <c r="C34" s="2" t="s">
        <v>48</v>
      </c>
      <c r="D34" s="2" t="s">
        <v>42</v>
      </c>
    </row>
    <row r="35" spans="1:4">
      <c r="A35" s="2" t="s">
        <v>39</v>
      </c>
      <c r="B35" s="2" t="s">
        <v>50</v>
      </c>
      <c r="C35" s="2" t="s">
        <v>51</v>
      </c>
      <c r="D35" s="2" t="s">
        <v>42</v>
      </c>
    </row>
    <row r="36" spans="1:4">
      <c r="A36" s="2" t="s">
        <v>30</v>
      </c>
      <c r="B36" s="2" t="s">
        <v>40</v>
      </c>
      <c r="C36" s="2" t="s">
        <v>32</v>
      </c>
      <c r="D36" s="2" t="s">
        <v>33</v>
      </c>
    </row>
    <row r="37" spans="1:4">
      <c r="A37" s="2" t="s">
        <v>39</v>
      </c>
      <c r="B37" s="2" t="s">
        <v>46</v>
      </c>
      <c r="C37" s="2" t="s">
        <v>32</v>
      </c>
      <c r="D37" s="2" t="s">
        <v>42</v>
      </c>
    </row>
    <row r="38" spans="1:4">
      <c r="A38" s="2" t="s">
        <v>39</v>
      </c>
      <c r="B38" s="2" t="s">
        <v>40</v>
      </c>
      <c r="C38" s="2" t="s">
        <v>73</v>
      </c>
      <c r="D38" s="2" t="s">
        <v>42</v>
      </c>
    </row>
    <row r="39" spans="1:4">
      <c r="A39" s="2" t="s">
        <v>39</v>
      </c>
      <c r="B39" s="2" t="s">
        <v>40</v>
      </c>
      <c r="C39" s="2" t="s">
        <v>32</v>
      </c>
      <c r="D39" s="2" t="s">
        <v>33</v>
      </c>
    </row>
    <row r="40" spans="1:4">
      <c r="A40" s="2" t="s">
        <v>39</v>
      </c>
      <c r="B40" s="2" t="s">
        <v>50</v>
      </c>
      <c r="C40" s="2" t="s">
        <v>41</v>
      </c>
      <c r="D40" s="2" t="s">
        <v>33</v>
      </c>
    </row>
    <row r="41" spans="1:4">
      <c r="A41" s="2" t="s">
        <v>30</v>
      </c>
      <c r="B41" s="2" t="s">
        <v>40</v>
      </c>
      <c r="C41" s="2" t="s">
        <v>32</v>
      </c>
      <c r="D41" s="2" t="s">
        <v>42</v>
      </c>
    </row>
    <row r="42" spans="1:4">
      <c r="A42" s="2" t="s">
        <v>30</v>
      </c>
      <c r="B42" s="2" t="s">
        <v>31</v>
      </c>
      <c r="C42" s="2" t="s">
        <v>45</v>
      </c>
      <c r="D42" s="2" t="s">
        <v>33</v>
      </c>
    </row>
    <row r="43" spans="1:4">
      <c r="A43" s="2" t="s">
        <v>39</v>
      </c>
      <c r="B43" s="2" t="s">
        <v>50</v>
      </c>
      <c r="C43" s="2" t="s">
        <v>48</v>
      </c>
      <c r="D43" s="2" t="s">
        <v>42</v>
      </c>
    </row>
    <row r="44" spans="1:4">
      <c r="A44" s="2" t="s">
        <v>39</v>
      </c>
      <c r="B44" s="2" t="s">
        <v>40</v>
      </c>
      <c r="C44" s="2" t="s">
        <v>32</v>
      </c>
      <c r="D44" s="2" t="s">
        <v>33</v>
      </c>
    </row>
    <row r="45" spans="1:4">
      <c r="A45" s="2" t="s">
        <v>30</v>
      </c>
      <c r="B45" s="2" t="s">
        <v>31</v>
      </c>
      <c r="C45" s="2" t="s">
        <v>41</v>
      </c>
      <c r="D45" s="2" t="s">
        <v>33</v>
      </c>
    </row>
    <row r="46" spans="1:4">
      <c r="A46" s="2" t="s">
        <v>30</v>
      </c>
      <c r="B46" s="2" t="s">
        <v>31</v>
      </c>
      <c r="C46" s="2" t="s">
        <v>32</v>
      </c>
      <c r="D46" s="2" t="s">
        <v>33</v>
      </c>
    </row>
    <row r="47" spans="1:4">
      <c r="A47" s="2" t="s">
        <v>39</v>
      </c>
      <c r="B47" s="2" t="s">
        <v>50</v>
      </c>
      <c r="C47" s="2" t="s">
        <v>41</v>
      </c>
      <c r="D47" s="2" t="s">
        <v>33</v>
      </c>
    </row>
    <row r="48" spans="1:4">
      <c r="A48" s="2" t="s">
        <v>39</v>
      </c>
      <c r="B48" s="2" t="s">
        <v>31</v>
      </c>
      <c r="C48" s="2" t="s">
        <v>32</v>
      </c>
      <c r="D48" s="2" t="s">
        <v>33</v>
      </c>
    </row>
    <row r="51" spans="1:2">
      <c r="B51" t="s">
        <v>92</v>
      </c>
    </row>
    <row r="52" spans="1:2">
      <c r="A52" t="s">
        <v>125</v>
      </c>
      <c r="B52">
        <f>COUNTIF(('Réponses au formulaire 1'!U2:U48),"un homme")</f>
        <v>24</v>
      </c>
    </row>
    <row r="53" spans="1:2">
      <c r="A53" t="s">
        <v>126</v>
      </c>
      <c r="B53">
        <f>COUNTIF(('Réponses au formulaire 1'!U2:U48),"une femme")</f>
        <v>23</v>
      </c>
    </row>
    <row r="60" spans="1:2">
      <c r="B60" t="s">
        <v>91</v>
      </c>
    </row>
    <row r="61" spans="1:2">
      <c r="A61" t="s">
        <v>85</v>
      </c>
      <c r="B61">
        <f>COUNTIF(('Réponses au formulaire 1'!V2:V48),"18 - 24 ans")</f>
        <v>0</v>
      </c>
    </row>
    <row r="62" spans="1:2">
      <c r="A62" t="s">
        <v>86</v>
      </c>
      <c r="B62">
        <f>COUNTIF(('Réponses au formulaire 1'!V2:V48),"25 - 34 ans")</f>
        <v>12</v>
      </c>
    </row>
    <row r="63" spans="1:2">
      <c r="A63" t="s">
        <v>87</v>
      </c>
      <c r="B63">
        <f>COUNTIF(('Réponses au formulaire 1'!V2:V48),"35 - 44 ans")</f>
        <v>20</v>
      </c>
    </row>
    <row r="64" spans="1:2">
      <c r="A64" t="s">
        <v>88</v>
      </c>
      <c r="B64">
        <f>COUNTIF(('Réponses au formulaire 1'!V2:V48),"45 - 54 ans")</f>
        <v>13</v>
      </c>
    </row>
    <row r="65" spans="1:2">
      <c r="A65" t="s">
        <v>89</v>
      </c>
      <c r="B65">
        <f>COUNTIF(('Réponses au formulaire 1'!V2:V48),"55 - 64 ans")</f>
        <v>2</v>
      </c>
    </row>
    <row r="66" spans="1:2">
      <c r="A66" t="s">
        <v>90</v>
      </c>
      <c r="B66">
        <f>COUNTIF(('Réponses au formulaire 1'!V2:V48),"65 ou plus")</f>
        <v>0</v>
      </c>
    </row>
    <row r="69" spans="1:2">
      <c r="B69" t="s">
        <v>93</v>
      </c>
    </row>
    <row r="70" spans="1:2">
      <c r="A70" t="s">
        <v>94</v>
      </c>
      <c r="B70">
        <f>COUNTIF(('Réponses au formulaire 1'!W2:W48),"primaire ou sans diplôme")</f>
        <v>0</v>
      </c>
    </row>
    <row r="71" spans="1:2">
      <c r="A71" t="s">
        <v>95</v>
      </c>
      <c r="B71">
        <f>COUNTIF(('Réponses au formulaire 1'!W2:W48),"secondaire inférieur général")</f>
        <v>0</v>
      </c>
    </row>
    <row r="72" spans="1:2">
      <c r="A72" t="s">
        <v>96</v>
      </c>
      <c r="B72">
        <f>COUNTIF(('Réponses au formulaire 1'!W2:W48),"secondaire inférieur technique, artistique ou professionnel")</f>
        <v>0</v>
      </c>
    </row>
    <row r="73" spans="1:2">
      <c r="A73" t="s">
        <v>97</v>
      </c>
      <c r="B73">
        <f>COUNTIF(('Réponses au formulaire 1'!W2:W48),"secondaire supérieur général")</f>
        <v>5</v>
      </c>
    </row>
    <row r="74" spans="1:2">
      <c r="A74" t="s">
        <v>98</v>
      </c>
      <c r="B74">
        <f>COUNTIF(('Réponses au formulaire 1'!W2:W48),"secondaire supérieur technique ou artistique")</f>
        <v>3</v>
      </c>
    </row>
    <row r="75" spans="1:2">
      <c r="A75" t="s">
        <v>99</v>
      </c>
      <c r="B75">
        <f>COUNTIF(('Réponses au formulaire 1'!W2:W48),"secondaire supérieur professionnel")</f>
        <v>1</v>
      </c>
    </row>
    <row r="76" spans="1:2">
      <c r="A76" t="s">
        <v>100</v>
      </c>
      <c r="B76">
        <f>COUNTIF(('Réponses au formulaire 1'!W2:W48),"bachelier (professionnalisant ou académique)")</f>
        <v>6</v>
      </c>
    </row>
    <row r="77" spans="1:2">
      <c r="A77" t="s">
        <v>101</v>
      </c>
      <c r="B77">
        <f>COUNTIF(('Réponses au formulaire 1'!W2:W48),"master, post-graduat ou enseignement non universitaire de type long")</f>
        <v>19</v>
      </c>
    </row>
    <row r="78" spans="1:2">
      <c r="A78" t="s">
        <v>102</v>
      </c>
      <c r="B78">
        <f>COUNTIF(('Réponses au formulaire 1'!W2:W48),"master avec diplôme complémentaire")</f>
        <v>13</v>
      </c>
    </row>
    <row r="79" spans="1:2">
      <c r="A79" t="s">
        <v>103</v>
      </c>
      <c r="B79">
        <f>COUNTIF(('Réponses au formulaire 1'!W2:W48),"doctorat avec thèse")</f>
        <v>0</v>
      </c>
    </row>
    <row r="86" spans="1:2">
      <c r="B86" t="s">
        <v>104</v>
      </c>
    </row>
    <row r="87" spans="1:2">
      <c r="A87" t="s">
        <v>127</v>
      </c>
      <c r="B87">
        <f>COUNTIF(('Réponses au formulaire 1'!X2:X48),"étudiant")</f>
        <v>0</v>
      </c>
    </row>
    <row r="88" spans="1:2">
      <c r="A88" t="s">
        <v>105</v>
      </c>
      <c r="B88">
        <f>COUNTIF(('Réponses au formulaire 1'!X2:X48),"à la recherche d'un emploi")</f>
        <v>0</v>
      </c>
    </row>
    <row r="89" spans="1:2">
      <c r="A89" t="s">
        <v>128</v>
      </c>
      <c r="B89">
        <f>COUNTIF(('Réponses au formulaire 1'!X2:X48),"employé")</f>
        <v>27</v>
      </c>
    </row>
    <row r="90" spans="1:2">
      <c r="A90" t="s">
        <v>129</v>
      </c>
      <c r="B90">
        <f>COUNTIF(('Réponses au formulaire 1'!X2:X48),"ouvrier")</f>
        <v>0</v>
      </c>
    </row>
    <row r="91" spans="1:2">
      <c r="A91" t="s">
        <v>130</v>
      </c>
      <c r="B91">
        <f>COUNTIF(('Réponses au formulaire 1'!X2:X48),"cadre")</f>
        <v>20</v>
      </c>
    </row>
    <row r="92" spans="1:2">
      <c r="A92" t="s">
        <v>131</v>
      </c>
      <c r="B92">
        <f>COUNTIF(('Réponses au formulaire 1'!X2:X48),"indépendant")</f>
        <v>0</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L68"/>
  <sheetViews>
    <sheetView topLeftCell="C1" workbookViewId="0">
      <selection activeCell="H67" sqref="H67"/>
    </sheetView>
  </sheetViews>
  <sheetFormatPr baseColWidth="10" defaultRowHeight="12.75"/>
  <cols>
    <col min="2" max="2" width="13.7109375" bestFit="1" customWidth="1"/>
  </cols>
  <sheetData>
    <row r="1" spans="1:12">
      <c r="A1" t="s">
        <v>24</v>
      </c>
      <c r="B1" t="s">
        <v>25</v>
      </c>
      <c r="C1" t="s">
        <v>26</v>
      </c>
      <c r="D1" t="s">
        <v>27</v>
      </c>
      <c r="E1" t="s">
        <v>28</v>
      </c>
    </row>
    <row r="2" spans="1:12">
      <c r="A2" s="2" t="s">
        <v>34</v>
      </c>
      <c r="B2" s="2" t="s">
        <v>35</v>
      </c>
      <c r="C2" s="2" t="s">
        <v>35</v>
      </c>
      <c r="D2" s="2" t="s">
        <v>35</v>
      </c>
      <c r="E2" s="2" t="s">
        <v>36</v>
      </c>
    </row>
    <row r="3" spans="1:12">
      <c r="A3" s="2" t="s">
        <v>43</v>
      </c>
      <c r="B3" s="2" t="s">
        <v>35</v>
      </c>
      <c r="C3" s="2" t="s">
        <v>35</v>
      </c>
      <c r="D3" s="2" t="s">
        <v>36</v>
      </c>
      <c r="E3" s="2" t="s">
        <v>36</v>
      </c>
    </row>
    <row r="4" spans="1:12">
      <c r="A4" s="2" t="s">
        <v>34</v>
      </c>
      <c r="B4" s="2" t="s">
        <v>35</v>
      </c>
      <c r="C4" s="2" t="s">
        <v>35</v>
      </c>
      <c r="D4" s="2" t="s">
        <v>36</v>
      </c>
      <c r="E4" s="2" t="s">
        <v>36</v>
      </c>
    </row>
    <row r="5" spans="1:12">
      <c r="A5" s="2" t="s">
        <v>47</v>
      </c>
      <c r="B5" s="2" t="s">
        <v>35</v>
      </c>
      <c r="C5" s="2" t="s">
        <v>35</v>
      </c>
      <c r="D5" s="2" t="s">
        <v>36</v>
      </c>
      <c r="E5" s="2" t="s">
        <v>36</v>
      </c>
    </row>
    <row r="6" spans="1:12">
      <c r="A6" s="2" t="s">
        <v>43</v>
      </c>
      <c r="B6" s="2" t="s">
        <v>35</v>
      </c>
      <c r="C6" s="2" t="s">
        <v>35</v>
      </c>
      <c r="D6" s="2" t="s">
        <v>36</v>
      </c>
      <c r="E6" s="2" t="s">
        <v>36</v>
      </c>
    </row>
    <row r="7" spans="1:12">
      <c r="A7" s="2" t="s">
        <v>34</v>
      </c>
      <c r="B7" s="2" t="s">
        <v>35</v>
      </c>
      <c r="C7" s="2" t="s">
        <v>35</v>
      </c>
      <c r="D7" s="2" t="s">
        <v>35</v>
      </c>
      <c r="E7" s="2" t="s">
        <v>35</v>
      </c>
      <c r="L7" t="s">
        <v>111</v>
      </c>
    </row>
    <row r="8" spans="1:12">
      <c r="A8" s="2" t="s">
        <v>43</v>
      </c>
      <c r="B8" s="2" t="s">
        <v>35</v>
      </c>
      <c r="C8" s="2" t="s">
        <v>35</v>
      </c>
      <c r="D8" s="2" t="s">
        <v>36</v>
      </c>
      <c r="E8" s="2" t="s">
        <v>36</v>
      </c>
      <c r="K8" t="s">
        <v>112</v>
      </c>
      <c r="L8">
        <f>COUNTIF(B2:B48,"Oui")</f>
        <v>44</v>
      </c>
    </row>
    <row r="9" spans="1:12">
      <c r="A9" s="2" t="s">
        <v>53</v>
      </c>
      <c r="B9" s="2" t="s">
        <v>35</v>
      </c>
      <c r="C9" s="2" t="s">
        <v>35</v>
      </c>
      <c r="D9" s="2" t="s">
        <v>35</v>
      </c>
      <c r="E9" s="2" t="s">
        <v>35</v>
      </c>
      <c r="K9" t="s">
        <v>36</v>
      </c>
      <c r="L9">
        <f>COUNTIF(B2:B48,"Non")</f>
        <v>3</v>
      </c>
    </row>
    <row r="10" spans="1:12">
      <c r="A10" s="2" t="s">
        <v>43</v>
      </c>
      <c r="B10" s="2" t="s">
        <v>35</v>
      </c>
      <c r="C10" s="2" t="s">
        <v>35</v>
      </c>
      <c r="D10" s="2" t="s">
        <v>35</v>
      </c>
      <c r="E10" s="2" t="s">
        <v>35</v>
      </c>
    </row>
    <row r="11" spans="1:12">
      <c r="A11" s="2" t="s">
        <v>34</v>
      </c>
      <c r="B11" s="2" t="s">
        <v>35</v>
      </c>
      <c r="C11" s="2" t="s">
        <v>35</v>
      </c>
      <c r="D11" s="2" t="s">
        <v>35</v>
      </c>
      <c r="E11" s="2" t="s">
        <v>36</v>
      </c>
    </row>
    <row r="12" spans="1:12">
      <c r="A12" s="2" t="s">
        <v>53</v>
      </c>
      <c r="B12" s="2" t="s">
        <v>35</v>
      </c>
      <c r="C12" s="2" t="s">
        <v>35</v>
      </c>
      <c r="D12" s="2" t="s">
        <v>36</v>
      </c>
      <c r="E12" s="2" t="s">
        <v>35</v>
      </c>
    </row>
    <row r="13" spans="1:12">
      <c r="A13" s="2" t="s">
        <v>43</v>
      </c>
      <c r="B13" s="2" t="s">
        <v>35</v>
      </c>
      <c r="C13" s="2" t="s">
        <v>35</v>
      </c>
      <c r="D13" s="2" t="s">
        <v>35</v>
      </c>
      <c r="E13" s="2" t="s">
        <v>36</v>
      </c>
    </row>
    <row r="14" spans="1:12">
      <c r="A14" s="2" t="s">
        <v>47</v>
      </c>
      <c r="B14" s="2" t="s">
        <v>35</v>
      </c>
      <c r="C14" s="2" t="s">
        <v>35</v>
      </c>
      <c r="D14" s="2" t="s">
        <v>35</v>
      </c>
      <c r="E14" s="2" t="s">
        <v>36</v>
      </c>
    </row>
    <row r="15" spans="1:12">
      <c r="A15" s="2" t="s">
        <v>53</v>
      </c>
      <c r="B15" s="2" t="s">
        <v>35</v>
      </c>
      <c r="C15" s="2" t="s">
        <v>35</v>
      </c>
      <c r="D15" s="2" t="s">
        <v>36</v>
      </c>
      <c r="E15" s="2" t="s">
        <v>36</v>
      </c>
    </row>
    <row r="16" spans="1:12">
      <c r="A16" s="2" t="s">
        <v>57</v>
      </c>
      <c r="B16" s="2" t="s">
        <v>35</v>
      </c>
      <c r="C16" s="2" t="s">
        <v>35</v>
      </c>
      <c r="D16" s="2" t="s">
        <v>36</v>
      </c>
      <c r="E16" s="2" t="s">
        <v>36</v>
      </c>
    </row>
    <row r="17" spans="1:12">
      <c r="A17" s="2" t="s">
        <v>43</v>
      </c>
      <c r="B17" s="2" t="s">
        <v>35</v>
      </c>
      <c r="C17" s="2" t="s">
        <v>35</v>
      </c>
      <c r="D17" s="2" t="s">
        <v>36</v>
      </c>
      <c r="E17" s="2" t="s">
        <v>36</v>
      </c>
      <c r="L17" t="s">
        <v>113</v>
      </c>
    </row>
    <row r="18" spans="1:12">
      <c r="A18" s="2" t="s">
        <v>43</v>
      </c>
      <c r="B18" s="2" t="s">
        <v>35</v>
      </c>
      <c r="C18" s="2" t="s">
        <v>35</v>
      </c>
      <c r="D18" s="2" t="s">
        <v>36</v>
      </c>
      <c r="E18" s="2" t="s">
        <v>36</v>
      </c>
      <c r="K18" t="s">
        <v>112</v>
      </c>
      <c r="L18">
        <f>COUNTIF(C2:C48,"Oui")</f>
        <v>45</v>
      </c>
    </row>
    <row r="19" spans="1:12">
      <c r="A19" s="2" t="s">
        <v>47</v>
      </c>
      <c r="B19" s="2" t="s">
        <v>35</v>
      </c>
      <c r="C19" s="2" t="s">
        <v>35</v>
      </c>
      <c r="D19" s="2" t="s">
        <v>36</v>
      </c>
      <c r="E19" s="2" t="s">
        <v>36</v>
      </c>
      <c r="K19" t="s">
        <v>114</v>
      </c>
      <c r="L19">
        <f>COUNTIF(C2:C48,"Non")</f>
        <v>2</v>
      </c>
    </row>
    <row r="20" spans="1:12">
      <c r="A20" s="2" t="s">
        <v>43</v>
      </c>
      <c r="B20" s="2" t="s">
        <v>35</v>
      </c>
      <c r="C20" s="2" t="s">
        <v>35</v>
      </c>
      <c r="D20" s="2" t="s">
        <v>36</v>
      </c>
      <c r="E20" s="2" t="s">
        <v>36</v>
      </c>
    </row>
    <row r="21" spans="1:12">
      <c r="A21" s="2" t="s">
        <v>47</v>
      </c>
      <c r="B21" s="2" t="s">
        <v>36</v>
      </c>
      <c r="C21" s="2" t="s">
        <v>35</v>
      </c>
      <c r="D21" s="2" t="s">
        <v>35</v>
      </c>
      <c r="E21" s="2" t="s">
        <v>35</v>
      </c>
    </row>
    <row r="22" spans="1:12">
      <c r="A22" s="2" t="s">
        <v>43</v>
      </c>
      <c r="B22" s="2" t="s">
        <v>36</v>
      </c>
      <c r="C22" s="2" t="s">
        <v>35</v>
      </c>
      <c r="D22" s="2" t="s">
        <v>36</v>
      </c>
      <c r="E22" s="2" t="s">
        <v>36</v>
      </c>
    </row>
    <row r="23" spans="1:12">
      <c r="A23" s="2" t="s">
        <v>47</v>
      </c>
      <c r="B23" s="2" t="s">
        <v>35</v>
      </c>
      <c r="C23" s="2" t="s">
        <v>35</v>
      </c>
      <c r="D23" s="2" t="s">
        <v>36</v>
      </c>
      <c r="E23" s="2" t="s">
        <v>36</v>
      </c>
    </row>
    <row r="24" spans="1:12">
      <c r="A24" s="2" t="s">
        <v>43</v>
      </c>
      <c r="B24" s="2" t="s">
        <v>35</v>
      </c>
      <c r="C24" s="2" t="s">
        <v>35</v>
      </c>
      <c r="D24" s="2" t="s">
        <v>35</v>
      </c>
      <c r="E24" s="2" t="s">
        <v>35</v>
      </c>
    </row>
    <row r="25" spans="1:12">
      <c r="A25" s="2" t="s">
        <v>34</v>
      </c>
      <c r="B25" s="2" t="s">
        <v>35</v>
      </c>
      <c r="C25" s="2" t="s">
        <v>35</v>
      </c>
      <c r="D25" s="2" t="s">
        <v>35</v>
      </c>
      <c r="E25" s="2" t="s">
        <v>36</v>
      </c>
    </row>
    <row r="26" spans="1:12">
      <c r="A26" s="2" t="s">
        <v>43</v>
      </c>
      <c r="B26" s="2" t="s">
        <v>35</v>
      </c>
      <c r="C26" s="2" t="s">
        <v>35</v>
      </c>
      <c r="D26" s="2" t="s">
        <v>36</v>
      </c>
      <c r="E26" s="2" t="s">
        <v>36</v>
      </c>
      <c r="L26" s="2" t="s">
        <v>115</v>
      </c>
    </row>
    <row r="27" spans="1:12">
      <c r="A27" s="2" t="s">
        <v>43</v>
      </c>
      <c r="B27" s="2" t="s">
        <v>35</v>
      </c>
      <c r="C27" s="2" t="s">
        <v>36</v>
      </c>
      <c r="D27" s="2" t="s">
        <v>36</v>
      </c>
      <c r="E27" s="2" t="s">
        <v>36</v>
      </c>
      <c r="K27" s="2" t="s">
        <v>112</v>
      </c>
      <c r="L27">
        <f>COUNTIF(D2:D48,"Oui")</f>
        <v>20</v>
      </c>
    </row>
    <row r="28" spans="1:12">
      <c r="A28" s="2" t="s">
        <v>43</v>
      </c>
      <c r="B28" s="2" t="s">
        <v>35</v>
      </c>
      <c r="C28" s="2" t="s">
        <v>35</v>
      </c>
      <c r="D28" s="2" t="s">
        <v>36</v>
      </c>
      <c r="E28" s="2" t="s">
        <v>36</v>
      </c>
      <c r="K28" s="2" t="s">
        <v>114</v>
      </c>
      <c r="L28">
        <f>COUNTIF(D2:D48,"Non")</f>
        <v>27</v>
      </c>
    </row>
    <row r="29" spans="1:12">
      <c r="A29" s="2" t="s">
        <v>47</v>
      </c>
      <c r="B29" s="2" t="s">
        <v>35</v>
      </c>
      <c r="C29" s="2" t="s">
        <v>35</v>
      </c>
      <c r="D29" s="2" t="s">
        <v>35</v>
      </c>
      <c r="E29" s="2" t="s">
        <v>35</v>
      </c>
    </row>
    <row r="30" spans="1:12">
      <c r="A30" s="2" t="s">
        <v>47</v>
      </c>
      <c r="B30" s="2" t="s">
        <v>35</v>
      </c>
      <c r="C30" s="2" t="s">
        <v>35</v>
      </c>
      <c r="D30" s="2" t="s">
        <v>35</v>
      </c>
      <c r="E30" s="2" t="s">
        <v>35</v>
      </c>
    </row>
    <row r="31" spans="1:12">
      <c r="A31" s="2" t="s">
        <v>34</v>
      </c>
      <c r="B31" s="2" t="s">
        <v>35</v>
      </c>
      <c r="C31" s="2" t="s">
        <v>35</v>
      </c>
      <c r="D31" s="2" t="s">
        <v>36</v>
      </c>
      <c r="E31" s="2" t="s">
        <v>36</v>
      </c>
    </row>
    <row r="32" spans="1:12">
      <c r="A32" s="2" t="s">
        <v>47</v>
      </c>
      <c r="B32" s="2" t="s">
        <v>35</v>
      </c>
      <c r="C32" s="2" t="s">
        <v>35</v>
      </c>
      <c r="D32" s="2" t="s">
        <v>35</v>
      </c>
      <c r="E32" s="2" t="s">
        <v>35</v>
      </c>
    </row>
    <row r="33" spans="1:12">
      <c r="A33" s="2" t="s">
        <v>47</v>
      </c>
      <c r="B33" s="2" t="s">
        <v>35</v>
      </c>
      <c r="C33" s="2" t="s">
        <v>35</v>
      </c>
      <c r="D33" s="2" t="s">
        <v>36</v>
      </c>
      <c r="E33" s="2" t="s">
        <v>36</v>
      </c>
    </row>
    <row r="34" spans="1:12">
      <c r="A34" s="2" t="s">
        <v>43</v>
      </c>
      <c r="B34" s="2" t="s">
        <v>35</v>
      </c>
      <c r="C34" s="2" t="s">
        <v>35</v>
      </c>
      <c r="D34" s="2" t="s">
        <v>36</v>
      </c>
      <c r="E34" s="2" t="s">
        <v>36</v>
      </c>
    </row>
    <row r="35" spans="1:12">
      <c r="A35" s="2" t="s">
        <v>53</v>
      </c>
      <c r="B35" s="2" t="s">
        <v>35</v>
      </c>
      <c r="C35" s="2" t="s">
        <v>35</v>
      </c>
      <c r="D35" s="2" t="s">
        <v>36</v>
      </c>
      <c r="E35" s="2" t="s">
        <v>36</v>
      </c>
      <c r="L35" s="2" t="s">
        <v>116</v>
      </c>
    </row>
    <row r="36" spans="1:12">
      <c r="A36" s="2" t="s">
        <v>47</v>
      </c>
      <c r="B36" s="2" t="s">
        <v>35</v>
      </c>
      <c r="C36" s="2" t="s">
        <v>36</v>
      </c>
      <c r="D36" s="2" t="s">
        <v>36</v>
      </c>
      <c r="E36" s="2" t="s">
        <v>36</v>
      </c>
      <c r="K36" s="2" t="s">
        <v>112</v>
      </c>
      <c r="L36">
        <f>COUNTIF(E2:E48,"Oui")</f>
        <v>14</v>
      </c>
    </row>
    <row r="37" spans="1:12">
      <c r="A37" s="2" t="s">
        <v>43</v>
      </c>
      <c r="B37" s="2" t="s">
        <v>35</v>
      </c>
      <c r="C37" s="2" t="s">
        <v>35</v>
      </c>
      <c r="D37" s="2" t="s">
        <v>35</v>
      </c>
      <c r="E37" s="2" t="s">
        <v>35</v>
      </c>
      <c r="K37" s="2" t="s">
        <v>114</v>
      </c>
      <c r="L37">
        <f>COUNTIF(E2:E48,"Non")</f>
        <v>33</v>
      </c>
    </row>
    <row r="38" spans="1:12">
      <c r="A38" s="2" t="s">
        <v>43</v>
      </c>
      <c r="B38" s="2" t="s">
        <v>35</v>
      </c>
      <c r="C38" s="2" t="s">
        <v>35</v>
      </c>
      <c r="D38" s="2" t="s">
        <v>36</v>
      </c>
      <c r="E38" s="2" t="s">
        <v>36</v>
      </c>
    </row>
    <row r="39" spans="1:12">
      <c r="A39" s="2" t="s">
        <v>43</v>
      </c>
      <c r="B39" s="2" t="s">
        <v>35</v>
      </c>
      <c r="C39" s="2" t="s">
        <v>35</v>
      </c>
      <c r="D39" s="2" t="s">
        <v>35</v>
      </c>
      <c r="E39" s="2" t="s">
        <v>36</v>
      </c>
    </row>
    <row r="40" spans="1:12">
      <c r="A40" s="2" t="s">
        <v>43</v>
      </c>
      <c r="B40" s="2" t="s">
        <v>35</v>
      </c>
      <c r="C40" s="2" t="s">
        <v>35</v>
      </c>
      <c r="D40" s="2" t="s">
        <v>36</v>
      </c>
      <c r="E40" s="2" t="s">
        <v>36</v>
      </c>
    </row>
    <row r="41" spans="1:12">
      <c r="A41" s="2" t="s">
        <v>43</v>
      </c>
      <c r="B41" s="2" t="s">
        <v>36</v>
      </c>
      <c r="C41" s="2" t="s">
        <v>35</v>
      </c>
      <c r="D41" s="2" t="s">
        <v>36</v>
      </c>
      <c r="E41" s="2" t="s">
        <v>36</v>
      </c>
    </row>
    <row r="42" spans="1:12">
      <c r="A42" s="2" t="s">
        <v>47</v>
      </c>
      <c r="B42" s="2" t="s">
        <v>35</v>
      </c>
      <c r="C42" s="2" t="s">
        <v>35</v>
      </c>
      <c r="D42" s="2" t="s">
        <v>35</v>
      </c>
      <c r="E42" s="2" t="s">
        <v>35</v>
      </c>
    </row>
    <row r="43" spans="1:12">
      <c r="A43" s="2" t="s">
        <v>34</v>
      </c>
      <c r="B43" s="2" t="s">
        <v>35</v>
      </c>
      <c r="C43" s="2" t="s">
        <v>35</v>
      </c>
      <c r="D43" s="2" t="s">
        <v>36</v>
      </c>
      <c r="E43" s="2" t="s">
        <v>36</v>
      </c>
    </row>
    <row r="44" spans="1:12">
      <c r="A44" s="2" t="s">
        <v>76</v>
      </c>
      <c r="B44" s="2" t="s">
        <v>35</v>
      </c>
      <c r="C44" s="2" t="s">
        <v>35</v>
      </c>
      <c r="D44" s="2" t="s">
        <v>35</v>
      </c>
      <c r="E44" s="2" t="s">
        <v>35</v>
      </c>
    </row>
    <row r="45" spans="1:12">
      <c r="A45" s="2" t="s">
        <v>34</v>
      </c>
      <c r="B45" s="2" t="s">
        <v>35</v>
      </c>
      <c r="C45" s="2" t="s">
        <v>35</v>
      </c>
      <c r="D45" s="2" t="s">
        <v>35</v>
      </c>
      <c r="E45" s="2" t="s">
        <v>35</v>
      </c>
    </row>
    <row r="46" spans="1:12">
      <c r="A46" s="2" t="s">
        <v>47</v>
      </c>
      <c r="B46" s="2" t="s">
        <v>35</v>
      </c>
      <c r="C46" s="2" t="s">
        <v>35</v>
      </c>
      <c r="D46" s="2" t="s">
        <v>36</v>
      </c>
      <c r="E46" s="2" t="s">
        <v>36</v>
      </c>
    </row>
    <row r="47" spans="1:12">
      <c r="A47" s="2" t="s">
        <v>47</v>
      </c>
      <c r="B47" s="2" t="s">
        <v>35</v>
      </c>
      <c r="C47" s="2" t="s">
        <v>35</v>
      </c>
      <c r="D47" s="2" t="s">
        <v>35</v>
      </c>
      <c r="E47" s="2" t="s">
        <v>36</v>
      </c>
    </row>
    <row r="48" spans="1:12">
      <c r="A48" s="2" t="s">
        <v>34</v>
      </c>
      <c r="B48" s="2" t="s">
        <v>35</v>
      </c>
      <c r="C48" s="2" t="s">
        <v>35</v>
      </c>
      <c r="D48" s="2" t="s">
        <v>35</v>
      </c>
      <c r="E48" s="2" t="s">
        <v>35</v>
      </c>
    </row>
    <row r="63" spans="4:5">
      <c r="E63" t="s">
        <v>117</v>
      </c>
    </row>
    <row r="64" spans="4:5" ht="15.75">
      <c r="D64" t="s">
        <v>118</v>
      </c>
      <c r="E64" s="5">
        <f>COUNTIF((A2:A48),"*un PC*")</f>
        <v>47</v>
      </c>
    </row>
    <row r="65" spans="4:5" ht="15.75">
      <c r="D65" t="s">
        <v>119</v>
      </c>
      <c r="E65" s="5">
        <f>COUNTIF((A2:A48),"*une tablette*")</f>
        <v>14</v>
      </c>
    </row>
    <row r="66" spans="4:5" ht="15.75">
      <c r="D66" t="s">
        <v>121</v>
      </c>
      <c r="E66" s="5">
        <f>COUNTIF((A2:A48),"*un smartphone*")</f>
        <v>24</v>
      </c>
    </row>
    <row r="67" spans="4:5" ht="15.75">
      <c r="D67" t="s">
        <v>120</v>
      </c>
      <c r="E67" s="5">
        <f>COUNTIF((A2:A48),"*une liseuse numérique*")</f>
        <v>2</v>
      </c>
    </row>
    <row r="68" spans="4:5" ht="15.75">
      <c r="D68" t="s">
        <v>122</v>
      </c>
      <c r="E68" s="5">
        <f>COUNTIF((A2:A48),"*aucun de ces outils technologiques*")</f>
        <v>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D55"/>
  <sheetViews>
    <sheetView topLeftCell="A41" workbookViewId="0">
      <selection activeCell="C70" sqref="C70"/>
    </sheetView>
  </sheetViews>
  <sheetFormatPr baseColWidth="10" defaultRowHeight="12.75"/>
  <sheetData>
    <row r="1" spans="1:1">
      <c r="A1" t="s">
        <v>19</v>
      </c>
    </row>
    <row r="2" spans="1:1">
      <c r="A2" s="2" t="s">
        <v>29</v>
      </c>
    </row>
    <row r="3" spans="1:1">
      <c r="A3" s="2" t="s">
        <v>38</v>
      </c>
    </row>
    <row r="4" spans="1:1">
      <c r="A4" s="2" t="s">
        <v>44</v>
      </c>
    </row>
    <row r="5" spans="1:1">
      <c r="A5" s="2" t="s">
        <v>29</v>
      </c>
    </row>
    <row r="6" spans="1:1">
      <c r="A6" s="2" t="s">
        <v>29</v>
      </c>
    </row>
    <row r="7" spans="1:1">
      <c r="A7" s="2" t="s">
        <v>38</v>
      </c>
    </row>
    <row r="8" spans="1:1">
      <c r="A8" s="2" t="s">
        <v>29</v>
      </c>
    </row>
    <row r="9" spans="1:1">
      <c r="A9" s="2" t="s">
        <v>29</v>
      </c>
    </row>
    <row r="10" spans="1:1">
      <c r="A10" s="2" t="s">
        <v>29</v>
      </c>
    </row>
    <row r="11" spans="1:1">
      <c r="A11" s="2" t="s">
        <v>29</v>
      </c>
    </row>
    <row r="12" spans="1:1">
      <c r="A12" s="2" t="s">
        <v>38</v>
      </c>
    </row>
    <row r="13" spans="1:1">
      <c r="A13" s="2" t="s">
        <v>29</v>
      </c>
    </row>
    <row r="14" spans="1:1">
      <c r="A14" s="2" t="s">
        <v>29</v>
      </c>
    </row>
    <row r="15" spans="1:1">
      <c r="A15" s="2" t="s">
        <v>38</v>
      </c>
    </row>
    <row r="16" spans="1:1">
      <c r="A16" s="2" t="s">
        <v>29</v>
      </c>
    </row>
    <row r="17" spans="1:1">
      <c r="A17" s="2" t="s">
        <v>29</v>
      </c>
    </row>
    <row r="18" spans="1:1">
      <c r="A18" s="2" t="s">
        <v>38</v>
      </c>
    </row>
    <row r="19" spans="1:1">
      <c r="A19" s="2" t="s">
        <v>29</v>
      </c>
    </row>
    <row r="20" spans="1:1">
      <c r="A20" s="2" t="s">
        <v>38</v>
      </c>
    </row>
    <row r="21" spans="1:1">
      <c r="A21" s="2" t="s">
        <v>38</v>
      </c>
    </row>
    <row r="22" spans="1:1">
      <c r="A22" s="2" t="s">
        <v>44</v>
      </c>
    </row>
    <row r="23" spans="1:1">
      <c r="A23" s="2" t="s">
        <v>38</v>
      </c>
    </row>
    <row r="24" spans="1:1">
      <c r="A24" s="2" t="s">
        <v>29</v>
      </c>
    </row>
    <row r="25" spans="1:1">
      <c r="A25" s="2" t="s">
        <v>29</v>
      </c>
    </row>
    <row r="26" spans="1:1">
      <c r="A26" s="2" t="s">
        <v>29</v>
      </c>
    </row>
    <row r="27" spans="1:1">
      <c r="A27" s="2" t="s">
        <v>29</v>
      </c>
    </row>
    <row r="28" spans="1:1">
      <c r="A28" s="2" t="s">
        <v>29</v>
      </c>
    </row>
    <row r="29" spans="1:1">
      <c r="A29" s="2" t="s">
        <v>29</v>
      </c>
    </row>
    <row r="30" spans="1:1">
      <c r="A30" s="2" t="s">
        <v>38</v>
      </c>
    </row>
    <row r="31" spans="1:1">
      <c r="A31" s="2" t="s">
        <v>29</v>
      </c>
    </row>
    <row r="32" spans="1:1">
      <c r="A32" s="2" t="s">
        <v>29</v>
      </c>
    </row>
    <row r="33" spans="1:1">
      <c r="A33" s="2" t="s">
        <v>29</v>
      </c>
    </row>
    <row r="34" spans="1:1">
      <c r="A34" s="2" t="s">
        <v>29</v>
      </c>
    </row>
    <row r="35" spans="1:1">
      <c r="A35" s="2" t="s">
        <v>38</v>
      </c>
    </row>
    <row r="36" spans="1:1">
      <c r="A36" s="2" t="s">
        <v>38</v>
      </c>
    </row>
    <row r="37" spans="1:1">
      <c r="A37" s="2" t="s">
        <v>29</v>
      </c>
    </row>
    <row r="38" spans="1:1">
      <c r="A38" s="2" t="s">
        <v>44</v>
      </c>
    </row>
    <row r="39" spans="1:1">
      <c r="A39" s="2" t="s">
        <v>29</v>
      </c>
    </row>
    <row r="40" spans="1:1">
      <c r="A40" s="2" t="s">
        <v>38</v>
      </c>
    </row>
    <row r="41" spans="1:1">
      <c r="A41" s="2" t="s">
        <v>29</v>
      </c>
    </row>
    <row r="42" spans="1:1">
      <c r="A42" s="2" t="s">
        <v>29</v>
      </c>
    </row>
    <row r="43" spans="1:1">
      <c r="A43" s="2" t="s">
        <v>29</v>
      </c>
    </row>
    <row r="44" spans="1:1">
      <c r="A44" s="2" t="s">
        <v>29</v>
      </c>
    </row>
    <row r="45" spans="1:1">
      <c r="A45" s="2" t="s">
        <v>29</v>
      </c>
    </row>
    <row r="46" spans="1:1">
      <c r="A46" s="2" t="s">
        <v>29</v>
      </c>
    </row>
    <row r="47" spans="1:1">
      <c r="A47" s="2" t="s">
        <v>29</v>
      </c>
    </row>
    <row r="48" spans="1:1">
      <c r="A48" s="2" t="s">
        <v>29</v>
      </c>
    </row>
    <row r="51" spans="3:4">
      <c r="D51" t="s">
        <v>110</v>
      </c>
    </row>
    <row r="52" spans="3:4">
      <c r="C52" t="s">
        <v>106</v>
      </c>
      <c r="D52">
        <f>COUNTIF((A2:A48),"Le surfeur (vous avez un environnement favorable à l'usage des revues électroniques : vous avez un bon équipement informatique, peu de bibliothèques de proximité et aimez Internet)")</f>
        <v>32</v>
      </c>
    </row>
    <row r="53" spans="3:4" ht="15.75">
      <c r="C53" t="s">
        <v>107</v>
      </c>
      <c r="D53" s="4">
        <f>COUNTIF((A2:A48),"Le rameur (vous êtes à l'aise avec l'informatique et votre matériel informatique est moins bon. Vous avez des bibliothèques proches dans votre environnement : votre environnement favorise moins l'accès aux revues en ligne)")</f>
        <v>12</v>
      </c>
    </row>
    <row r="54" spans="3:4" ht="15.75">
      <c r="C54" t="s">
        <v>108</v>
      </c>
      <c r="D54" s="4">
        <f>COUNTIF((T2:T42),"Le conservateur (vous avez un bon équipement informatique, vous êtes très attaché au papier : peu expérimenté, vous pensez qu'un apprentissage de l'outil informatique serait une perte de temps et vous préférez conserver l'objet revue)")</f>
        <v>0</v>
      </c>
    </row>
    <row r="55" spans="3:4" ht="15.75">
      <c r="C55" t="s">
        <v>109</v>
      </c>
      <c r="D55" s="4">
        <f>COUNTIF((T2:T42),"Le rat de bibliothèque (vous habitez près d'une bibliothèque et avez un matériel informatique insuffisant : tout concourt pour que vous préfériez vous tourner vers le papier)")</f>
        <v>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B1:R53"/>
  <sheetViews>
    <sheetView tabSelected="1" zoomScale="108" workbookViewId="0">
      <selection activeCell="B54" sqref="B54"/>
    </sheetView>
  </sheetViews>
  <sheetFormatPr baseColWidth="10" defaultRowHeight="12.75"/>
  <sheetData>
    <row r="1" spans="2:18">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2:18">
      <c r="B2" s="2">
        <v>5</v>
      </c>
      <c r="C2" s="2">
        <v>5</v>
      </c>
      <c r="D2" s="2">
        <v>5</v>
      </c>
      <c r="E2" s="2">
        <v>3</v>
      </c>
      <c r="F2" s="2">
        <v>5</v>
      </c>
      <c r="G2" s="2">
        <v>5</v>
      </c>
      <c r="H2" s="2">
        <v>5</v>
      </c>
      <c r="I2" s="2">
        <v>5</v>
      </c>
      <c r="J2" s="2">
        <v>4</v>
      </c>
      <c r="K2" s="2">
        <v>4</v>
      </c>
      <c r="L2" s="2">
        <v>2</v>
      </c>
      <c r="M2" s="2">
        <v>5</v>
      </c>
      <c r="N2" s="2">
        <v>5</v>
      </c>
      <c r="O2" s="2">
        <v>5</v>
      </c>
      <c r="P2" s="2">
        <v>4</v>
      </c>
      <c r="Q2" s="2">
        <v>3</v>
      </c>
      <c r="R2" s="2">
        <v>3</v>
      </c>
    </row>
    <row r="3" spans="2:18">
      <c r="B3" s="2">
        <v>3</v>
      </c>
      <c r="C3" s="2">
        <v>4</v>
      </c>
      <c r="D3" s="2">
        <v>3</v>
      </c>
      <c r="E3" s="2">
        <v>1</v>
      </c>
      <c r="F3" s="2">
        <v>4</v>
      </c>
      <c r="G3" s="2">
        <v>3</v>
      </c>
      <c r="H3" s="2">
        <v>3</v>
      </c>
      <c r="I3" s="2">
        <v>5</v>
      </c>
      <c r="J3" s="2">
        <v>5</v>
      </c>
      <c r="K3" s="2">
        <v>5</v>
      </c>
      <c r="L3" s="2">
        <v>4</v>
      </c>
      <c r="M3" s="2">
        <v>5</v>
      </c>
      <c r="N3" s="2">
        <v>3</v>
      </c>
      <c r="O3" s="2">
        <v>3</v>
      </c>
      <c r="P3" s="2">
        <v>5</v>
      </c>
      <c r="Q3" s="2">
        <v>3</v>
      </c>
      <c r="R3" s="2">
        <v>5</v>
      </c>
    </row>
    <row r="4" spans="2:18">
      <c r="B4" s="2">
        <v>5</v>
      </c>
      <c r="C4" s="2">
        <v>5</v>
      </c>
      <c r="D4" s="2">
        <v>5</v>
      </c>
      <c r="E4" s="2">
        <v>3</v>
      </c>
      <c r="F4" s="2">
        <v>4</v>
      </c>
      <c r="G4" s="2">
        <v>4</v>
      </c>
      <c r="H4" s="2">
        <v>4</v>
      </c>
      <c r="I4" s="2">
        <v>5</v>
      </c>
      <c r="J4" s="2">
        <v>4</v>
      </c>
      <c r="K4" s="2">
        <v>4</v>
      </c>
      <c r="L4" s="2">
        <v>3</v>
      </c>
      <c r="M4" s="2">
        <v>5</v>
      </c>
      <c r="N4" s="2">
        <v>5</v>
      </c>
      <c r="O4" s="2">
        <v>5</v>
      </c>
      <c r="P4" s="2">
        <v>4</v>
      </c>
      <c r="Q4" s="2">
        <v>5</v>
      </c>
      <c r="R4" s="2">
        <v>5</v>
      </c>
    </row>
    <row r="5" spans="2:18">
      <c r="B5" s="2">
        <v>5</v>
      </c>
      <c r="C5" s="2">
        <v>5</v>
      </c>
      <c r="D5" s="2">
        <v>5</v>
      </c>
      <c r="E5" s="2">
        <v>4</v>
      </c>
      <c r="F5" s="2">
        <v>5</v>
      </c>
      <c r="G5" s="2">
        <v>5</v>
      </c>
      <c r="H5" s="2">
        <v>5</v>
      </c>
      <c r="I5" s="2">
        <v>5</v>
      </c>
      <c r="J5" s="2">
        <v>5</v>
      </c>
      <c r="K5" s="2">
        <v>5</v>
      </c>
      <c r="L5" s="2">
        <v>5</v>
      </c>
      <c r="M5" s="2">
        <v>5</v>
      </c>
      <c r="N5" s="2">
        <v>4</v>
      </c>
      <c r="O5" s="2">
        <v>3</v>
      </c>
      <c r="P5" s="2">
        <v>5</v>
      </c>
      <c r="Q5" s="2">
        <v>4</v>
      </c>
      <c r="R5" s="2">
        <v>4</v>
      </c>
    </row>
    <row r="6" spans="2:18">
      <c r="B6" s="2">
        <v>5</v>
      </c>
      <c r="C6" s="2">
        <v>5</v>
      </c>
      <c r="D6" s="2">
        <v>5</v>
      </c>
      <c r="E6" s="2">
        <v>4</v>
      </c>
      <c r="F6" s="2">
        <v>5</v>
      </c>
      <c r="G6" s="2">
        <v>5</v>
      </c>
      <c r="H6" s="2">
        <v>4</v>
      </c>
      <c r="I6" s="2">
        <v>3</v>
      </c>
      <c r="J6" s="2">
        <v>3</v>
      </c>
      <c r="K6" s="2">
        <v>3</v>
      </c>
      <c r="L6" s="2">
        <v>2</v>
      </c>
      <c r="M6" s="2">
        <v>3</v>
      </c>
      <c r="N6" s="2">
        <v>5</v>
      </c>
      <c r="O6" s="2">
        <v>5</v>
      </c>
      <c r="P6" s="2">
        <v>3</v>
      </c>
      <c r="Q6" s="2">
        <v>4</v>
      </c>
      <c r="R6" s="2">
        <v>5</v>
      </c>
    </row>
    <row r="7" spans="2:18">
      <c r="B7" s="2">
        <v>5</v>
      </c>
      <c r="C7" s="2">
        <v>5</v>
      </c>
      <c r="D7" s="2">
        <v>5</v>
      </c>
      <c r="E7" s="2">
        <v>3</v>
      </c>
      <c r="F7" s="2">
        <v>5</v>
      </c>
      <c r="G7" s="2">
        <v>5</v>
      </c>
      <c r="H7" s="2">
        <v>5</v>
      </c>
      <c r="I7" s="2">
        <v>5</v>
      </c>
      <c r="J7" s="2">
        <v>5</v>
      </c>
      <c r="K7" s="2">
        <v>5</v>
      </c>
      <c r="L7" s="2">
        <v>5</v>
      </c>
      <c r="M7" s="2">
        <v>5</v>
      </c>
      <c r="N7" s="2">
        <v>5</v>
      </c>
      <c r="O7" s="2">
        <v>2</v>
      </c>
      <c r="P7" s="2">
        <v>2</v>
      </c>
      <c r="Q7" s="2">
        <v>5</v>
      </c>
      <c r="R7" s="2">
        <v>5</v>
      </c>
    </row>
    <row r="8" spans="2:18">
      <c r="B8" s="2">
        <v>3</v>
      </c>
      <c r="C8" s="2">
        <v>3</v>
      </c>
      <c r="D8" s="2">
        <v>2</v>
      </c>
      <c r="E8" s="2">
        <v>3</v>
      </c>
      <c r="F8" s="2">
        <v>4</v>
      </c>
      <c r="G8" s="2">
        <v>2</v>
      </c>
      <c r="H8" s="2">
        <v>2</v>
      </c>
      <c r="I8" s="2">
        <v>5</v>
      </c>
      <c r="J8" s="2">
        <v>4</v>
      </c>
      <c r="K8" s="2">
        <v>4</v>
      </c>
      <c r="L8" s="2">
        <v>4</v>
      </c>
      <c r="M8" s="2">
        <v>4</v>
      </c>
      <c r="N8" s="2">
        <v>2</v>
      </c>
      <c r="O8" s="2">
        <v>4</v>
      </c>
      <c r="P8" s="2">
        <v>2</v>
      </c>
      <c r="Q8" s="2">
        <v>2</v>
      </c>
      <c r="R8" s="2">
        <v>5</v>
      </c>
    </row>
    <row r="9" spans="2:18">
      <c r="B9" s="2">
        <v>4</v>
      </c>
      <c r="C9" s="2">
        <v>5</v>
      </c>
      <c r="D9" s="2">
        <v>2</v>
      </c>
      <c r="E9" s="2">
        <v>3</v>
      </c>
      <c r="F9" s="2">
        <v>5</v>
      </c>
      <c r="G9" s="2">
        <v>4</v>
      </c>
      <c r="H9" s="2">
        <v>4</v>
      </c>
      <c r="I9" s="2">
        <v>5</v>
      </c>
      <c r="J9" s="2">
        <v>5</v>
      </c>
      <c r="K9" s="2">
        <v>4</v>
      </c>
      <c r="L9" s="2">
        <v>5</v>
      </c>
      <c r="M9" s="2">
        <v>5</v>
      </c>
      <c r="N9" s="2">
        <v>5</v>
      </c>
      <c r="O9" s="2">
        <v>4</v>
      </c>
      <c r="P9" s="2">
        <v>5</v>
      </c>
      <c r="Q9" s="2">
        <v>3</v>
      </c>
      <c r="R9" s="2">
        <v>5</v>
      </c>
    </row>
    <row r="10" spans="2:18">
      <c r="B10" s="2">
        <v>3</v>
      </c>
      <c r="C10" s="2">
        <v>3</v>
      </c>
      <c r="D10" s="2">
        <v>4</v>
      </c>
      <c r="E10" s="2">
        <v>3</v>
      </c>
      <c r="F10" s="2">
        <v>4</v>
      </c>
      <c r="G10" s="2">
        <v>4</v>
      </c>
      <c r="H10" s="2">
        <v>3</v>
      </c>
      <c r="I10" s="2">
        <v>4</v>
      </c>
      <c r="J10" s="2">
        <v>4</v>
      </c>
      <c r="K10" s="2">
        <v>4</v>
      </c>
      <c r="L10" s="2">
        <v>4</v>
      </c>
      <c r="M10" s="2">
        <v>5</v>
      </c>
      <c r="N10" s="2">
        <v>5</v>
      </c>
      <c r="O10" s="2">
        <v>2</v>
      </c>
      <c r="P10" s="2">
        <v>4</v>
      </c>
      <c r="Q10" s="2">
        <v>4</v>
      </c>
      <c r="R10" s="2">
        <v>3</v>
      </c>
    </row>
    <row r="11" spans="2:18">
      <c r="B11" s="2">
        <v>3</v>
      </c>
      <c r="C11" s="2">
        <v>3</v>
      </c>
      <c r="D11" s="2">
        <v>2</v>
      </c>
      <c r="E11" s="2">
        <v>2</v>
      </c>
      <c r="F11" s="2">
        <v>4</v>
      </c>
      <c r="G11" s="2">
        <v>2</v>
      </c>
      <c r="H11" s="2">
        <v>2</v>
      </c>
      <c r="I11" s="2">
        <v>4</v>
      </c>
      <c r="J11" s="2">
        <v>3</v>
      </c>
      <c r="K11" s="2">
        <v>3</v>
      </c>
      <c r="L11" s="2">
        <v>3</v>
      </c>
      <c r="M11" s="2">
        <v>3</v>
      </c>
      <c r="N11" s="2">
        <v>2</v>
      </c>
      <c r="O11" s="2">
        <v>3</v>
      </c>
      <c r="P11" s="2">
        <v>2</v>
      </c>
      <c r="Q11" s="2">
        <v>3</v>
      </c>
      <c r="R11" s="2">
        <v>4</v>
      </c>
    </row>
    <row r="12" spans="2:18">
      <c r="B12" s="2">
        <v>5</v>
      </c>
      <c r="C12" s="2">
        <v>5</v>
      </c>
      <c r="D12" s="2">
        <v>5</v>
      </c>
      <c r="E12" s="2">
        <v>5</v>
      </c>
      <c r="F12" s="2">
        <v>5</v>
      </c>
      <c r="G12" s="2">
        <v>5</v>
      </c>
      <c r="H12" s="2">
        <v>5</v>
      </c>
      <c r="I12" s="2">
        <v>3</v>
      </c>
      <c r="J12" s="2">
        <v>3</v>
      </c>
      <c r="K12" s="2">
        <v>3</v>
      </c>
      <c r="L12" s="2">
        <v>5</v>
      </c>
      <c r="M12" s="2">
        <v>5</v>
      </c>
      <c r="N12" s="2">
        <v>5</v>
      </c>
      <c r="O12" s="2">
        <v>5</v>
      </c>
      <c r="P12" s="2">
        <v>5</v>
      </c>
      <c r="Q12" s="2">
        <v>4</v>
      </c>
      <c r="R12" s="2">
        <v>3</v>
      </c>
    </row>
    <row r="13" spans="2:18">
      <c r="B13" s="2">
        <v>2</v>
      </c>
      <c r="C13" s="2">
        <v>4</v>
      </c>
      <c r="D13" s="2">
        <v>4</v>
      </c>
      <c r="E13" s="2">
        <v>4</v>
      </c>
      <c r="F13" s="2">
        <v>4</v>
      </c>
      <c r="G13" s="2">
        <v>4</v>
      </c>
      <c r="H13" s="2">
        <v>4</v>
      </c>
      <c r="I13" s="2">
        <v>5</v>
      </c>
      <c r="J13" s="2">
        <v>4</v>
      </c>
      <c r="K13" s="2">
        <v>4</v>
      </c>
      <c r="L13" s="2">
        <v>4</v>
      </c>
      <c r="M13" s="2">
        <v>4</v>
      </c>
      <c r="N13" s="2">
        <v>5</v>
      </c>
      <c r="O13" s="2">
        <v>2</v>
      </c>
      <c r="P13" s="2">
        <v>1</v>
      </c>
      <c r="Q13" s="2">
        <v>3</v>
      </c>
      <c r="R13" s="2">
        <v>5</v>
      </c>
    </row>
    <row r="14" spans="2:18">
      <c r="B14" s="2">
        <v>4</v>
      </c>
      <c r="C14" s="2">
        <v>2</v>
      </c>
      <c r="D14" s="2">
        <v>4</v>
      </c>
      <c r="E14" s="2">
        <v>2</v>
      </c>
      <c r="F14" s="2">
        <v>3</v>
      </c>
      <c r="G14" s="2">
        <v>4</v>
      </c>
      <c r="H14" s="2">
        <v>2</v>
      </c>
      <c r="I14" s="2">
        <v>5</v>
      </c>
      <c r="J14" s="2">
        <v>5</v>
      </c>
      <c r="K14" s="2">
        <v>5</v>
      </c>
      <c r="L14" s="2">
        <v>5</v>
      </c>
      <c r="M14" s="2">
        <v>5</v>
      </c>
      <c r="N14" s="2">
        <v>4</v>
      </c>
      <c r="O14" s="2">
        <v>2</v>
      </c>
      <c r="P14" s="2">
        <v>3</v>
      </c>
      <c r="Q14" s="2">
        <v>2</v>
      </c>
      <c r="R14" s="2">
        <v>4</v>
      </c>
    </row>
    <row r="15" spans="2:18">
      <c r="B15" s="2">
        <v>2</v>
      </c>
      <c r="C15" s="2">
        <v>4</v>
      </c>
      <c r="D15" s="2">
        <v>4</v>
      </c>
      <c r="E15" s="2">
        <v>1</v>
      </c>
      <c r="F15" s="2">
        <v>5</v>
      </c>
      <c r="G15" s="2">
        <v>1</v>
      </c>
      <c r="H15" s="2">
        <v>1</v>
      </c>
      <c r="I15" s="2">
        <v>5</v>
      </c>
      <c r="J15" s="2">
        <v>5</v>
      </c>
      <c r="K15" s="2">
        <v>5</v>
      </c>
      <c r="L15" s="2">
        <v>5</v>
      </c>
      <c r="M15" s="2">
        <v>5</v>
      </c>
      <c r="N15" s="2">
        <v>5</v>
      </c>
      <c r="O15" s="2">
        <v>3</v>
      </c>
      <c r="P15" s="2">
        <v>1</v>
      </c>
      <c r="Q15" s="2">
        <v>1</v>
      </c>
      <c r="R15" s="2">
        <v>4</v>
      </c>
    </row>
    <row r="16" spans="2:18">
      <c r="B16" s="2">
        <v>3</v>
      </c>
      <c r="C16" s="2">
        <v>5</v>
      </c>
      <c r="D16" s="2">
        <v>5</v>
      </c>
      <c r="E16" s="2">
        <v>3</v>
      </c>
      <c r="F16" s="2">
        <v>5</v>
      </c>
      <c r="G16" s="2">
        <v>3</v>
      </c>
      <c r="H16" s="2">
        <v>4</v>
      </c>
      <c r="I16" s="2">
        <v>4</v>
      </c>
      <c r="J16" s="2">
        <v>5</v>
      </c>
      <c r="K16" s="2">
        <v>4</v>
      </c>
      <c r="L16" s="2">
        <v>3</v>
      </c>
      <c r="M16" s="2">
        <v>3</v>
      </c>
      <c r="N16" s="2">
        <v>5</v>
      </c>
      <c r="O16" s="2">
        <v>3</v>
      </c>
      <c r="P16" s="2">
        <v>4</v>
      </c>
      <c r="Q16" s="2">
        <v>4</v>
      </c>
      <c r="R16" s="2">
        <v>4</v>
      </c>
    </row>
    <row r="17" spans="2:18">
      <c r="B17" s="2">
        <v>4</v>
      </c>
      <c r="C17" s="2">
        <v>4</v>
      </c>
      <c r="D17" s="2">
        <v>4</v>
      </c>
      <c r="E17" s="2">
        <v>4</v>
      </c>
      <c r="F17" s="2">
        <v>4</v>
      </c>
      <c r="G17" s="2">
        <v>4</v>
      </c>
      <c r="H17" s="2">
        <v>4</v>
      </c>
      <c r="I17" s="2">
        <v>5</v>
      </c>
      <c r="J17" s="2">
        <v>5</v>
      </c>
      <c r="K17" s="2">
        <v>5</v>
      </c>
      <c r="L17" s="2">
        <v>5</v>
      </c>
      <c r="M17" s="2">
        <v>5</v>
      </c>
      <c r="N17" s="2">
        <v>4</v>
      </c>
      <c r="O17" s="2">
        <v>4</v>
      </c>
      <c r="P17" s="2">
        <v>4</v>
      </c>
      <c r="Q17" s="2">
        <v>4</v>
      </c>
      <c r="R17" s="2">
        <v>5</v>
      </c>
    </row>
    <row r="18" spans="2:18">
      <c r="B18" s="2">
        <v>4</v>
      </c>
      <c r="C18" s="2">
        <v>4</v>
      </c>
      <c r="D18" s="2">
        <v>4</v>
      </c>
      <c r="E18" s="2">
        <v>2</v>
      </c>
      <c r="F18" s="2">
        <v>4</v>
      </c>
      <c r="G18" s="2">
        <v>1</v>
      </c>
      <c r="H18" s="2">
        <v>2</v>
      </c>
      <c r="I18" s="2">
        <v>5</v>
      </c>
      <c r="J18" s="2">
        <v>4</v>
      </c>
      <c r="K18" s="2">
        <v>4</v>
      </c>
      <c r="L18" s="2">
        <v>4</v>
      </c>
      <c r="M18" s="2">
        <v>5</v>
      </c>
      <c r="N18" s="2">
        <v>3</v>
      </c>
      <c r="O18" s="2">
        <v>2</v>
      </c>
      <c r="P18" s="2">
        <v>3</v>
      </c>
      <c r="Q18" s="2">
        <v>1</v>
      </c>
      <c r="R18" s="2">
        <v>4</v>
      </c>
    </row>
    <row r="19" spans="2:18">
      <c r="B19" s="2">
        <v>3</v>
      </c>
      <c r="C19" s="2">
        <v>5</v>
      </c>
      <c r="D19" s="2">
        <v>5</v>
      </c>
      <c r="E19" s="2">
        <v>3</v>
      </c>
      <c r="F19" s="2">
        <v>5</v>
      </c>
      <c r="G19" s="2">
        <v>4</v>
      </c>
      <c r="H19" s="2">
        <v>3</v>
      </c>
      <c r="I19" s="2">
        <v>5</v>
      </c>
      <c r="J19" s="2">
        <v>4</v>
      </c>
      <c r="K19" s="2">
        <v>4</v>
      </c>
      <c r="L19" s="2">
        <v>4</v>
      </c>
      <c r="M19" s="2">
        <v>4</v>
      </c>
      <c r="N19" s="2">
        <v>4</v>
      </c>
      <c r="O19" s="2">
        <v>3</v>
      </c>
      <c r="P19" s="2">
        <v>4</v>
      </c>
      <c r="Q19" s="2">
        <v>3</v>
      </c>
      <c r="R19" s="2">
        <v>3</v>
      </c>
    </row>
    <row r="20" spans="2:18">
      <c r="B20" s="2">
        <v>4</v>
      </c>
      <c r="C20" s="2">
        <v>4</v>
      </c>
      <c r="D20" s="2">
        <v>4</v>
      </c>
      <c r="E20" s="2">
        <v>4</v>
      </c>
      <c r="F20" s="2">
        <v>4</v>
      </c>
      <c r="G20" s="2">
        <v>3</v>
      </c>
      <c r="H20" s="2">
        <v>3</v>
      </c>
      <c r="I20" s="2">
        <v>5</v>
      </c>
      <c r="J20" s="2">
        <v>5</v>
      </c>
      <c r="K20" s="2">
        <v>5</v>
      </c>
      <c r="L20" s="2">
        <v>5</v>
      </c>
      <c r="M20" s="2">
        <v>5</v>
      </c>
      <c r="N20" s="2">
        <v>3</v>
      </c>
      <c r="O20" s="2">
        <v>3</v>
      </c>
      <c r="P20" s="2">
        <v>5</v>
      </c>
      <c r="Q20" s="2">
        <v>2</v>
      </c>
      <c r="R20" s="2">
        <v>5</v>
      </c>
    </row>
    <row r="21" spans="2:18">
      <c r="B21" s="2">
        <v>1</v>
      </c>
      <c r="C21" s="2">
        <v>3</v>
      </c>
      <c r="D21" s="2">
        <v>4</v>
      </c>
      <c r="E21" s="2">
        <v>1</v>
      </c>
      <c r="F21" s="2">
        <v>1</v>
      </c>
      <c r="G21" s="2">
        <v>4</v>
      </c>
      <c r="H21" s="2">
        <v>4</v>
      </c>
      <c r="I21" s="2">
        <v>4</v>
      </c>
      <c r="J21" s="2">
        <v>3</v>
      </c>
      <c r="K21" s="2">
        <v>3</v>
      </c>
      <c r="L21" s="2">
        <v>2</v>
      </c>
      <c r="M21" s="2">
        <v>2</v>
      </c>
      <c r="N21" s="2">
        <v>3</v>
      </c>
      <c r="O21" s="2">
        <v>4</v>
      </c>
      <c r="P21" s="2">
        <v>2</v>
      </c>
      <c r="Q21" s="2">
        <v>1</v>
      </c>
      <c r="R21" s="2">
        <v>4</v>
      </c>
    </row>
    <row r="22" spans="2:18">
      <c r="B22" s="2">
        <v>5</v>
      </c>
      <c r="C22" s="2">
        <v>5</v>
      </c>
      <c r="D22" s="2">
        <v>5</v>
      </c>
      <c r="E22" s="2">
        <v>3</v>
      </c>
      <c r="F22" s="2">
        <v>5</v>
      </c>
      <c r="G22" s="2">
        <v>4</v>
      </c>
      <c r="H22" s="2">
        <v>3</v>
      </c>
      <c r="I22" s="2">
        <v>4</v>
      </c>
      <c r="J22" s="2">
        <v>4</v>
      </c>
      <c r="K22" s="2">
        <v>4</v>
      </c>
      <c r="L22" s="2">
        <v>4</v>
      </c>
      <c r="M22" s="2">
        <v>4</v>
      </c>
      <c r="N22" s="2">
        <v>5</v>
      </c>
      <c r="O22" s="2">
        <v>4</v>
      </c>
      <c r="P22" s="2">
        <v>5</v>
      </c>
      <c r="Q22" s="2">
        <v>3</v>
      </c>
      <c r="R22" s="2">
        <v>4</v>
      </c>
    </row>
    <row r="23" spans="2:18">
      <c r="B23" s="2">
        <v>3</v>
      </c>
      <c r="C23" s="2">
        <v>3</v>
      </c>
      <c r="D23" s="2">
        <v>3</v>
      </c>
      <c r="E23" s="2">
        <v>2</v>
      </c>
      <c r="F23" s="2">
        <v>4</v>
      </c>
      <c r="G23" s="2">
        <v>3</v>
      </c>
      <c r="H23" s="2">
        <v>2</v>
      </c>
      <c r="I23" s="2">
        <v>5</v>
      </c>
      <c r="J23" s="2">
        <v>4</v>
      </c>
      <c r="K23" s="2">
        <v>4</v>
      </c>
      <c r="L23" s="2">
        <v>4</v>
      </c>
      <c r="M23" s="2">
        <v>4</v>
      </c>
      <c r="N23" s="2">
        <v>5</v>
      </c>
      <c r="O23" s="2">
        <v>4</v>
      </c>
      <c r="P23" s="2">
        <v>4</v>
      </c>
      <c r="Q23" s="2">
        <v>3</v>
      </c>
      <c r="R23" s="2">
        <v>4</v>
      </c>
    </row>
    <row r="24" spans="2:18">
      <c r="B24" s="2">
        <v>3</v>
      </c>
      <c r="C24" s="2">
        <v>5</v>
      </c>
      <c r="D24" s="2">
        <v>5</v>
      </c>
      <c r="E24" s="2">
        <v>3</v>
      </c>
      <c r="F24" s="2">
        <v>5</v>
      </c>
      <c r="G24" s="2">
        <v>4</v>
      </c>
      <c r="H24" s="2">
        <v>3</v>
      </c>
      <c r="I24" s="2">
        <v>5</v>
      </c>
      <c r="J24" s="2">
        <v>3</v>
      </c>
      <c r="K24" s="2">
        <v>3</v>
      </c>
      <c r="L24" s="2">
        <v>3</v>
      </c>
      <c r="M24" s="2">
        <v>5</v>
      </c>
      <c r="N24" s="2">
        <v>4</v>
      </c>
      <c r="O24" s="2">
        <v>3</v>
      </c>
      <c r="P24" s="2">
        <v>4</v>
      </c>
      <c r="Q24" s="2">
        <v>3</v>
      </c>
      <c r="R24" s="2">
        <v>5</v>
      </c>
    </row>
    <row r="25" spans="2:18">
      <c r="B25" s="2">
        <v>2</v>
      </c>
      <c r="C25" s="2">
        <v>4</v>
      </c>
      <c r="D25" s="2">
        <v>5</v>
      </c>
      <c r="E25" s="2">
        <v>3</v>
      </c>
      <c r="F25" s="2">
        <v>5</v>
      </c>
      <c r="G25" s="2">
        <v>5</v>
      </c>
      <c r="H25" s="2">
        <v>5</v>
      </c>
      <c r="I25" s="2">
        <v>5</v>
      </c>
      <c r="J25" s="2">
        <v>5</v>
      </c>
      <c r="K25" s="2">
        <v>5</v>
      </c>
      <c r="L25" s="2">
        <v>5</v>
      </c>
      <c r="M25" s="2">
        <v>5</v>
      </c>
      <c r="N25" s="2">
        <v>5</v>
      </c>
      <c r="O25" s="2">
        <v>4</v>
      </c>
      <c r="P25" s="2">
        <v>4</v>
      </c>
      <c r="Q25" s="2">
        <v>4</v>
      </c>
      <c r="R25" s="2">
        <v>4</v>
      </c>
    </row>
    <row r="26" spans="2:18">
      <c r="B26" s="2">
        <v>4</v>
      </c>
      <c r="C26" s="2">
        <v>5</v>
      </c>
      <c r="D26" s="2">
        <v>5</v>
      </c>
      <c r="E26" s="2">
        <v>5</v>
      </c>
      <c r="F26" s="2">
        <v>5</v>
      </c>
      <c r="G26" s="2">
        <v>4</v>
      </c>
      <c r="H26" s="2">
        <v>3</v>
      </c>
      <c r="I26" s="2">
        <v>4</v>
      </c>
      <c r="J26" s="2">
        <v>5</v>
      </c>
      <c r="K26" s="2">
        <v>4</v>
      </c>
      <c r="L26" s="2">
        <v>4</v>
      </c>
      <c r="M26" s="2">
        <v>5</v>
      </c>
      <c r="N26" s="2">
        <v>5</v>
      </c>
      <c r="O26" s="2">
        <v>5</v>
      </c>
      <c r="P26" s="2">
        <v>4</v>
      </c>
      <c r="Q26" s="2">
        <v>3</v>
      </c>
      <c r="R26" s="2">
        <v>5</v>
      </c>
    </row>
    <row r="27" spans="2:18">
      <c r="B27" s="2">
        <v>2</v>
      </c>
      <c r="C27" s="2">
        <v>4</v>
      </c>
      <c r="D27" s="2">
        <v>3</v>
      </c>
      <c r="E27" s="2">
        <v>2</v>
      </c>
      <c r="F27" s="2">
        <v>4</v>
      </c>
      <c r="G27" s="2">
        <v>4</v>
      </c>
      <c r="H27" s="2">
        <v>4</v>
      </c>
      <c r="I27" s="2">
        <v>4</v>
      </c>
      <c r="J27" s="2">
        <v>2</v>
      </c>
      <c r="K27" s="2">
        <v>4</v>
      </c>
      <c r="L27" s="2">
        <v>5</v>
      </c>
      <c r="M27" s="2">
        <v>4</v>
      </c>
      <c r="N27" s="2">
        <v>2</v>
      </c>
      <c r="O27" s="2">
        <v>4</v>
      </c>
      <c r="P27" s="2">
        <v>4</v>
      </c>
      <c r="Q27" s="2">
        <v>2</v>
      </c>
      <c r="R27" s="2">
        <v>4</v>
      </c>
    </row>
    <row r="28" spans="2:18">
      <c r="B28" s="2">
        <v>2</v>
      </c>
      <c r="C28" s="2">
        <v>5</v>
      </c>
      <c r="D28" s="2">
        <v>3</v>
      </c>
      <c r="E28" s="2">
        <v>3</v>
      </c>
      <c r="F28" s="2">
        <v>4</v>
      </c>
      <c r="G28" s="2">
        <v>3</v>
      </c>
      <c r="H28" s="2">
        <v>5</v>
      </c>
      <c r="I28" s="2">
        <v>4</v>
      </c>
      <c r="J28" s="2">
        <v>4</v>
      </c>
      <c r="K28" s="2">
        <v>4</v>
      </c>
      <c r="L28" s="2">
        <v>5</v>
      </c>
      <c r="M28" s="2">
        <v>5</v>
      </c>
      <c r="N28" s="2">
        <v>3</v>
      </c>
      <c r="O28" s="2">
        <v>3</v>
      </c>
      <c r="P28" s="2">
        <v>2</v>
      </c>
      <c r="Q28" s="2">
        <v>2</v>
      </c>
      <c r="R28" s="2">
        <v>5</v>
      </c>
    </row>
    <row r="29" spans="2:18">
      <c r="B29" s="2">
        <v>1</v>
      </c>
      <c r="C29" s="2">
        <v>4</v>
      </c>
      <c r="D29" s="2">
        <v>4</v>
      </c>
      <c r="E29" s="2">
        <v>2</v>
      </c>
      <c r="F29" s="2">
        <v>4</v>
      </c>
      <c r="G29" s="2">
        <v>4</v>
      </c>
      <c r="H29" s="2">
        <v>4</v>
      </c>
      <c r="I29" s="2">
        <v>4</v>
      </c>
      <c r="J29" s="2">
        <v>4</v>
      </c>
      <c r="K29" s="2">
        <v>4</v>
      </c>
      <c r="L29" s="2">
        <v>5</v>
      </c>
      <c r="M29" s="2">
        <v>5</v>
      </c>
      <c r="N29" s="2">
        <v>5</v>
      </c>
      <c r="O29" s="2">
        <v>4</v>
      </c>
      <c r="P29" s="2">
        <v>5</v>
      </c>
      <c r="Q29" s="2">
        <v>3</v>
      </c>
      <c r="R29" s="2">
        <v>3</v>
      </c>
    </row>
    <row r="30" spans="2:18">
      <c r="B30" s="2">
        <v>3</v>
      </c>
      <c r="C30" s="2">
        <v>3</v>
      </c>
      <c r="D30" s="2">
        <v>3</v>
      </c>
      <c r="E30" s="2">
        <v>2</v>
      </c>
      <c r="F30" s="2">
        <v>4</v>
      </c>
      <c r="G30" s="2">
        <v>4</v>
      </c>
      <c r="H30" s="2">
        <v>4</v>
      </c>
      <c r="I30" s="2">
        <v>5</v>
      </c>
      <c r="J30" s="2">
        <v>4</v>
      </c>
      <c r="K30" s="2">
        <v>4</v>
      </c>
      <c r="L30" s="2">
        <v>4</v>
      </c>
      <c r="M30" s="2">
        <v>4</v>
      </c>
      <c r="N30" s="2">
        <v>4</v>
      </c>
      <c r="O30" s="2">
        <v>3</v>
      </c>
      <c r="P30" s="2">
        <v>3</v>
      </c>
      <c r="Q30" s="2">
        <v>3</v>
      </c>
      <c r="R30" s="2">
        <v>4</v>
      </c>
    </row>
    <row r="31" spans="2:18">
      <c r="B31" s="2">
        <v>4</v>
      </c>
      <c r="C31" s="2">
        <v>4</v>
      </c>
      <c r="D31" s="2">
        <v>4</v>
      </c>
      <c r="E31" s="2">
        <v>3</v>
      </c>
      <c r="F31" s="2">
        <v>4</v>
      </c>
      <c r="G31" s="2">
        <v>4</v>
      </c>
      <c r="H31" s="2">
        <v>4</v>
      </c>
      <c r="I31" s="2">
        <v>4</v>
      </c>
      <c r="J31" s="2">
        <v>4</v>
      </c>
      <c r="K31" s="2">
        <v>4</v>
      </c>
      <c r="L31" s="2">
        <v>4</v>
      </c>
      <c r="M31" s="2">
        <v>4</v>
      </c>
      <c r="N31" s="2">
        <v>4</v>
      </c>
      <c r="O31" s="2">
        <v>3</v>
      </c>
      <c r="P31" s="2">
        <v>3</v>
      </c>
      <c r="Q31" s="2">
        <v>2</v>
      </c>
      <c r="R31" s="2">
        <v>3</v>
      </c>
    </row>
    <row r="32" spans="2:18">
      <c r="B32" s="2">
        <v>4</v>
      </c>
      <c r="C32" s="2">
        <v>4</v>
      </c>
      <c r="D32" s="2">
        <v>5</v>
      </c>
      <c r="E32" s="2">
        <v>5</v>
      </c>
      <c r="F32" s="2">
        <v>4</v>
      </c>
      <c r="G32" s="2">
        <v>4</v>
      </c>
      <c r="H32" s="2">
        <v>3</v>
      </c>
      <c r="I32" s="2">
        <v>5</v>
      </c>
      <c r="J32" s="2">
        <v>5</v>
      </c>
      <c r="K32" s="2">
        <v>5</v>
      </c>
      <c r="L32" s="2">
        <v>5</v>
      </c>
      <c r="M32" s="2">
        <v>5</v>
      </c>
      <c r="N32" s="2">
        <v>4</v>
      </c>
      <c r="O32" s="2">
        <v>5</v>
      </c>
      <c r="P32" s="2">
        <v>4</v>
      </c>
      <c r="Q32" s="2">
        <v>1</v>
      </c>
      <c r="R32" s="2">
        <v>5</v>
      </c>
    </row>
    <row r="33" spans="2:18">
      <c r="B33" s="2">
        <v>2</v>
      </c>
      <c r="C33" s="2">
        <v>2</v>
      </c>
      <c r="D33" s="2">
        <v>2</v>
      </c>
      <c r="E33" s="2">
        <v>2</v>
      </c>
      <c r="F33" s="2">
        <v>2</v>
      </c>
      <c r="G33" s="2">
        <v>5</v>
      </c>
      <c r="H33" s="2">
        <v>4</v>
      </c>
      <c r="I33" s="2">
        <v>5</v>
      </c>
      <c r="J33" s="2">
        <v>4</v>
      </c>
      <c r="K33" s="2">
        <v>5</v>
      </c>
      <c r="L33" s="2">
        <v>4</v>
      </c>
      <c r="M33" s="2">
        <v>4</v>
      </c>
      <c r="N33" s="2">
        <v>5</v>
      </c>
      <c r="O33" s="2">
        <v>4</v>
      </c>
      <c r="P33" s="2">
        <v>4</v>
      </c>
      <c r="Q33" s="2">
        <v>3</v>
      </c>
      <c r="R33" s="2">
        <v>4</v>
      </c>
    </row>
    <row r="34" spans="2:18">
      <c r="B34" s="2">
        <v>3</v>
      </c>
      <c r="C34" s="2">
        <v>4</v>
      </c>
      <c r="D34" s="2">
        <v>4</v>
      </c>
      <c r="E34" s="2">
        <v>4</v>
      </c>
      <c r="F34" s="2">
        <v>4</v>
      </c>
      <c r="G34" s="2">
        <v>5</v>
      </c>
      <c r="H34" s="2">
        <v>3</v>
      </c>
      <c r="I34" s="2">
        <v>5</v>
      </c>
      <c r="J34" s="2">
        <v>4</v>
      </c>
      <c r="K34" s="2">
        <v>5</v>
      </c>
      <c r="L34" s="2">
        <v>5</v>
      </c>
      <c r="M34" s="2">
        <v>5</v>
      </c>
      <c r="N34" s="2">
        <v>5</v>
      </c>
      <c r="O34" s="2">
        <v>3</v>
      </c>
      <c r="P34" s="2">
        <v>2</v>
      </c>
      <c r="Q34" s="2">
        <v>3</v>
      </c>
      <c r="R34" s="2">
        <v>4</v>
      </c>
    </row>
    <row r="35" spans="2:18">
      <c r="B35" s="2">
        <v>5</v>
      </c>
      <c r="C35" s="2">
        <v>5</v>
      </c>
      <c r="D35" s="2">
        <v>5</v>
      </c>
      <c r="E35" s="2">
        <v>5</v>
      </c>
      <c r="F35" s="2">
        <v>5</v>
      </c>
      <c r="G35" s="2">
        <v>4</v>
      </c>
      <c r="H35" s="2">
        <v>5</v>
      </c>
      <c r="I35" s="2">
        <v>5</v>
      </c>
      <c r="J35" s="2">
        <v>4</v>
      </c>
      <c r="K35" s="2">
        <v>4</v>
      </c>
      <c r="L35" s="2">
        <v>3</v>
      </c>
      <c r="M35" s="2">
        <v>4</v>
      </c>
      <c r="N35" s="2">
        <v>5</v>
      </c>
      <c r="O35" s="2">
        <v>4</v>
      </c>
      <c r="P35" s="2">
        <v>5</v>
      </c>
      <c r="Q35" s="2">
        <v>4</v>
      </c>
      <c r="R35" s="2">
        <v>4</v>
      </c>
    </row>
    <row r="36" spans="2:18">
      <c r="B36" s="2">
        <v>4</v>
      </c>
      <c r="C36" s="2">
        <v>4</v>
      </c>
      <c r="D36" s="2">
        <v>4</v>
      </c>
      <c r="E36" s="2">
        <v>3</v>
      </c>
      <c r="F36" s="2">
        <v>4</v>
      </c>
      <c r="G36" s="2">
        <v>4</v>
      </c>
      <c r="H36" s="2">
        <v>3</v>
      </c>
      <c r="I36" s="2">
        <v>4</v>
      </c>
      <c r="J36" s="2">
        <v>4</v>
      </c>
      <c r="K36" s="2">
        <v>5</v>
      </c>
      <c r="L36" s="2">
        <v>4</v>
      </c>
      <c r="M36" s="2">
        <v>5</v>
      </c>
      <c r="N36" s="2">
        <v>5</v>
      </c>
      <c r="O36" s="2">
        <v>5</v>
      </c>
      <c r="P36" s="2">
        <v>3</v>
      </c>
      <c r="Q36" s="2">
        <v>3</v>
      </c>
      <c r="R36" s="2">
        <v>3</v>
      </c>
    </row>
    <row r="37" spans="2:18">
      <c r="B37" s="2">
        <v>4</v>
      </c>
      <c r="C37" s="2">
        <v>3</v>
      </c>
      <c r="D37" s="2">
        <v>4</v>
      </c>
      <c r="E37" s="2">
        <v>3</v>
      </c>
      <c r="F37" s="2">
        <v>4</v>
      </c>
      <c r="G37" s="2">
        <v>4</v>
      </c>
      <c r="H37" s="2">
        <v>4</v>
      </c>
      <c r="I37" s="2">
        <v>5</v>
      </c>
      <c r="J37" s="2">
        <v>3</v>
      </c>
      <c r="K37" s="2">
        <v>4</v>
      </c>
      <c r="L37" s="2">
        <v>4</v>
      </c>
      <c r="M37" s="2">
        <v>4</v>
      </c>
      <c r="N37" s="2">
        <v>5</v>
      </c>
      <c r="O37" s="2">
        <v>5</v>
      </c>
      <c r="P37" s="2">
        <v>5</v>
      </c>
      <c r="Q37" s="2">
        <v>1</v>
      </c>
      <c r="R37" s="2">
        <v>3</v>
      </c>
    </row>
    <row r="38" spans="2:18">
      <c r="B38" s="2">
        <v>4</v>
      </c>
      <c r="C38" s="2">
        <v>4</v>
      </c>
      <c r="D38" s="2">
        <v>5</v>
      </c>
      <c r="E38" s="2">
        <v>3</v>
      </c>
      <c r="F38" s="2">
        <v>4</v>
      </c>
      <c r="G38" s="2">
        <v>2</v>
      </c>
      <c r="H38" s="2">
        <v>3</v>
      </c>
      <c r="I38" s="2">
        <v>4</v>
      </c>
      <c r="J38" s="2">
        <v>4</v>
      </c>
      <c r="K38" s="2">
        <v>4</v>
      </c>
      <c r="L38" s="2">
        <v>4</v>
      </c>
      <c r="M38" s="2">
        <v>4</v>
      </c>
      <c r="N38" s="2">
        <v>4</v>
      </c>
      <c r="O38" s="2">
        <v>3</v>
      </c>
      <c r="P38" s="2">
        <v>4</v>
      </c>
      <c r="Q38" s="2">
        <v>4</v>
      </c>
      <c r="R38" s="2">
        <v>4</v>
      </c>
    </row>
    <row r="39" spans="2:18">
      <c r="B39" s="2">
        <v>2</v>
      </c>
      <c r="C39" s="2">
        <v>2</v>
      </c>
      <c r="D39" s="2">
        <v>3</v>
      </c>
      <c r="E39" s="2">
        <v>4</v>
      </c>
      <c r="F39" s="2">
        <v>2</v>
      </c>
      <c r="G39" s="2">
        <v>3</v>
      </c>
      <c r="H39" s="2">
        <v>2</v>
      </c>
      <c r="I39" s="2">
        <v>5</v>
      </c>
      <c r="J39" s="2">
        <v>5</v>
      </c>
      <c r="K39" s="2">
        <v>5</v>
      </c>
      <c r="L39" s="2">
        <v>5</v>
      </c>
      <c r="M39" s="2">
        <v>5</v>
      </c>
      <c r="N39" s="2">
        <v>4</v>
      </c>
      <c r="O39" s="2">
        <v>3</v>
      </c>
      <c r="P39" s="2">
        <v>3</v>
      </c>
      <c r="Q39" s="2">
        <v>4</v>
      </c>
      <c r="R39" s="2">
        <v>5</v>
      </c>
    </row>
    <row r="40" spans="2:18">
      <c r="B40" s="2">
        <v>3</v>
      </c>
      <c r="C40" s="2">
        <v>5</v>
      </c>
      <c r="D40" s="2">
        <v>5</v>
      </c>
      <c r="E40" s="2">
        <v>3</v>
      </c>
      <c r="F40" s="2">
        <v>4</v>
      </c>
      <c r="G40" s="2">
        <v>4</v>
      </c>
      <c r="H40" s="2">
        <v>4</v>
      </c>
      <c r="I40" s="2">
        <v>4</v>
      </c>
      <c r="J40" s="2">
        <v>4</v>
      </c>
      <c r="K40" s="2">
        <v>4</v>
      </c>
      <c r="L40" s="2">
        <v>4</v>
      </c>
      <c r="M40" s="2">
        <v>5</v>
      </c>
      <c r="N40" s="2">
        <v>5</v>
      </c>
      <c r="O40" s="2">
        <v>4</v>
      </c>
      <c r="P40" s="2">
        <v>5</v>
      </c>
      <c r="Q40" s="2">
        <v>2</v>
      </c>
      <c r="R40" s="2">
        <v>4</v>
      </c>
    </row>
    <row r="41" spans="2:18">
      <c r="B41" s="2">
        <v>1</v>
      </c>
      <c r="C41" s="2">
        <v>5</v>
      </c>
      <c r="D41" s="2">
        <v>1</v>
      </c>
      <c r="E41" s="2">
        <v>1</v>
      </c>
      <c r="F41" s="2">
        <v>5</v>
      </c>
      <c r="G41" s="2">
        <v>5</v>
      </c>
      <c r="H41" s="2">
        <v>3</v>
      </c>
      <c r="I41" s="2">
        <v>4</v>
      </c>
      <c r="J41" s="2">
        <v>5</v>
      </c>
      <c r="K41" s="2">
        <v>5</v>
      </c>
      <c r="L41" s="2">
        <v>5</v>
      </c>
      <c r="M41" s="2">
        <v>5</v>
      </c>
      <c r="N41" s="2">
        <v>5</v>
      </c>
      <c r="O41" s="2">
        <v>5</v>
      </c>
      <c r="P41" s="2">
        <v>5</v>
      </c>
      <c r="Q41" s="2">
        <v>3</v>
      </c>
      <c r="R41" s="2">
        <v>5</v>
      </c>
    </row>
    <row r="42" spans="2:18">
      <c r="B42" s="2">
        <v>3</v>
      </c>
      <c r="C42" s="2">
        <v>4</v>
      </c>
      <c r="D42" s="2">
        <v>3</v>
      </c>
      <c r="E42" s="2">
        <v>2</v>
      </c>
      <c r="F42" s="2">
        <v>2</v>
      </c>
      <c r="G42" s="2">
        <v>3</v>
      </c>
      <c r="H42" s="2">
        <v>2</v>
      </c>
      <c r="I42" s="2">
        <v>4</v>
      </c>
      <c r="J42" s="2">
        <v>5</v>
      </c>
      <c r="K42" s="2">
        <v>4</v>
      </c>
      <c r="L42" s="2">
        <v>4</v>
      </c>
      <c r="M42" s="2">
        <v>4</v>
      </c>
      <c r="N42" s="2">
        <v>4</v>
      </c>
      <c r="O42" s="2">
        <v>4</v>
      </c>
      <c r="P42" s="2">
        <v>3</v>
      </c>
      <c r="Q42" s="2">
        <v>3</v>
      </c>
      <c r="R42" s="2">
        <v>4</v>
      </c>
    </row>
    <row r="43" spans="2:18">
      <c r="B43" s="2">
        <v>4</v>
      </c>
      <c r="C43" s="2">
        <v>4</v>
      </c>
      <c r="D43" s="2">
        <v>4</v>
      </c>
      <c r="E43" s="2">
        <v>3</v>
      </c>
      <c r="F43" s="2">
        <v>4</v>
      </c>
      <c r="G43" s="2">
        <v>3</v>
      </c>
      <c r="H43" s="2">
        <v>3</v>
      </c>
      <c r="I43" s="2">
        <v>4</v>
      </c>
      <c r="J43" s="2">
        <v>4</v>
      </c>
      <c r="K43" s="2">
        <v>4</v>
      </c>
      <c r="L43" s="2">
        <v>4</v>
      </c>
      <c r="M43" s="2">
        <v>4</v>
      </c>
      <c r="N43" s="2">
        <v>4</v>
      </c>
      <c r="O43" s="2">
        <v>3</v>
      </c>
      <c r="P43" s="2">
        <v>4</v>
      </c>
      <c r="Q43" s="2">
        <v>3</v>
      </c>
      <c r="R43" s="2">
        <v>4</v>
      </c>
    </row>
    <row r="44" spans="2:18">
      <c r="B44" s="2">
        <v>4</v>
      </c>
      <c r="C44" s="2">
        <v>2</v>
      </c>
      <c r="D44" s="2">
        <v>2</v>
      </c>
      <c r="E44" s="2">
        <v>3</v>
      </c>
      <c r="F44" s="2">
        <v>3</v>
      </c>
      <c r="G44" s="2">
        <v>2</v>
      </c>
      <c r="H44" s="2">
        <v>2</v>
      </c>
      <c r="I44" s="2">
        <v>5</v>
      </c>
      <c r="J44" s="2">
        <v>5</v>
      </c>
      <c r="K44" s="2">
        <v>4</v>
      </c>
      <c r="L44" s="2">
        <v>3</v>
      </c>
      <c r="M44" s="2">
        <v>5</v>
      </c>
      <c r="N44" s="2">
        <v>1</v>
      </c>
      <c r="O44" s="2">
        <v>3</v>
      </c>
      <c r="P44" s="2">
        <v>1</v>
      </c>
      <c r="Q44" s="2">
        <v>1</v>
      </c>
      <c r="R44" s="2">
        <v>5</v>
      </c>
    </row>
    <row r="45" spans="2:18">
      <c r="B45" s="2">
        <v>2</v>
      </c>
      <c r="C45" s="2">
        <v>2</v>
      </c>
      <c r="D45" s="2">
        <v>4</v>
      </c>
      <c r="E45" s="2">
        <v>2</v>
      </c>
      <c r="F45" s="2">
        <v>2</v>
      </c>
      <c r="G45" s="2">
        <v>4</v>
      </c>
      <c r="H45" s="2">
        <v>3</v>
      </c>
      <c r="I45" s="2">
        <v>5</v>
      </c>
      <c r="J45" s="2">
        <v>4</v>
      </c>
      <c r="K45" s="2">
        <v>4</v>
      </c>
      <c r="L45" s="2">
        <v>3</v>
      </c>
      <c r="M45" s="2">
        <v>4</v>
      </c>
      <c r="N45" s="2">
        <v>5</v>
      </c>
      <c r="O45" s="2">
        <v>3</v>
      </c>
      <c r="P45" s="2">
        <v>3</v>
      </c>
      <c r="Q45" s="2">
        <v>4</v>
      </c>
      <c r="R45" s="2">
        <v>5</v>
      </c>
    </row>
    <row r="46" spans="2:18">
      <c r="B46" s="2">
        <v>4</v>
      </c>
      <c r="C46" s="2">
        <v>4</v>
      </c>
      <c r="D46" s="2">
        <v>4</v>
      </c>
      <c r="E46" s="2">
        <v>3</v>
      </c>
      <c r="F46" s="2">
        <v>4</v>
      </c>
      <c r="G46" s="2">
        <v>4</v>
      </c>
      <c r="H46" s="2">
        <v>4</v>
      </c>
      <c r="I46" s="2">
        <v>4</v>
      </c>
      <c r="J46" s="2">
        <v>4</v>
      </c>
      <c r="K46" s="2">
        <v>4</v>
      </c>
      <c r="L46" s="2">
        <v>4</v>
      </c>
      <c r="M46" s="2">
        <v>4</v>
      </c>
      <c r="N46" s="2">
        <v>4</v>
      </c>
      <c r="O46" s="2">
        <v>4</v>
      </c>
      <c r="P46" s="2">
        <v>3</v>
      </c>
      <c r="Q46" s="2">
        <v>4</v>
      </c>
      <c r="R46" s="2">
        <v>4</v>
      </c>
    </row>
    <row r="47" spans="2:18">
      <c r="B47" s="2">
        <v>2</v>
      </c>
      <c r="C47" s="2">
        <v>4</v>
      </c>
      <c r="D47" s="2">
        <v>5</v>
      </c>
      <c r="E47" s="2">
        <v>3</v>
      </c>
      <c r="F47" s="2">
        <v>5</v>
      </c>
      <c r="G47" s="2">
        <v>1</v>
      </c>
      <c r="H47" s="2">
        <v>1</v>
      </c>
      <c r="I47" s="2">
        <v>5</v>
      </c>
      <c r="J47" s="2">
        <v>5</v>
      </c>
      <c r="K47" s="2">
        <v>5</v>
      </c>
      <c r="L47" s="2">
        <v>5</v>
      </c>
      <c r="M47" s="2">
        <v>5</v>
      </c>
      <c r="N47" s="2">
        <v>5</v>
      </c>
      <c r="O47" s="2">
        <v>3</v>
      </c>
      <c r="P47" s="2">
        <v>5</v>
      </c>
      <c r="Q47" s="2">
        <v>4</v>
      </c>
      <c r="R47" s="2">
        <v>4</v>
      </c>
    </row>
    <row r="48" spans="2:18">
      <c r="B48" s="2">
        <v>4</v>
      </c>
      <c r="C48" s="2">
        <v>4</v>
      </c>
      <c r="D48" s="2">
        <v>4</v>
      </c>
      <c r="E48" s="2">
        <v>4</v>
      </c>
      <c r="F48" s="2">
        <v>5</v>
      </c>
      <c r="G48" s="2">
        <v>4</v>
      </c>
      <c r="H48" s="2">
        <v>4</v>
      </c>
      <c r="I48" s="2">
        <v>5</v>
      </c>
      <c r="J48" s="2">
        <v>4</v>
      </c>
      <c r="K48" s="2">
        <v>4</v>
      </c>
      <c r="L48" s="2">
        <v>5</v>
      </c>
      <c r="M48" s="2">
        <v>5</v>
      </c>
      <c r="N48" s="2">
        <v>4</v>
      </c>
      <c r="O48" s="2">
        <v>3</v>
      </c>
      <c r="P48" s="2">
        <v>2</v>
      </c>
      <c r="Q48" s="2">
        <v>4</v>
      </c>
      <c r="R48" s="2">
        <v>5</v>
      </c>
    </row>
    <row r="49" spans="2:18">
      <c r="B49">
        <f t="shared" ref="B49:R49" si="0">AVERAGE(B2:B48)</f>
        <v>3.3404255319148937</v>
      </c>
      <c r="C49">
        <f t="shared" si="0"/>
        <v>3.978723404255319</v>
      </c>
      <c r="D49">
        <f t="shared" si="0"/>
        <v>3.9361702127659575</v>
      </c>
      <c r="E49">
        <f t="shared" si="0"/>
        <v>2.9574468085106385</v>
      </c>
      <c r="F49">
        <f t="shared" si="0"/>
        <v>4.0851063829787231</v>
      </c>
      <c r="G49">
        <f t="shared" si="0"/>
        <v>3.6595744680851063</v>
      </c>
      <c r="H49">
        <f t="shared" si="0"/>
        <v>3.3829787234042552</v>
      </c>
      <c r="I49">
        <f t="shared" si="0"/>
        <v>4.5531914893617023</v>
      </c>
      <c r="J49">
        <f t="shared" si="0"/>
        <v>4.1914893617021276</v>
      </c>
      <c r="K49">
        <f t="shared" si="0"/>
        <v>4.2127659574468082</v>
      </c>
      <c r="L49">
        <f t="shared" si="0"/>
        <v>4.1063829787234045</v>
      </c>
      <c r="M49">
        <f t="shared" si="0"/>
        <v>4.4680851063829783</v>
      </c>
      <c r="N49">
        <f t="shared" si="0"/>
        <v>4.2127659574468082</v>
      </c>
      <c r="O49">
        <f t="shared" si="0"/>
        <v>3.5744680851063828</v>
      </c>
      <c r="P49">
        <f t="shared" si="0"/>
        <v>3.5531914893617023</v>
      </c>
      <c r="Q49">
        <f t="shared" si="0"/>
        <v>2.978723404255319</v>
      </c>
      <c r="R49">
        <f t="shared" si="0"/>
        <v>4.2127659574468082</v>
      </c>
    </row>
    <row r="52" spans="2:18" ht="15.75">
      <c r="B52" s="6" t="s">
        <v>123</v>
      </c>
      <c r="D52">
        <f>COUNTIF(B49:H49,"&gt;3")</f>
        <v>6</v>
      </c>
      <c r="E52">
        <f>COUNTIF(N49:Q49,"&gt;3")</f>
        <v>3</v>
      </c>
      <c r="F52">
        <f>COUNTIF(I49:M49,"&lt;3")</f>
        <v>0</v>
      </c>
      <c r="G52">
        <f>COUNTIF(R49,"&lt;3")</f>
        <v>0</v>
      </c>
      <c r="H52">
        <f>SUM(D52:G52)</f>
        <v>9</v>
      </c>
    </row>
    <row r="53" spans="2:18" ht="15.75">
      <c r="B53" s="7" t="s">
        <v>124</v>
      </c>
      <c r="D53" s="3">
        <f>COUNTIF(B49:H49,"&lt;3")</f>
        <v>1</v>
      </c>
      <c r="E53">
        <f>COUNTIF(N49:Q49,"&lt;3")</f>
        <v>1</v>
      </c>
      <c r="F53">
        <f>COUNTIF(I49:M49,"&gt;3")</f>
        <v>5</v>
      </c>
      <c r="G53">
        <f>COUNTIF(R49,"&gt;3")</f>
        <v>1</v>
      </c>
      <c r="H53">
        <f>SUM(D53:G53)</f>
        <v>8</v>
      </c>
    </row>
  </sheetData>
  <conditionalFormatting sqref="B49">
    <cfRule type="cellIs" dxfId="21" priority="22" operator="greaterThan">
      <formula>3</formula>
    </cfRule>
  </conditionalFormatting>
  <conditionalFormatting sqref="C49">
    <cfRule type="cellIs" dxfId="20" priority="21" operator="greaterThan">
      <formula>3</formula>
    </cfRule>
  </conditionalFormatting>
  <conditionalFormatting sqref="D49">
    <cfRule type="cellIs" dxfId="19" priority="20" operator="greaterThan">
      <formula>3</formula>
    </cfRule>
  </conditionalFormatting>
  <conditionalFormatting sqref="E49">
    <cfRule type="cellIs" dxfId="18" priority="19" operator="greaterThan">
      <formula>3</formula>
    </cfRule>
    <cfRule type="cellIs" dxfId="17" priority="18" operator="greaterThan">
      <formula>3</formula>
    </cfRule>
    <cfRule type="cellIs" dxfId="16" priority="17" operator="lessThan">
      <formula>3</formula>
    </cfRule>
  </conditionalFormatting>
  <conditionalFormatting sqref="F49">
    <cfRule type="cellIs" dxfId="15" priority="16" operator="greaterThan">
      <formula>3</formula>
    </cfRule>
  </conditionalFormatting>
  <conditionalFormatting sqref="G49">
    <cfRule type="cellIs" dxfId="14" priority="15" operator="greaterThan">
      <formula>3</formula>
    </cfRule>
  </conditionalFormatting>
  <conditionalFormatting sqref="H49">
    <cfRule type="cellIs" dxfId="13" priority="14" operator="greaterThan">
      <formula>3</formula>
    </cfRule>
  </conditionalFormatting>
  <conditionalFormatting sqref="I49">
    <cfRule type="cellIs" dxfId="12" priority="13" operator="lessThan">
      <formula>3</formula>
    </cfRule>
    <cfRule type="cellIs" dxfId="11" priority="12" operator="greaterThan">
      <formula>3</formula>
    </cfRule>
  </conditionalFormatting>
  <conditionalFormatting sqref="J49">
    <cfRule type="cellIs" dxfId="10" priority="11" operator="greaterThan">
      <formula>3</formula>
    </cfRule>
  </conditionalFormatting>
  <conditionalFormatting sqref="K49">
    <cfRule type="cellIs" dxfId="9" priority="10" operator="greaterThan">
      <formula>3</formula>
    </cfRule>
  </conditionalFormatting>
  <conditionalFormatting sqref="L49">
    <cfRule type="cellIs" dxfId="8" priority="9" operator="greaterThan">
      <formula>3</formula>
    </cfRule>
  </conditionalFormatting>
  <conditionalFormatting sqref="M49">
    <cfRule type="cellIs" dxfId="7" priority="8" operator="greaterThan">
      <formula>3</formula>
    </cfRule>
  </conditionalFormatting>
  <conditionalFormatting sqref="N49">
    <cfRule type="cellIs" dxfId="6" priority="7" operator="greaterThan">
      <formula>3</formula>
    </cfRule>
  </conditionalFormatting>
  <conditionalFormatting sqref="O49">
    <cfRule type="cellIs" dxfId="5" priority="6" operator="greaterThan">
      <formula>3</formula>
    </cfRule>
  </conditionalFormatting>
  <conditionalFormatting sqref="P49">
    <cfRule type="cellIs" dxfId="4" priority="5" operator="greaterThan">
      <formula>3</formula>
    </cfRule>
  </conditionalFormatting>
  <conditionalFormatting sqref="Q49">
    <cfRule type="cellIs" dxfId="3" priority="4" operator="lessThan">
      <formula>3</formula>
    </cfRule>
    <cfRule type="cellIs" dxfId="2" priority="3" operator="lessThan">
      <formula>3</formula>
    </cfRule>
    <cfRule type="cellIs" dxfId="1" priority="1" operator="lessThan">
      <formula>3</formula>
    </cfRule>
  </conditionalFormatting>
  <conditionalFormatting sqref="R49">
    <cfRule type="cellIs" dxfId="0" priority="2" operator="greaterThan">
      <formula>3</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6</vt:i4>
      </vt:variant>
    </vt:vector>
  </HeadingPairs>
  <TitlesOfParts>
    <vt:vector size="6" baseType="lpstr">
      <vt:lpstr>Réponses au formulaire 1</vt:lpstr>
      <vt:lpstr>GR descriptifs</vt:lpstr>
      <vt:lpstr>Socio-démo</vt:lpstr>
      <vt:lpstr>Conso contenu</vt:lpstr>
      <vt:lpstr>Types lecteur</vt:lpstr>
      <vt:lpstr>Préférence type support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2017-07-19T20:07:24Z</dcterms:created>
  <dcterms:modified xsi:type="dcterms:W3CDTF">2017-08-09T18:17:54Z</dcterms:modified>
</cp:coreProperties>
</file>