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Ex1.xml" ContentType="application/vnd.ms-office.chartex+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Ex2.xml" ContentType="application/vnd.ms-office.chartex+xml"/>
  <Override PartName="/xl/charts/style11.xml" ContentType="application/vnd.ms-office.chartstyle+xml"/>
  <Override PartName="/xl/charts/colors11.xml" ContentType="application/vnd.ms-office.chartcolorstyle+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charts/chartEx3.xml" ContentType="application/vnd.ms-office.chartex+xml"/>
  <Override PartName="/xl/charts/style13.xml" ContentType="application/vnd.ms-office.chartstyle+xml"/>
  <Override PartName="/xl/charts/colors13.xml" ContentType="application/vnd.ms-office.chartcolorstyle+xml"/>
  <Override PartName="/xl/drawings/drawing8.xml" ContentType="application/vnd.openxmlformats-officedocument.drawing+xml"/>
  <Override PartName="/xl/charts/chartEx4.xml" ContentType="application/vnd.ms-office.chartex+xml"/>
  <Override PartName="/xl/charts/style14.xml" ContentType="application/vnd.ms-office.chartstyle+xml"/>
  <Override PartName="/xl/charts/colors14.xml" ContentType="application/vnd.ms-office.chartcolorstyle+xml"/>
  <Override PartName="/xl/charts/chart11.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4"/>
  <workbookPr defaultThemeVersion="202300"/>
  <mc:AlternateContent xmlns:mc="http://schemas.openxmlformats.org/markup-compatibility/2006">
    <mc:Choice Requires="x15">
      <x15ac:absPath xmlns:x15ac="http://schemas.microsoft.com/office/spreadsheetml/2010/11/ac" url="/Users/milanvanderkerken/Documents/UCLouvain/Seminar EU + Thesis/"/>
    </mc:Choice>
  </mc:AlternateContent>
  <xr:revisionPtr revIDLastSave="0" documentId="8_{F5CC998A-90AF-0D47-B3D5-AF3438A8F4ED}" xr6:coauthVersionLast="47" xr6:coauthVersionMax="47" xr10:uidLastSave="{00000000-0000-0000-0000-000000000000}"/>
  <bookViews>
    <workbookView xWindow="0" yWindow="500" windowWidth="28800" windowHeight="16280" firstSheet="3" activeTab="3" xr2:uid="{D4EDB1D7-BC14-7A4E-976B-7EF730F7EA90}"/>
  </bookViews>
  <sheets>
    <sheet name="CAP as % of EU total exp" sheetId="8" r:id="rId1"/>
    <sheet name="MFF 2021-2027 in 2018 prices" sheetId="7" r:id="rId2"/>
    <sheet name="Agricultural share in GDP as %" sheetId="6" r:id="rId3"/>
    <sheet name="Natinional industry accounts" sheetId="5" r:id="rId4"/>
    <sheet name="EU13" sheetId="2" r:id="rId5"/>
    <sheet name="EU14" sheetId="3" r:id="rId6"/>
    <sheet name="EU27" sheetId="4" r:id="rId7"/>
    <sheet name="CAP distribution of expenditure" sheetId="9" r:id="rId8"/>
    <sheet name="Agri income as % of avg wage" sheetId="10" r:id="rId9"/>
    <sheet name="klad2" sheetId="11" r:id="rId10"/>
    <sheet name="Age structure of farm managers" sheetId="12" r:id="rId11"/>
    <sheet name="family labour force" sheetId="13" r:id="rId12"/>
    <sheet name="data on employment" sheetId="18" r:id="rId13"/>
    <sheet name="Sheet1" sheetId="19" r:id="rId14"/>
    <sheet name="education" sheetId="16" r:id="rId15"/>
  </sheets>
  <definedNames>
    <definedName name="_xlnm._FilterDatabase" localSheetId="10" hidden="1">'Age structure of farm managers'!$K$61:$L$295</definedName>
    <definedName name="_xlchart.v6.0" hidden="1">'Age structure of farm managers'!$U$27</definedName>
    <definedName name="_xlchart.v6.1" hidden="1">'Age structure of farm managers'!$U$28:$U$55</definedName>
    <definedName name="_xlchart.v6.10" hidden="1">'data on employment'!$Q$49</definedName>
    <definedName name="_xlchart.v6.11" hidden="1">'data on employment'!$Q$52</definedName>
    <definedName name="_xlchart.v6.12" hidden="1">'data on employment'!$Q$53:$Q$80</definedName>
    <definedName name="_xlchart.v6.13" hidden="1">Sheet1!$C$50</definedName>
    <definedName name="_xlchart.v6.14" hidden="1">Sheet1!$C$51:$C$78</definedName>
    <definedName name="_xlchart.v6.15" hidden="1">Sheet1!$D$48</definedName>
    <definedName name="_xlchart.v6.16" hidden="1">Sheet1!$D$51:$D$78</definedName>
    <definedName name="_xlchart.v6.2" hidden="1">'Age structure of farm managers'!$V$27</definedName>
    <definedName name="_xlchart.v6.3" hidden="1">'Age structure of farm managers'!$V$28:$V$55</definedName>
    <definedName name="_xlchart.v6.4" hidden="1">'data on employment'!$AH$51</definedName>
    <definedName name="_xlchart.v6.5" hidden="1">'data on employment'!$AH$52:$AH$79</definedName>
    <definedName name="_xlchart.v6.6" hidden="1">'data on employment'!$AI$51</definedName>
    <definedName name="_xlchart.v6.7" hidden="1">'data on employment'!$AI$52:$AI$79</definedName>
    <definedName name="_xlchart.v6.8" hidden="1">'data on employment'!$O$52</definedName>
    <definedName name="_xlchart.v6.9" hidden="1">'data on employment'!$O$53:$O$80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0" i="19" l="1"/>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49" i="19"/>
  <c r="AC52" i="18" a="1"/>
  <c r="AC52" i="18" s="1"/>
  <c r="S44" i="18"/>
  <c r="T44" i="18"/>
  <c r="U44" i="18"/>
  <c r="V44" i="18"/>
  <c r="W44" i="18"/>
  <c r="X44" i="18"/>
  <c r="Y44" i="18"/>
  <c r="Z44" i="18"/>
  <c r="AA44" i="18"/>
  <c r="AB44" i="18"/>
  <c r="AC44" i="18"/>
  <c r="AD44" i="18"/>
  <c r="AE44" i="18"/>
  <c r="AF44" i="18"/>
  <c r="AG44" i="18"/>
  <c r="AH44" i="18"/>
  <c r="AI44" i="18"/>
  <c r="AJ44" i="18"/>
  <c r="AK44" i="18"/>
  <c r="AL44" i="18"/>
  <c r="AM44" i="18"/>
  <c r="AN44" i="18"/>
  <c r="AO44" i="18"/>
  <c r="AP44" i="18"/>
  <c r="AQ44" i="18"/>
  <c r="AR44" i="18"/>
  <c r="AS44" i="18"/>
  <c r="R44" i="18"/>
  <c r="AA52" i="18"/>
  <c r="AA51" i="18"/>
  <c r="Z50" i="18"/>
  <c r="AA50" i="18"/>
  <c r="Y50" i="18"/>
  <c r="Y52" i="18" s="1"/>
  <c r="Z52" i="18"/>
  <c r="Z51" i="18"/>
  <c r="Y51" i="18"/>
  <c r="S43" i="18"/>
  <c r="T43" i="18"/>
  <c r="U43" i="18"/>
  <c r="V43" i="18"/>
  <c r="W43" i="18"/>
  <c r="X43" i="18"/>
  <c r="Y43" i="18"/>
  <c r="Z43" i="18"/>
  <c r="AA43" i="18"/>
  <c r="AB43" i="18"/>
  <c r="AC43" i="18"/>
  <c r="AD43" i="18"/>
  <c r="AE43" i="18"/>
  <c r="AF43" i="18"/>
  <c r="AG43" i="18"/>
  <c r="AH43" i="18"/>
  <c r="AI43" i="18"/>
  <c r="AJ43" i="18"/>
  <c r="AK43" i="18"/>
  <c r="AL43" i="18"/>
  <c r="AM43" i="18"/>
  <c r="AN43" i="18"/>
  <c r="AO43" i="18"/>
  <c r="AP43" i="18"/>
  <c r="AQ43" i="18"/>
  <c r="AR43" i="18"/>
  <c r="AS43" i="18"/>
  <c r="R43" i="18"/>
  <c r="Q39" i="18"/>
  <c r="R39" i="18"/>
  <c r="S39" i="18"/>
  <c r="S41" i="18" s="1"/>
  <c r="S42" i="18" s="1"/>
  <c r="T39" i="18"/>
  <c r="U39" i="18"/>
  <c r="V39" i="18"/>
  <c r="W39" i="18"/>
  <c r="X39" i="18"/>
  <c r="X41" i="18" s="1"/>
  <c r="X42" i="18" s="1"/>
  <c r="Y39" i="18"/>
  <c r="Z39" i="18"/>
  <c r="AA39" i="18"/>
  <c r="AB39" i="18"/>
  <c r="AC39" i="18"/>
  <c r="AD39" i="18"/>
  <c r="AE39" i="18"/>
  <c r="AF39" i="18"/>
  <c r="AG39" i="18"/>
  <c r="AH39" i="18"/>
  <c r="AI39" i="18"/>
  <c r="AJ39" i="18"/>
  <c r="AK39" i="18"/>
  <c r="AL39" i="18"/>
  <c r="AM39" i="18"/>
  <c r="AN39" i="18"/>
  <c r="AO39" i="18"/>
  <c r="AP39" i="18"/>
  <c r="AQ39" i="18"/>
  <c r="AR39" i="18"/>
  <c r="AS39" i="18"/>
  <c r="Q40" i="18"/>
  <c r="Q41" i="18" s="1"/>
  <c r="Q42" i="18" s="1"/>
  <c r="R40" i="18"/>
  <c r="S40" i="18"/>
  <c r="T40" i="18"/>
  <c r="U40" i="18"/>
  <c r="U41" i="18" s="1"/>
  <c r="U42" i="18" s="1"/>
  <c r="V40" i="18"/>
  <c r="W40" i="18"/>
  <c r="W41" i="18" s="1"/>
  <c r="W42" i="18" s="1"/>
  <c r="X40" i="18"/>
  <c r="Y40" i="18"/>
  <c r="Y41" i="18" s="1"/>
  <c r="Y42" i="18" s="1"/>
  <c r="Z40" i="18"/>
  <c r="AA40" i="18"/>
  <c r="AA41" i="18" s="1"/>
  <c r="AA42" i="18" s="1"/>
  <c r="AB40" i="18"/>
  <c r="AC40" i="18"/>
  <c r="AC41" i="18" s="1"/>
  <c r="AC42" i="18" s="1"/>
  <c r="AD40" i="18"/>
  <c r="AE40" i="18"/>
  <c r="AE41" i="18" s="1"/>
  <c r="AE42" i="18" s="1"/>
  <c r="AF40" i="18"/>
  <c r="AG40" i="18"/>
  <c r="AG41" i="18" s="1"/>
  <c r="AG42" i="18" s="1"/>
  <c r="AH40" i="18"/>
  <c r="AI40" i="18"/>
  <c r="AI41" i="18" s="1"/>
  <c r="AI42" i="18" s="1"/>
  <c r="AJ40" i="18"/>
  <c r="AK40" i="18"/>
  <c r="AK41" i="18" s="1"/>
  <c r="AK42" i="18" s="1"/>
  <c r="AL40" i="18"/>
  <c r="AM40" i="18"/>
  <c r="AM41" i="18" s="1"/>
  <c r="AM42" i="18" s="1"/>
  <c r="AN40" i="18"/>
  <c r="AO40" i="18"/>
  <c r="AO41" i="18" s="1"/>
  <c r="AO42" i="18" s="1"/>
  <c r="AP40" i="18"/>
  <c r="AQ40" i="18"/>
  <c r="AQ41" i="18" s="1"/>
  <c r="AQ42" i="18" s="1"/>
  <c r="AR40" i="18"/>
  <c r="AS40" i="18"/>
  <c r="AS41" i="18" s="1"/>
  <c r="AS42" i="18" s="1"/>
  <c r="R41" i="18"/>
  <c r="R42" i="18" s="1"/>
  <c r="T41" i="18"/>
  <c r="T42" i="18" s="1"/>
  <c r="V41" i="18"/>
  <c r="V42" i="18" s="1"/>
  <c r="Z41" i="18"/>
  <c r="Z42" i="18" s="1"/>
  <c r="AB41" i="18"/>
  <c r="AB42" i="18" s="1"/>
  <c r="AD41" i="18"/>
  <c r="AD42" i="18" s="1"/>
  <c r="AF41" i="18"/>
  <c r="AF42" i="18" s="1"/>
  <c r="AH41" i="18"/>
  <c r="AH42" i="18" s="1"/>
  <c r="AJ41" i="18"/>
  <c r="AJ42" i="18" s="1"/>
  <c r="AL41" i="18"/>
  <c r="AL42" i="18" s="1"/>
  <c r="AN41" i="18"/>
  <c r="AN42" i="18" s="1"/>
  <c r="AP41" i="18"/>
  <c r="AP42" i="18" s="1"/>
  <c r="AR41" i="18"/>
  <c r="AR42" i="18" s="1"/>
  <c r="P42" i="18"/>
  <c r="P41" i="18"/>
  <c r="P40" i="18"/>
  <c r="P39" i="18"/>
  <c r="R34" i="18"/>
  <c r="R36" i="18"/>
  <c r="C17" i="13"/>
  <c r="C21" i="13"/>
  <c r="C25" i="13"/>
  <c r="C29" i="13"/>
  <c r="F29" i="13"/>
  <c r="F25" i="13"/>
  <c r="F21" i="13"/>
  <c r="F17" i="13"/>
  <c r="E29" i="13"/>
  <c r="D29" i="13"/>
  <c r="E25" i="13"/>
  <c r="D25" i="13"/>
  <c r="E21" i="13"/>
  <c r="D21" i="13"/>
  <c r="E17" i="13"/>
  <c r="D17" i="13"/>
  <c r="D30" i="13"/>
  <c r="E30" i="13"/>
  <c r="F30" i="13"/>
  <c r="G30" i="13"/>
  <c r="H30" i="13"/>
  <c r="I30" i="13"/>
  <c r="J30" i="13"/>
  <c r="K30" i="13"/>
  <c r="L30" i="13"/>
  <c r="M30" i="13"/>
  <c r="N30" i="13"/>
  <c r="O30" i="13"/>
  <c r="P30" i="13"/>
  <c r="Q30" i="13"/>
  <c r="R30" i="13"/>
  <c r="S30" i="13"/>
  <c r="T30" i="13"/>
  <c r="U30" i="13"/>
  <c r="V30" i="13"/>
  <c r="W30" i="13"/>
  <c r="X30" i="13"/>
  <c r="Y30" i="13"/>
  <c r="Z30" i="13"/>
  <c r="AA30" i="13"/>
  <c r="AB30" i="13"/>
  <c r="AC30" i="13"/>
  <c r="AD30" i="13"/>
  <c r="AE30" i="13"/>
  <c r="AF30" i="13"/>
  <c r="AG30" i="13"/>
  <c r="D31" i="13"/>
  <c r="E31" i="13"/>
  <c r="F31" i="13"/>
  <c r="G31" i="13"/>
  <c r="H31" i="13"/>
  <c r="I31" i="13"/>
  <c r="J31" i="13"/>
  <c r="K31" i="13"/>
  <c r="L31" i="13"/>
  <c r="M31" i="13"/>
  <c r="N31" i="13"/>
  <c r="O31" i="13"/>
  <c r="P31" i="13"/>
  <c r="Q31" i="13"/>
  <c r="R31" i="13"/>
  <c r="S31" i="13"/>
  <c r="T31" i="13"/>
  <c r="U31" i="13"/>
  <c r="V31" i="13"/>
  <c r="W31" i="13"/>
  <c r="X31" i="13"/>
  <c r="Y31" i="13"/>
  <c r="Z31" i="13"/>
  <c r="AA31" i="13"/>
  <c r="AB31" i="13"/>
  <c r="AC31" i="13"/>
  <c r="AD31" i="13"/>
  <c r="AE31" i="13"/>
  <c r="AF31" i="13"/>
  <c r="AG31" i="13"/>
  <c r="D32" i="13"/>
  <c r="E32" i="13"/>
  <c r="F32" i="13"/>
  <c r="G32" i="13"/>
  <c r="H32" i="13"/>
  <c r="I32" i="13"/>
  <c r="J32" i="13"/>
  <c r="K32" i="13"/>
  <c r="L32" i="13"/>
  <c r="M32" i="13"/>
  <c r="N32" i="13"/>
  <c r="O32" i="13"/>
  <c r="P32" i="13"/>
  <c r="Q32" i="13"/>
  <c r="R32" i="13"/>
  <c r="S32" i="13"/>
  <c r="T32" i="13"/>
  <c r="U32" i="13"/>
  <c r="V32" i="13"/>
  <c r="W32" i="13"/>
  <c r="X32" i="13"/>
  <c r="Y32" i="13"/>
  <c r="Z32" i="13"/>
  <c r="AA32" i="13"/>
  <c r="AB32" i="13"/>
  <c r="AC32" i="13"/>
  <c r="AD32" i="13"/>
  <c r="AE32" i="13"/>
  <c r="AF32" i="13"/>
  <c r="AG32" i="13"/>
  <c r="G33" i="13"/>
  <c r="H33" i="13"/>
  <c r="I33" i="13"/>
  <c r="J33" i="13"/>
  <c r="K33" i="13"/>
  <c r="L33" i="13"/>
  <c r="M33" i="13"/>
  <c r="N33" i="13"/>
  <c r="O33" i="13"/>
  <c r="P33" i="13"/>
  <c r="Q33" i="13"/>
  <c r="R33" i="13"/>
  <c r="S33" i="13"/>
  <c r="T33" i="13"/>
  <c r="U33" i="13"/>
  <c r="V33" i="13"/>
  <c r="W33" i="13"/>
  <c r="X33" i="13"/>
  <c r="Y33" i="13"/>
  <c r="Z33" i="13"/>
  <c r="AA33" i="13"/>
  <c r="AB33" i="13"/>
  <c r="AC33" i="13"/>
  <c r="AD33" i="13"/>
  <c r="AE33" i="13"/>
  <c r="AF33" i="13"/>
  <c r="AG33" i="13"/>
  <c r="C31" i="13"/>
  <c r="C32" i="13"/>
  <c r="C30" i="13"/>
  <c r="Q53" i="18"/>
  <c r="Q54" i="18"/>
  <c r="Q55" i="18"/>
  <c r="Q56" i="18"/>
  <c r="Q57" i="18"/>
  <c r="Q58" i="18"/>
  <c r="Q59" i="18"/>
  <c r="Q60" i="18"/>
  <c r="Q61" i="18"/>
  <c r="Q62" i="18"/>
  <c r="Q63" i="18"/>
  <c r="Q64" i="18"/>
  <c r="Q65" i="18"/>
  <c r="Q66" i="18"/>
  <c r="Q67" i="18"/>
  <c r="Q68" i="18"/>
  <c r="Q69" i="18"/>
  <c r="Q70" i="18"/>
  <c r="Q71" i="18"/>
  <c r="Q72" i="18"/>
  <c r="Q73" i="18"/>
  <c r="Q74" i="18"/>
  <c r="Q75" i="18"/>
  <c r="Q76" i="18"/>
  <c r="Q77" i="18"/>
  <c r="Q78" i="18"/>
  <c r="Q79" i="18"/>
  <c r="Q52" i="18"/>
  <c r="Q51" i="18"/>
  <c r="Q35" i="18"/>
  <c r="Q36" i="18" s="1"/>
  <c r="Q33" i="18"/>
  <c r="R33" i="18"/>
  <c r="S33" i="18"/>
  <c r="T33" i="18"/>
  <c r="U33" i="18"/>
  <c r="V33" i="18"/>
  <c r="W33" i="18"/>
  <c r="X33" i="18"/>
  <c r="Y33" i="18"/>
  <c r="Z33" i="18"/>
  <c r="AA33" i="18"/>
  <c r="AB33" i="18"/>
  <c r="AC33" i="18"/>
  <c r="AD33" i="18"/>
  <c r="AE33" i="18"/>
  <c r="AF33" i="18"/>
  <c r="AG33" i="18"/>
  <c r="AH33" i="18"/>
  <c r="AI33" i="18"/>
  <c r="AJ33" i="18"/>
  <c r="AK33" i="18"/>
  <c r="AL33" i="18"/>
  <c r="AM33" i="18"/>
  <c r="AN33" i="18"/>
  <c r="AO33" i="18"/>
  <c r="AP33" i="18"/>
  <c r="AQ33" i="18"/>
  <c r="AR33" i="18"/>
  <c r="AS33" i="18"/>
  <c r="Q34" i="18"/>
  <c r="S34" i="18"/>
  <c r="T34" i="18"/>
  <c r="U34" i="18"/>
  <c r="V34" i="18"/>
  <c r="W34" i="18"/>
  <c r="X34" i="18"/>
  <c r="Y34" i="18"/>
  <c r="Z34" i="18"/>
  <c r="AA34" i="18"/>
  <c r="AB34" i="18"/>
  <c r="AC34" i="18"/>
  <c r="AD34" i="18"/>
  <c r="AE34" i="18"/>
  <c r="AF34" i="18"/>
  <c r="AG34" i="18"/>
  <c r="AH34" i="18"/>
  <c r="AI34" i="18"/>
  <c r="AJ34" i="18"/>
  <c r="AK34" i="18"/>
  <c r="AL34" i="18"/>
  <c r="AM34" i="18"/>
  <c r="AN34" i="18"/>
  <c r="AO34" i="18"/>
  <c r="AP34" i="18"/>
  <c r="AQ34" i="18"/>
  <c r="AR34" i="18"/>
  <c r="AS34" i="18"/>
  <c r="R35" i="18"/>
  <c r="S35" i="18"/>
  <c r="S36" i="18" s="1"/>
  <c r="T35" i="18"/>
  <c r="T36" i="18" s="1"/>
  <c r="U35" i="18"/>
  <c r="U36" i="18" s="1"/>
  <c r="V35" i="18"/>
  <c r="V36" i="18" s="1"/>
  <c r="W35" i="18"/>
  <c r="W36" i="18" s="1"/>
  <c r="X35" i="18"/>
  <c r="X36" i="18" s="1"/>
  <c r="Y35" i="18"/>
  <c r="Y36" i="18" s="1"/>
  <c r="Z35" i="18"/>
  <c r="Z36" i="18" s="1"/>
  <c r="AA35" i="18"/>
  <c r="AA36" i="18" s="1"/>
  <c r="AB35" i="18"/>
  <c r="AB36" i="18" s="1"/>
  <c r="AC35" i="18"/>
  <c r="AC36" i="18" s="1"/>
  <c r="AD35" i="18"/>
  <c r="AD36" i="18" s="1"/>
  <c r="AE35" i="18"/>
  <c r="AE36" i="18" s="1"/>
  <c r="AF35" i="18"/>
  <c r="AF36" i="18" s="1"/>
  <c r="AG35" i="18"/>
  <c r="AG36" i="18" s="1"/>
  <c r="AH35" i="18"/>
  <c r="AH36" i="18" s="1"/>
  <c r="AI35" i="18"/>
  <c r="AI36" i="18" s="1"/>
  <c r="AJ35" i="18"/>
  <c r="AJ36" i="18" s="1"/>
  <c r="AK35" i="18"/>
  <c r="AK36" i="18" s="1"/>
  <c r="AL35" i="18"/>
  <c r="AL36" i="18" s="1"/>
  <c r="AM35" i="18"/>
  <c r="AM36" i="18" s="1"/>
  <c r="AN35" i="18"/>
  <c r="AN36" i="18" s="1"/>
  <c r="AO35" i="18"/>
  <c r="AO36" i="18" s="1"/>
  <c r="AP35" i="18"/>
  <c r="AP36" i="18" s="1"/>
  <c r="AQ35" i="18"/>
  <c r="AQ36" i="18" s="1"/>
  <c r="AR35" i="18"/>
  <c r="AR36" i="18" s="1"/>
  <c r="AS35" i="18"/>
  <c r="AS36" i="18" s="1"/>
  <c r="P33" i="18"/>
  <c r="P35" i="18"/>
  <c r="P36" i="18" s="1"/>
  <c r="P34" i="18"/>
  <c r="H94" i="18"/>
  <c r="H82" i="18"/>
  <c r="H108" i="18"/>
  <c r="H105" i="18"/>
  <c r="H106" i="18"/>
  <c r="H107" i="18"/>
  <c r="H104" i="18"/>
  <c r="H103" i="18"/>
  <c r="H102" i="18"/>
  <c r="H97" i="18"/>
  <c r="H98" i="18"/>
  <c r="H99" i="18"/>
  <c r="H100" i="18"/>
  <c r="H101" i="18"/>
  <c r="H96" i="18"/>
  <c r="H95" i="18"/>
  <c r="H93" i="18"/>
  <c r="H92" i="18"/>
  <c r="H91" i="18"/>
  <c r="H90" i="18"/>
  <c r="H87" i="18"/>
  <c r="H88" i="18"/>
  <c r="H89" i="18"/>
  <c r="H86" i="18"/>
  <c r="H83" i="18"/>
  <c r="H84" i="18"/>
  <c r="H85" i="18"/>
  <c r="D19" i="18"/>
  <c r="E19" i="18"/>
  <c r="F19" i="18"/>
  <c r="G19" i="18"/>
  <c r="H19" i="18"/>
  <c r="I19" i="18"/>
  <c r="C19" i="18"/>
  <c r="D16" i="18"/>
  <c r="E16" i="18"/>
  <c r="F16" i="18"/>
  <c r="G16" i="18"/>
  <c r="H16" i="18"/>
  <c r="I16" i="18"/>
  <c r="J16" i="18"/>
  <c r="K16" i="18"/>
  <c r="C16" i="18"/>
  <c r="K12" i="18"/>
  <c r="J12" i="18"/>
  <c r="D12" i="18"/>
  <c r="E12" i="18"/>
  <c r="F12" i="18"/>
  <c r="G12" i="18"/>
  <c r="H12" i="18"/>
  <c r="I12" i="18"/>
  <c r="C12" i="18"/>
  <c r="K11" i="18"/>
  <c r="L11" i="18"/>
  <c r="J11" i="18"/>
  <c r="D11" i="18"/>
  <c r="E11" i="18"/>
  <c r="F11" i="18"/>
  <c r="G11" i="18"/>
  <c r="H11" i="18"/>
  <c r="I11" i="18"/>
  <c r="C11" i="18"/>
  <c r="AE115" i="16"/>
  <c r="AE116" i="16"/>
  <c r="AE117" i="16"/>
  <c r="AE114" i="16"/>
  <c r="AE73" i="16"/>
  <c r="AE74" i="16"/>
  <c r="AE75" i="16"/>
  <c r="AE33" i="16"/>
  <c r="AE34" i="16"/>
  <c r="AE35" i="16"/>
  <c r="AE32" i="16"/>
  <c r="D162" i="16"/>
  <c r="E162" i="16"/>
  <c r="F162" i="16"/>
  <c r="G162" i="16"/>
  <c r="H162" i="16"/>
  <c r="I162" i="16"/>
  <c r="J162" i="16"/>
  <c r="K162" i="16"/>
  <c r="L162" i="16"/>
  <c r="M162" i="16"/>
  <c r="N162" i="16"/>
  <c r="O162" i="16"/>
  <c r="P162" i="16"/>
  <c r="Q162" i="16"/>
  <c r="R162" i="16"/>
  <c r="S162" i="16"/>
  <c r="T162" i="16"/>
  <c r="U162" i="16"/>
  <c r="V162" i="16"/>
  <c r="W162" i="16"/>
  <c r="X162" i="16"/>
  <c r="Y162" i="16"/>
  <c r="Z162" i="16"/>
  <c r="AA162" i="16"/>
  <c r="AB162" i="16"/>
  <c r="AC162" i="16"/>
  <c r="AD162" i="16"/>
  <c r="D163" i="16"/>
  <c r="E163" i="16"/>
  <c r="F163" i="16"/>
  <c r="G163" i="16"/>
  <c r="H163" i="16"/>
  <c r="I163" i="16"/>
  <c r="J163" i="16"/>
  <c r="K163" i="16"/>
  <c r="L163" i="16"/>
  <c r="M163" i="16"/>
  <c r="N163" i="16"/>
  <c r="O163" i="16"/>
  <c r="P163" i="16"/>
  <c r="Q163" i="16"/>
  <c r="R163" i="16"/>
  <c r="S163" i="16"/>
  <c r="T163" i="16"/>
  <c r="U163" i="16"/>
  <c r="V163" i="16"/>
  <c r="W163" i="16"/>
  <c r="X163" i="16"/>
  <c r="Y163" i="16"/>
  <c r="Z163" i="16"/>
  <c r="AA163" i="16"/>
  <c r="AB163" i="16"/>
  <c r="AC163" i="16"/>
  <c r="AD163" i="16"/>
  <c r="D164" i="16"/>
  <c r="E164" i="16"/>
  <c r="F164" i="16"/>
  <c r="G164" i="16"/>
  <c r="H164" i="16"/>
  <c r="I164" i="16"/>
  <c r="J164" i="16"/>
  <c r="K164" i="16"/>
  <c r="L164" i="16"/>
  <c r="M164" i="16"/>
  <c r="N164" i="16"/>
  <c r="O164" i="16"/>
  <c r="P164" i="16"/>
  <c r="Q164" i="16"/>
  <c r="R164" i="16"/>
  <c r="S164" i="16"/>
  <c r="T164" i="16"/>
  <c r="U164" i="16"/>
  <c r="V164" i="16"/>
  <c r="W164" i="16"/>
  <c r="X164" i="16"/>
  <c r="Y164" i="16"/>
  <c r="Z164" i="16"/>
  <c r="AA164" i="16"/>
  <c r="AB164" i="16"/>
  <c r="AC164" i="16"/>
  <c r="AD164" i="16"/>
  <c r="C163" i="16"/>
  <c r="C164" i="16"/>
  <c r="C162" i="16"/>
  <c r="C157" i="16"/>
  <c r="D157" i="16"/>
  <c r="E157" i="16"/>
  <c r="F157" i="16"/>
  <c r="G157" i="16"/>
  <c r="H157" i="16"/>
  <c r="I157" i="16"/>
  <c r="J157" i="16"/>
  <c r="K157" i="16"/>
  <c r="L157" i="16"/>
  <c r="M157" i="16"/>
  <c r="N157" i="16"/>
  <c r="O157" i="16"/>
  <c r="P157" i="16"/>
  <c r="Q157" i="16"/>
  <c r="R157" i="16"/>
  <c r="S157" i="16"/>
  <c r="T157" i="16"/>
  <c r="U157" i="16"/>
  <c r="V157" i="16"/>
  <c r="W157" i="16"/>
  <c r="X157" i="16"/>
  <c r="Y157" i="16"/>
  <c r="Z157" i="16"/>
  <c r="AA157" i="16"/>
  <c r="AB157" i="16"/>
  <c r="AC157" i="16"/>
  <c r="AD157" i="16"/>
  <c r="D158" i="16"/>
  <c r="E158" i="16"/>
  <c r="F158" i="16"/>
  <c r="G158" i="16"/>
  <c r="H158" i="16"/>
  <c r="I158" i="16"/>
  <c r="J158" i="16"/>
  <c r="K158" i="16"/>
  <c r="L158" i="16"/>
  <c r="M158" i="16"/>
  <c r="N158" i="16"/>
  <c r="O158" i="16"/>
  <c r="P158" i="16"/>
  <c r="Q158" i="16"/>
  <c r="R158" i="16"/>
  <c r="S158" i="16"/>
  <c r="T158" i="16"/>
  <c r="U158" i="16"/>
  <c r="V158" i="16"/>
  <c r="W158" i="16"/>
  <c r="X158" i="16"/>
  <c r="Y158" i="16"/>
  <c r="Z158" i="16"/>
  <c r="AA158" i="16"/>
  <c r="AB158" i="16"/>
  <c r="AC158" i="16"/>
  <c r="AD158" i="16"/>
  <c r="D159" i="16"/>
  <c r="E159" i="16"/>
  <c r="F159" i="16"/>
  <c r="G159" i="16"/>
  <c r="H159" i="16"/>
  <c r="I159" i="16"/>
  <c r="J159" i="16"/>
  <c r="K159" i="16"/>
  <c r="L159" i="16"/>
  <c r="M159" i="16"/>
  <c r="N159" i="16"/>
  <c r="O159" i="16"/>
  <c r="P159" i="16"/>
  <c r="Q159" i="16"/>
  <c r="R159" i="16"/>
  <c r="S159" i="16"/>
  <c r="T159" i="16"/>
  <c r="U159" i="16"/>
  <c r="V159" i="16"/>
  <c r="W159" i="16"/>
  <c r="X159" i="16"/>
  <c r="Y159" i="16"/>
  <c r="Z159" i="16"/>
  <c r="AA159" i="16"/>
  <c r="AB159" i="16"/>
  <c r="AC159" i="16"/>
  <c r="AD159" i="16"/>
  <c r="C158" i="16"/>
  <c r="C159" i="16"/>
  <c r="D120" i="16"/>
  <c r="E120" i="16"/>
  <c r="F120" i="16"/>
  <c r="G120" i="16"/>
  <c r="H120" i="16"/>
  <c r="I120" i="16"/>
  <c r="J120" i="16"/>
  <c r="K120" i="16"/>
  <c r="L120" i="16"/>
  <c r="M120" i="16"/>
  <c r="N120" i="16"/>
  <c r="O120" i="16"/>
  <c r="P120" i="16"/>
  <c r="Q120" i="16"/>
  <c r="R120" i="16"/>
  <c r="S120" i="16"/>
  <c r="T120" i="16"/>
  <c r="U120" i="16"/>
  <c r="V120" i="16"/>
  <c r="W120" i="16"/>
  <c r="X120" i="16"/>
  <c r="Y120" i="16"/>
  <c r="Z120" i="16"/>
  <c r="AA120" i="16"/>
  <c r="AB120" i="16"/>
  <c r="AC120" i="16"/>
  <c r="AD120" i="16"/>
  <c r="D121" i="16"/>
  <c r="E121" i="16"/>
  <c r="F121" i="16"/>
  <c r="G121" i="16"/>
  <c r="H121" i="16"/>
  <c r="I121" i="16"/>
  <c r="J121" i="16"/>
  <c r="K121" i="16"/>
  <c r="L121" i="16"/>
  <c r="M121" i="16"/>
  <c r="N121" i="16"/>
  <c r="O121" i="16"/>
  <c r="P121" i="16"/>
  <c r="Q121" i="16"/>
  <c r="R121" i="16"/>
  <c r="S121" i="16"/>
  <c r="T121" i="16"/>
  <c r="U121" i="16"/>
  <c r="V121" i="16"/>
  <c r="W121" i="16"/>
  <c r="X121" i="16"/>
  <c r="Y121" i="16"/>
  <c r="Z121" i="16"/>
  <c r="AA121" i="16"/>
  <c r="AB121" i="16"/>
  <c r="AC121" i="16"/>
  <c r="AD121" i="16"/>
  <c r="D122" i="16"/>
  <c r="E122" i="16"/>
  <c r="F122" i="16"/>
  <c r="G122" i="16"/>
  <c r="H122" i="16"/>
  <c r="I122" i="16"/>
  <c r="J122" i="16"/>
  <c r="K122" i="16"/>
  <c r="L122" i="16"/>
  <c r="M122" i="16"/>
  <c r="N122" i="16"/>
  <c r="O122" i="16"/>
  <c r="P122" i="16"/>
  <c r="Q122" i="16"/>
  <c r="R122" i="16"/>
  <c r="S122" i="16"/>
  <c r="T122" i="16"/>
  <c r="U122" i="16"/>
  <c r="V122" i="16"/>
  <c r="W122" i="16"/>
  <c r="X122" i="16"/>
  <c r="Y122" i="16"/>
  <c r="Z122" i="16"/>
  <c r="AA122" i="16"/>
  <c r="AB122" i="16"/>
  <c r="AC122" i="16"/>
  <c r="AD122" i="16"/>
  <c r="C121" i="16"/>
  <c r="C122" i="16"/>
  <c r="C120" i="16"/>
  <c r="C115" i="16"/>
  <c r="D115" i="16"/>
  <c r="E115" i="16"/>
  <c r="F115" i="16"/>
  <c r="G115" i="16"/>
  <c r="H115" i="16"/>
  <c r="I115" i="16"/>
  <c r="J115" i="16"/>
  <c r="K115" i="16"/>
  <c r="L115" i="16"/>
  <c r="M115" i="16"/>
  <c r="N115" i="16"/>
  <c r="O115" i="16"/>
  <c r="P115" i="16"/>
  <c r="Q115" i="16"/>
  <c r="R115" i="16"/>
  <c r="S115" i="16"/>
  <c r="T115" i="16"/>
  <c r="U115" i="16"/>
  <c r="V115" i="16"/>
  <c r="W115" i="16"/>
  <c r="X115" i="16"/>
  <c r="Y115" i="16"/>
  <c r="Z115" i="16"/>
  <c r="AA115" i="16"/>
  <c r="AB115" i="16"/>
  <c r="AC115" i="16"/>
  <c r="AD115" i="16"/>
  <c r="D116" i="16"/>
  <c r="E116" i="16"/>
  <c r="F116" i="16"/>
  <c r="G116" i="16"/>
  <c r="H116" i="16"/>
  <c r="I116" i="16"/>
  <c r="J116" i="16"/>
  <c r="K116" i="16"/>
  <c r="L116" i="16"/>
  <c r="M116" i="16"/>
  <c r="N116" i="16"/>
  <c r="O116" i="16"/>
  <c r="P116" i="16"/>
  <c r="Q116" i="16"/>
  <c r="R116" i="16"/>
  <c r="S116" i="16"/>
  <c r="T116" i="16"/>
  <c r="U116" i="16"/>
  <c r="V116" i="16"/>
  <c r="W116" i="16"/>
  <c r="X116" i="16"/>
  <c r="Y116" i="16"/>
  <c r="Z116" i="16"/>
  <c r="AA116" i="16"/>
  <c r="AB116" i="16"/>
  <c r="AC116" i="16"/>
  <c r="AD116" i="16"/>
  <c r="D117" i="16"/>
  <c r="E117" i="16"/>
  <c r="F117" i="16"/>
  <c r="G117" i="16"/>
  <c r="H117" i="16"/>
  <c r="I117" i="16"/>
  <c r="J117" i="16"/>
  <c r="K117" i="16"/>
  <c r="L117" i="16"/>
  <c r="M117" i="16"/>
  <c r="N117" i="16"/>
  <c r="O117" i="16"/>
  <c r="P117" i="16"/>
  <c r="Q117" i="16"/>
  <c r="R117" i="16"/>
  <c r="S117" i="16"/>
  <c r="T117" i="16"/>
  <c r="U117" i="16"/>
  <c r="V117" i="16"/>
  <c r="W117" i="16"/>
  <c r="X117" i="16"/>
  <c r="Y117" i="16"/>
  <c r="Z117" i="16"/>
  <c r="AA117" i="16"/>
  <c r="AB117" i="16"/>
  <c r="AC117" i="16"/>
  <c r="AD117" i="16"/>
  <c r="C116" i="16"/>
  <c r="C117" i="16"/>
  <c r="D114" i="16"/>
  <c r="E114" i="16"/>
  <c r="F114" i="16"/>
  <c r="G114" i="16"/>
  <c r="H114" i="16"/>
  <c r="I114" i="16"/>
  <c r="J114" i="16"/>
  <c r="K114" i="16"/>
  <c r="L114" i="16"/>
  <c r="M114" i="16"/>
  <c r="N114" i="16"/>
  <c r="O114" i="16"/>
  <c r="P114" i="16"/>
  <c r="Q114" i="16"/>
  <c r="R114" i="16"/>
  <c r="S114" i="16"/>
  <c r="T114" i="16"/>
  <c r="U114" i="16"/>
  <c r="V114" i="16"/>
  <c r="W114" i="16"/>
  <c r="X114" i="16"/>
  <c r="Y114" i="16"/>
  <c r="Z114" i="16"/>
  <c r="AA114" i="16"/>
  <c r="AB114" i="16"/>
  <c r="AC114" i="16"/>
  <c r="AD114" i="16"/>
  <c r="C114" i="16"/>
  <c r="D73" i="16"/>
  <c r="E73" i="16"/>
  <c r="F73" i="16"/>
  <c r="G73" i="16"/>
  <c r="H73" i="16"/>
  <c r="I73" i="16"/>
  <c r="J73" i="16"/>
  <c r="K73" i="16"/>
  <c r="L73" i="16"/>
  <c r="M73" i="16"/>
  <c r="N73" i="16"/>
  <c r="O73" i="16"/>
  <c r="P73" i="16"/>
  <c r="Q73" i="16"/>
  <c r="R73" i="16"/>
  <c r="S73" i="16"/>
  <c r="T73" i="16"/>
  <c r="U73" i="16"/>
  <c r="V73" i="16"/>
  <c r="W73" i="16"/>
  <c r="X73" i="16"/>
  <c r="Y73" i="16"/>
  <c r="Z73" i="16"/>
  <c r="AA73" i="16"/>
  <c r="AB73" i="16"/>
  <c r="AC73" i="16"/>
  <c r="AD73" i="16"/>
  <c r="D74" i="16"/>
  <c r="E74" i="16"/>
  <c r="F74" i="16"/>
  <c r="G74" i="16"/>
  <c r="H74" i="16"/>
  <c r="I74" i="16"/>
  <c r="J74" i="16"/>
  <c r="K74" i="16"/>
  <c r="L74" i="16"/>
  <c r="M74" i="16"/>
  <c r="N74" i="16"/>
  <c r="O74" i="16"/>
  <c r="P74" i="16"/>
  <c r="Q74" i="16"/>
  <c r="R74" i="16"/>
  <c r="S74" i="16"/>
  <c r="T74" i="16"/>
  <c r="U74" i="16"/>
  <c r="V74" i="16"/>
  <c r="W74" i="16"/>
  <c r="X74" i="16"/>
  <c r="Y74" i="16"/>
  <c r="Z74" i="16"/>
  <c r="AA74" i="16"/>
  <c r="AB74" i="16"/>
  <c r="AC74" i="16"/>
  <c r="AD74" i="16"/>
  <c r="D75" i="16"/>
  <c r="E75" i="16"/>
  <c r="F75" i="16"/>
  <c r="G75" i="16"/>
  <c r="H75" i="16"/>
  <c r="I75" i="16"/>
  <c r="J75" i="16"/>
  <c r="K75" i="16"/>
  <c r="L75" i="16"/>
  <c r="M75" i="16"/>
  <c r="N75" i="16"/>
  <c r="O75" i="16"/>
  <c r="P75" i="16"/>
  <c r="Q75" i="16"/>
  <c r="R75" i="16"/>
  <c r="S75" i="16"/>
  <c r="T75" i="16"/>
  <c r="U75" i="16"/>
  <c r="V75" i="16"/>
  <c r="W75" i="16"/>
  <c r="X75" i="16"/>
  <c r="Y75" i="16"/>
  <c r="Z75" i="16"/>
  <c r="AA75" i="16"/>
  <c r="AB75" i="16"/>
  <c r="AC75" i="16"/>
  <c r="AD75" i="16"/>
  <c r="C74" i="16"/>
  <c r="C75" i="16"/>
  <c r="C73" i="16"/>
  <c r="C33" i="16"/>
  <c r="D33" i="16"/>
  <c r="E33" i="16"/>
  <c r="F33" i="16"/>
  <c r="G33" i="16"/>
  <c r="H33" i="16"/>
  <c r="I33" i="16"/>
  <c r="J33" i="16"/>
  <c r="K33" i="16"/>
  <c r="L33" i="16"/>
  <c r="M33" i="16"/>
  <c r="N33" i="16"/>
  <c r="O33" i="16"/>
  <c r="P33" i="16"/>
  <c r="Q33" i="16"/>
  <c r="R33" i="16"/>
  <c r="S33" i="16"/>
  <c r="T33" i="16"/>
  <c r="U33" i="16"/>
  <c r="V33" i="16"/>
  <c r="W33" i="16"/>
  <c r="X33" i="16"/>
  <c r="Y33" i="16"/>
  <c r="Z33" i="16"/>
  <c r="AA33" i="16"/>
  <c r="AB33" i="16"/>
  <c r="AC33" i="16"/>
  <c r="AD33" i="16"/>
  <c r="D34" i="16"/>
  <c r="E34" i="16"/>
  <c r="F34" i="16"/>
  <c r="G34" i="16"/>
  <c r="H34" i="16"/>
  <c r="I34" i="16"/>
  <c r="J34" i="16"/>
  <c r="K34" i="16"/>
  <c r="L34" i="16"/>
  <c r="M34" i="16"/>
  <c r="N34" i="16"/>
  <c r="O34" i="16"/>
  <c r="P34" i="16"/>
  <c r="Q34" i="16"/>
  <c r="R34" i="16"/>
  <c r="S34" i="16"/>
  <c r="T34" i="16"/>
  <c r="U34" i="16"/>
  <c r="V34" i="16"/>
  <c r="W34" i="16"/>
  <c r="X34" i="16"/>
  <c r="Y34" i="16"/>
  <c r="Z34" i="16"/>
  <c r="AA34" i="16"/>
  <c r="AB34" i="16"/>
  <c r="AC34" i="16"/>
  <c r="AD34" i="16"/>
  <c r="D35" i="16"/>
  <c r="E35" i="16"/>
  <c r="F35" i="16"/>
  <c r="G35" i="16"/>
  <c r="H35" i="16"/>
  <c r="I35" i="16"/>
  <c r="J35" i="16"/>
  <c r="K35" i="16"/>
  <c r="L35" i="16"/>
  <c r="M35" i="16"/>
  <c r="N35" i="16"/>
  <c r="O35" i="16"/>
  <c r="P35" i="16"/>
  <c r="Q35" i="16"/>
  <c r="R35" i="16"/>
  <c r="S35" i="16"/>
  <c r="T35" i="16"/>
  <c r="U35" i="16"/>
  <c r="V35" i="16"/>
  <c r="W35" i="16"/>
  <c r="X35" i="16"/>
  <c r="Y35" i="16"/>
  <c r="Z35" i="16"/>
  <c r="AA35" i="16"/>
  <c r="AB35" i="16"/>
  <c r="AC35" i="16"/>
  <c r="AD35" i="16"/>
  <c r="C34" i="16"/>
  <c r="C35" i="16"/>
  <c r="D32" i="16"/>
  <c r="E32" i="16"/>
  <c r="F32" i="16"/>
  <c r="G32" i="16"/>
  <c r="H32" i="16"/>
  <c r="I32" i="16"/>
  <c r="J32" i="16"/>
  <c r="K32" i="16"/>
  <c r="L32" i="16"/>
  <c r="M32" i="16"/>
  <c r="N32" i="16"/>
  <c r="O32" i="16"/>
  <c r="P32" i="16"/>
  <c r="Q32" i="16"/>
  <c r="R32" i="16"/>
  <c r="S32" i="16"/>
  <c r="T32" i="16"/>
  <c r="U32" i="16"/>
  <c r="V32" i="16"/>
  <c r="W32" i="16"/>
  <c r="X32" i="16"/>
  <c r="Y32" i="16"/>
  <c r="Z32" i="16"/>
  <c r="AA32" i="16"/>
  <c r="AB32" i="16"/>
  <c r="AC32" i="16"/>
  <c r="AD32" i="16"/>
  <c r="C32" i="16"/>
  <c r="S28" i="12" a="1"/>
  <c r="S28" i="12" s="1"/>
  <c r="S26" i="12"/>
  <c r="T26" i="12"/>
  <c r="U26" i="12"/>
  <c r="V26" i="12"/>
  <c r="W26" i="12"/>
  <c r="X26" i="12"/>
  <c r="Y26" i="12"/>
  <c r="Z26" i="12"/>
  <c r="AA26" i="12"/>
  <c r="AB26" i="12"/>
  <c r="AC26" i="12"/>
  <c r="AD26" i="12"/>
  <c r="AE26" i="12"/>
  <c r="AF26" i="12"/>
  <c r="AG26" i="12"/>
  <c r="AH26" i="12"/>
  <c r="AI26" i="12"/>
  <c r="AJ26" i="12"/>
  <c r="AK26" i="12"/>
  <c r="AL26" i="12"/>
  <c r="AM26" i="12"/>
  <c r="AN26" i="12"/>
  <c r="AO26" i="12"/>
  <c r="AP26" i="12"/>
  <c r="AQ26" i="12"/>
  <c r="AR26" i="12"/>
  <c r="AS26" i="12"/>
  <c r="R26" i="12"/>
  <c r="S25" i="12"/>
  <c r="T25" i="12"/>
  <c r="U25" i="12"/>
  <c r="V25" i="12"/>
  <c r="W25" i="12"/>
  <c r="X25" i="12"/>
  <c r="Y25" i="12"/>
  <c r="Z25" i="12"/>
  <c r="AA25" i="12"/>
  <c r="AB25" i="12"/>
  <c r="AC25" i="12"/>
  <c r="AD25" i="12"/>
  <c r="AE25" i="12"/>
  <c r="AF25" i="12"/>
  <c r="AG25" i="12"/>
  <c r="AH25" i="12"/>
  <c r="AI25" i="12"/>
  <c r="AJ25" i="12"/>
  <c r="AK25" i="12"/>
  <c r="AL25" i="12"/>
  <c r="AM25" i="12"/>
  <c r="AN25" i="12"/>
  <c r="AO25" i="12"/>
  <c r="AP25" i="12"/>
  <c r="AQ25" i="12"/>
  <c r="AR25" i="12"/>
  <c r="AS25" i="12"/>
  <c r="R25" i="12"/>
  <c r="Q28" i="12" s="1" a="1"/>
  <c r="Q28" i="12" s="1"/>
  <c r="D25" i="12"/>
  <c r="E25" i="12"/>
  <c r="F25" i="12"/>
  <c r="D26" i="12"/>
  <c r="E26" i="12"/>
  <c r="F26" i="12"/>
  <c r="D27" i="12"/>
  <c r="E27" i="12"/>
  <c r="F27" i="12"/>
  <c r="E28" i="12"/>
  <c r="F28" i="12"/>
  <c r="D29" i="12"/>
  <c r="E30" i="12"/>
  <c r="F30" i="12"/>
  <c r="D31" i="12"/>
  <c r="E31" i="12"/>
  <c r="F31" i="12"/>
  <c r="D32" i="12"/>
  <c r="E32" i="12"/>
  <c r="F32" i="12"/>
  <c r="D33" i="12"/>
  <c r="E33" i="12"/>
  <c r="F33" i="12"/>
  <c r="C26" i="12"/>
  <c r="C27" i="12"/>
  <c r="C29" i="12"/>
  <c r="C31" i="12"/>
  <c r="C32" i="12"/>
  <c r="C33" i="12"/>
  <c r="C25" i="12"/>
  <c r="B100" i="10"/>
  <c r="B101" i="10"/>
  <c r="B102" i="10"/>
  <c r="B103" i="10"/>
  <c r="B104" i="10"/>
  <c r="B105" i="10"/>
  <c r="B106" i="10"/>
  <c r="B107" i="10"/>
  <c r="B108" i="10"/>
  <c r="B109" i="10"/>
  <c r="B110" i="10"/>
  <c r="B111" i="10"/>
  <c r="B112" i="10"/>
  <c r="B113" i="10"/>
  <c r="B114" i="10"/>
  <c r="B115" i="10"/>
  <c r="B116" i="10"/>
  <c r="B117" i="10"/>
  <c r="B118" i="10"/>
  <c r="Q95" i="10"/>
  <c r="R95" i="10"/>
  <c r="S95" i="10"/>
  <c r="T95" i="10"/>
  <c r="C68" i="10"/>
  <c r="D68" i="10"/>
  <c r="E68" i="10"/>
  <c r="F68" i="10"/>
  <c r="G68" i="10"/>
  <c r="H68" i="10"/>
  <c r="I68" i="10"/>
  <c r="J68" i="10"/>
  <c r="K68" i="10"/>
  <c r="L68" i="10"/>
  <c r="M68" i="10"/>
  <c r="N68" i="10"/>
  <c r="O68" i="10"/>
  <c r="P68" i="10"/>
  <c r="Q68" i="10"/>
  <c r="R68" i="10"/>
  <c r="S68" i="10"/>
  <c r="T68" i="10"/>
  <c r="C69" i="10"/>
  <c r="D69" i="10"/>
  <c r="E69" i="10"/>
  <c r="F69" i="10"/>
  <c r="G69" i="10"/>
  <c r="H69" i="10"/>
  <c r="I69" i="10"/>
  <c r="J69" i="10"/>
  <c r="K69" i="10"/>
  <c r="L69" i="10"/>
  <c r="M69" i="10"/>
  <c r="N69" i="10"/>
  <c r="O69" i="10"/>
  <c r="P69" i="10"/>
  <c r="Q69" i="10"/>
  <c r="R69" i="10"/>
  <c r="S69" i="10"/>
  <c r="T69" i="10"/>
  <c r="C70" i="10"/>
  <c r="D70" i="10"/>
  <c r="E70" i="10"/>
  <c r="F70" i="10"/>
  <c r="G70" i="10"/>
  <c r="H70" i="10"/>
  <c r="I70" i="10"/>
  <c r="J70" i="10"/>
  <c r="K70" i="10"/>
  <c r="L70" i="10"/>
  <c r="M70" i="10"/>
  <c r="N70" i="10"/>
  <c r="O70" i="10"/>
  <c r="P70" i="10"/>
  <c r="Q70" i="10"/>
  <c r="R70" i="10"/>
  <c r="S70" i="10"/>
  <c r="T70" i="10"/>
  <c r="C71" i="10"/>
  <c r="D71" i="10"/>
  <c r="E71" i="10"/>
  <c r="F71" i="10"/>
  <c r="G71" i="10"/>
  <c r="H71" i="10"/>
  <c r="I71" i="10"/>
  <c r="J71" i="10"/>
  <c r="K71" i="10"/>
  <c r="L71" i="10"/>
  <c r="M71" i="10"/>
  <c r="N71" i="10"/>
  <c r="O71" i="10"/>
  <c r="P71" i="10"/>
  <c r="Q71" i="10"/>
  <c r="R71" i="10"/>
  <c r="S71" i="10"/>
  <c r="T71" i="10"/>
  <c r="C72" i="10"/>
  <c r="D72" i="10"/>
  <c r="E72" i="10"/>
  <c r="F72" i="10"/>
  <c r="G72" i="10"/>
  <c r="H72" i="10"/>
  <c r="I72" i="10"/>
  <c r="J72" i="10"/>
  <c r="K72" i="10"/>
  <c r="L72" i="10"/>
  <c r="M72" i="10"/>
  <c r="N72" i="10"/>
  <c r="O72" i="10"/>
  <c r="P72" i="10"/>
  <c r="Q72" i="10"/>
  <c r="R72" i="10"/>
  <c r="S72" i="10"/>
  <c r="T72" i="10"/>
  <c r="C73" i="10"/>
  <c r="D73" i="10"/>
  <c r="E73" i="10"/>
  <c r="F73" i="10"/>
  <c r="G73" i="10"/>
  <c r="H73" i="10"/>
  <c r="I73" i="10"/>
  <c r="J73" i="10"/>
  <c r="K73" i="10"/>
  <c r="L73" i="10"/>
  <c r="M73" i="10"/>
  <c r="N73" i="10"/>
  <c r="O73" i="10"/>
  <c r="P73" i="10"/>
  <c r="Q73" i="10"/>
  <c r="R73" i="10"/>
  <c r="S73" i="10"/>
  <c r="T73" i="10"/>
  <c r="C74" i="10"/>
  <c r="D74" i="10"/>
  <c r="E74" i="10"/>
  <c r="F74" i="10"/>
  <c r="G74" i="10"/>
  <c r="H74" i="10"/>
  <c r="I74" i="10"/>
  <c r="J74" i="10"/>
  <c r="K74" i="10"/>
  <c r="L74" i="10"/>
  <c r="M74" i="10"/>
  <c r="N74" i="10"/>
  <c r="O74" i="10"/>
  <c r="P74" i="10"/>
  <c r="Q74" i="10"/>
  <c r="R74" i="10"/>
  <c r="S74" i="10"/>
  <c r="T74" i="10"/>
  <c r="C75" i="10"/>
  <c r="D75" i="10"/>
  <c r="E75" i="10"/>
  <c r="F75" i="10"/>
  <c r="G75" i="10"/>
  <c r="H75" i="10"/>
  <c r="I75" i="10"/>
  <c r="J75" i="10"/>
  <c r="K75" i="10"/>
  <c r="L75" i="10"/>
  <c r="M75" i="10"/>
  <c r="N75" i="10"/>
  <c r="O75" i="10"/>
  <c r="P75" i="10"/>
  <c r="Q75" i="10"/>
  <c r="R75" i="10"/>
  <c r="S75" i="10"/>
  <c r="T75" i="10"/>
  <c r="C76" i="10"/>
  <c r="D76" i="10"/>
  <c r="E76" i="10"/>
  <c r="F76" i="10"/>
  <c r="G76" i="10"/>
  <c r="H76" i="10"/>
  <c r="I76" i="10"/>
  <c r="J76" i="10"/>
  <c r="K76" i="10"/>
  <c r="L76" i="10"/>
  <c r="M76" i="10"/>
  <c r="N76" i="10"/>
  <c r="O76" i="10"/>
  <c r="P76" i="10"/>
  <c r="Q76" i="10"/>
  <c r="R76" i="10"/>
  <c r="S76" i="10"/>
  <c r="T76" i="10"/>
  <c r="C77" i="10"/>
  <c r="D77" i="10"/>
  <c r="E77" i="10"/>
  <c r="F77" i="10"/>
  <c r="G77" i="10"/>
  <c r="H77" i="10"/>
  <c r="I77" i="10"/>
  <c r="J77" i="10"/>
  <c r="K77" i="10"/>
  <c r="L77" i="10"/>
  <c r="M77" i="10"/>
  <c r="N77" i="10"/>
  <c r="O77" i="10"/>
  <c r="P77" i="10"/>
  <c r="Q77" i="10"/>
  <c r="R77" i="10"/>
  <c r="S77" i="10"/>
  <c r="T77" i="10"/>
  <c r="C78" i="10"/>
  <c r="D78" i="10"/>
  <c r="E78" i="10"/>
  <c r="F78" i="10"/>
  <c r="G78" i="10"/>
  <c r="H78" i="10"/>
  <c r="I78" i="10"/>
  <c r="J78" i="10"/>
  <c r="K78" i="10"/>
  <c r="L78" i="10"/>
  <c r="M78" i="10"/>
  <c r="N78" i="10"/>
  <c r="O78" i="10"/>
  <c r="P78" i="10"/>
  <c r="Q78" i="10"/>
  <c r="R78" i="10"/>
  <c r="S78" i="10"/>
  <c r="T78" i="10"/>
  <c r="C79" i="10"/>
  <c r="D79" i="10"/>
  <c r="E79" i="10"/>
  <c r="F79" i="10"/>
  <c r="G79" i="10"/>
  <c r="H79" i="10"/>
  <c r="I79" i="10"/>
  <c r="J79" i="10"/>
  <c r="K79" i="10"/>
  <c r="L79" i="10"/>
  <c r="M79" i="10"/>
  <c r="N79" i="10"/>
  <c r="O79" i="10"/>
  <c r="P79" i="10"/>
  <c r="Q79" i="10"/>
  <c r="R79" i="10"/>
  <c r="S79" i="10"/>
  <c r="T79" i="10"/>
  <c r="C80" i="10"/>
  <c r="D80" i="10"/>
  <c r="E80" i="10"/>
  <c r="F80" i="10"/>
  <c r="G80" i="10"/>
  <c r="H80" i="10"/>
  <c r="I80" i="10"/>
  <c r="J80" i="10"/>
  <c r="K80" i="10"/>
  <c r="L80" i="10"/>
  <c r="M80" i="10"/>
  <c r="N80" i="10"/>
  <c r="O80" i="10"/>
  <c r="P80" i="10"/>
  <c r="Q80" i="10"/>
  <c r="R80" i="10"/>
  <c r="S80" i="10"/>
  <c r="T80" i="10"/>
  <c r="C81" i="10"/>
  <c r="D81" i="10"/>
  <c r="E81" i="10"/>
  <c r="F81" i="10"/>
  <c r="G81" i="10"/>
  <c r="H81" i="10"/>
  <c r="I81" i="10"/>
  <c r="J81" i="10"/>
  <c r="K81" i="10"/>
  <c r="L81" i="10"/>
  <c r="M81" i="10"/>
  <c r="N81" i="10"/>
  <c r="O81" i="10"/>
  <c r="P81" i="10"/>
  <c r="Q81" i="10"/>
  <c r="R81" i="10"/>
  <c r="S81" i="10"/>
  <c r="T81" i="10"/>
  <c r="C82" i="10"/>
  <c r="D82" i="10"/>
  <c r="E82" i="10"/>
  <c r="F82" i="10"/>
  <c r="G82" i="10"/>
  <c r="H82" i="10"/>
  <c r="I82" i="10"/>
  <c r="J82" i="10"/>
  <c r="K82" i="10"/>
  <c r="L82" i="10"/>
  <c r="M82" i="10"/>
  <c r="N82" i="10"/>
  <c r="O82" i="10"/>
  <c r="P82" i="10"/>
  <c r="Q82" i="10"/>
  <c r="R82" i="10"/>
  <c r="S82" i="10"/>
  <c r="T82" i="10"/>
  <c r="C83" i="10"/>
  <c r="D83" i="10"/>
  <c r="E83" i="10"/>
  <c r="F83" i="10"/>
  <c r="G83" i="10"/>
  <c r="H83" i="10"/>
  <c r="I83" i="10"/>
  <c r="J83" i="10"/>
  <c r="K83" i="10"/>
  <c r="L83" i="10"/>
  <c r="M83" i="10"/>
  <c r="N83" i="10"/>
  <c r="O83" i="10"/>
  <c r="P83" i="10"/>
  <c r="Q83" i="10"/>
  <c r="R83" i="10"/>
  <c r="S83" i="10"/>
  <c r="T83" i="10"/>
  <c r="C84" i="10"/>
  <c r="D84" i="10"/>
  <c r="E84" i="10"/>
  <c r="F84" i="10"/>
  <c r="G84" i="10"/>
  <c r="H84" i="10"/>
  <c r="I84" i="10"/>
  <c r="J84" i="10"/>
  <c r="K84" i="10"/>
  <c r="L84" i="10"/>
  <c r="M84" i="10"/>
  <c r="N84" i="10"/>
  <c r="O84" i="10"/>
  <c r="P84" i="10"/>
  <c r="Q84" i="10"/>
  <c r="R84" i="10"/>
  <c r="S84" i="10"/>
  <c r="T84" i="10"/>
  <c r="C85" i="10"/>
  <c r="D85" i="10"/>
  <c r="E85" i="10"/>
  <c r="F85" i="10"/>
  <c r="G85" i="10"/>
  <c r="H85" i="10"/>
  <c r="I85" i="10"/>
  <c r="J85" i="10"/>
  <c r="K85" i="10"/>
  <c r="L85" i="10"/>
  <c r="M85" i="10"/>
  <c r="N85" i="10"/>
  <c r="O85" i="10"/>
  <c r="P85" i="10"/>
  <c r="Q85" i="10"/>
  <c r="R85" i="10"/>
  <c r="S85" i="10"/>
  <c r="T85" i="10"/>
  <c r="C86" i="10"/>
  <c r="D86" i="10"/>
  <c r="E86" i="10"/>
  <c r="F86" i="10"/>
  <c r="G86" i="10"/>
  <c r="H86" i="10"/>
  <c r="I86" i="10"/>
  <c r="J86" i="10"/>
  <c r="K86" i="10"/>
  <c r="L86" i="10"/>
  <c r="M86" i="10"/>
  <c r="N86" i="10"/>
  <c r="O86" i="10"/>
  <c r="P86" i="10"/>
  <c r="Q86" i="10"/>
  <c r="R86" i="10"/>
  <c r="S86" i="10"/>
  <c r="T86" i="10"/>
  <c r="C87" i="10"/>
  <c r="D87" i="10"/>
  <c r="E87" i="10"/>
  <c r="F87" i="10"/>
  <c r="G87" i="10"/>
  <c r="H87" i="10"/>
  <c r="I87" i="10"/>
  <c r="J87" i="10"/>
  <c r="K87" i="10"/>
  <c r="L87" i="10"/>
  <c r="M87" i="10"/>
  <c r="N87" i="10"/>
  <c r="O87" i="10"/>
  <c r="P87" i="10"/>
  <c r="Q87" i="10"/>
  <c r="R87" i="10"/>
  <c r="S87" i="10"/>
  <c r="T87" i="10"/>
  <c r="C88" i="10"/>
  <c r="D88" i="10"/>
  <c r="E88" i="10"/>
  <c r="F88" i="10"/>
  <c r="G88" i="10"/>
  <c r="H88" i="10"/>
  <c r="I88" i="10"/>
  <c r="J88" i="10"/>
  <c r="K88" i="10"/>
  <c r="L88" i="10"/>
  <c r="M88" i="10"/>
  <c r="N88" i="10"/>
  <c r="O88" i="10"/>
  <c r="P88" i="10"/>
  <c r="Q88" i="10"/>
  <c r="R88" i="10"/>
  <c r="S88" i="10"/>
  <c r="T88" i="10"/>
  <c r="C89" i="10"/>
  <c r="D89" i="10"/>
  <c r="E89" i="10"/>
  <c r="F89" i="10"/>
  <c r="G89" i="10"/>
  <c r="H89" i="10"/>
  <c r="I89" i="10"/>
  <c r="J89" i="10"/>
  <c r="K89" i="10"/>
  <c r="L89" i="10"/>
  <c r="M89" i="10"/>
  <c r="N89" i="10"/>
  <c r="O89" i="10"/>
  <c r="P89" i="10"/>
  <c r="Q89" i="10"/>
  <c r="R89" i="10"/>
  <c r="S89" i="10"/>
  <c r="T89" i="10"/>
  <c r="C90" i="10"/>
  <c r="D90" i="10"/>
  <c r="E90" i="10"/>
  <c r="F90" i="10"/>
  <c r="G90" i="10"/>
  <c r="H90" i="10"/>
  <c r="I90" i="10"/>
  <c r="J90" i="10"/>
  <c r="K90" i="10"/>
  <c r="L90" i="10"/>
  <c r="M90" i="10"/>
  <c r="N90" i="10"/>
  <c r="O90" i="10"/>
  <c r="P90" i="10"/>
  <c r="Q90" i="10"/>
  <c r="R90" i="10"/>
  <c r="S90" i="10"/>
  <c r="T90" i="10"/>
  <c r="C91" i="10"/>
  <c r="D91" i="10"/>
  <c r="E91" i="10"/>
  <c r="F91" i="10"/>
  <c r="G91" i="10"/>
  <c r="H91" i="10"/>
  <c r="I91" i="10"/>
  <c r="J91" i="10"/>
  <c r="K91" i="10"/>
  <c r="L91" i="10"/>
  <c r="M91" i="10"/>
  <c r="N91" i="10"/>
  <c r="O91" i="10"/>
  <c r="P91" i="10"/>
  <c r="Q91" i="10"/>
  <c r="R91" i="10"/>
  <c r="S91" i="10"/>
  <c r="T91" i="10"/>
  <c r="C92" i="10"/>
  <c r="D92" i="10"/>
  <c r="E92" i="10"/>
  <c r="F92" i="10"/>
  <c r="G92" i="10"/>
  <c r="H92" i="10"/>
  <c r="I92" i="10"/>
  <c r="J92" i="10"/>
  <c r="K92" i="10"/>
  <c r="L92" i="10"/>
  <c r="M92" i="10"/>
  <c r="N92" i="10"/>
  <c r="O92" i="10"/>
  <c r="P92" i="10"/>
  <c r="Q92" i="10"/>
  <c r="R92" i="10"/>
  <c r="S92" i="10"/>
  <c r="T92" i="10"/>
  <c r="C93" i="10"/>
  <c r="D93" i="10"/>
  <c r="E93" i="10"/>
  <c r="F93" i="10"/>
  <c r="G93" i="10"/>
  <c r="H93" i="10"/>
  <c r="I93" i="10"/>
  <c r="J93" i="10"/>
  <c r="K93" i="10"/>
  <c r="L93" i="10"/>
  <c r="M93" i="10"/>
  <c r="N93" i="10"/>
  <c r="O93" i="10"/>
  <c r="P93" i="10"/>
  <c r="Q93" i="10"/>
  <c r="R93" i="10"/>
  <c r="S93" i="10"/>
  <c r="T93" i="10"/>
  <c r="C94" i="10"/>
  <c r="D94" i="10"/>
  <c r="E94" i="10"/>
  <c r="F94" i="10"/>
  <c r="G94" i="10"/>
  <c r="H94" i="10"/>
  <c r="I94" i="10"/>
  <c r="J94" i="10"/>
  <c r="K94" i="10"/>
  <c r="L94" i="10"/>
  <c r="M94" i="10"/>
  <c r="N94" i="10"/>
  <c r="O94" i="10"/>
  <c r="P94" i="10"/>
  <c r="Q94" i="10"/>
  <c r="R94" i="10"/>
  <c r="S94" i="10"/>
  <c r="T94" i="10"/>
  <c r="C95" i="10"/>
  <c r="D95" i="10"/>
  <c r="E95" i="10"/>
  <c r="F95" i="10"/>
  <c r="G95" i="10"/>
  <c r="H95" i="10"/>
  <c r="I95" i="10"/>
  <c r="J95" i="10"/>
  <c r="K95" i="10"/>
  <c r="L95" i="10"/>
  <c r="M95" i="10"/>
  <c r="N95" i="10"/>
  <c r="O95" i="10"/>
  <c r="P95" i="10"/>
  <c r="C96" i="10"/>
  <c r="D96" i="10"/>
  <c r="E96" i="10"/>
  <c r="F96" i="10"/>
  <c r="G96" i="10"/>
  <c r="H96" i="10"/>
  <c r="I96" i="10"/>
  <c r="J96" i="10"/>
  <c r="K96" i="10"/>
  <c r="L96" i="10"/>
  <c r="M96" i="10"/>
  <c r="N96" i="10"/>
  <c r="O96" i="10"/>
  <c r="P96" i="10"/>
  <c r="C97" i="10"/>
  <c r="D97" i="10"/>
  <c r="E97" i="10"/>
  <c r="F97" i="10"/>
  <c r="G97" i="10"/>
  <c r="H97" i="10"/>
  <c r="I97" i="10"/>
  <c r="J97" i="10"/>
  <c r="K97" i="10"/>
  <c r="L97" i="10"/>
  <c r="M97" i="10"/>
  <c r="N97" i="10"/>
  <c r="O97" i="10"/>
  <c r="P97"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68" i="10"/>
  <c r="D34" i="10"/>
  <c r="E34" i="10"/>
  <c r="F34" i="10"/>
  <c r="G34" i="10"/>
  <c r="H34" i="10"/>
  <c r="I34" i="10"/>
  <c r="J34" i="10"/>
  <c r="K34" i="10"/>
  <c r="L34" i="10"/>
  <c r="M34" i="10"/>
  <c r="N34" i="10"/>
  <c r="O34" i="10"/>
  <c r="P34" i="10"/>
  <c r="Q34" i="10"/>
  <c r="R34" i="10"/>
  <c r="S34" i="10"/>
  <c r="T34" i="10"/>
  <c r="C34" i="10"/>
  <c r="B34" i="10"/>
  <c r="D14" i="9"/>
  <c r="D15" i="9"/>
  <c r="D16" i="9"/>
  <c r="D17" i="9"/>
  <c r="D18" i="9"/>
  <c r="D19" i="9"/>
  <c r="D20" i="9"/>
  <c r="D21" i="9"/>
  <c r="D13" i="9"/>
  <c r="C22" i="9"/>
  <c r="C23" i="9" s="1"/>
  <c r="B22" i="9"/>
  <c r="B23" i="9" s="1"/>
  <c r="D10" i="9"/>
  <c r="D9" i="9"/>
  <c r="D4" i="9"/>
  <c r="D5" i="9"/>
  <c r="D6" i="9"/>
  <c r="D7" i="9"/>
  <c r="D8" i="9"/>
  <c r="D3" i="9"/>
  <c r="C13" i="4"/>
  <c r="C16" i="4" s="1"/>
  <c r="D13" i="4"/>
  <c r="D16" i="4" s="1"/>
  <c r="E13" i="4"/>
  <c r="E16" i="4" s="1"/>
  <c r="F13" i="4"/>
  <c r="F16" i="4" s="1"/>
  <c r="G13" i="4"/>
  <c r="G16" i="4" s="1"/>
  <c r="H13" i="4"/>
  <c r="H16" i="4" s="1"/>
  <c r="I13" i="4"/>
  <c r="I16" i="4" s="1"/>
  <c r="J13" i="4"/>
  <c r="J16" i="4" s="1"/>
  <c r="K13" i="4"/>
  <c r="K16" i="4" s="1"/>
  <c r="L13" i="4"/>
  <c r="L16" i="4" s="1"/>
  <c r="M13" i="4"/>
  <c r="M16" i="4" s="1"/>
  <c r="N13" i="4"/>
  <c r="N16" i="4" s="1"/>
  <c r="O13" i="4"/>
  <c r="O16" i="4" s="1"/>
  <c r="P13" i="4"/>
  <c r="P16" i="4" s="1"/>
  <c r="Q13" i="4"/>
  <c r="Q16" i="4" s="1"/>
  <c r="R13" i="4"/>
  <c r="R16" i="4" s="1"/>
  <c r="S13" i="4"/>
  <c r="S16" i="4" s="1"/>
  <c r="T13" i="4"/>
  <c r="T16" i="4" s="1"/>
  <c r="U13" i="4"/>
  <c r="U16" i="4" s="1"/>
  <c r="V13" i="4"/>
  <c r="V16" i="4" s="1"/>
  <c r="W13" i="4"/>
  <c r="W16" i="4" s="1"/>
  <c r="X13" i="4"/>
  <c r="X16" i="4" s="1"/>
  <c r="Y13" i="4"/>
  <c r="Y16" i="4" s="1"/>
  <c r="Z13" i="4"/>
  <c r="Z16" i="4" s="1"/>
  <c r="AA13" i="4"/>
  <c r="AA16" i="4" s="1"/>
  <c r="AB13" i="4"/>
  <c r="AB16" i="4" s="1"/>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E48" i="3" s="1"/>
  <c r="E49" i="3" s="1"/>
  <c r="F46" i="3"/>
  <c r="G46" i="3"/>
  <c r="H46" i="3"/>
  <c r="I46" i="3"/>
  <c r="J46" i="3"/>
  <c r="K46" i="3"/>
  <c r="L46" i="3"/>
  <c r="M46" i="3"/>
  <c r="N46" i="3"/>
  <c r="O46" i="3"/>
  <c r="P46" i="3"/>
  <c r="Q46" i="3"/>
  <c r="R46" i="3"/>
  <c r="S46" i="3"/>
  <c r="T46" i="3"/>
  <c r="U46" i="3"/>
  <c r="V46" i="3"/>
  <c r="W46" i="3"/>
  <c r="X46" i="3"/>
  <c r="Y46" i="3"/>
  <c r="Z46" i="3"/>
  <c r="AA46" i="3"/>
  <c r="AB46" i="3"/>
  <c r="C47" i="3"/>
  <c r="C48" i="3" s="1"/>
  <c r="C49" i="3" s="1"/>
  <c r="D47" i="3"/>
  <c r="E47" i="3"/>
  <c r="F47" i="3"/>
  <c r="F48" i="3" s="1"/>
  <c r="F49" i="3" s="1"/>
  <c r="G47" i="3"/>
  <c r="G48" i="3" s="1"/>
  <c r="G49" i="3" s="1"/>
  <c r="H47" i="3"/>
  <c r="I47" i="3"/>
  <c r="J47" i="3"/>
  <c r="J48" i="3" s="1"/>
  <c r="J49" i="3" s="1"/>
  <c r="K47" i="3"/>
  <c r="K48" i="3" s="1"/>
  <c r="K49" i="3" s="1"/>
  <c r="L47" i="3"/>
  <c r="M47" i="3"/>
  <c r="N47" i="3"/>
  <c r="N48" i="3" s="1"/>
  <c r="N49" i="3" s="1"/>
  <c r="O47" i="3"/>
  <c r="O48" i="3" s="1"/>
  <c r="O49" i="3" s="1"/>
  <c r="P47" i="3"/>
  <c r="Q47" i="3"/>
  <c r="R47" i="3"/>
  <c r="R48" i="3" s="1"/>
  <c r="R49" i="3" s="1"/>
  <c r="S47" i="3"/>
  <c r="S48" i="3" s="1"/>
  <c r="S49" i="3" s="1"/>
  <c r="T47" i="3"/>
  <c r="U47" i="3"/>
  <c r="V47" i="3"/>
  <c r="V48" i="3" s="1"/>
  <c r="V49" i="3" s="1"/>
  <c r="W47" i="3"/>
  <c r="W48" i="3" s="1"/>
  <c r="W49" i="3" s="1"/>
  <c r="X47" i="3"/>
  <c r="Y47" i="3"/>
  <c r="Z47" i="3"/>
  <c r="Z48" i="3" s="1"/>
  <c r="Z49" i="3" s="1"/>
  <c r="AA47" i="3"/>
  <c r="AA48" i="3" s="1"/>
  <c r="AA49" i="3" s="1"/>
  <c r="AB47" i="3"/>
  <c r="D48" i="3"/>
  <c r="H48" i="3"/>
  <c r="H49" i="3" s="1"/>
  <c r="I48" i="3"/>
  <c r="I49" i="3" s="1"/>
  <c r="L48" i="3"/>
  <c r="M48" i="3"/>
  <c r="M49" i="3" s="1"/>
  <c r="P48" i="3"/>
  <c r="P49" i="3" s="1"/>
  <c r="Q48" i="3"/>
  <c r="Q49" i="3" s="1"/>
  <c r="T48" i="3"/>
  <c r="U48" i="3"/>
  <c r="U49" i="3" s="1"/>
  <c r="X48" i="3"/>
  <c r="X49" i="3" s="1"/>
  <c r="Y48" i="3"/>
  <c r="Y49" i="3" s="1"/>
  <c r="D49" i="3"/>
  <c r="L49" i="3"/>
  <c r="T49" i="3"/>
  <c r="C42" i="2"/>
  <c r="D42" i="2"/>
  <c r="E42" i="2"/>
  <c r="F42" i="2"/>
  <c r="G42" i="2"/>
  <c r="H42" i="2"/>
  <c r="I42" i="2"/>
  <c r="J42" i="2"/>
  <c r="K42" i="2"/>
  <c r="L42" i="2"/>
  <c r="M42" i="2"/>
  <c r="N42" i="2"/>
  <c r="O42" i="2"/>
  <c r="P42" i="2"/>
  <c r="Q42" i="2"/>
  <c r="R42" i="2"/>
  <c r="S42" i="2"/>
  <c r="T42" i="2"/>
  <c r="U42" i="2"/>
  <c r="V42" i="2"/>
  <c r="W42" i="2"/>
  <c r="X42" i="2"/>
  <c r="Y42" i="2"/>
  <c r="Z42" i="2"/>
  <c r="AA42" i="2"/>
  <c r="AB42" i="2"/>
  <c r="C43" i="2"/>
  <c r="D43" i="2"/>
  <c r="E43" i="2"/>
  <c r="F43" i="2"/>
  <c r="G43" i="2"/>
  <c r="H43" i="2"/>
  <c r="I43" i="2"/>
  <c r="J43" i="2"/>
  <c r="K43" i="2"/>
  <c r="L43" i="2"/>
  <c r="M43" i="2"/>
  <c r="N43" i="2"/>
  <c r="O43" i="2"/>
  <c r="P43" i="2"/>
  <c r="Q43" i="2"/>
  <c r="R43" i="2"/>
  <c r="S43" i="2"/>
  <c r="T43" i="2"/>
  <c r="U43" i="2"/>
  <c r="V43" i="2"/>
  <c r="W43" i="2"/>
  <c r="X43" i="2"/>
  <c r="Y43" i="2"/>
  <c r="Z43" i="2"/>
  <c r="AA43" i="2"/>
  <c r="AB43" i="2"/>
  <c r="C44" i="2"/>
  <c r="D44" i="2"/>
  <c r="E44" i="2"/>
  <c r="E45" i="2" s="1"/>
  <c r="E46" i="2" s="1"/>
  <c r="F44" i="2"/>
  <c r="G44" i="2"/>
  <c r="H44" i="2"/>
  <c r="H45" i="2" s="1"/>
  <c r="H46" i="2" s="1"/>
  <c r="I44" i="2"/>
  <c r="I45" i="2" s="1"/>
  <c r="I46" i="2" s="1"/>
  <c r="J44" i="2"/>
  <c r="K44" i="2"/>
  <c r="L44" i="2"/>
  <c r="M44" i="2"/>
  <c r="M45" i="2" s="1"/>
  <c r="M46" i="2" s="1"/>
  <c r="N44" i="2"/>
  <c r="O44" i="2"/>
  <c r="P44" i="2"/>
  <c r="P45" i="2" s="1"/>
  <c r="P46" i="2" s="1"/>
  <c r="Q44" i="2"/>
  <c r="Q45" i="2" s="1"/>
  <c r="Q46" i="2" s="1"/>
  <c r="R44" i="2"/>
  <c r="S44" i="2"/>
  <c r="T44" i="2"/>
  <c r="U44" i="2"/>
  <c r="U45" i="2" s="1"/>
  <c r="U46" i="2" s="1"/>
  <c r="V44" i="2"/>
  <c r="W44" i="2"/>
  <c r="X44" i="2"/>
  <c r="X45" i="2" s="1"/>
  <c r="X46" i="2" s="1"/>
  <c r="Y44" i="2"/>
  <c r="Y45" i="2" s="1"/>
  <c r="Y46" i="2" s="1"/>
  <c r="Z44" i="2"/>
  <c r="AA44" i="2"/>
  <c r="AB44" i="2"/>
  <c r="D45" i="2"/>
  <c r="D46" i="2" s="1"/>
  <c r="L45" i="2"/>
  <c r="L46" i="2" s="1"/>
  <c r="T45" i="2"/>
  <c r="T46" i="2" s="1"/>
  <c r="AB45" i="2"/>
  <c r="AB46" i="2" s="1"/>
  <c r="F33" i="13" l="1"/>
  <c r="D33" i="13"/>
  <c r="C33" i="13"/>
  <c r="E33" i="13"/>
  <c r="R53" i="18" a="1"/>
  <c r="R53" i="18" s="1"/>
  <c r="AV33" i="18" a="1"/>
  <c r="AV33" i="18" s="1"/>
  <c r="H13" i="18"/>
  <c r="G13" i="18"/>
  <c r="I13" i="18"/>
  <c r="D13" i="18"/>
  <c r="J13" i="18"/>
  <c r="C13" i="18"/>
  <c r="F13" i="18"/>
  <c r="K13" i="18"/>
  <c r="E13" i="18"/>
  <c r="E29" i="12"/>
  <c r="F29" i="12"/>
  <c r="AA45" i="2"/>
  <c r="AA46" i="2" s="1"/>
  <c r="S45" i="2"/>
  <c r="S46" i="2" s="1"/>
  <c r="K45" i="2"/>
  <c r="K46" i="2" s="1"/>
  <c r="G45" i="2"/>
  <c r="G46" i="2" s="1"/>
  <c r="C45" i="2"/>
  <c r="C46" i="2" s="1"/>
  <c r="W45" i="2"/>
  <c r="W46" i="2" s="1"/>
  <c r="O45" i="2"/>
  <c r="O46" i="2" s="1"/>
  <c r="Z45" i="2"/>
  <c r="Z46" i="2" s="1"/>
  <c r="V45" i="2"/>
  <c r="V46" i="2" s="1"/>
  <c r="R45" i="2"/>
  <c r="R46" i="2" s="1"/>
  <c r="N45" i="2"/>
  <c r="N46" i="2" s="1"/>
  <c r="J45" i="2"/>
  <c r="J46" i="2" s="1"/>
  <c r="F45" i="2"/>
  <c r="F46" i="2" s="1"/>
  <c r="AB48" i="3"/>
  <c r="AB49" i="3" s="1"/>
  <c r="D22" i="9"/>
  <c r="D23" i="9" l="1"/>
  <c r="E3" i="9" l="1"/>
  <c r="E8" i="9"/>
  <c r="E7" i="9"/>
  <c r="E18" i="9"/>
  <c r="E17" i="9"/>
  <c r="E5" i="9"/>
  <c r="E4" i="9"/>
  <c r="E13" i="9"/>
  <c r="E6" i="9"/>
  <c r="E19" i="9"/>
  <c r="E14" i="9"/>
  <c r="E10" i="9"/>
  <c r="E20" i="9"/>
  <c r="E15" i="9"/>
  <c r="E21" i="9"/>
  <c r="E16" i="9"/>
  <c r="E9" i="9"/>
  <c r="E22" i="9"/>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8">
    <bk>
      <extLst>
        <ext uri="{3e2802c4-a4d2-4d8b-9148-e3be6c30e623}">
          <xlrd:rvb i="0"/>
        </ext>
      </extLst>
    </bk>
    <bk>
      <extLst>
        <ext uri="{3e2802c4-a4d2-4d8b-9148-e3be6c30e623}">
          <xlrd:rvb i="50"/>
        </ext>
      </extLst>
    </bk>
    <bk>
      <extLst>
        <ext uri="{3e2802c4-a4d2-4d8b-9148-e3be6c30e623}">
          <xlrd:rvb i="116"/>
        </ext>
      </extLst>
    </bk>
    <bk>
      <extLst>
        <ext uri="{3e2802c4-a4d2-4d8b-9148-e3be6c30e623}">
          <xlrd:rvb i="180"/>
        </ext>
      </extLst>
    </bk>
    <bk>
      <extLst>
        <ext uri="{3e2802c4-a4d2-4d8b-9148-e3be6c30e623}">
          <xlrd:rvb i="237"/>
        </ext>
      </extLst>
    </bk>
    <bk>
      <extLst>
        <ext uri="{3e2802c4-a4d2-4d8b-9148-e3be6c30e623}">
          <xlrd:rvb i="300"/>
        </ext>
      </extLst>
    </bk>
    <bk>
      <extLst>
        <ext uri="{3e2802c4-a4d2-4d8b-9148-e3be6c30e623}">
          <xlrd:rvb i="472"/>
        </ext>
      </extLst>
    </bk>
    <bk>
      <extLst>
        <ext uri="{3e2802c4-a4d2-4d8b-9148-e3be6c30e623}">
          <xlrd:rvb i="558"/>
        </ext>
      </extLst>
    </bk>
    <bk>
      <extLst>
        <ext uri="{3e2802c4-a4d2-4d8b-9148-e3be6c30e623}">
          <xlrd:rvb i="604"/>
        </ext>
      </extLst>
    </bk>
    <bk>
      <extLst>
        <ext uri="{3e2802c4-a4d2-4d8b-9148-e3be6c30e623}">
          <xlrd:rvb i="666"/>
        </ext>
      </extLst>
    </bk>
    <bk>
      <extLst>
        <ext uri="{3e2802c4-a4d2-4d8b-9148-e3be6c30e623}">
          <xlrd:rvb i="706"/>
        </ext>
      </extLst>
    </bk>
    <bk>
      <extLst>
        <ext uri="{3e2802c4-a4d2-4d8b-9148-e3be6c30e623}">
          <xlrd:rvb i="769"/>
        </ext>
      </extLst>
    </bk>
    <bk>
      <extLst>
        <ext uri="{3e2802c4-a4d2-4d8b-9148-e3be6c30e623}">
          <xlrd:rvb i="902"/>
        </ext>
      </extLst>
    </bk>
    <bk>
      <extLst>
        <ext uri="{3e2802c4-a4d2-4d8b-9148-e3be6c30e623}">
          <xlrd:rvb i="952"/>
        </ext>
      </extLst>
    </bk>
    <bk>
      <extLst>
        <ext uri="{3e2802c4-a4d2-4d8b-9148-e3be6c30e623}">
          <xlrd:rvb i="1011"/>
        </ext>
      </extLst>
    </bk>
    <bk>
      <extLst>
        <ext uri="{3e2802c4-a4d2-4d8b-9148-e3be6c30e623}">
          <xlrd:rvb i="1069"/>
        </ext>
      </extLst>
    </bk>
    <bk>
      <extLst>
        <ext uri="{3e2802c4-a4d2-4d8b-9148-e3be6c30e623}">
          <xlrd:rvb i="1136"/>
        </ext>
      </extLst>
    </bk>
    <bk>
      <extLst>
        <ext uri="{3e2802c4-a4d2-4d8b-9148-e3be6c30e623}">
          <xlrd:rvb i="1210"/>
        </ext>
      </extLst>
    </bk>
    <bk>
      <extLst>
        <ext uri="{3e2802c4-a4d2-4d8b-9148-e3be6c30e623}">
          <xlrd:rvb i="1258"/>
        </ext>
      </extLst>
    </bk>
    <bk>
      <extLst>
        <ext uri="{3e2802c4-a4d2-4d8b-9148-e3be6c30e623}">
          <xlrd:rvb i="1312"/>
        </ext>
      </extLst>
    </bk>
    <bk>
      <extLst>
        <ext uri="{3e2802c4-a4d2-4d8b-9148-e3be6c30e623}">
          <xlrd:rvb i="1362"/>
        </ext>
      </extLst>
    </bk>
    <bk>
      <extLst>
        <ext uri="{3e2802c4-a4d2-4d8b-9148-e3be6c30e623}">
          <xlrd:rvb i="1412"/>
        </ext>
      </extLst>
    </bk>
    <bk>
      <extLst>
        <ext uri="{3e2802c4-a4d2-4d8b-9148-e3be6c30e623}">
          <xlrd:rvb i="1461"/>
        </ext>
      </extLst>
    </bk>
    <bk>
      <extLst>
        <ext uri="{3e2802c4-a4d2-4d8b-9148-e3be6c30e623}">
          <xlrd:rvb i="1522"/>
        </ext>
      </extLst>
    </bk>
    <bk>
      <extLst>
        <ext uri="{3e2802c4-a4d2-4d8b-9148-e3be6c30e623}">
          <xlrd:rvb i="1574"/>
        </ext>
      </extLst>
    </bk>
    <bk>
      <extLst>
        <ext uri="{3e2802c4-a4d2-4d8b-9148-e3be6c30e623}">
          <xlrd:rvb i="1638"/>
        </ext>
      </extLst>
    </bk>
    <bk>
      <extLst>
        <ext uri="{3e2802c4-a4d2-4d8b-9148-e3be6c30e623}">
          <xlrd:rvb i="1694"/>
        </ext>
      </extLst>
    </bk>
    <bk>
      <extLst>
        <ext uri="{3e2802c4-a4d2-4d8b-9148-e3be6c30e623}">
          <xlrd:rvb i="1738"/>
        </ext>
      </extLst>
    </bk>
  </futureMetadata>
  <cellMetadata count="1">
    <bk>
      <rc t="1" v="0"/>
    </bk>
  </cellMetadata>
  <valueMetadata count="28">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valueMetadata>
</metadata>
</file>

<file path=xl/sharedStrings.xml><?xml version="1.0" encoding="utf-8"?>
<sst xmlns="http://schemas.openxmlformats.org/spreadsheetml/2006/main" count="16893" uniqueCount="371">
  <si>
    <t>EU13 Agricultural GVA / Total GVA</t>
  </si>
  <si>
    <t>EU13</t>
  </si>
  <si>
    <t>EU13 Total Agricultural GVA</t>
  </si>
  <si>
    <t>EU13 Forestry and logging</t>
  </si>
  <si>
    <t>EU13 Crop and animal production, hunting and related service activities</t>
  </si>
  <si>
    <t>EU13 Total - all NACE activities</t>
  </si>
  <si>
    <t/>
  </si>
  <si>
    <t>Forestry and logging</t>
  </si>
  <si>
    <t>Slovakia</t>
  </si>
  <si>
    <t>Crop and animal production, hunting and related service activities</t>
  </si>
  <si>
    <t>Total - all NACE activities</t>
  </si>
  <si>
    <t>Slovenia</t>
  </si>
  <si>
    <t>Romania</t>
  </si>
  <si>
    <t>Poland</t>
  </si>
  <si>
    <t>Malta</t>
  </si>
  <si>
    <t>Hungary</t>
  </si>
  <si>
    <t>Lithuania</t>
  </si>
  <si>
    <t>Latvia</t>
  </si>
  <si>
    <t>Cyprus</t>
  </si>
  <si>
    <t>Croatia</t>
  </si>
  <si>
    <t>Estonia</t>
  </si>
  <si>
    <t>Czechia</t>
  </si>
  <si>
    <t>Bulgaria</t>
  </si>
  <si>
    <t>EU14 Agricultural GVA / Total GVA</t>
  </si>
  <si>
    <t>EU14</t>
  </si>
  <si>
    <t>EU14 Total Agricultural GVA</t>
  </si>
  <si>
    <t>EU14 Forestry and logging</t>
  </si>
  <si>
    <t>EU14 Crop and animal production, hunting and related service activities</t>
  </si>
  <si>
    <t>EU14 Total - all NACE activities</t>
  </si>
  <si>
    <t>Sweden</t>
  </si>
  <si>
    <t>Finland</t>
  </si>
  <si>
    <t>Portugal</t>
  </si>
  <si>
    <t>Austria</t>
  </si>
  <si>
    <t>Netherlands</t>
  </si>
  <si>
    <t>Luxembourg</t>
  </si>
  <si>
    <t>Italy</t>
  </si>
  <si>
    <t>France</t>
  </si>
  <si>
    <t>Spain</t>
  </si>
  <si>
    <t>Greece</t>
  </si>
  <si>
    <t>Ireland</t>
  </si>
  <si>
    <t>Germany</t>
  </si>
  <si>
    <t>Denmark</t>
  </si>
  <si>
    <t>Belgium</t>
  </si>
  <si>
    <t>European Union - 27 countries (from 2020)</t>
  </si>
  <si>
    <t>EU27 Agricultural GVA / Total GVA</t>
  </si>
  <si>
    <t>provisional</t>
  </si>
  <si>
    <t>p</t>
  </si>
  <si>
    <t>estimated</t>
  </si>
  <si>
    <t>e</t>
  </si>
  <si>
    <t>confidential</t>
  </si>
  <si>
    <t>c</t>
  </si>
  <si>
    <t>break in time series</t>
  </si>
  <si>
    <t>b</t>
  </si>
  <si>
    <t>Available flags:</t>
  </si>
  <si>
    <t>not available</t>
  </si>
  <si>
    <t>:</t>
  </si>
  <si>
    <t>Special value</t>
  </si>
  <si>
    <t>Kosovo*</t>
  </si>
  <si>
    <t>Türkiye</t>
  </si>
  <si>
    <t>Serbia</t>
  </si>
  <si>
    <t>Albania</t>
  </si>
  <si>
    <t>North Macedonia</t>
  </si>
  <si>
    <t>Montenegro</t>
  </si>
  <si>
    <t>Bosnia and Herzegovina</t>
  </si>
  <si>
    <t>United Kingdom</t>
  </si>
  <si>
    <t>Switzerland</t>
  </si>
  <si>
    <t>Norway</t>
  </si>
  <si>
    <t>Liechtenstein</t>
  </si>
  <si>
    <t>Iceland</t>
  </si>
  <si>
    <t>Euro area - 12 countries (2001-2006)</t>
  </si>
  <si>
    <t>Euro area - 19 countries  (2015-2022)</t>
  </si>
  <si>
    <t>Euro area – 20 countries (from 2023)</t>
  </si>
  <si>
    <t>Euro area (EA11-1999, EA12-2001, EA13-2007, EA15-2008, EA16-2009, EA17-2011, EA18-2014, EA19-2015, EA20-2023)</t>
  </si>
  <si>
    <t>European Union - 15 countries (1995-2004)</t>
  </si>
  <si>
    <t>European Union - 28 countries (2013-2020)</t>
  </si>
  <si>
    <t>NACE_R2 (Labels)</t>
  </si>
  <si>
    <t>GEO (Labels)</t>
  </si>
  <si>
    <t>2023</t>
  </si>
  <si>
    <t>2022</t>
  </si>
  <si>
    <t>2021</t>
  </si>
  <si>
    <t>2020</t>
  </si>
  <si>
    <t>2019</t>
  </si>
  <si>
    <t>2018</t>
  </si>
  <si>
    <t>2017</t>
  </si>
  <si>
    <t>2016</t>
  </si>
  <si>
    <t>2015</t>
  </si>
  <si>
    <t>2014</t>
  </si>
  <si>
    <t>2013</t>
  </si>
  <si>
    <t>2012</t>
  </si>
  <si>
    <t>2011</t>
  </si>
  <si>
    <t>2010</t>
  </si>
  <si>
    <t>2009</t>
  </si>
  <si>
    <t>2008</t>
  </si>
  <si>
    <t>2007</t>
  </si>
  <si>
    <t>2006</t>
  </si>
  <si>
    <t>2005</t>
  </si>
  <si>
    <t>2004</t>
  </si>
  <si>
    <t>2003</t>
  </si>
  <si>
    <t>2002</t>
  </si>
  <si>
    <t>2001</t>
  </si>
  <si>
    <t>2000</t>
  </si>
  <si>
    <t>1999</t>
  </si>
  <si>
    <t>1998</t>
  </si>
  <si>
    <t>1997</t>
  </si>
  <si>
    <t>1996</t>
  </si>
  <si>
    <t>1995</t>
  </si>
  <si>
    <t>1994</t>
  </si>
  <si>
    <t>1993</t>
  </si>
  <si>
    <t>1992</t>
  </si>
  <si>
    <t>1991</t>
  </si>
  <si>
    <t>1990</t>
  </si>
  <si>
    <t>1989</t>
  </si>
  <si>
    <t>1988</t>
  </si>
  <si>
    <t>1987</t>
  </si>
  <si>
    <t>1986</t>
  </si>
  <si>
    <t>1985</t>
  </si>
  <si>
    <t>1984</t>
  </si>
  <si>
    <t>1983</t>
  </si>
  <si>
    <t>1982</t>
  </si>
  <si>
    <t>1981</t>
  </si>
  <si>
    <t>1980</t>
  </si>
  <si>
    <t>1979</t>
  </si>
  <si>
    <t>1978</t>
  </si>
  <si>
    <t>1977</t>
  </si>
  <si>
    <t>1976</t>
  </si>
  <si>
    <t>1975</t>
  </si>
  <si>
    <t>TIME</t>
  </si>
  <si>
    <t>Value added, gross</t>
  </si>
  <si>
    <t>National accounts indicator (ESA 2010)</t>
  </si>
  <si>
    <t>Current prices, million euro</t>
  </si>
  <si>
    <t>Unit of measure</t>
  </si>
  <si>
    <t>Annual</t>
  </si>
  <si>
    <t>Time frequency</t>
  </si>
  <si>
    <t>30/05/2024 23:00</t>
  </si>
  <si>
    <t xml:space="preserve">Last updated: </t>
  </si>
  <si>
    <t>National accounts aggregates by industry (up to NACE A*64) [nama_10_a64__custom_11712044]</t>
  </si>
  <si>
    <t xml:space="preserve">Dataset: </t>
  </si>
  <si>
    <t>Data extracted on 06/06/2024 14:25:12 from [ESTAT]</t>
  </si>
  <si>
    <t>Agriculture's share GDP as %</t>
  </si>
  <si>
    <t>Ratio 1955/2009</t>
  </si>
  <si>
    <t>source: https://ils.bib.uclouvain.be/uclouvain/documents/1875234</t>
  </si>
  <si>
    <t>Commitment appropriations</t>
  </si>
  <si>
    <t>Total 2021-2027</t>
  </si>
  <si>
    <t>1. Single market, innovation and digital</t>
  </si>
  <si>
    <t>2. Cohesion, resilience and values</t>
  </si>
  <si>
    <t>2a. Economic, social and territorial cohesion</t>
  </si>
  <si>
    <t>2b. Resilience and values</t>
  </si>
  <si>
    <t>3. Natural resources and environment</t>
  </si>
  <si>
    <t>4. Migration and border management</t>
  </si>
  <si>
    <t>5. Security and defence</t>
  </si>
  <si>
    <t>6. Neighbourhood and the world</t>
  </si>
  <si>
    <t>7. European public administration</t>
  </si>
  <si>
    <t>of which: administrative expenditure of the institutions</t>
  </si>
  <si>
    <t>TOTAL COMMITMENT APPROPRIATIONS</t>
  </si>
  <si>
    <t>TOTAL PAYMENT APPROPRIATIONS</t>
  </si>
  <si>
    <t>3a. Pillar One EAGF</t>
  </si>
  <si>
    <t>3b. Pillar Two EAFRD</t>
  </si>
  <si>
    <t>3c. Other Natural resources and environment</t>
  </si>
  <si>
    <t>source: https://www.europarl.europa.eu/factsheets/en/sheet/29/multiannual-financial-framework</t>
  </si>
  <si>
    <t>CAP expenditure as % EU expenditure (current prices)</t>
  </si>
  <si>
    <t>CAP at % expenditure</t>
  </si>
  <si>
    <t>Year</t>
  </si>
  <si>
    <t>source: https://agriculture.ec.europa.eu/data-and-analysis/financing/cap-expenditure_en#:~:text=2017%2D21%20average)-,CAP%20expenditure%20in%20the%20total%20EU%20expenditure,to%20about%2023.5%25%20in%202022.</t>
  </si>
  <si>
    <t>EU CAP expenditure</t>
  </si>
  <si>
    <t>Type of intervention</t>
  </si>
  <si>
    <t>EU contribution</t>
  </si>
  <si>
    <t>Total public expenditure (EU and national co-financing)</t>
  </si>
  <si>
    <t>Support through European Agricultural Guarantee Fund</t>
  </si>
  <si>
    <t xml:space="preserve">National co-financing </t>
  </si>
  <si>
    <t>% as a share of the total public expenditure</t>
  </si>
  <si>
    <t>BISS – basic income support for sustainability</t>
  </si>
  <si>
    <t>CIS – coupled income support</t>
  </si>
  <si>
    <t>CIS-YF – complentary income for young farmers</t>
  </si>
  <si>
    <t>CRISS – complementary redistributive income support for sustainability</t>
  </si>
  <si>
    <t>Eco-scheme – schemes for the climate, the environment and animal welfare</t>
  </si>
  <si>
    <t>Cotton – crop specific payment for cotton</t>
  </si>
  <si>
    <t>Total direct payments – EAGF*</t>
  </si>
  <si>
    <t>Total sectoral support – EAGF</t>
  </si>
  <si>
    <t>Support through European Agricultural Fund for Rural Development (EAFRD)</t>
  </si>
  <si>
    <t>INV – investments</t>
  </si>
  <si>
    <t>ASD – areas with specific disadvantages</t>
  </si>
  <si>
    <t>ANC – areas with natural constraints</t>
  </si>
  <si>
    <t>AECC – envronmental, climate and welfare related</t>
  </si>
  <si>
    <t>INSTAL – setting up of farmers and start-ups</t>
  </si>
  <si>
    <t>RISK – risk managemetn tools</t>
  </si>
  <si>
    <t>COOP – cooperation</t>
  </si>
  <si>
    <t>KNOW – knowledge and information</t>
  </si>
  <si>
    <t xml:space="preserve">Technical assistance </t>
  </si>
  <si>
    <t>Total support through EARFD – rural development</t>
  </si>
  <si>
    <t>Total CAP planned expediture</t>
  </si>
  <si>
    <t>Source: https://eur-lex.europa.eu/legal-content/EN/TXT/?uri=CELEX:32021R2115</t>
  </si>
  <si>
    <t>* Corrected for capping direct payments used by member states</t>
  </si>
  <si>
    <t>Member State</t>
  </si>
  <si>
    <t>Agricultural entrepreneurial income per family work unit ( EUR/AWU )</t>
  </si>
  <si>
    <t>Family farm income compared to the average wages in the whole economy (based on EUR/hour worked) ( % )</t>
  </si>
  <si>
    <t>EU-27</t>
  </si>
  <si>
    <t>EU-28</t>
  </si>
  <si>
    <t>n.a</t>
  </si>
  <si>
    <t>GEO (Codes)</t>
  </si>
  <si>
    <t>EU27_2020</t>
  </si>
  <si>
    <t>EU28</t>
  </si>
  <si>
    <t>BE</t>
  </si>
  <si>
    <t>BG</t>
  </si>
  <si>
    <t>CZ</t>
  </si>
  <si>
    <t>DK</t>
  </si>
  <si>
    <t>DE</t>
  </si>
  <si>
    <t>EE</t>
  </si>
  <si>
    <t>IE</t>
  </si>
  <si>
    <t>EL</t>
  </si>
  <si>
    <t>ES</t>
  </si>
  <si>
    <t>FR</t>
  </si>
  <si>
    <t>HR</t>
  </si>
  <si>
    <t>IT</t>
  </si>
  <si>
    <t>CY</t>
  </si>
  <si>
    <t>d</t>
  </si>
  <si>
    <t>LV</t>
  </si>
  <si>
    <t>LT</t>
  </si>
  <si>
    <t>LU</t>
  </si>
  <si>
    <t>HU</t>
  </si>
  <si>
    <t>MT</t>
  </si>
  <si>
    <t>NL</t>
  </si>
  <si>
    <t>AT</t>
  </si>
  <si>
    <t>PL</t>
  </si>
  <si>
    <t>PT</t>
  </si>
  <si>
    <t>RO</t>
  </si>
  <si>
    <t>SI</t>
  </si>
  <si>
    <t>SK</t>
  </si>
  <si>
    <t>FI</t>
  </si>
  <si>
    <t>SE</t>
  </si>
  <si>
    <t>UK</t>
  </si>
  <si>
    <t>Data extracted on 12/06/2024 14:31:37 from [ESTAT]</t>
  </si>
  <si>
    <t>Economic accounts for agriculture - values at real prices [aact_eaa04__custom_11793138]</t>
  </si>
  <si>
    <t>15/05/2024 11:00</t>
  </si>
  <si>
    <t>Time frequency [FREQ]</t>
  </si>
  <si>
    <t>Annual [A]</t>
  </si>
  <si>
    <t>List of products - EAA [ITM_NEWA]</t>
  </si>
  <si>
    <t>Entrepreneurial income [31000]</t>
  </si>
  <si>
    <t>Agricultural indicator [INDIC_AG]</t>
  </si>
  <si>
    <t>Production value at basic price [PROD_BP]</t>
  </si>
  <si>
    <t>Unit of measure [UNIT]</t>
  </si>
  <si>
    <t>Chain linked volumes (2015), million euro [CLV15_MEUR]</t>
  </si>
  <si>
    <t>EU</t>
  </si>
  <si>
    <t>European Union (EU6-1958, EU9-1973, EU10-1981, EU12-1986, EU15-1995, EU25-2004, EU27-2007, EU28-2013, EU27-2020)</t>
  </si>
  <si>
    <t>EU27_2020_EFTA</t>
  </si>
  <si>
    <t>European Union - 27 countries (from 2020) and European Free Trade Association (EFTA) countries</t>
  </si>
  <si>
    <t>EU27_2007</t>
  </si>
  <si>
    <t>European Union - 27 countries (2007-2013)</t>
  </si>
  <si>
    <t>EU25</t>
  </si>
  <si>
    <t>European Union - 25 countries (2004-2006)</t>
  </si>
  <si>
    <t>EU15</t>
  </si>
  <si>
    <t>EA</t>
  </si>
  <si>
    <t>EA20</t>
  </si>
  <si>
    <t>EA19</t>
  </si>
  <si>
    <t>EA16</t>
  </si>
  <si>
    <t>Euro area - 16 countries (2009-2010)</t>
  </si>
  <si>
    <t>EA12</t>
  </si>
  <si>
    <t>EA11</t>
  </si>
  <si>
    <t>Euro area - 11 countries (1999-2000)</t>
  </si>
  <si>
    <t>Data extracted on 12/06/2024 14:34:07 from [ESTAT]</t>
  </si>
  <si>
    <t>Agricultural labour input statistics: absolute figures (1 000 annual work units) [aact_ali01__custom_11793248]</t>
  </si>
  <si>
    <t>21/12/2023 11:00</t>
  </si>
  <si>
    <t>Non-salaried [41000]</t>
  </si>
  <si>
    <t>CIJFERS GRAFIEK 1 AGRICULTURAL ETNREPRENEURIAL INCOME</t>
  </si>
  <si>
    <t>Average wage of the whole economy (based on EUR per hour worked)</t>
  </si>
  <si>
    <t>26/03/2024 23:00</t>
  </si>
  <si>
    <t>Sex</t>
  </si>
  <si>
    <t>Total</t>
  </si>
  <si>
    <t>Standard output in Euros</t>
  </si>
  <si>
    <t>Utilised agricultural area</t>
  </si>
  <si>
    <t>Crops</t>
  </si>
  <si>
    <t>Holding</t>
  </si>
  <si>
    <t>AGE (Labels)</t>
  </si>
  <si>
    <t>Less than 25 years</t>
  </si>
  <si>
    <t>From 25 to 34 years</t>
  </si>
  <si>
    <t>From 35 to 39 years</t>
  </si>
  <si>
    <t>From 40 to 44 years</t>
  </si>
  <si>
    <t>From 45 to 54 years</t>
  </si>
  <si>
    <t>From 55 to 64 years</t>
  </si>
  <si>
    <t>65 years or over</t>
  </si>
  <si>
    <t>Data extracted on 14/06/2024 11:27:56 from [ESTAT]</t>
  </si>
  <si>
    <t>Farm indicators by age and sex of the manager, economic size of the farm, utilised agricultural area and NUTS 2 region [ef_m_farmang__custom_11822798]</t>
  </si>
  <si>
    <t>From 35 to 44 years</t>
  </si>
  <si>
    <t>https://ec.europa.eu/eurostat/databrowser/view/ef_m_farmang__custom_11822798/default/table?lang=en</t>
  </si>
  <si>
    <t>Relative age structure of EU farming population</t>
  </si>
  <si>
    <t>European Union</t>
  </si>
  <si>
    <t>European Union = European Union (EU6-1958, EU9-1973, EU10-1981, EU12-1986, EU15-1995, EU25-2004, EU27-2007, EU28-2013, EU27-2020)</t>
  </si>
  <si>
    <t>Data extracted on 14/06/2024 15:08:38 from [ESTAT]</t>
  </si>
  <si>
    <t>Farm indicators by age and sex of the manager, economic size of the farm, utilised agricultural area and NUTS 2 region [ef_m_farmang__custom_11824308]</t>
  </si>
  <si>
    <t>Ratio: farm managers &lt;40 years old / farm managers ≥ 65 years old, 2020</t>
  </si>
  <si>
    <t>27/03/2023 23:00</t>
  </si>
  <si>
    <t>TRAINING (Labels)</t>
  </si>
  <si>
    <t>Basic training</t>
  </si>
  <si>
    <t>Practical experience only</t>
  </si>
  <si>
    <t>Full agricultural training</t>
  </si>
  <si>
    <t>Data extracted on 19/06/2024 13:55:17 from [ESTAT]</t>
  </si>
  <si>
    <t>Agricultural holdings and utilised agricultural area by training, age and sex of farm managers [ef_mp_training__custom_11884180]</t>
  </si>
  <si>
    <t>Time</t>
  </si>
  <si>
    <t>Data extracted on 19/06/2024 13:56:27 from [ESTAT]</t>
  </si>
  <si>
    <t>Data extracted on 19/06/2024 13:56:55 from [ESTAT]</t>
  </si>
  <si>
    <t>Data extracted on 19/06/2024 13:57:10 from [ESTAT]</t>
  </si>
  <si>
    <t>Ratios per education level for young farmers (&lt;35 years)</t>
  </si>
  <si>
    <t>Ratios per education level for young farmers (&lt;40 years)</t>
  </si>
  <si>
    <t>Ratios per education level for young farmers (&lt;35 years) 2010</t>
  </si>
  <si>
    <t>Ratios per education level for young farmers (&lt;35 years) 2020</t>
  </si>
  <si>
    <t>Ratios per education level for young farmers (&lt;35 years) 2013</t>
  </si>
  <si>
    <t>Ratios per education level for young farmers (&lt;35 years) 2016</t>
  </si>
  <si>
    <t>Ratios per education level for young farmers (&lt;40 years) 2016</t>
  </si>
  <si>
    <t>Ratios per education level for young farmers (&lt;40 years) 2020</t>
  </si>
  <si>
    <t>Ratios per education level for young farmers (&lt;35 years) 2010-2020</t>
  </si>
  <si>
    <t>European Union 2010</t>
  </si>
  <si>
    <t>European Union2013</t>
  </si>
  <si>
    <t>European Union 2016</t>
  </si>
  <si>
    <t>European Union 2020</t>
  </si>
  <si>
    <t>20/06/2024 23:00</t>
  </si>
  <si>
    <t>Thousand persons</t>
  </si>
  <si>
    <t>Total employment domestic concept</t>
  </si>
  <si>
    <t>Ratio agriculture/total</t>
  </si>
  <si>
    <t>Data extracted on 24/06/2024 16:37:18 from [ESTAT]</t>
  </si>
  <si>
    <t>National accounts employment data by industry (up to NACE A*64) [nama_10_a64_e__custom_11938261]</t>
  </si>
  <si>
    <t>Turkey</t>
  </si>
  <si>
    <t>Ratio</t>
  </si>
  <si>
    <t>Difference</t>
  </si>
  <si>
    <t>13-21</t>
  </si>
  <si>
    <t>Annual relative decline</t>
  </si>
  <si>
    <t>Young/old farm managers</t>
  </si>
  <si>
    <t>Statistical classification of economic activities in the European Community (NACE Rev. 2)</t>
  </si>
  <si>
    <t>Data extracted on 25/06/2024 13:51:04 from [ESTAT]</t>
  </si>
  <si>
    <t>National accounts employment data by industry (up to NACE A*64) [nama_10_a64_e__custom_11949419]</t>
  </si>
  <si>
    <t>29/05/2024 23:00</t>
  </si>
  <si>
    <t>Statistical information</t>
  </si>
  <si>
    <t>Legal form</t>
  </si>
  <si>
    <t>Person</t>
  </si>
  <si>
    <t>WSTATUS (Labels)</t>
  </si>
  <si>
    <t>Farm labour force, directly employed by the farm on a regular basis</t>
  </si>
  <si>
    <t>Sole holder directly employed by the farm</t>
  </si>
  <si>
    <t>Members of sole holders' family, excluding the holder, directly employed by the farm</t>
  </si>
  <si>
    <t>Non-family farm labour force, directly employed by the farm on a regular basis</t>
  </si>
  <si>
    <t>Ratio family farm workers over total farm workers</t>
  </si>
  <si>
    <t>Data extracted on 26/06/2024 09:44:28 from [ESTAT]</t>
  </si>
  <si>
    <t>Agricultural labour force by legal entity, work status, sex of worker, economic size of the agricultural holding and NUTS 2 regions [ef_lf_leg__custom_11958099]</t>
  </si>
  <si>
    <t>2020*</t>
  </si>
  <si>
    <t>Absolute difference in agricultural employment</t>
  </si>
  <si>
    <t>Absolute difference</t>
  </si>
  <si>
    <t>Relative difference</t>
  </si>
  <si>
    <t>Persons at risk of poverty or social exclusion by degree of urbanisation - EU 2020 strategy [ilc_peps13__custom_3613747]</t>
  </si>
  <si>
    <t>12/06/2024 11:00</t>
  </si>
  <si>
    <t>Percentage [PC]</t>
  </si>
  <si>
    <t>DEG_URB (Codes)</t>
  </si>
  <si>
    <t>DEG_URB (Labels)</t>
  </si>
  <si>
    <t>DEG1</t>
  </si>
  <si>
    <t>Cities</t>
  </si>
  <si>
    <t>DEG2</t>
  </si>
  <si>
    <t>Towns and suburbs</t>
  </si>
  <si>
    <t>DEG3</t>
  </si>
  <si>
    <t>Rural areas</t>
  </si>
  <si>
    <t>Data extracted on 27/06/2024 13:48:19 from [ESTAT]</t>
  </si>
  <si>
    <t>At-risk-of-poverty rate in 2023</t>
  </si>
  <si>
    <t>Data extracted on 27/06/2024 14:05:51 from [ESTAT]</t>
  </si>
  <si>
    <t>Persons at risk of poverty or social exclusion by degree of urbanisation - EU 2020 strategy [ilc_peps13__custom_11977603]</t>
  </si>
  <si>
    <t>EU at-risk-of-poverty rates by category of region</t>
  </si>
  <si>
    <t>EU27 GVA Crop and animal production, hunting and related service activities</t>
  </si>
  <si>
    <t>EU27 GVA Forestry and logging</t>
  </si>
  <si>
    <t>EU27 GVA Total - all NACE activities</t>
  </si>
  <si>
    <t>EU27 Total Agriucultural GVA</t>
  </si>
  <si>
    <t>EU13 Total GVA - all NACE activities</t>
  </si>
  <si>
    <t>EU13 GVA Crop and animal production, hunting and related service activities</t>
  </si>
  <si>
    <t>EU13 GVA Forestry and logging</t>
  </si>
  <si>
    <t>EU14 GVA Forestry and logging</t>
  </si>
  <si>
    <t>EU14 GVA Crop and animal production, hunting and related service activities</t>
  </si>
  <si>
    <t>EU14 Total GVA - all NACE activities</t>
  </si>
  <si>
    <t>EU27 Ag+AF112:AF116ricultural GVA / Total GVA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</si>
</sst>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0000000"/>
    <numFmt numFmtId="165" formatCode="#,##0.##########"/>
    <numFmt numFmtId="166" formatCode="#,##0.0"/>
    <numFmt numFmtId="167" formatCode="0.0"/>
    <numFmt numFmtId="168" formatCode="_-* #,##0_-;\-* #,##0_-;_-* &quot;-&quot;??_-;_-@_-"/>
    <numFmt numFmtId="169" formatCode="0.0%"/>
    <numFmt numFmtId="170" formatCode="0.0000"/>
  </numFmts>
  <fonts count="17" x14ac:knownFonts="1">
    <font>
      <sz val="12"/>
      <color theme="1"/>
      <name val="Aptos Narrow"/>
      <family val="2"/>
      <scheme val="minor"/>
    </font>
    <font>
      <sz val="12"/>
      <color theme="1"/>
      <name val="Aptos Narrow"/>
      <family val="2"/>
      <scheme val="minor"/>
    </font>
    <font>
      <sz val="11"/>
      <color indexed="8"/>
      <name val="Aptos Narrow"/>
      <family val="2"/>
      <scheme val="minor"/>
    </font>
    <font>
      <sz val="9"/>
      <name val="Arial"/>
      <family val="2"/>
    </font>
    <font>
      <b/>
      <sz val="9"/>
      <name val="Arial"/>
      <family val="2"/>
    </font>
    <font>
      <b/>
      <sz val="9"/>
      <color indexed="9"/>
      <name val="Arial"/>
      <family val="2"/>
    </font>
    <font>
      <sz val="12"/>
      <color rgb="FF000000"/>
      <name val="Times New Roman"/>
      <family val="1"/>
    </font>
    <font>
      <b/>
      <sz val="14"/>
      <color rgb="FF1E1E1F"/>
      <name val="Times New Roman"/>
      <family val="1"/>
    </font>
    <font>
      <sz val="14"/>
      <color rgb="FF1E1E1F"/>
      <name val="Times New Roman"/>
      <family val="1"/>
    </font>
    <font>
      <sz val="12"/>
      <color theme="1"/>
      <name val="Times New Roman"/>
      <family val="1"/>
    </font>
    <font>
      <sz val="10.8"/>
      <color theme="1"/>
      <name val="Aptos Narrow"/>
      <family val="2"/>
      <scheme val="minor"/>
    </font>
    <font>
      <sz val="10.8"/>
      <color theme="1"/>
      <name val="Aptos Narrow"/>
      <scheme val="minor"/>
    </font>
    <font>
      <sz val="10.8"/>
      <color rgb="FF000000"/>
      <name val="Aptos Narrow"/>
      <scheme val="minor"/>
    </font>
    <font>
      <sz val="10.8"/>
      <color rgb="FF000000"/>
      <name val="Aptos Narrow"/>
      <family val="2"/>
      <scheme val="minor"/>
    </font>
    <font>
      <sz val="12"/>
      <color rgb="FF000000"/>
      <name val="Aptos Narrow"/>
      <family val="2"/>
      <scheme val="minor"/>
    </font>
    <font>
      <sz val="8"/>
      <name val="Aptos Narrow"/>
      <family val="2"/>
      <scheme val="minor"/>
    </font>
    <font>
      <sz val="12"/>
      <color theme="1"/>
      <name val="Aptos Narrow"/>
      <scheme val="minor"/>
    </font>
  </fonts>
  <fills count="18">
    <fill>
      <patternFill patternType="none"/>
    </fill>
    <fill>
      <patternFill patternType="gray125"/>
    </fill>
    <fill>
      <patternFill patternType="solid">
        <fgColor rgb="FFF6F6F6"/>
      </patternFill>
    </fill>
    <fill>
      <patternFill patternType="solid">
        <fgColor rgb="FFDCE6F1"/>
      </patternFill>
    </fill>
    <fill>
      <patternFill patternType="mediumGray">
        <bgColor indexed="22"/>
      </patternFill>
    </fill>
    <fill>
      <patternFill patternType="solid">
        <fgColor rgb="FF0096DC"/>
      </patternFill>
    </fill>
    <fill>
      <patternFill patternType="solid">
        <fgColor rgb="FF4669AF"/>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s>
  <borders count="23">
    <border>
      <left/>
      <right/>
      <top/>
      <bottom/>
      <diagonal/>
    </border>
    <border>
      <left style="thin">
        <color rgb="FFB0B0B0"/>
      </left>
      <right style="thin">
        <color rgb="FFB0B0B0"/>
      </right>
      <top style="thin">
        <color rgb="FFB0B0B0"/>
      </top>
      <bottom style="thin">
        <color rgb="FFB0B0B0"/>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cellStyleXfs>
  <cellXfs count="138">
    <xf numFmtId="0" fontId="0" fillId="0" borderId="0" xfId="0"/>
    <xf numFmtId="0" fontId="2" fillId="0" borderId="0" xfId="3"/>
    <xf numFmtId="2" fontId="2" fillId="0" borderId="0" xfId="3" applyNumberFormat="1"/>
    <xf numFmtId="164" fontId="2" fillId="0" borderId="0" xfId="3" applyNumberFormat="1"/>
    <xf numFmtId="1" fontId="2" fillId="0" borderId="0" xfId="3" applyNumberFormat="1"/>
    <xf numFmtId="0" fontId="3" fillId="0" borderId="0" xfId="3" applyFont="1" applyAlignment="1">
      <alignment horizontal="left" vertical="center"/>
    </xf>
    <xf numFmtId="0" fontId="4" fillId="0" borderId="0" xfId="3" applyFont="1" applyAlignment="1">
      <alignment horizontal="left" vertical="center"/>
    </xf>
    <xf numFmtId="3" fontId="3" fillId="2" borderId="0" xfId="3" applyNumberFormat="1" applyFont="1" applyFill="1" applyAlignment="1">
      <alignment horizontal="right" vertical="center" shrinkToFit="1"/>
    </xf>
    <xf numFmtId="0" fontId="4" fillId="3" borderId="1" xfId="3" applyFont="1" applyFill="1" applyBorder="1" applyAlignment="1">
      <alignment horizontal="left" vertical="center"/>
    </xf>
    <xf numFmtId="3" fontId="3" fillId="0" borderId="0" xfId="3" applyNumberFormat="1" applyFont="1" applyAlignment="1">
      <alignment horizontal="right" vertical="center" shrinkToFit="1"/>
    </xf>
    <xf numFmtId="165" fontId="3" fillId="0" borderId="0" xfId="3" applyNumberFormat="1" applyFont="1" applyAlignment="1">
      <alignment horizontal="right" vertical="center" shrinkToFit="1"/>
    </xf>
    <xf numFmtId="166" fontId="3" fillId="0" borderId="0" xfId="3" applyNumberFormat="1" applyFont="1" applyAlignment="1">
      <alignment horizontal="right" vertical="center" shrinkToFit="1"/>
    </xf>
    <xf numFmtId="165" fontId="3" fillId="2" borderId="0" xfId="3" applyNumberFormat="1" applyFont="1" applyFill="1" applyAlignment="1">
      <alignment horizontal="right" vertical="center" shrinkToFit="1"/>
    </xf>
    <xf numFmtId="166" fontId="3" fillId="2" borderId="0" xfId="3" applyNumberFormat="1" applyFont="1" applyFill="1" applyAlignment="1">
      <alignment horizontal="right" vertical="center" shrinkToFit="1"/>
    </xf>
    <xf numFmtId="0" fontId="2" fillId="4" borderId="0" xfId="3" applyFill="1"/>
    <xf numFmtId="0" fontId="4" fillId="5" borderId="1" xfId="3" applyFont="1" applyFill="1" applyBorder="1" applyAlignment="1">
      <alignment horizontal="left" vertical="center"/>
    </xf>
    <xf numFmtId="0" fontId="4" fillId="7" borderId="0" xfId="3" applyFont="1" applyFill="1" applyAlignment="1">
      <alignment horizontal="lef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horizontal="center" vertical="center"/>
    </xf>
    <xf numFmtId="0" fontId="6" fillId="0" borderId="5" xfId="0" applyFont="1" applyBorder="1" applyAlignment="1">
      <alignment vertical="center"/>
    </xf>
    <xf numFmtId="0" fontId="6" fillId="0" borderId="6" xfId="0" applyFont="1" applyBorder="1" applyAlignment="1">
      <alignment horizontal="right" vertical="center"/>
    </xf>
    <xf numFmtId="0" fontId="6" fillId="0" borderId="7" xfId="0" applyFont="1" applyBorder="1" applyAlignment="1">
      <alignment horizontal="right" vertical="center"/>
    </xf>
    <xf numFmtId="0" fontId="6" fillId="0" borderId="8" xfId="0" applyFont="1" applyBorder="1" applyAlignment="1">
      <alignment vertical="center"/>
    </xf>
    <xf numFmtId="0" fontId="6" fillId="0" borderId="3" xfId="0" applyFont="1" applyBorder="1" applyAlignment="1">
      <alignment horizontal="right" vertical="center"/>
    </xf>
    <xf numFmtId="0" fontId="6" fillId="0" borderId="9" xfId="0" applyFont="1" applyBorder="1" applyAlignment="1">
      <alignment horizontal="right" vertical="center"/>
    </xf>
    <xf numFmtId="0" fontId="6" fillId="0" borderId="0" xfId="0" applyFont="1" applyAlignment="1">
      <alignment vertical="center"/>
    </xf>
    <xf numFmtId="0" fontId="7" fillId="0" borderId="0" xfId="0" applyFont="1"/>
    <xf numFmtId="2" fontId="8" fillId="0" borderId="0" xfId="0" applyNumberFormat="1" applyFont="1"/>
    <xf numFmtId="2" fontId="0" fillId="0" borderId="0" xfId="0" applyNumberFormat="1"/>
    <xf numFmtId="167" fontId="0" fillId="0" borderId="0" xfId="0" applyNumberFormat="1"/>
    <xf numFmtId="43" fontId="0" fillId="0" borderId="0" xfId="1" applyFont="1"/>
    <xf numFmtId="168" fontId="0" fillId="0" borderId="0" xfId="1" applyNumberFormat="1" applyFont="1"/>
    <xf numFmtId="168" fontId="0" fillId="0" borderId="0" xfId="0" applyNumberFormat="1"/>
    <xf numFmtId="0" fontId="9" fillId="11" borderId="13" xfId="0" applyFont="1" applyFill="1" applyBorder="1"/>
    <xf numFmtId="0" fontId="9" fillId="11" borderId="13" xfId="0" applyFont="1" applyFill="1" applyBorder="1" applyAlignment="1">
      <alignment wrapText="1"/>
    </xf>
    <xf numFmtId="0" fontId="9" fillId="0" borderId="13" xfId="0" applyFont="1" applyBorder="1" applyAlignment="1">
      <alignment wrapText="1"/>
    </xf>
    <xf numFmtId="168" fontId="9" fillId="0" borderId="13" xfId="1" applyNumberFormat="1" applyFont="1" applyBorder="1"/>
    <xf numFmtId="9" fontId="9" fillId="0" borderId="13" xfId="1" applyNumberFormat="1" applyFont="1" applyBorder="1"/>
    <xf numFmtId="0" fontId="9" fillId="8" borderId="13" xfId="0" applyFont="1" applyFill="1" applyBorder="1" applyAlignment="1">
      <alignment wrapText="1"/>
    </xf>
    <xf numFmtId="168" fontId="9" fillId="8" borderId="13" xfId="1" applyNumberFormat="1" applyFont="1" applyFill="1" applyBorder="1"/>
    <xf numFmtId="9" fontId="9" fillId="8" borderId="13" xfId="1" applyNumberFormat="1" applyFont="1" applyFill="1" applyBorder="1"/>
    <xf numFmtId="9" fontId="9" fillId="0" borderId="13" xfId="2" applyFont="1" applyBorder="1"/>
    <xf numFmtId="9" fontId="9" fillId="8" borderId="13" xfId="2" applyFont="1" applyFill="1" applyBorder="1"/>
    <xf numFmtId="0" fontId="9" fillId="9" borderId="13" xfId="0" applyFont="1" applyFill="1" applyBorder="1" applyAlignment="1">
      <alignment wrapText="1"/>
    </xf>
    <xf numFmtId="168" fontId="9" fillId="9" borderId="13" xfId="1" applyNumberFormat="1" applyFont="1" applyFill="1" applyBorder="1"/>
    <xf numFmtId="0" fontId="9" fillId="9" borderId="13" xfId="0" applyFont="1" applyFill="1" applyBorder="1"/>
    <xf numFmtId="0" fontId="9" fillId="0" borderId="0" xfId="0" applyFont="1"/>
    <xf numFmtId="43" fontId="9" fillId="0" borderId="0" xfId="1" applyFont="1"/>
    <xf numFmtId="2" fontId="10" fillId="0" borderId="0" xfId="0" applyNumberFormat="1" applyFont="1"/>
    <xf numFmtId="0" fontId="11" fillId="0" borderId="0" xfId="0" applyFont="1"/>
    <xf numFmtId="2" fontId="11" fillId="0" borderId="0" xfId="0" applyNumberFormat="1" applyFont="1"/>
    <xf numFmtId="0" fontId="0" fillId="7" borderId="0" xfId="0" applyFill="1"/>
    <xf numFmtId="0" fontId="12" fillId="0" borderId="0" xfId="0" applyFont="1"/>
    <xf numFmtId="2" fontId="12" fillId="0" borderId="0" xfId="0" applyNumberFormat="1" applyFont="1"/>
    <xf numFmtId="2" fontId="13" fillId="0" borderId="0" xfId="0" applyNumberFormat="1" applyFont="1"/>
    <xf numFmtId="0" fontId="10" fillId="0" borderId="0" xfId="0" applyFont="1"/>
    <xf numFmtId="169" fontId="0" fillId="0" borderId="0" xfId="2" applyNumberFormat="1" applyFont="1"/>
    <xf numFmtId="0" fontId="0" fillId="0" borderId="5" xfId="0" applyBorder="1"/>
    <xf numFmtId="0" fontId="0" fillId="0" borderId="7" xfId="0" applyBorder="1"/>
    <xf numFmtId="0" fontId="14" fillId="0" borderId="5" xfId="0" applyFont="1" applyBorder="1"/>
    <xf numFmtId="0" fontId="14" fillId="0" borderId="0" xfId="0" applyFont="1"/>
    <xf numFmtId="0" fontId="14" fillId="0" borderId="8" xfId="0" applyFont="1" applyBorder="1"/>
    <xf numFmtId="0" fontId="14" fillId="0" borderId="16" xfId="0" applyFont="1" applyBorder="1"/>
    <xf numFmtId="10" fontId="0" fillId="0" borderId="0" xfId="2" applyNumberFormat="1" applyFont="1" applyBorder="1"/>
    <xf numFmtId="10" fontId="0" fillId="0" borderId="7" xfId="2" applyNumberFormat="1" applyFont="1" applyBorder="1"/>
    <xf numFmtId="10" fontId="0" fillId="0" borderId="16" xfId="2" applyNumberFormat="1" applyFont="1" applyBorder="1"/>
    <xf numFmtId="10" fontId="0" fillId="0" borderId="9" xfId="2" applyNumberFormat="1" applyFont="1" applyBorder="1"/>
    <xf numFmtId="10" fontId="0" fillId="0" borderId="0" xfId="2" applyNumberFormat="1" applyFont="1" applyFill="1" applyBorder="1"/>
    <xf numFmtId="10" fontId="0" fillId="0" borderId="0" xfId="2" applyNumberFormat="1" applyFont="1"/>
    <xf numFmtId="10" fontId="0" fillId="0" borderId="0" xfId="0" applyNumberFormat="1"/>
    <xf numFmtId="170" fontId="0" fillId="0" borderId="0" xfId="0" applyNumberFormat="1"/>
    <xf numFmtId="0" fontId="0" fillId="12" borderId="19" xfId="0" applyFill="1" applyBorder="1"/>
    <xf numFmtId="170" fontId="0" fillId="12" borderId="20" xfId="0" applyNumberFormat="1" applyFill="1" applyBorder="1"/>
    <xf numFmtId="0" fontId="0" fillId="12" borderId="17" xfId="0" applyFill="1" applyBorder="1"/>
    <xf numFmtId="170" fontId="0" fillId="12" borderId="18" xfId="0" applyNumberFormat="1" applyFill="1" applyBorder="1"/>
    <xf numFmtId="170" fontId="0" fillId="13" borderId="18" xfId="0" applyNumberFormat="1" applyFill="1" applyBorder="1"/>
    <xf numFmtId="0" fontId="0" fillId="13" borderId="21" xfId="0" applyFill="1" applyBorder="1"/>
    <xf numFmtId="0" fontId="0" fillId="14" borderId="21" xfId="0" applyFill="1" applyBorder="1"/>
    <xf numFmtId="170" fontId="0" fillId="14" borderId="18" xfId="0" applyNumberFormat="1" applyFill="1" applyBorder="1"/>
    <xf numFmtId="0" fontId="0" fillId="12" borderId="8" xfId="0" applyFill="1" applyBorder="1"/>
    <xf numFmtId="170" fontId="0" fillId="12" borderId="9" xfId="0" applyNumberFormat="1" applyFill="1" applyBorder="1"/>
    <xf numFmtId="0" fontId="0" fillId="12" borderId="21" xfId="0" applyFill="1" applyBorder="1"/>
    <xf numFmtId="0" fontId="0" fillId="14" borderId="16" xfId="0" applyFill="1" applyBorder="1"/>
    <xf numFmtId="170" fontId="0" fillId="14" borderId="9" xfId="0" applyNumberFormat="1" applyFill="1" applyBorder="1"/>
    <xf numFmtId="0" fontId="0" fillId="15" borderId="0" xfId="0" applyFill="1"/>
    <xf numFmtId="0" fontId="0" fillId="16" borderId="0" xfId="0" applyFill="1"/>
    <xf numFmtId="0" fontId="0" fillId="17" borderId="0" xfId="0" applyFill="1"/>
    <xf numFmtId="0" fontId="16" fillId="0" borderId="0" xfId="0" applyFont="1"/>
    <xf numFmtId="9" fontId="0" fillId="0" borderId="0" xfId="2" applyFont="1"/>
    <xf numFmtId="10" fontId="0" fillId="7" borderId="0" xfId="2" applyNumberFormat="1" applyFont="1" applyFill="1"/>
    <xf numFmtId="0" fontId="2" fillId="0" borderId="2" xfId="3" applyBorder="1"/>
    <xf numFmtId="0" fontId="2" fillId="0" borderId="14" xfId="3" applyBorder="1"/>
    <xf numFmtId="0" fontId="2" fillId="0" borderId="5" xfId="3" applyBorder="1"/>
    <xf numFmtId="0" fontId="2" fillId="0" borderId="8" xfId="3" applyBorder="1"/>
    <xf numFmtId="0" fontId="2" fillId="0" borderId="16" xfId="3" applyBorder="1"/>
    <xf numFmtId="0" fontId="2" fillId="0" borderId="10" xfId="3" applyBorder="1"/>
    <xf numFmtId="0" fontId="2" fillId="0" borderId="11" xfId="3" applyBorder="1"/>
    <xf numFmtId="0" fontId="2" fillId="0" borderId="4" xfId="3" applyBorder="1"/>
    <xf numFmtId="0" fontId="2" fillId="0" borderId="15" xfId="3" applyBorder="1"/>
    <xf numFmtId="0" fontId="2" fillId="0" borderId="7" xfId="3" applyBorder="1"/>
    <xf numFmtId="0" fontId="2" fillId="0" borderId="9" xfId="3" applyBorder="1"/>
    <xf numFmtId="0" fontId="2" fillId="0" borderId="22" xfId="3" applyBorder="1"/>
    <xf numFmtId="0" fontId="2" fillId="0" borderId="6" xfId="3" applyBorder="1"/>
    <xf numFmtId="0" fontId="2" fillId="0" borderId="3" xfId="3" applyBorder="1"/>
    <xf numFmtId="0" fontId="2" fillId="7" borderId="22" xfId="3" applyFill="1" applyBorder="1"/>
    <xf numFmtId="170" fontId="2" fillId="7" borderId="14" xfId="3" applyNumberFormat="1" applyFill="1" applyBorder="1"/>
    <xf numFmtId="170" fontId="2" fillId="7" borderId="15" xfId="3" applyNumberFormat="1" applyFill="1" applyBorder="1"/>
    <xf numFmtId="0" fontId="2" fillId="7" borderId="6" xfId="3" applyFill="1" applyBorder="1"/>
    <xf numFmtId="170" fontId="2" fillId="7" borderId="0" xfId="3" applyNumberFormat="1" applyFill="1"/>
    <xf numFmtId="170" fontId="2" fillId="7" borderId="7" xfId="3" applyNumberFormat="1" applyFill="1" applyBorder="1"/>
    <xf numFmtId="0" fontId="2" fillId="7" borderId="3" xfId="3" applyFill="1" applyBorder="1"/>
    <xf numFmtId="170" fontId="2" fillId="7" borderId="16" xfId="3" applyNumberFormat="1" applyFill="1" applyBorder="1"/>
    <xf numFmtId="170" fontId="2" fillId="7" borderId="9" xfId="3" applyNumberFormat="1" applyFill="1" applyBorder="1"/>
    <xf numFmtId="0" fontId="2" fillId="0" borderId="22" xfId="3" applyBorder="1" applyAlignment="1">
      <alignment wrapText="1"/>
    </xf>
    <xf numFmtId="0" fontId="2" fillId="0" borderId="6" xfId="3" applyBorder="1" applyAlignment="1">
      <alignment wrapText="1"/>
    </xf>
    <xf numFmtId="0" fontId="2" fillId="0" borderId="3" xfId="3" applyBorder="1" applyAlignment="1">
      <alignment wrapText="1"/>
    </xf>
    <xf numFmtId="0" fontId="2" fillId="7" borderId="22" xfId="3" applyFill="1" applyBorder="1" applyAlignment="1">
      <alignment wrapText="1"/>
    </xf>
    <xf numFmtId="0" fontId="2" fillId="7" borderId="6" xfId="3" applyFill="1" applyBorder="1" applyAlignment="1">
      <alignment wrapText="1"/>
    </xf>
    <xf numFmtId="0" fontId="2" fillId="7" borderId="3" xfId="3" applyFill="1" applyBorder="1" applyAlignment="1">
      <alignment wrapText="1"/>
    </xf>
    <xf numFmtId="0" fontId="0" fillId="0" borderId="0" xfId="0" applyAlignment="1">
      <alignment horizont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5" fillId="6" borderId="1" xfId="3" applyFont="1" applyFill="1" applyBorder="1" applyAlignment="1">
      <alignment horizontal="left" vertical="center"/>
    </xf>
    <xf numFmtId="0" fontId="5" fillId="6" borderId="1" xfId="3" applyFont="1" applyFill="1" applyBorder="1" applyAlignment="1">
      <alignment horizontal="right" vertical="center"/>
    </xf>
    <xf numFmtId="0" fontId="9" fillId="10" borderId="13" xfId="0" applyFont="1" applyFill="1" applyBorder="1" applyAlignment="1">
      <alignment horizontal="center"/>
    </xf>
    <xf numFmtId="0" fontId="0" fillId="7" borderId="0" xfId="0" applyFill="1" applyAlignment="1">
      <alignment horizontal="center"/>
    </xf>
    <xf numFmtId="0" fontId="0" fillId="0" borderId="2" xfId="0" applyBorder="1"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0" fillId="0" borderId="8" xfId="0" applyBorder="1" applyAlignment="1">
      <alignment horizontal="center" wrapText="1"/>
    </xf>
    <xf numFmtId="0" fontId="0" fillId="0" borderId="16" xfId="0" applyBorder="1" applyAlignment="1">
      <alignment horizontal="center" wrapText="1"/>
    </xf>
    <xf numFmtId="0" fontId="0" fillId="0" borderId="9" xfId="0" applyBorder="1" applyAlignment="1">
      <alignment horizontal="center" wrapText="1"/>
    </xf>
    <xf numFmtId="0" fontId="0" fillId="0" borderId="2"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14" fillId="0" borderId="0" xfId="0" applyFont="1" applyAlignment="1">
      <alignment horizontal="center"/>
    </xf>
  </cellXfs>
  <cellStyles count="4">
    <cellStyle name="Comma" xfId="1" builtinId="3"/>
    <cellStyle name="Normal" xfId="0" builtinId="0"/>
    <cellStyle name="Normal 2" xfId="3" xr:uid="{7533FEFD-30B8-0248-82FE-54CFB01073A6}"/>
    <cellStyle name="Per cent" xfId="2" builtinId="5"/>
  </cellStyles>
  <dxfs count="17">
    <dxf>
      <font>
        <color rgb="FF006100"/>
      </font>
      <fill>
        <patternFill>
          <bgColor rgb="FFC6EFCE"/>
        </patternFill>
      </fill>
    </dxf>
    <dxf>
      <fill>
        <patternFill>
          <bgColor theme="8" tint="0.79998168889431442"/>
        </patternFill>
      </fill>
    </dxf>
    <dxf>
      <fill>
        <patternFill>
          <bgColor theme="4" tint="0.79998168889431442"/>
        </patternFill>
      </fill>
    </dxf>
    <dxf>
      <fill>
        <patternFill>
          <bgColor theme="7" tint="0.39994506668294322"/>
        </patternFill>
      </fill>
    </dxf>
    <dxf>
      <font>
        <color theme="0"/>
      </font>
      <fill>
        <patternFill>
          <bgColor theme="7" tint="-0.499984740745262"/>
        </patternFill>
      </fill>
    </dxf>
    <dxf>
      <font>
        <color rgb="FF9C5700"/>
      </font>
      <fill>
        <patternFill>
          <bgColor rgb="FFFFEB9C"/>
        </patternFill>
      </fill>
    </dxf>
    <dxf>
      <font>
        <color rgb="FF9C0006"/>
      </font>
      <fill>
        <patternFill>
          <bgColor rgb="FFFFC7CE"/>
        </patternFill>
      </fill>
    </dxf>
    <dxf>
      <fill>
        <patternFill>
          <bgColor theme="4" tint="0.79998168889431442"/>
        </patternFill>
      </fill>
    </dxf>
    <dxf>
      <fill>
        <patternFill>
          <bgColor theme="4" tint="0.59996337778862885"/>
        </patternFill>
      </fill>
    </dxf>
    <dxf>
      <fill>
        <patternFill>
          <bgColor theme="4" tint="0.39994506668294322"/>
        </patternFill>
      </fill>
    </dxf>
    <dxf>
      <font>
        <color theme="0"/>
      </font>
      <fill>
        <patternFill>
          <bgColor theme="4" tint="-0.24994659260841701"/>
        </patternFill>
      </fill>
    </dxf>
    <dxf>
      <font>
        <color theme="0"/>
      </font>
      <fill>
        <patternFill>
          <bgColor theme="4" tint="-0.499984740745262"/>
        </patternFill>
      </fill>
    </dxf>
    <dxf>
      <fill>
        <patternFill>
          <bgColor theme="8" tint="0.59996337778862885"/>
        </patternFill>
      </fill>
    </dxf>
    <dxf>
      <fill>
        <patternFill>
          <fgColor theme="8" tint="0.39994506668294322"/>
        </patternFill>
      </fill>
    </dxf>
    <dxf>
      <fill>
        <patternFill>
          <bgColor theme="8" tint="0.39994506668294322"/>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26" Type="http://schemas.microsoft.com/office/2017/06/relationships/rdSupportingPropertyBag" Target="richData/rdsupportingpropertybag.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microsoft.com/office/2017/06/relationships/rdSupportingPropertyBagStructure" Target="richData/rdsupportingpropertybagstructure.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20/07/relationships/rdRichValueWebImage" Target="richData/rdRichValueWebImag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ichStyles" Target="richData/rich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Array" Target="richData/rdarray.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 Id="rId27"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CAP expenditure as % of total EU</a:t>
            </a:r>
            <a:r>
              <a:rPr lang="en-US" baseline="0"/>
              <a:t>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BE"/>
        </a:p>
      </c:txPr>
    </c:title>
    <c:autoTitleDeleted val="0"/>
    <c:plotArea>
      <c:layout/>
      <c:barChart>
        <c:barDir val="col"/>
        <c:grouping val="clustered"/>
        <c:varyColors val="0"/>
        <c:ser>
          <c:idx val="0"/>
          <c:order val="0"/>
          <c:tx>
            <c:strRef>
              <c:f>'CAP as % of EU total exp'!$B$2</c:f>
              <c:strCache>
                <c:ptCount val="1"/>
                <c:pt idx="0">
                  <c:v>EU CAP expenditure</c:v>
                </c:pt>
              </c:strCache>
            </c:strRef>
          </c:tx>
          <c:spPr>
            <a:solidFill>
              <a:schemeClr val="accent1"/>
            </a:solidFill>
            <a:ln>
              <a:noFill/>
            </a:ln>
            <a:effectLst/>
          </c:spPr>
          <c:invertIfNegative val="0"/>
          <c:cat>
            <c:numRef>
              <c:f>'CAP as % of EU total exp'!$A$3:$A$45</c:f>
              <c:numCache>
                <c:formatCode>General</c:formatCode>
                <c:ptCount val="43"/>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numCache>
            </c:numRef>
          </c:cat>
          <c:val>
            <c:numRef>
              <c:f>'CAP as % of EU total exp'!$B$3:$B$45</c:f>
              <c:numCache>
                <c:formatCode>0.00</c:formatCode>
                <c:ptCount val="43"/>
                <c:pt idx="0">
                  <c:v>11.6</c:v>
                </c:pt>
                <c:pt idx="1">
                  <c:v>11.6</c:v>
                </c:pt>
                <c:pt idx="2">
                  <c:v>12.9</c:v>
                </c:pt>
                <c:pt idx="3">
                  <c:v>16.399999999999999</c:v>
                </c:pt>
                <c:pt idx="4">
                  <c:v>18.899999999999999</c:v>
                </c:pt>
                <c:pt idx="5">
                  <c:v>20.399999999999999</c:v>
                </c:pt>
                <c:pt idx="6">
                  <c:v>23</c:v>
                </c:pt>
                <c:pt idx="7">
                  <c:v>23.7</c:v>
                </c:pt>
                <c:pt idx="8">
                  <c:v>27.5</c:v>
                </c:pt>
                <c:pt idx="9">
                  <c:v>25.8</c:v>
                </c:pt>
                <c:pt idx="10">
                  <c:v>27.4</c:v>
                </c:pt>
                <c:pt idx="11">
                  <c:v>33.200000000000003</c:v>
                </c:pt>
                <c:pt idx="12">
                  <c:v>34.1</c:v>
                </c:pt>
                <c:pt idx="13">
                  <c:v>37.9</c:v>
                </c:pt>
                <c:pt idx="14">
                  <c:v>35.4</c:v>
                </c:pt>
                <c:pt idx="15">
                  <c:v>37</c:v>
                </c:pt>
                <c:pt idx="16">
                  <c:v>42.7</c:v>
                </c:pt>
                <c:pt idx="17">
                  <c:v>44</c:v>
                </c:pt>
                <c:pt idx="18">
                  <c:v>42.6</c:v>
                </c:pt>
                <c:pt idx="19">
                  <c:v>43.2</c:v>
                </c:pt>
                <c:pt idx="20">
                  <c:v>41.8</c:v>
                </c:pt>
                <c:pt idx="21">
                  <c:v>43.5</c:v>
                </c:pt>
                <c:pt idx="22">
                  <c:v>44.7</c:v>
                </c:pt>
                <c:pt idx="23">
                  <c:v>46.7</c:v>
                </c:pt>
                <c:pt idx="24">
                  <c:v>46.4</c:v>
                </c:pt>
                <c:pt idx="25">
                  <c:v>51.3</c:v>
                </c:pt>
                <c:pt idx="26">
                  <c:v>53</c:v>
                </c:pt>
                <c:pt idx="27">
                  <c:v>52.9</c:v>
                </c:pt>
                <c:pt idx="28">
                  <c:v>51.3</c:v>
                </c:pt>
                <c:pt idx="29">
                  <c:v>50</c:v>
                </c:pt>
                <c:pt idx="30">
                  <c:v>55.2</c:v>
                </c:pt>
                <c:pt idx="31">
                  <c:v>55.1</c:v>
                </c:pt>
                <c:pt idx="32">
                  <c:v>57.1</c:v>
                </c:pt>
                <c:pt idx="33">
                  <c:v>56.9</c:v>
                </c:pt>
                <c:pt idx="34">
                  <c:v>54</c:v>
                </c:pt>
                <c:pt idx="35">
                  <c:v>55.3</c:v>
                </c:pt>
                <c:pt idx="36">
                  <c:v>56.5</c:v>
                </c:pt>
                <c:pt idx="37">
                  <c:v>55.8</c:v>
                </c:pt>
                <c:pt idx="38">
                  <c:v>56.8</c:v>
                </c:pt>
                <c:pt idx="39">
                  <c:v>58.1</c:v>
                </c:pt>
                <c:pt idx="40">
                  <c:v>59.1</c:v>
                </c:pt>
                <c:pt idx="41">
                  <c:v>55.4</c:v>
                </c:pt>
                <c:pt idx="42">
                  <c:v>56.4</c:v>
                </c:pt>
              </c:numCache>
            </c:numRef>
          </c:val>
          <c:extLst>
            <c:ext xmlns:c16="http://schemas.microsoft.com/office/drawing/2014/chart" uri="{C3380CC4-5D6E-409C-BE32-E72D297353CC}">
              <c16:uniqueId val="{00000000-4C70-DA4E-9192-6B8419AAF244}"/>
            </c:ext>
          </c:extLst>
        </c:ser>
        <c:dLbls>
          <c:showLegendKey val="0"/>
          <c:showVal val="0"/>
          <c:showCatName val="0"/>
          <c:showSerName val="0"/>
          <c:showPercent val="0"/>
          <c:showBubbleSize val="0"/>
        </c:dLbls>
        <c:gapWidth val="150"/>
        <c:axId val="689813007"/>
        <c:axId val="689814719"/>
      </c:barChart>
      <c:lineChart>
        <c:grouping val="standard"/>
        <c:varyColors val="0"/>
        <c:ser>
          <c:idx val="1"/>
          <c:order val="1"/>
          <c:tx>
            <c:strRef>
              <c:f>'CAP as % of EU total exp'!$C$2</c:f>
              <c:strCache>
                <c:ptCount val="1"/>
                <c:pt idx="0">
                  <c:v>CAP at % expenditure</c:v>
                </c:pt>
              </c:strCache>
            </c:strRef>
          </c:tx>
          <c:spPr>
            <a:ln w="28575" cap="rnd">
              <a:solidFill>
                <a:schemeClr val="accent2"/>
              </a:solidFill>
              <a:round/>
            </a:ln>
            <a:effectLst/>
          </c:spPr>
          <c:marker>
            <c:symbol val="none"/>
          </c:marker>
          <c:val>
            <c:numRef>
              <c:f>'CAP as % of EU total exp'!$C$3:$C$45</c:f>
              <c:numCache>
                <c:formatCode>0.00</c:formatCode>
                <c:ptCount val="43"/>
                <c:pt idx="0">
                  <c:v>73.2</c:v>
                </c:pt>
                <c:pt idx="1">
                  <c:v>65.5</c:v>
                </c:pt>
                <c:pt idx="2">
                  <c:v>63.1</c:v>
                </c:pt>
                <c:pt idx="3">
                  <c:v>66.8</c:v>
                </c:pt>
                <c:pt idx="4">
                  <c:v>69.900000000000006</c:v>
                </c:pt>
                <c:pt idx="5">
                  <c:v>73.3</c:v>
                </c:pt>
                <c:pt idx="6">
                  <c:v>66.2</c:v>
                </c:pt>
                <c:pt idx="7">
                  <c:v>67.7</c:v>
                </c:pt>
                <c:pt idx="8">
                  <c:v>67.099999999999994</c:v>
                </c:pt>
                <c:pt idx="9">
                  <c:v>63.2</c:v>
                </c:pt>
                <c:pt idx="10">
                  <c:v>62.3</c:v>
                </c:pt>
                <c:pt idx="11">
                  <c:v>62</c:v>
                </c:pt>
                <c:pt idx="12">
                  <c:v>58.3</c:v>
                </c:pt>
                <c:pt idx="13">
                  <c:v>58.4</c:v>
                </c:pt>
                <c:pt idx="14">
                  <c:v>59.8</c:v>
                </c:pt>
                <c:pt idx="15">
                  <c:v>55.6</c:v>
                </c:pt>
                <c:pt idx="16">
                  <c:v>55.4</c:v>
                </c:pt>
                <c:pt idx="17">
                  <c:v>55.1</c:v>
                </c:pt>
                <c:pt idx="18">
                  <c:v>52.7</c:v>
                </c:pt>
                <c:pt idx="19">
                  <c:v>51.8</c:v>
                </c:pt>
                <c:pt idx="20">
                  <c:v>52</c:v>
                </c:pt>
                <c:pt idx="21">
                  <c:v>54</c:v>
                </c:pt>
                <c:pt idx="22">
                  <c:v>52.2</c:v>
                </c:pt>
                <c:pt idx="23">
                  <c:v>52.3</c:v>
                </c:pt>
                <c:pt idx="24">
                  <c:v>46.4</c:v>
                </c:pt>
                <c:pt idx="25">
                  <c:v>49.3</c:v>
                </c:pt>
                <c:pt idx="26">
                  <c:v>50.1</c:v>
                </c:pt>
                <c:pt idx="27">
                  <c:v>47.1</c:v>
                </c:pt>
                <c:pt idx="28">
                  <c:v>45.4</c:v>
                </c:pt>
                <c:pt idx="29">
                  <c:v>44.6</c:v>
                </c:pt>
                <c:pt idx="30">
                  <c:v>45.8</c:v>
                </c:pt>
                <c:pt idx="31">
                  <c:v>43.6</c:v>
                </c:pt>
                <c:pt idx="32">
                  <c:v>42.1</c:v>
                </c:pt>
                <c:pt idx="33">
                  <c:v>39.6</c:v>
                </c:pt>
                <c:pt idx="34">
                  <c:v>39</c:v>
                </c:pt>
                <c:pt idx="35">
                  <c:v>39.1</c:v>
                </c:pt>
                <c:pt idx="36">
                  <c:v>41.4</c:v>
                </c:pt>
                <c:pt idx="37">
                  <c:v>40.6</c:v>
                </c:pt>
                <c:pt idx="38">
                  <c:v>37.200000000000003</c:v>
                </c:pt>
                <c:pt idx="39">
                  <c:v>37.6</c:v>
                </c:pt>
                <c:pt idx="40">
                  <c:v>34.9</c:v>
                </c:pt>
                <c:pt idx="41">
                  <c:v>24.8</c:v>
                </c:pt>
                <c:pt idx="42">
                  <c:v>23.6</c:v>
                </c:pt>
              </c:numCache>
            </c:numRef>
          </c:val>
          <c:smooth val="0"/>
          <c:extLst>
            <c:ext xmlns:c16="http://schemas.microsoft.com/office/drawing/2014/chart" uri="{C3380CC4-5D6E-409C-BE32-E72D297353CC}">
              <c16:uniqueId val="{00000003-4C70-DA4E-9192-6B8419AAF244}"/>
            </c:ext>
          </c:extLst>
        </c:ser>
        <c:dLbls>
          <c:showLegendKey val="0"/>
          <c:showVal val="0"/>
          <c:showCatName val="0"/>
          <c:showSerName val="0"/>
          <c:showPercent val="0"/>
          <c:showBubbleSize val="0"/>
        </c:dLbls>
        <c:marker val="1"/>
        <c:smooth val="0"/>
        <c:axId val="1027486831"/>
        <c:axId val="704888623"/>
      </c:lineChart>
      <c:catAx>
        <c:axId val="689813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689814719"/>
        <c:crosses val="autoZero"/>
        <c:auto val="1"/>
        <c:lblAlgn val="ctr"/>
        <c:lblOffset val="100"/>
        <c:noMultiLvlLbl val="0"/>
      </c:catAx>
      <c:valAx>
        <c:axId val="689814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EU's</a:t>
                </a:r>
                <a:r>
                  <a:rPr lang="en-GB" baseline="0"/>
                  <a:t> CAP expenditure in billion euros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B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689813007"/>
        <c:crosses val="autoZero"/>
        <c:crossBetween val="between"/>
      </c:valAx>
      <c:valAx>
        <c:axId val="70488862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CAP expenditure</a:t>
                </a:r>
                <a:r>
                  <a:rPr lang="en-GB" baseline="0"/>
                  <a:t> as % of total EU expenditures</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BE"/>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1027486831"/>
        <c:crosses val="max"/>
        <c:crossBetween val="between"/>
      </c:valAx>
      <c:catAx>
        <c:axId val="1027486831"/>
        <c:scaling>
          <c:orientation val="minMax"/>
        </c:scaling>
        <c:delete val="1"/>
        <c:axPos val="b"/>
        <c:majorTickMark val="out"/>
        <c:minorTickMark val="none"/>
        <c:tickLblPos val="nextTo"/>
        <c:crossAx val="704888623"/>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B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Absolute</a:t>
            </a:r>
            <a:r>
              <a:rPr lang="en-GB" baseline="0"/>
              <a:t> workforce figures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BE"/>
        </a:p>
      </c:txPr>
    </c:title>
    <c:autoTitleDeleted val="0"/>
    <c:plotArea>
      <c:layout/>
      <c:lineChart>
        <c:grouping val="standard"/>
        <c:varyColors val="0"/>
        <c:ser>
          <c:idx val="0"/>
          <c:order val="0"/>
          <c:tx>
            <c:strRef>
              <c:f>'data on employment'!$B$11</c:f>
              <c:strCache>
                <c:ptCount val="1"/>
                <c:pt idx="0">
                  <c:v>Total - all NACE activities</c:v>
                </c:pt>
              </c:strCache>
            </c:strRef>
          </c:tx>
          <c:spPr>
            <a:ln w="28575" cap="rnd">
              <a:solidFill>
                <a:schemeClr val="accent1"/>
              </a:solidFill>
              <a:round/>
            </a:ln>
            <a:effectLst/>
          </c:spPr>
          <c:marker>
            <c:symbol val="none"/>
          </c:marker>
          <c:dLbls>
            <c:dLbl>
              <c:idx val="0"/>
              <c:layout>
                <c:manualLayout>
                  <c:x val="-4.4444444444444446E-2"/>
                  <c:y val="5.092592592592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F5-2B48-95D8-E7D23C088AE7}"/>
                </c:ext>
              </c:extLst>
            </c:dLbl>
            <c:dLbl>
              <c:idx val="8"/>
              <c:layout>
                <c:manualLayout>
                  <c:x val="-8.0555555555555658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F5-2B48-95D8-E7D23C088A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B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on employment'!$C$9:$K$9</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'data on employment'!$C$14:$K$14</c:f>
              <c:numCache>
                <c:formatCode>General</c:formatCode>
                <c:ptCount val="9"/>
                <c:pt idx="0">
                  <c:v>194714.38</c:v>
                </c:pt>
                <c:pt idx="1">
                  <c:v>196492.33</c:v>
                </c:pt>
                <c:pt idx="2">
                  <c:v>198323.05</c:v>
                </c:pt>
                <c:pt idx="3">
                  <c:v>200895.98</c:v>
                </c:pt>
                <c:pt idx="4">
                  <c:v>204145.36</c:v>
                </c:pt>
                <c:pt idx="5">
                  <c:v>207134.12</c:v>
                </c:pt>
                <c:pt idx="6">
                  <c:v>209438.86</c:v>
                </c:pt>
                <c:pt idx="7">
                  <c:v>206611.81</c:v>
                </c:pt>
                <c:pt idx="8">
                  <c:v>209611.5</c:v>
                </c:pt>
              </c:numCache>
            </c:numRef>
          </c:val>
          <c:smooth val="0"/>
          <c:extLst>
            <c:ext xmlns:c16="http://schemas.microsoft.com/office/drawing/2014/chart" uri="{C3380CC4-5D6E-409C-BE32-E72D297353CC}">
              <c16:uniqueId val="{00000000-14F5-2B48-95D8-E7D23C088AE7}"/>
            </c:ext>
          </c:extLst>
        </c:ser>
        <c:dLbls>
          <c:showLegendKey val="0"/>
          <c:showVal val="0"/>
          <c:showCatName val="0"/>
          <c:showSerName val="0"/>
          <c:showPercent val="0"/>
          <c:showBubbleSize val="0"/>
        </c:dLbls>
        <c:marker val="1"/>
        <c:smooth val="0"/>
        <c:axId val="547772383"/>
        <c:axId val="547774095"/>
      </c:lineChart>
      <c:lineChart>
        <c:grouping val="standard"/>
        <c:varyColors val="0"/>
        <c:ser>
          <c:idx val="1"/>
          <c:order val="1"/>
          <c:tx>
            <c:strRef>
              <c:f>'data on employment'!$B$12</c:f>
              <c:strCache>
                <c:ptCount val="1"/>
                <c:pt idx="0">
                  <c:v>Crop and animal production, hunting and related service activities</c:v>
                </c:pt>
              </c:strCache>
            </c:strRef>
          </c:tx>
          <c:spPr>
            <a:ln w="28575" cap="rnd">
              <a:solidFill>
                <a:schemeClr val="accent2"/>
              </a:solidFill>
              <a:round/>
            </a:ln>
            <a:effectLst/>
          </c:spPr>
          <c:marker>
            <c:symbol val="none"/>
          </c:marker>
          <c:dLbls>
            <c:dLbl>
              <c:idx val="0"/>
              <c:layout>
                <c:manualLayout>
                  <c:x val="-2.5462668816039986E-17"/>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F5-2B48-95D8-E7D23C088AE7}"/>
                </c:ext>
              </c:extLst>
            </c:dLbl>
            <c:dLbl>
              <c:idx val="8"/>
              <c:layout>
                <c:manualLayout>
                  <c:x val="-1.0185067526415994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F5-2B48-95D8-E7D23C088A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B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 on employment'!$C$15:$K$15</c:f>
              <c:numCache>
                <c:formatCode>General</c:formatCode>
                <c:ptCount val="9"/>
                <c:pt idx="0">
                  <c:v>10196.19</c:v>
                </c:pt>
                <c:pt idx="1">
                  <c:v>10075.57</c:v>
                </c:pt>
                <c:pt idx="2">
                  <c:v>9758.1</c:v>
                </c:pt>
                <c:pt idx="3">
                  <c:v>9330.2800000000007</c:v>
                </c:pt>
                <c:pt idx="4">
                  <c:v>9300.2900000000009</c:v>
                </c:pt>
                <c:pt idx="5">
                  <c:v>9146.8700000000008</c:v>
                </c:pt>
                <c:pt idx="6">
                  <c:v>8835.9</c:v>
                </c:pt>
                <c:pt idx="7">
                  <c:v>8699.51</c:v>
                </c:pt>
                <c:pt idx="8">
                  <c:v>8633.68</c:v>
                </c:pt>
              </c:numCache>
            </c:numRef>
          </c:val>
          <c:smooth val="0"/>
          <c:extLst>
            <c:ext xmlns:c16="http://schemas.microsoft.com/office/drawing/2014/chart" uri="{C3380CC4-5D6E-409C-BE32-E72D297353CC}">
              <c16:uniqueId val="{00000001-14F5-2B48-95D8-E7D23C088AE7}"/>
            </c:ext>
          </c:extLst>
        </c:ser>
        <c:dLbls>
          <c:showLegendKey val="0"/>
          <c:showVal val="0"/>
          <c:showCatName val="0"/>
          <c:showSerName val="0"/>
          <c:showPercent val="0"/>
          <c:showBubbleSize val="0"/>
        </c:dLbls>
        <c:marker val="1"/>
        <c:smooth val="0"/>
        <c:axId val="575577871"/>
        <c:axId val="548300447"/>
      </c:lineChart>
      <c:catAx>
        <c:axId val="54777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547774095"/>
        <c:crosses val="autoZero"/>
        <c:auto val="1"/>
        <c:lblAlgn val="ctr"/>
        <c:lblOffset val="100"/>
        <c:noMultiLvlLbl val="0"/>
      </c:catAx>
      <c:valAx>
        <c:axId val="547774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a:t>
                </a:r>
                <a:r>
                  <a:rPr lang="en-GB" baseline="0"/>
                  <a:t> EU active workforce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B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547772383"/>
        <c:crosses val="autoZero"/>
        <c:crossBetween val="between"/>
      </c:valAx>
      <c:valAx>
        <c:axId val="548300447"/>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EU</a:t>
                </a:r>
                <a:r>
                  <a:rPr lang="en-GB" baseline="0"/>
                  <a:t> workforce active in agriculture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B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575577871"/>
        <c:crosses val="max"/>
        <c:crossBetween val="between"/>
      </c:valAx>
      <c:catAx>
        <c:axId val="575577871"/>
        <c:scaling>
          <c:orientation val="minMax"/>
        </c:scaling>
        <c:delete val="1"/>
        <c:axPos val="b"/>
        <c:majorTickMark val="out"/>
        <c:minorTickMark val="none"/>
        <c:tickLblPos val="nextTo"/>
        <c:crossAx val="548300447"/>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B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EU at-risk-of-poverty rates by category of region as</a:t>
            </a:r>
            <a:r>
              <a:rPr lang="en-GB"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BE"/>
        </a:p>
      </c:txPr>
    </c:title>
    <c:autoTitleDeleted val="0"/>
    <c:plotArea>
      <c:layout/>
      <c:lineChart>
        <c:grouping val="standard"/>
        <c:varyColors val="0"/>
        <c:ser>
          <c:idx val="0"/>
          <c:order val="0"/>
          <c:tx>
            <c:strRef>
              <c:f>Sheet1!$AJ$10</c:f>
              <c:strCache>
                <c:ptCount val="1"/>
                <c:pt idx="0">
                  <c:v>Cities</c:v>
                </c:pt>
              </c:strCache>
            </c:strRef>
          </c:tx>
          <c:spPr>
            <a:ln w="28575" cap="rnd">
              <a:solidFill>
                <a:schemeClr val="accent1"/>
              </a:solidFill>
              <a:round/>
            </a:ln>
            <a:effectLst/>
          </c:spPr>
          <c:marker>
            <c:symbol val="none"/>
          </c:marker>
          <c:cat>
            <c:strRef>
              <c:f>Sheet1!$AK$8:$AU$9</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Sheet1!$AK$10:$AU$10</c:f>
              <c:numCache>
                <c:formatCode>General</c:formatCode>
                <c:ptCount val="11"/>
                <c:pt idx="0">
                  <c:v>24.6</c:v>
                </c:pt>
                <c:pt idx="1">
                  <c:v>24.3</c:v>
                </c:pt>
                <c:pt idx="2">
                  <c:v>24</c:v>
                </c:pt>
                <c:pt idx="3">
                  <c:v>23.5</c:v>
                </c:pt>
                <c:pt idx="4">
                  <c:v>22.6</c:v>
                </c:pt>
                <c:pt idx="5">
                  <c:v>22.1</c:v>
                </c:pt>
                <c:pt idx="6">
                  <c:v>21.9</c:v>
                </c:pt>
                <c:pt idx="7">
                  <c:v>22</c:v>
                </c:pt>
                <c:pt idx="8">
                  <c:v>22</c:v>
                </c:pt>
                <c:pt idx="9">
                  <c:v>22</c:v>
                </c:pt>
                <c:pt idx="10">
                  <c:v>21.9</c:v>
                </c:pt>
              </c:numCache>
            </c:numRef>
          </c:val>
          <c:smooth val="0"/>
          <c:extLst>
            <c:ext xmlns:c16="http://schemas.microsoft.com/office/drawing/2014/chart" uri="{C3380CC4-5D6E-409C-BE32-E72D297353CC}">
              <c16:uniqueId val="{00000000-3670-8949-8D6E-F5DA21D2B3C6}"/>
            </c:ext>
          </c:extLst>
        </c:ser>
        <c:ser>
          <c:idx val="1"/>
          <c:order val="1"/>
          <c:tx>
            <c:strRef>
              <c:f>Sheet1!$AJ$11</c:f>
              <c:strCache>
                <c:ptCount val="1"/>
                <c:pt idx="0">
                  <c:v>Towns and suburbs</c:v>
                </c:pt>
              </c:strCache>
            </c:strRef>
          </c:tx>
          <c:spPr>
            <a:ln w="28575" cap="rnd">
              <a:solidFill>
                <a:schemeClr val="accent2"/>
              </a:solidFill>
              <a:round/>
            </a:ln>
            <a:effectLst/>
          </c:spPr>
          <c:marker>
            <c:symbol val="none"/>
          </c:marker>
          <c:cat>
            <c:strRef>
              <c:f>Sheet1!$AK$8:$AU$9</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Sheet1!$AK$11:$AU$11</c:f>
              <c:numCache>
                <c:formatCode>General</c:formatCode>
                <c:ptCount val="11"/>
                <c:pt idx="0">
                  <c:v>22.1</c:v>
                </c:pt>
                <c:pt idx="1">
                  <c:v>22.2</c:v>
                </c:pt>
                <c:pt idx="2">
                  <c:v>22.1</c:v>
                </c:pt>
                <c:pt idx="3">
                  <c:v>21.6</c:v>
                </c:pt>
                <c:pt idx="4">
                  <c:v>21</c:v>
                </c:pt>
                <c:pt idx="5">
                  <c:v>19.899999999999999</c:v>
                </c:pt>
                <c:pt idx="6">
                  <c:v>19.3</c:v>
                </c:pt>
                <c:pt idx="7">
                  <c:v>19.8</c:v>
                </c:pt>
                <c:pt idx="8">
                  <c:v>20.8</c:v>
                </c:pt>
                <c:pt idx="9">
                  <c:v>21.3</c:v>
                </c:pt>
                <c:pt idx="10">
                  <c:v>21.3</c:v>
                </c:pt>
              </c:numCache>
            </c:numRef>
          </c:val>
          <c:smooth val="0"/>
          <c:extLst>
            <c:ext xmlns:c16="http://schemas.microsoft.com/office/drawing/2014/chart" uri="{C3380CC4-5D6E-409C-BE32-E72D297353CC}">
              <c16:uniqueId val="{00000001-3670-8949-8D6E-F5DA21D2B3C6}"/>
            </c:ext>
          </c:extLst>
        </c:ser>
        <c:ser>
          <c:idx val="2"/>
          <c:order val="2"/>
          <c:tx>
            <c:strRef>
              <c:f>Sheet1!$AJ$12</c:f>
              <c:strCache>
                <c:ptCount val="1"/>
                <c:pt idx="0">
                  <c:v>Rural areas</c:v>
                </c:pt>
              </c:strCache>
            </c:strRef>
          </c:tx>
          <c:spPr>
            <a:ln w="28575" cap="rnd">
              <a:solidFill>
                <a:schemeClr val="accent3"/>
              </a:solidFill>
              <a:round/>
            </a:ln>
            <a:effectLst/>
          </c:spPr>
          <c:marker>
            <c:symbol val="none"/>
          </c:marker>
          <c:cat>
            <c:strRef>
              <c:f>Sheet1!$AK$8:$AU$9</c:f>
              <c:strCache>
                <c:ptCount val="11"/>
                <c:pt idx="0">
                  <c:v>2013</c:v>
                </c:pt>
                <c:pt idx="1">
                  <c:v>2014</c:v>
                </c:pt>
                <c:pt idx="2">
                  <c:v>2015</c:v>
                </c:pt>
                <c:pt idx="3">
                  <c:v>2016</c:v>
                </c:pt>
                <c:pt idx="4">
                  <c:v>2017</c:v>
                </c:pt>
                <c:pt idx="5">
                  <c:v>2018</c:v>
                </c:pt>
                <c:pt idx="6">
                  <c:v>2019</c:v>
                </c:pt>
                <c:pt idx="7">
                  <c:v>2020</c:v>
                </c:pt>
                <c:pt idx="8">
                  <c:v>2021</c:v>
                </c:pt>
                <c:pt idx="9">
                  <c:v>2022</c:v>
                </c:pt>
                <c:pt idx="10">
                  <c:v>2023</c:v>
                </c:pt>
              </c:strCache>
            </c:strRef>
          </c:cat>
          <c:val>
            <c:numRef>
              <c:f>Sheet1!$AK$12:$AU$12</c:f>
              <c:numCache>
                <c:formatCode>General</c:formatCode>
                <c:ptCount val="11"/>
                <c:pt idx="0">
                  <c:v>27.5</c:v>
                </c:pt>
                <c:pt idx="1">
                  <c:v>27.1</c:v>
                </c:pt>
                <c:pt idx="2">
                  <c:v>25.5</c:v>
                </c:pt>
                <c:pt idx="3">
                  <c:v>25.5</c:v>
                </c:pt>
                <c:pt idx="4">
                  <c:v>23.9</c:v>
                </c:pt>
                <c:pt idx="5">
                  <c:v>23.6</c:v>
                </c:pt>
                <c:pt idx="6">
                  <c:v>22.4</c:v>
                </c:pt>
                <c:pt idx="7">
                  <c:v>22.8</c:v>
                </c:pt>
                <c:pt idx="8">
                  <c:v>22.2</c:v>
                </c:pt>
                <c:pt idx="9">
                  <c:v>22.1</c:v>
                </c:pt>
                <c:pt idx="10">
                  <c:v>21.7</c:v>
                </c:pt>
              </c:numCache>
            </c:numRef>
          </c:val>
          <c:smooth val="0"/>
          <c:extLst>
            <c:ext xmlns:c16="http://schemas.microsoft.com/office/drawing/2014/chart" uri="{C3380CC4-5D6E-409C-BE32-E72D297353CC}">
              <c16:uniqueId val="{00000002-3670-8949-8D6E-F5DA21D2B3C6}"/>
            </c:ext>
          </c:extLst>
        </c:ser>
        <c:dLbls>
          <c:showLegendKey val="0"/>
          <c:showVal val="0"/>
          <c:showCatName val="0"/>
          <c:showSerName val="0"/>
          <c:showPercent val="0"/>
          <c:showBubbleSize val="0"/>
        </c:dLbls>
        <c:smooth val="0"/>
        <c:axId val="576636319"/>
        <c:axId val="626706015"/>
      </c:lineChart>
      <c:catAx>
        <c:axId val="576636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626706015"/>
        <c:crosses val="autoZero"/>
        <c:auto val="1"/>
        <c:lblAlgn val="ctr"/>
        <c:lblOffset val="100"/>
        <c:noMultiLvlLbl val="0"/>
      </c:catAx>
      <c:valAx>
        <c:axId val="626706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5766363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B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MFF 2021-2027 budget allocation</a:t>
            </a:r>
            <a:r>
              <a:rPr lang="en-US" baseline="0"/>
              <a:t> in 2018 prices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BE"/>
        </a:p>
      </c:txPr>
    </c:title>
    <c:autoTitleDeleted val="0"/>
    <c:view3D>
      <c:rotX val="30"/>
      <c:rotY val="282"/>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'MFF 2021-2027 in 2018 prices'!$B$1</c:f>
              <c:strCache>
                <c:ptCount val="1"/>
                <c:pt idx="0">
                  <c:v>Total 2021-2027</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BA19-0C4A-AA19-717438306EB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646-9E4A-8F5A-6804061A640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646-9E4A-8F5A-6804061A640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646-9E4A-8F5A-6804061A640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2-BA19-0C4A-AA19-717438306EB2}"/>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646-9E4A-8F5A-6804061A6404}"/>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646-9E4A-8F5A-6804061A6404}"/>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646-9E4A-8F5A-6804061A6404}"/>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646-9E4A-8F5A-6804061A6404}"/>
              </c:ext>
            </c:extLst>
          </c:dPt>
          <c:dLbls>
            <c:dLbl>
              <c:idx val="0"/>
              <c:layout>
                <c:manualLayout>
                  <c:x val="0.13982769952446616"/>
                  <c:y val="2.0630392053011311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19-0C4A-AA19-717438306EB2}"/>
                </c:ext>
              </c:extLst>
            </c:dLbl>
            <c:dLbl>
              <c:idx val="4"/>
              <c:layout>
                <c:manualLayout>
                  <c:x val="0.11715581787955717"/>
                  <c:y val="2.5109410898708481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19-0C4A-AA19-717438306EB2}"/>
                </c:ext>
              </c:extLst>
            </c:dLbl>
            <c:spPr>
              <a:solidFill>
                <a:schemeClr val="bg1">
                  <a:alpha val="5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BE"/>
              </a:p>
            </c:txPr>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('MFF 2021-2027 in 2018 prices'!$A$2:$A$3,'MFF 2021-2027 in 2018 prices'!$A$7:$A$13)</c:f>
              <c:strCache>
                <c:ptCount val="9"/>
                <c:pt idx="0">
                  <c:v>1. Single market, innovation and digital</c:v>
                </c:pt>
                <c:pt idx="1">
                  <c:v>2. Cohesion, resilience and values</c:v>
                </c:pt>
                <c:pt idx="2">
                  <c:v>3a. Pillar One EAGF</c:v>
                </c:pt>
                <c:pt idx="3">
                  <c:v>3b. Pillar Two EAFRD</c:v>
                </c:pt>
                <c:pt idx="4">
                  <c:v>3c. Other Natural resources and environment</c:v>
                </c:pt>
                <c:pt idx="5">
                  <c:v>4. Migration and border management</c:v>
                </c:pt>
                <c:pt idx="6">
                  <c:v>5. Security and defence</c:v>
                </c:pt>
                <c:pt idx="7">
                  <c:v>6. Neighbourhood and the world</c:v>
                </c:pt>
                <c:pt idx="8">
                  <c:v>7. European public administration</c:v>
                </c:pt>
              </c:strCache>
            </c:strRef>
          </c:cat>
          <c:val>
            <c:numRef>
              <c:f>('MFF 2021-2027 in 2018 prices'!$B$2:$B$3,'MFF 2021-2027 in 2018 prices'!$B$7:$B$13)</c:f>
              <c:numCache>
                <c:formatCode>0.00</c:formatCode>
                <c:ptCount val="9"/>
                <c:pt idx="0">
                  <c:v>132781</c:v>
                </c:pt>
                <c:pt idx="1">
                  <c:v>377768</c:v>
                </c:pt>
                <c:pt idx="2">
                  <c:v>258594</c:v>
                </c:pt>
                <c:pt idx="3">
                  <c:v>77850</c:v>
                </c:pt>
                <c:pt idx="4">
                  <c:v>19930</c:v>
                </c:pt>
                <c:pt idx="5">
                  <c:v>22671</c:v>
                </c:pt>
                <c:pt idx="6">
                  <c:v>13185</c:v>
                </c:pt>
                <c:pt idx="7">
                  <c:v>98419</c:v>
                </c:pt>
                <c:pt idx="8">
                  <c:v>73102</c:v>
                </c:pt>
              </c:numCache>
            </c:numRef>
          </c:val>
          <c:extLst>
            <c:ext xmlns:c16="http://schemas.microsoft.com/office/drawing/2014/chart" uri="{C3380CC4-5D6E-409C-BE32-E72D297353CC}">
              <c16:uniqueId val="{00000000-BA19-0C4A-AA19-717438306EB2}"/>
            </c:ext>
          </c:extLst>
        </c:ser>
        <c:dLbls>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B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Importance of Agriculture</a:t>
            </a:r>
            <a:r>
              <a:rPr lang="en-GB" baseline="0"/>
              <a:t> in GDP</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BE"/>
        </a:p>
      </c:txPr>
    </c:title>
    <c:autoTitleDeleted val="0"/>
    <c:plotArea>
      <c:layout/>
      <c:lineChart>
        <c:grouping val="standard"/>
        <c:varyColors val="0"/>
        <c:ser>
          <c:idx val="0"/>
          <c:order val="0"/>
          <c:tx>
            <c:strRef>
              <c:f>'EU27'!$B$14</c:f>
              <c:strCache>
                <c:ptCount val="1"/>
                <c:pt idx="0">
                  <c:v>EU13 Agricultural GVA / Total GVA</c:v>
                </c:pt>
              </c:strCache>
            </c:strRef>
          </c:tx>
          <c:spPr>
            <a:ln w="28575" cap="rnd">
              <a:solidFill>
                <a:schemeClr val="accent1"/>
              </a:solidFill>
              <a:round/>
            </a:ln>
            <a:effectLst/>
          </c:spPr>
          <c:marker>
            <c:symbol val="none"/>
          </c:marker>
          <c:cat>
            <c:numRef>
              <c:f>'EU27'!$C$1:$AB$1</c:f>
              <c:numCache>
                <c:formatCode>0</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'EU27'!$C$14:$AB$14</c:f>
              <c:numCache>
                <c:formatCode>General</c:formatCode>
                <c:ptCount val="26"/>
                <c:pt idx="0">
                  <c:v>7.4713351189386934E-2</c:v>
                </c:pt>
                <c:pt idx="1">
                  <c:v>7.0390159045725639E-2</c:v>
                </c:pt>
                <c:pt idx="2">
                  <c:v>6.7804669791759295E-2</c:v>
                </c:pt>
                <c:pt idx="3">
                  <c:v>6.053855609312863E-2</c:v>
                </c:pt>
                <c:pt idx="4">
                  <c:v>5.2379067069180732E-2</c:v>
                </c:pt>
                <c:pt idx="5">
                  <c:v>4.8910811180849299E-2</c:v>
                </c:pt>
                <c:pt idx="6">
                  <c:v>5.1089774723560348E-2</c:v>
                </c:pt>
                <c:pt idx="7">
                  <c:v>4.5416205519170139E-2</c:v>
                </c:pt>
                <c:pt idx="8">
                  <c:v>4.3942727409162469E-2</c:v>
                </c:pt>
                <c:pt idx="9">
                  <c:v>4.886215738765725E-2</c:v>
                </c:pt>
                <c:pt idx="10">
                  <c:v>4.1479690132798432E-2</c:v>
                </c:pt>
                <c:pt idx="11">
                  <c:v>3.8982985094819254E-2</c:v>
                </c:pt>
                <c:pt idx="12">
                  <c:v>3.7116092889947966E-2</c:v>
                </c:pt>
                <c:pt idx="13">
                  <c:v>3.6579005496766938E-2</c:v>
                </c:pt>
                <c:pt idx="14">
                  <c:v>3.3562217391924914E-2</c:v>
                </c:pt>
                <c:pt idx="15">
                  <c:v>3.3079389847932281E-2</c:v>
                </c:pt>
                <c:pt idx="16">
                  <c:v>3.7985680676484355E-2</c:v>
                </c:pt>
                <c:pt idx="17">
                  <c:v>3.5222273423396074E-2</c:v>
                </c:pt>
                <c:pt idx="18">
                  <c:v>3.8028995319048194E-2</c:v>
                </c:pt>
                <c:pt idx="19">
                  <c:v>3.649740482499822E-2</c:v>
                </c:pt>
                <c:pt idx="20">
                  <c:v>3.2572154962919722E-2</c:v>
                </c:pt>
                <c:pt idx="21">
                  <c:v>3.2620288161729252E-2</c:v>
                </c:pt>
                <c:pt idx="22">
                  <c:v>3.4193843656935979E-2</c:v>
                </c:pt>
                <c:pt idx="23">
                  <c:v>3.1264293946011781E-2</c:v>
                </c:pt>
                <c:pt idx="24">
                  <c:v>3.0252768877060156E-2</c:v>
                </c:pt>
                <c:pt idx="25">
                  <c:v>3.1069427352992566E-2</c:v>
                </c:pt>
              </c:numCache>
            </c:numRef>
          </c:val>
          <c:smooth val="0"/>
          <c:extLst>
            <c:ext xmlns:c16="http://schemas.microsoft.com/office/drawing/2014/chart" uri="{C3380CC4-5D6E-409C-BE32-E72D297353CC}">
              <c16:uniqueId val="{00000000-F396-6E46-B346-79530A26B456}"/>
            </c:ext>
          </c:extLst>
        </c:ser>
        <c:ser>
          <c:idx val="1"/>
          <c:order val="1"/>
          <c:tx>
            <c:strRef>
              <c:f>'EU27'!$B$15</c:f>
              <c:strCache>
                <c:ptCount val="1"/>
                <c:pt idx="0">
                  <c:v>EU14 Agricultural GVA / Total GVA</c:v>
                </c:pt>
              </c:strCache>
            </c:strRef>
          </c:tx>
          <c:spPr>
            <a:ln w="28575" cap="rnd">
              <a:solidFill>
                <a:schemeClr val="accent2"/>
              </a:solidFill>
              <a:round/>
            </a:ln>
            <a:effectLst/>
          </c:spPr>
          <c:marker>
            <c:symbol val="none"/>
          </c:marker>
          <c:cat>
            <c:numRef>
              <c:f>'EU27'!$C$1:$AB$1</c:f>
              <c:numCache>
                <c:formatCode>0</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'EU27'!$C$15:$AB$15</c:f>
              <c:numCache>
                <c:formatCode>General</c:formatCode>
                <c:ptCount val="26"/>
                <c:pt idx="0">
                  <c:v>2.4994647981390172E-2</c:v>
                </c:pt>
                <c:pt idx="1">
                  <c:v>2.5299923910506301E-2</c:v>
                </c:pt>
                <c:pt idx="2">
                  <c:v>2.4901631266956215E-2</c:v>
                </c:pt>
                <c:pt idx="3">
                  <c:v>2.3811718460901583E-2</c:v>
                </c:pt>
                <c:pt idx="4">
                  <c:v>2.2723069169827737E-2</c:v>
                </c:pt>
                <c:pt idx="5">
                  <c:v>2.2202341804900771E-2</c:v>
                </c:pt>
                <c:pt idx="6">
                  <c:v>2.2145069439522762E-2</c:v>
                </c:pt>
                <c:pt idx="7">
                  <c:v>2.0632666214316888E-2</c:v>
                </c:pt>
                <c:pt idx="8">
                  <c:v>1.9985534636101948E-2</c:v>
                </c:pt>
                <c:pt idx="9">
                  <c:v>1.9761197086360087E-2</c:v>
                </c:pt>
                <c:pt idx="10">
                  <c:v>1.7269858920162674E-2</c:v>
                </c:pt>
                <c:pt idx="11">
                  <c:v>1.6269395309019961E-2</c:v>
                </c:pt>
                <c:pt idx="12">
                  <c:v>1.6709517065112593E-2</c:v>
                </c:pt>
                <c:pt idx="13">
                  <c:v>1.6052771945601441E-2</c:v>
                </c:pt>
                <c:pt idx="14">
                  <c:v>1.4629206579653478E-2</c:v>
                </c:pt>
                <c:pt idx="15">
                  <c:v>1.6238645607244646E-2</c:v>
                </c:pt>
                <c:pt idx="16">
                  <c:v>1.6602402865893783E-2</c:v>
                </c:pt>
                <c:pt idx="17">
                  <c:v>1.6680285687377391E-2</c:v>
                </c:pt>
                <c:pt idx="18">
                  <c:v>1.6978652500915428E-2</c:v>
                </c:pt>
                <c:pt idx="19">
                  <c:v>1.6658694332116249E-2</c:v>
                </c:pt>
                <c:pt idx="20">
                  <c:v>1.6191962952261302E-2</c:v>
                </c:pt>
                <c:pt idx="21">
                  <c:v>1.5621164027959478E-2</c:v>
                </c:pt>
                <c:pt idx="22">
                  <c:v>1.6722768452226942E-2</c:v>
                </c:pt>
                <c:pt idx="23">
                  <c:v>1.5994825928917267E-2</c:v>
                </c:pt>
                <c:pt idx="24">
                  <c:v>1.5759365381998555E-2</c:v>
                </c:pt>
                <c:pt idx="25">
                  <c:v>1.6050339261970463E-2</c:v>
                </c:pt>
              </c:numCache>
            </c:numRef>
          </c:val>
          <c:smooth val="0"/>
          <c:extLst>
            <c:ext xmlns:c16="http://schemas.microsoft.com/office/drawing/2014/chart" uri="{C3380CC4-5D6E-409C-BE32-E72D297353CC}">
              <c16:uniqueId val="{00000001-F396-6E46-B346-79530A26B456}"/>
            </c:ext>
          </c:extLst>
        </c:ser>
        <c:ser>
          <c:idx val="2"/>
          <c:order val="2"/>
          <c:tx>
            <c:strRef>
              <c:f>'EU27'!$B$16</c:f>
              <c:strCache>
                <c:ptCount val="1"/>
                <c:pt idx="0">
                  <c:v>EU27 Agricultural GVA / Total GVA</c:v>
                </c:pt>
              </c:strCache>
            </c:strRef>
          </c:tx>
          <c:spPr>
            <a:ln w="28575" cap="rnd">
              <a:solidFill>
                <a:schemeClr val="accent3"/>
              </a:solidFill>
              <a:round/>
            </a:ln>
            <a:effectLst/>
          </c:spPr>
          <c:marker>
            <c:symbol val="none"/>
          </c:marker>
          <c:cat>
            <c:numRef>
              <c:f>'EU27'!$C$1:$AB$1</c:f>
              <c:numCache>
                <c:formatCode>0</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'EU27'!$C$16:$AB$16</c:f>
              <c:numCache>
                <c:formatCode>0.00000000</c:formatCode>
                <c:ptCount val="26"/>
                <c:pt idx="0">
                  <c:v>2.7402851406599156E-2</c:v>
                </c:pt>
                <c:pt idx="1">
                  <c:v>2.7586424142857113E-2</c:v>
                </c:pt>
                <c:pt idx="2">
                  <c:v>2.7244555269402608E-2</c:v>
                </c:pt>
                <c:pt idx="3">
                  <c:v>2.5931637506393795E-2</c:v>
                </c:pt>
                <c:pt idx="4">
                  <c:v>2.4395188257386034E-2</c:v>
                </c:pt>
                <c:pt idx="5">
                  <c:v>2.3823937946466901E-2</c:v>
                </c:pt>
                <c:pt idx="6">
                  <c:v>2.4025980655799552E-2</c:v>
                </c:pt>
                <c:pt idx="7">
                  <c:v>2.2296299121296742E-2</c:v>
                </c:pt>
                <c:pt idx="8">
                  <c:v>2.1556453449759531E-2</c:v>
                </c:pt>
                <c:pt idx="9">
                  <c:v>2.1747652060025071E-2</c:v>
                </c:pt>
                <c:pt idx="10">
                  <c:v>1.9109184502680159E-2</c:v>
                </c:pt>
                <c:pt idx="11">
                  <c:v>1.8097979639097445E-2</c:v>
                </c:pt>
                <c:pt idx="12">
                  <c:v>1.8504467943770087E-2</c:v>
                </c:pt>
                <c:pt idx="13">
                  <c:v>1.8031566261369293E-2</c:v>
                </c:pt>
                <c:pt idx="14">
                  <c:v>1.6343555870015149E-2</c:v>
                </c:pt>
                <c:pt idx="15">
                  <c:v>1.7789017157677559E-2</c:v>
                </c:pt>
                <c:pt idx="16">
                  <c:v>1.8594720548132434E-2</c:v>
                </c:pt>
                <c:pt idx="17">
                  <c:v>1.8417669448169305E-2</c:v>
                </c:pt>
                <c:pt idx="18">
                  <c:v>1.8943116594502419E-2</c:v>
                </c:pt>
                <c:pt idx="19">
                  <c:v>1.8529505276721002E-2</c:v>
                </c:pt>
                <c:pt idx="20">
                  <c:v>1.7764854704092468E-2</c:v>
                </c:pt>
                <c:pt idx="21">
                  <c:v>1.7248054180456808E-2</c:v>
                </c:pt>
                <c:pt idx="22">
                  <c:v>1.8471497345199227E-2</c:v>
                </c:pt>
                <c:pt idx="23">
                  <c:v>1.7585846609814458E-2</c:v>
                </c:pt>
                <c:pt idx="24">
                  <c:v>1.7322807056536774E-2</c:v>
                </c:pt>
                <c:pt idx="25">
                  <c:v>1.7693607845915491E-2</c:v>
                </c:pt>
              </c:numCache>
            </c:numRef>
          </c:val>
          <c:smooth val="0"/>
          <c:extLst>
            <c:ext xmlns:c16="http://schemas.microsoft.com/office/drawing/2014/chart" uri="{C3380CC4-5D6E-409C-BE32-E72D297353CC}">
              <c16:uniqueId val="{00000002-F396-6E46-B346-79530A26B456}"/>
            </c:ext>
          </c:extLst>
        </c:ser>
        <c:dLbls>
          <c:showLegendKey val="0"/>
          <c:showVal val="0"/>
          <c:showCatName val="0"/>
          <c:showSerName val="0"/>
          <c:showPercent val="0"/>
          <c:showBubbleSize val="0"/>
        </c:dLbls>
        <c:smooth val="0"/>
        <c:axId val="1134344639"/>
        <c:axId val="1134092207"/>
      </c:lineChart>
      <c:catAx>
        <c:axId val="1134344639"/>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1134092207"/>
        <c:crosses val="autoZero"/>
        <c:auto val="1"/>
        <c:lblAlgn val="ctr"/>
        <c:lblOffset val="100"/>
        <c:noMultiLvlLbl val="0"/>
      </c:catAx>
      <c:valAx>
        <c:axId val="11340922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Agricultural GVA as %</a:t>
                </a:r>
                <a:r>
                  <a:rPr lang="en-GB" baseline="0"/>
                  <a:t> of total GVA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B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113434463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B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Family farm income compared to the average wages in the whole economy (based on EUR/hour worked) (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BE"/>
        </a:p>
      </c:txPr>
    </c:title>
    <c:autoTitleDeleted val="0"/>
    <c:plotArea>
      <c:layout/>
      <c:barChart>
        <c:barDir val="col"/>
        <c:grouping val="clustered"/>
        <c:varyColors val="0"/>
        <c:ser>
          <c:idx val="0"/>
          <c:order val="0"/>
          <c:tx>
            <c:strRef>
              <c:f>'Agri income as % of avg wage'!$B$33</c:f>
              <c:strCache>
                <c:ptCount val="1"/>
                <c:pt idx="0">
                  <c:v>Family farm income compared to the average wages in the whole economy (based on EUR/hour worked) ( %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'Agri income as % of avg wage'!$B$34:$T$34</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'Agri income as % of avg wage'!$B$64:$T$64</c:f>
              <c:numCache>
                <c:formatCode>0.0</c:formatCode>
                <c:ptCount val="19"/>
                <c:pt idx="0">
                  <c:v>29.516827781251742</c:v>
                </c:pt>
                <c:pt idx="1">
                  <c:v>30.687304729478711</c:v>
                </c:pt>
                <c:pt idx="2">
                  <c:v>35.022146064941232</c:v>
                </c:pt>
                <c:pt idx="3">
                  <c:v>33.472223414134291</c:v>
                </c:pt>
                <c:pt idx="4">
                  <c:v>27.482839548359031</c:v>
                </c:pt>
                <c:pt idx="5">
                  <c:v>37.676033380873051</c:v>
                </c:pt>
                <c:pt idx="6">
                  <c:v>43.284378177683593</c:v>
                </c:pt>
                <c:pt idx="7">
                  <c:v>41.50322210255343</c:v>
                </c:pt>
                <c:pt idx="8">
                  <c:v>43.594132522382729</c:v>
                </c:pt>
                <c:pt idx="9">
                  <c:v>43.64072227497693</c:v>
                </c:pt>
                <c:pt idx="10">
                  <c:v>40.494262605501667</c:v>
                </c:pt>
                <c:pt idx="11">
                  <c:v>39.66462267998967</c:v>
                </c:pt>
                <c:pt idx="12">
                  <c:v>49.326256635993794</c:v>
                </c:pt>
                <c:pt idx="13">
                  <c:v>46.540094685335617</c:v>
                </c:pt>
                <c:pt idx="14">
                  <c:v>48.279842735245268</c:v>
                </c:pt>
                <c:pt idx="15">
                  <c:v>47.262491879790787</c:v>
                </c:pt>
                <c:pt idx="16">
                  <c:v>54.669803651541663</c:v>
                </c:pt>
                <c:pt idx="17">
                  <c:v>64.996346500769107</c:v>
                </c:pt>
                <c:pt idx="18">
                  <c:v>59.942678919521143</c:v>
                </c:pt>
              </c:numCache>
            </c:numRef>
          </c:val>
          <c:extLst>
            <c:ext xmlns:c16="http://schemas.microsoft.com/office/drawing/2014/chart" uri="{C3380CC4-5D6E-409C-BE32-E72D297353CC}">
              <c16:uniqueId val="{00000000-00EE-8548-9907-67A61D1FB776}"/>
            </c:ext>
          </c:extLst>
        </c:ser>
        <c:dLbls>
          <c:showLegendKey val="0"/>
          <c:showVal val="1"/>
          <c:showCatName val="0"/>
          <c:showSerName val="0"/>
          <c:showPercent val="0"/>
          <c:showBubbleSize val="0"/>
        </c:dLbls>
        <c:gapWidth val="150"/>
        <c:overlap val="-25"/>
        <c:axId val="742105935"/>
        <c:axId val="742022255"/>
      </c:barChart>
      <c:catAx>
        <c:axId val="742105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742022255"/>
        <c:crosses val="autoZero"/>
        <c:auto val="1"/>
        <c:lblAlgn val="ctr"/>
        <c:lblOffset val="100"/>
        <c:noMultiLvlLbl val="0"/>
      </c:catAx>
      <c:valAx>
        <c:axId val="74202225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7421059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B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BE"/>
        </a:p>
      </c:txPr>
    </c:title>
    <c:autoTitleDeleted val="0"/>
    <c:plotArea>
      <c:layout/>
      <c:barChart>
        <c:barDir val="col"/>
        <c:grouping val="clustered"/>
        <c:varyColors val="0"/>
        <c:ser>
          <c:idx val="1"/>
          <c:order val="0"/>
          <c:tx>
            <c:strRef>
              <c:f>'Agri income as % of avg wage'!$B$99</c:f>
              <c:strCache>
                <c:ptCount val="1"/>
                <c:pt idx="0">
                  <c:v>Family farm income compared to the average wages in the whole economy (based on EUR/hour worked) ( %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B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'Agri income as % of avg wage'!$A$100:$A$118</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'Agri income as % of avg wage'!$B$100:$B$118</c:f>
              <c:numCache>
                <c:formatCode>0.0</c:formatCode>
                <c:ptCount val="19"/>
                <c:pt idx="0">
                  <c:v>30.570768480405309</c:v>
                </c:pt>
                <c:pt idx="1">
                  <c:v>32.03290329398699</c:v>
                </c:pt>
                <c:pt idx="2">
                  <c:v>36.757540198891142</c:v>
                </c:pt>
                <c:pt idx="3">
                  <c:v>33.300351494082477</c:v>
                </c:pt>
                <c:pt idx="4">
                  <c:v>26.461487535838852</c:v>
                </c:pt>
                <c:pt idx="5">
                  <c:v>37.272077162206763</c:v>
                </c:pt>
                <c:pt idx="6">
                  <c:v>42.297127989931496</c:v>
                </c:pt>
                <c:pt idx="7">
                  <c:v>40.765351239292805</c:v>
                </c:pt>
                <c:pt idx="8">
                  <c:v>42.532183594486249</c:v>
                </c:pt>
                <c:pt idx="9">
                  <c:v>42.890395350442859</c:v>
                </c:pt>
                <c:pt idx="10">
                  <c:v>40.951736520084268</c:v>
                </c:pt>
                <c:pt idx="11">
                  <c:v>39.629777962166415</c:v>
                </c:pt>
                <c:pt idx="12">
                  <c:v>48.44486132233169</c:v>
                </c:pt>
                <c:pt idx="13">
                  <c:v>46.016015916652989</c:v>
                </c:pt>
                <c:pt idx="14">
                  <c:v>47.649972317096875</c:v>
                </c:pt>
                <c:pt idx="15">
                  <c:v>47.262491879790794</c:v>
                </c:pt>
                <c:pt idx="16">
                  <c:v>54.669803651541656</c:v>
                </c:pt>
                <c:pt idx="17">
                  <c:v>64.996346500769107</c:v>
                </c:pt>
                <c:pt idx="18">
                  <c:v>59.942678919521143</c:v>
                </c:pt>
              </c:numCache>
            </c:numRef>
          </c:val>
          <c:extLst>
            <c:ext xmlns:c16="http://schemas.microsoft.com/office/drawing/2014/chart" uri="{C3380CC4-5D6E-409C-BE32-E72D297353CC}">
              <c16:uniqueId val="{00000001-EE53-A44F-92A0-B73D2ABBA142}"/>
            </c:ext>
          </c:extLst>
        </c:ser>
        <c:dLbls>
          <c:dLblPos val="outEnd"/>
          <c:showLegendKey val="0"/>
          <c:showVal val="1"/>
          <c:showCatName val="0"/>
          <c:showSerName val="0"/>
          <c:showPercent val="0"/>
          <c:showBubbleSize val="0"/>
        </c:dLbls>
        <c:gapWidth val="219"/>
        <c:overlap val="-27"/>
        <c:axId val="834581759"/>
        <c:axId val="838531279"/>
      </c:barChart>
      <c:catAx>
        <c:axId val="834581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838531279"/>
        <c:crosses val="autoZero"/>
        <c:auto val="1"/>
        <c:lblAlgn val="ctr"/>
        <c:lblOffset val="100"/>
        <c:noMultiLvlLbl val="0"/>
      </c:catAx>
      <c:valAx>
        <c:axId val="8385312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834581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B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Relative age structure of EU farming population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BE"/>
        </a:p>
      </c:txPr>
    </c:title>
    <c:autoTitleDeleted val="0"/>
    <c:plotArea>
      <c:layout/>
      <c:lineChart>
        <c:grouping val="standard"/>
        <c:varyColors val="0"/>
        <c:ser>
          <c:idx val="7"/>
          <c:order val="0"/>
          <c:tx>
            <c:strRef>
              <c:f>'Age structure of farm managers'!$B$33</c:f>
              <c:strCache>
                <c:ptCount val="1"/>
                <c:pt idx="0">
                  <c:v>65 years or over</c:v>
                </c:pt>
              </c:strCache>
            </c:strRef>
          </c:tx>
          <c:spPr>
            <a:ln w="28575" cap="rnd">
              <a:solidFill>
                <a:schemeClr val="accent2">
                  <a:lumMod val="60000"/>
                </a:schemeClr>
              </a:solidFill>
              <a:round/>
            </a:ln>
            <a:effectLst/>
          </c:spPr>
          <c:marker>
            <c:symbol val="none"/>
          </c:marker>
          <c:cat>
            <c:numRef>
              <c:f>'Age structure of farm managers'!$C$24:$F$24</c:f>
              <c:numCache>
                <c:formatCode>General</c:formatCode>
                <c:ptCount val="4"/>
                <c:pt idx="0">
                  <c:v>2010</c:v>
                </c:pt>
                <c:pt idx="1">
                  <c:v>2013</c:v>
                </c:pt>
                <c:pt idx="2">
                  <c:v>2016</c:v>
                </c:pt>
                <c:pt idx="3">
                  <c:v>2020</c:v>
                </c:pt>
              </c:numCache>
            </c:numRef>
          </c:cat>
          <c:val>
            <c:numRef>
              <c:f>'Age structure of farm managers'!$C$33:$F$33</c:f>
              <c:numCache>
                <c:formatCode>0.00%</c:formatCode>
                <c:ptCount val="4"/>
                <c:pt idx="0">
                  <c:v>0.29638755881250783</c:v>
                </c:pt>
                <c:pt idx="1">
                  <c:v>0.31064882846825825</c:v>
                </c:pt>
                <c:pt idx="2">
                  <c:v>0.32865612005304562</c:v>
                </c:pt>
                <c:pt idx="3">
                  <c:v>0.3320040144254629</c:v>
                </c:pt>
              </c:numCache>
            </c:numRef>
          </c:val>
          <c:smooth val="0"/>
          <c:extLst>
            <c:ext xmlns:c16="http://schemas.microsoft.com/office/drawing/2014/chart" uri="{C3380CC4-5D6E-409C-BE32-E72D297353CC}">
              <c16:uniqueId val="{0000000B-017F-5D48-9E43-29CA37192532}"/>
            </c:ext>
          </c:extLst>
        </c:ser>
        <c:ser>
          <c:idx val="6"/>
          <c:order val="1"/>
          <c:tx>
            <c:strRef>
              <c:f>'Age structure of farm managers'!$B$32</c:f>
              <c:strCache>
                <c:ptCount val="1"/>
                <c:pt idx="0">
                  <c:v>From 55 to 64 years</c:v>
                </c:pt>
              </c:strCache>
            </c:strRef>
          </c:tx>
          <c:spPr>
            <a:ln w="28575" cap="rnd">
              <a:solidFill>
                <a:schemeClr val="accent1">
                  <a:lumMod val="60000"/>
                </a:schemeClr>
              </a:solidFill>
              <a:round/>
            </a:ln>
            <a:effectLst/>
          </c:spPr>
          <c:marker>
            <c:symbol val="none"/>
          </c:marker>
          <c:cat>
            <c:numRef>
              <c:f>'Age structure of farm managers'!$C$24:$F$24</c:f>
              <c:numCache>
                <c:formatCode>General</c:formatCode>
                <c:ptCount val="4"/>
                <c:pt idx="0">
                  <c:v>2010</c:v>
                </c:pt>
                <c:pt idx="1">
                  <c:v>2013</c:v>
                </c:pt>
                <c:pt idx="2">
                  <c:v>2016</c:v>
                </c:pt>
                <c:pt idx="3">
                  <c:v>2020</c:v>
                </c:pt>
              </c:numCache>
            </c:numRef>
          </c:cat>
          <c:val>
            <c:numRef>
              <c:f>'Age structure of farm managers'!$C$32:$F$32</c:f>
              <c:numCache>
                <c:formatCode>0.00%</c:formatCode>
                <c:ptCount val="4"/>
                <c:pt idx="0">
                  <c:v>0.23474788691343632</c:v>
                </c:pt>
                <c:pt idx="1">
                  <c:v>0.2475834619446024</c:v>
                </c:pt>
                <c:pt idx="2">
                  <c:v>0.25077262524183408</c:v>
                </c:pt>
                <c:pt idx="3">
                  <c:v>0.24371312298038006</c:v>
                </c:pt>
              </c:numCache>
            </c:numRef>
          </c:val>
          <c:smooth val="0"/>
          <c:extLst>
            <c:ext xmlns:c16="http://schemas.microsoft.com/office/drawing/2014/chart" uri="{C3380CC4-5D6E-409C-BE32-E72D297353CC}">
              <c16:uniqueId val="{0000000A-017F-5D48-9E43-29CA37192532}"/>
            </c:ext>
          </c:extLst>
        </c:ser>
        <c:ser>
          <c:idx val="5"/>
          <c:order val="2"/>
          <c:tx>
            <c:strRef>
              <c:f>'Age structure of farm managers'!$B$31</c:f>
              <c:strCache>
                <c:ptCount val="1"/>
                <c:pt idx="0">
                  <c:v>From 45 to 54 years</c:v>
                </c:pt>
              </c:strCache>
            </c:strRef>
          </c:tx>
          <c:spPr>
            <a:ln w="28575" cap="rnd">
              <a:solidFill>
                <a:schemeClr val="accent6"/>
              </a:solidFill>
              <a:round/>
            </a:ln>
            <a:effectLst/>
          </c:spPr>
          <c:marker>
            <c:symbol val="none"/>
          </c:marker>
          <c:cat>
            <c:numRef>
              <c:f>'Age structure of farm managers'!$C$24:$F$24</c:f>
              <c:numCache>
                <c:formatCode>General</c:formatCode>
                <c:ptCount val="4"/>
                <c:pt idx="0">
                  <c:v>2010</c:v>
                </c:pt>
                <c:pt idx="1">
                  <c:v>2013</c:v>
                </c:pt>
                <c:pt idx="2">
                  <c:v>2016</c:v>
                </c:pt>
                <c:pt idx="3">
                  <c:v>2020</c:v>
                </c:pt>
              </c:numCache>
            </c:numRef>
          </c:cat>
          <c:val>
            <c:numRef>
              <c:f>'Age structure of farm managers'!$C$31:$F$31</c:f>
              <c:numCache>
                <c:formatCode>0.00%</c:formatCode>
                <c:ptCount val="4"/>
                <c:pt idx="0">
                  <c:v>0.22721322396635715</c:v>
                </c:pt>
                <c:pt idx="1">
                  <c:v>0.22969757275459493</c:v>
                </c:pt>
                <c:pt idx="2">
                  <c:v>0.22947208885333803</c:v>
                </c:pt>
                <c:pt idx="3">
                  <c:v>0.22426411390380818</c:v>
                </c:pt>
              </c:numCache>
            </c:numRef>
          </c:val>
          <c:smooth val="0"/>
          <c:extLst>
            <c:ext xmlns:c16="http://schemas.microsoft.com/office/drawing/2014/chart" uri="{C3380CC4-5D6E-409C-BE32-E72D297353CC}">
              <c16:uniqueId val="{00000009-017F-5D48-9E43-29CA37192532}"/>
            </c:ext>
          </c:extLst>
        </c:ser>
        <c:ser>
          <c:idx val="2"/>
          <c:order val="3"/>
          <c:tx>
            <c:strRef>
              <c:f>'Age structure of farm managers'!$B$29</c:f>
              <c:strCache>
                <c:ptCount val="1"/>
                <c:pt idx="0">
                  <c:v>From 35 to 44 years</c:v>
                </c:pt>
              </c:strCache>
            </c:strRef>
          </c:tx>
          <c:spPr>
            <a:ln w="28575" cap="rnd">
              <a:solidFill>
                <a:schemeClr val="accent3"/>
              </a:solidFill>
              <a:round/>
            </a:ln>
            <a:effectLst/>
          </c:spPr>
          <c:marker>
            <c:symbol val="none"/>
          </c:marker>
          <c:cat>
            <c:numRef>
              <c:f>'Age structure of farm managers'!$C$24:$F$24</c:f>
              <c:numCache>
                <c:formatCode>General</c:formatCode>
                <c:ptCount val="4"/>
                <c:pt idx="0">
                  <c:v>2010</c:v>
                </c:pt>
                <c:pt idx="1">
                  <c:v>2013</c:v>
                </c:pt>
                <c:pt idx="2">
                  <c:v>2016</c:v>
                </c:pt>
                <c:pt idx="3">
                  <c:v>2020</c:v>
                </c:pt>
              </c:numCache>
            </c:numRef>
          </c:cat>
          <c:val>
            <c:numRef>
              <c:f>'Age structure of farm managers'!$C$29:$F$29</c:f>
              <c:numCache>
                <c:formatCode>0.00%</c:formatCode>
                <c:ptCount val="4"/>
                <c:pt idx="0">
                  <c:v>0.1665761752092268</c:v>
                </c:pt>
                <c:pt idx="1">
                  <c:v>0.15263234653414168</c:v>
                </c:pt>
                <c:pt idx="2">
                  <c:v>0.13984277674335829</c:v>
                </c:pt>
                <c:pt idx="3">
                  <c:v>0.13508541682750103</c:v>
                </c:pt>
              </c:numCache>
            </c:numRef>
          </c:val>
          <c:smooth val="0"/>
          <c:extLst>
            <c:ext xmlns:c16="http://schemas.microsoft.com/office/drawing/2014/chart" uri="{C3380CC4-5D6E-409C-BE32-E72D297353CC}">
              <c16:uniqueId val="{00000007-017F-5D48-9E43-29CA37192532}"/>
            </c:ext>
          </c:extLst>
        </c:ser>
        <c:ser>
          <c:idx val="3"/>
          <c:order val="4"/>
          <c:tx>
            <c:strRef>
              <c:f>'Age structure of farm managers'!$B$30</c:f>
              <c:strCache>
                <c:ptCount val="1"/>
                <c:pt idx="0">
                  <c:v>From 40 to 44 years</c:v>
                </c:pt>
              </c:strCache>
            </c:strRef>
          </c:tx>
          <c:spPr>
            <a:ln w="28575" cap="rnd">
              <a:solidFill>
                <a:schemeClr val="accent4"/>
              </a:solidFill>
              <a:round/>
            </a:ln>
            <a:effectLst/>
          </c:spPr>
          <c:marker>
            <c:symbol val="none"/>
          </c:marker>
          <c:cat>
            <c:numRef>
              <c:f>'Age structure of farm managers'!$C$24:$F$24</c:f>
              <c:numCache>
                <c:formatCode>General</c:formatCode>
                <c:ptCount val="4"/>
                <c:pt idx="0">
                  <c:v>2010</c:v>
                </c:pt>
                <c:pt idx="1">
                  <c:v>2013</c:v>
                </c:pt>
                <c:pt idx="2">
                  <c:v>2016</c:v>
                </c:pt>
                <c:pt idx="3">
                  <c:v>2020</c:v>
                </c:pt>
              </c:numCache>
            </c:numRef>
          </c:cat>
          <c:val>
            <c:numRef>
              <c:f>'Age structure of farm managers'!$C$30:$F$30</c:f>
              <c:numCache>
                <c:formatCode>0.00%</c:formatCode>
                <c:ptCount val="4"/>
                <c:pt idx="2">
                  <c:v>8.4670158390566602E-2</c:v>
                </c:pt>
                <c:pt idx="3">
                  <c:v>8.0552093787566309E-2</c:v>
                </c:pt>
              </c:numCache>
            </c:numRef>
          </c:val>
          <c:smooth val="0"/>
          <c:extLst>
            <c:ext xmlns:c16="http://schemas.microsoft.com/office/drawing/2014/chart" uri="{C3380CC4-5D6E-409C-BE32-E72D297353CC}">
              <c16:uniqueId val="{00000008-017F-5D48-9E43-29CA37192532}"/>
            </c:ext>
          </c:extLst>
        </c:ser>
        <c:ser>
          <c:idx val="0"/>
          <c:order val="5"/>
          <c:tx>
            <c:strRef>
              <c:f>'Age structure of farm managers'!$B$27</c:f>
              <c:strCache>
                <c:ptCount val="1"/>
                <c:pt idx="0">
                  <c:v>From 25 to 34 years</c:v>
                </c:pt>
              </c:strCache>
            </c:strRef>
          </c:tx>
          <c:spPr>
            <a:ln w="28575" cap="rnd">
              <a:solidFill>
                <a:schemeClr val="accent1"/>
              </a:solidFill>
              <a:round/>
            </a:ln>
            <a:effectLst/>
          </c:spPr>
          <c:marker>
            <c:symbol val="none"/>
          </c:marker>
          <c:cat>
            <c:numRef>
              <c:f>'Age structure of farm managers'!$C$24:$F$24</c:f>
              <c:numCache>
                <c:formatCode>General</c:formatCode>
                <c:ptCount val="4"/>
                <c:pt idx="0">
                  <c:v>2010</c:v>
                </c:pt>
                <c:pt idx="1">
                  <c:v>2013</c:v>
                </c:pt>
                <c:pt idx="2">
                  <c:v>2016</c:v>
                </c:pt>
                <c:pt idx="3">
                  <c:v>2020</c:v>
                </c:pt>
              </c:numCache>
            </c:numRef>
          </c:cat>
          <c:val>
            <c:numRef>
              <c:f>'Age structure of farm managers'!$C$27:$F$27</c:f>
              <c:numCache>
                <c:formatCode>0.00%</c:formatCode>
                <c:ptCount val="4"/>
                <c:pt idx="0">
                  <c:v>6.7115792979972513E-2</c:v>
                </c:pt>
                <c:pt idx="1">
                  <c:v>5.4131190878814954E-2</c:v>
                </c:pt>
                <c:pt idx="2">
                  <c:v>4.660628548574447E-2</c:v>
                </c:pt>
                <c:pt idx="3">
                  <c:v>5.6904480936993372E-2</c:v>
                </c:pt>
              </c:numCache>
            </c:numRef>
          </c:val>
          <c:smooth val="0"/>
          <c:extLst>
            <c:ext xmlns:c16="http://schemas.microsoft.com/office/drawing/2014/chart" uri="{C3380CC4-5D6E-409C-BE32-E72D297353CC}">
              <c16:uniqueId val="{00000005-017F-5D48-9E43-29CA37192532}"/>
            </c:ext>
          </c:extLst>
        </c:ser>
        <c:ser>
          <c:idx val="1"/>
          <c:order val="6"/>
          <c:tx>
            <c:strRef>
              <c:f>'Age structure of farm managers'!$B$28</c:f>
              <c:strCache>
                <c:ptCount val="1"/>
                <c:pt idx="0">
                  <c:v>From 35 to 39 years</c:v>
                </c:pt>
              </c:strCache>
            </c:strRef>
          </c:tx>
          <c:spPr>
            <a:ln w="28575" cap="rnd">
              <a:solidFill>
                <a:schemeClr val="accent2"/>
              </a:solidFill>
              <a:round/>
            </a:ln>
            <a:effectLst/>
          </c:spPr>
          <c:marker>
            <c:symbol val="none"/>
          </c:marker>
          <c:cat>
            <c:numRef>
              <c:f>'Age structure of farm managers'!$C$24:$F$24</c:f>
              <c:numCache>
                <c:formatCode>General</c:formatCode>
                <c:ptCount val="4"/>
                <c:pt idx="0">
                  <c:v>2010</c:v>
                </c:pt>
                <c:pt idx="1">
                  <c:v>2013</c:v>
                </c:pt>
                <c:pt idx="2">
                  <c:v>2016</c:v>
                </c:pt>
                <c:pt idx="3">
                  <c:v>2020</c:v>
                </c:pt>
              </c:numCache>
            </c:numRef>
          </c:cat>
          <c:val>
            <c:numRef>
              <c:f>'Age structure of farm managers'!$C$28:$F$28</c:f>
              <c:numCache>
                <c:formatCode>0.00%</c:formatCode>
                <c:ptCount val="4"/>
                <c:pt idx="2">
                  <c:v>5.5172618352791691E-2</c:v>
                </c:pt>
                <c:pt idx="3">
                  <c:v>5.453332303993471E-2</c:v>
                </c:pt>
              </c:numCache>
            </c:numRef>
          </c:val>
          <c:smooth val="0"/>
          <c:extLst>
            <c:ext xmlns:c16="http://schemas.microsoft.com/office/drawing/2014/chart" uri="{C3380CC4-5D6E-409C-BE32-E72D297353CC}">
              <c16:uniqueId val="{00000006-017F-5D48-9E43-29CA37192532}"/>
            </c:ext>
          </c:extLst>
        </c:ser>
        <c:ser>
          <c:idx val="4"/>
          <c:order val="7"/>
          <c:tx>
            <c:strRef>
              <c:f>'Age structure of farm managers'!$B$26</c:f>
              <c:strCache>
                <c:ptCount val="1"/>
                <c:pt idx="0">
                  <c:v>Less than 25 years</c:v>
                </c:pt>
              </c:strCache>
            </c:strRef>
          </c:tx>
          <c:spPr>
            <a:ln w="28575" cap="rnd">
              <a:solidFill>
                <a:schemeClr val="accent5"/>
              </a:solidFill>
              <a:round/>
            </a:ln>
            <a:effectLst/>
          </c:spPr>
          <c:marker>
            <c:symbol val="none"/>
          </c:marker>
          <c:cat>
            <c:numRef>
              <c:f>'Age structure of farm managers'!$C$24:$F$24</c:f>
              <c:numCache>
                <c:formatCode>General</c:formatCode>
                <c:ptCount val="4"/>
                <c:pt idx="0">
                  <c:v>2010</c:v>
                </c:pt>
                <c:pt idx="1">
                  <c:v>2013</c:v>
                </c:pt>
                <c:pt idx="2">
                  <c:v>2016</c:v>
                </c:pt>
                <c:pt idx="3">
                  <c:v>2020</c:v>
                </c:pt>
              </c:numCache>
            </c:numRef>
          </c:cat>
          <c:val>
            <c:numRef>
              <c:f>'Age structure of farm managers'!$C$26:$F$26</c:f>
              <c:numCache>
                <c:formatCode>0.00%</c:formatCode>
                <c:ptCount val="4"/>
                <c:pt idx="0">
                  <c:v>7.9593621184993954E-3</c:v>
                </c:pt>
                <c:pt idx="1">
                  <c:v>5.3075224669733648E-3</c:v>
                </c:pt>
                <c:pt idx="2">
                  <c:v>4.6510604341244892E-3</c:v>
                </c:pt>
                <c:pt idx="3">
                  <c:v>8.0299537899926107E-3</c:v>
                </c:pt>
              </c:numCache>
            </c:numRef>
          </c:val>
          <c:smooth val="0"/>
          <c:extLst>
            <c:ext xmlns:c16="http://schemas.microsoft.com/office/drawing/2014/chart" uri="{C3380CC4-5D6E-409C-BE32-E72D297353CC}">
              <c16:uniqueId val="{00000004-017F-5D48-9E43-29CA37192532}"/>
            </c:ext>
          </c:extLst>
        </c:ser>
        <c:dLbls>
          <c:showLegendKey val="0"/>
          <c:showVal val="0"/>
          <c:showCatName val="0"/>
          <c:showSerName val="0"/>
          <c:showPercent val="0"/>
          <c:showBubbleSize val="0"/>
        </c:dLbls>
        <c:smooth val="0"/>
        <c:axId val="491450319"/>
        <c:axId val="491191743"/>
      </c:lineChart>
      <c:catAx>
        <c:axId val="491450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491191743"/>
        <c:crosses val="autoZero"/>
        <c:auto val="1"/>
        <c:lblAlgn val="ctr"/>
        <c:lblOffset val="100"/>
        <c:noMultiLvlLbl val="0"/>
      </c:catAx>
      <c:valAx>
        <c:axId val="49119174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4914503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B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Number of</a:t>
            </a:r>
            <a:r>
              <a:rPr lang="en-GB" baseline="0"/>
              <a:t> farms in Europe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BE"/>
        </a:p>
      </c:txPr>
    </c:title>
    <c:autoTitleDeleted val="0"/>
    <c:plotArea>
      <c:layout/>
      <c:lineChart>
        <c:grouping val="standard"/>
        <c:varyColors val="0"/>
        <c:ser>
          <c:idx val="0"/>
          <c:order val="0"/>
          <c:spPr>
            <a:ln w="28575" cap="rnd">
              <a:solidFill>
                <a:schemeClr val="accent1"/>
              </a:solidFill>
              <a:round/>
            </a:ln>
            <a:effectLst/>
          </c:spPr>
          <c:marker>
            <c:symbol val="none"/>
          </c:marker>
          <c:cat>
            <c:strRef>
              <c:f>'Age structure of farm managers'!$C$12:$F$13</c:f>
              <c:strCache>
                <c:ptCount val="4"/>
                <c:pt idx="0">
                  <c:v>2010</c:v>
                </c:pt>
                <c:pt idx="1">
                  <c:v>2013</c:v>
                </c:pt>
                <c:pt idx="2">
                  <c:v>2016</c:v>
                </c:pt>
                <c:pt idx="3">
                  <c:v>2020</c:v>
                </c:pt>
              </c:strCache>
            </c:strRef>
          </c:cat>
          <c:val>
            <c:numRef>
              <c:f>'Age structure of farm managers'!$C$14:$F$14</c:f>
              <c:numCache>
                <c:formatCode>General</c:formatCode>
                <c:ptCount val="4"/>
                <c:pt idx="0">
                  <c:v>12008500</c:v>
                </c:pt>
                <c:pt idx="1">
                  <c:v>10833680</c:v>
                </c:pt>
                <c:pt idx="2">
                  <c:v>10451380</c:v>
                </c:pt>
                <c:pt idx="3">
                  <c:v>9067300</c:v>
                </c:pt>
              </c:numCache>
            </c:numRef>
          </c:val>
          <c:smooth val="0"/>
          <c:extLst>
            <c:ext xmlns:c16="http://schemas.microsoft.com/office/drawing/2014/chart" uri="{C3380CC4-5D6E-409C-BE32-E72D297353CC}">
              <c16:uniqueId val="{00000000-190E-4A43-828F-575653F9D71F}"/>
            </c:ext>
          </c:extLst>
        </c:ser>
        <c:dLbls>
          <c:showLegendKey val="0"/>
          <c:showVal val="0"/>
          <c:showCatName val="0"/>
          <c:showSerName val="0"/>
          <c:showPercent val="0"/>
          <c:showBubbleSize val="0"/>
        </c:dLbls>
        <c:smooth val="0"/>
        <c:axId val="529314415"/>
        <c:axId val="504592751"/>
      </c:lineChart>
      <c:catAx>
        <c:axId val="52931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504592751"/>
        <c:crosses val="autoZero"/>
        <c:auto val="1"/>
        <c:lblAlgn val="ctr"/>
        <c:lblOffset val="100"/>
        <c:noMultiLvlLbl val="0"/>
      </c:catAx>
      <c:valAx>
        <c:axId val="5045927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5293144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B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BE"/>
        </a:p>
      </c:txPr>
    </c:title>
    <c:autoTitleDeleted val="0"/>
    <c:plotArea>
      <c:layout/>
      <c:barChart>
        <c:barDir val="col"/>
        <c:grouping val="clustered"/>
        <c:varyColors val="0"/>
        <c:ser>
          <c:idx val="1"/>
          <c:order val="0"/>
          <c:tx>
            <c:strRef>
              <c:f>'family labour force'!$A$33</c:f>
              <c:strCache>
                <c:ptCount val="1"/>
                <c:pt idx="0">
                  <c:v>Ratio family farm workers over total farm workers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'family labour force'!$B$30:$B$33</c:f>
              <c:numCache>
                <c:formatCode>General</c:formatCode>
                <c:ptCount val="4"/>
                <c:pt idx="0">
                  <c:v>2010</c:v>
                </c:pt>
                <c:pt idx="1">
                  <c:v>2013</c:v>
                </c:pt>
                <c:pt idx="2">
                  <c:v>2016</c:v>
                </c:pt>
                <c:pt idx="3">
                  <c:v>2020</c:v>
                </c:pt>
              </c:numCache>
            </c:numRef>
          </c:cat>
          <c:val>
            <c:numRef>
              <c:f>'family labour force'!$C$30:$C$33</c:f>
              <c:numCache>
                <c:formatCode>0.00%</c:formatCode>
                <c:ptCount val="4"/>
                <c:pt idx="0">
                  <c:v>0.87373036139815141</c:v>
                </c:pt>
                <c:pt idx="1">
                  <c:v>0.89661132570055935</c:v>
                </c:pt>
                <c:pt idx="2">
                  <c:v>0.88167733473798149</c:v>
                </c:pt>
                <c:pt idx="3">
                  <c:v>0.87617476524475069</c:v>
                </c:pt>
              </c:numCache>
            </c:numRef>
          </c:val>
          <c:extLst>
            <c:ext xmlns:c16="http://schemas.microsoft.com/office/drawing/2014/chart" uri="{C3380CC4-5D6E-409C-BE32-E72D297353CC}">
              <c16:uniqueId val="{00000001-337F-4F4A-8287-A643E75290E2}"/>
            </c:ext>
          </c:extLst>
        </c:ser>
        <c:dLbls>
          <c:showLegendKey val="0"/>
          <c:showVal val="0"/>
          <c:showCatName val="0"/>
          <c:showSerName val="0"/>
          <c:showPercent val="0"/>
          <c:showBubbleSize val="0"/>
        </c:dLbls>
        <c:gapWidth val="150"/>
        <c:axId val="588599999"/>
        <c:axId val="589261423"/>
      </c:barChart>
      <c:catAx>
        <c:axId val="588599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589261423"/>
        <c:crosses val="autoZero"/>
        <c:auto val="1"/>
        <c:lblAlgn val="ctr"/>
        <c:lblOffset val="100"/>
        <c:noMultiLvlLbl val="0"/>
      </c:catAx>
      <c:valAx>
        <c:axId val="589261423"/>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588599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B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Ratio agriculture over total employment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BE"/>
        </a:p>
      </c:txPr>
    </c:title>
    <c:autoTitleDeleted val="0"/>
    <c:plotArea>
      <c:layout/>
      <c:lineChart>
        <c:grouping val="standard"/>
        <c:varyColors val="0"/>
        <c:ser>
          <c:idx val="0"/>
          <c:order val="0"/>
          <c:tx>
            <c:strRef>
              <c:f>'data on employment'!$A$13:$B$13</c:f>
              <c:strCache>
                <c:ptCount val="2"/>
                <c:pt idx="0">
                  <c:v>European Union</c:v>
                </c:pt>
                <c:pt idx="1">
                  <c:v>Ratio agriculture/total</c:v>
                </c:pt>
              </c:strCache>
            </c:strRef>
          </c:tx>
          <c:spPr>
            <a:ln w="28575" cap="rnd">
              <a:solidFill>
                <a:schemeClr val="accent1"/>
              </a:solidFill>
              <a:round/>
            </a:ln>
            <a:effectLst/>
          </c:spPr>
          <c:marker>
            <c:symbol val="none"/>
          </c:marker>
          <c:dLbls>
            <c:dLbl>
              <c:idx val="0"/>
              <c:layout>
                <c:manualLayout>
                  <c:x val="-6.7950169875424689E-3"/>
                  <c:y val="5.1376146788990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4F-8D4A-81A9-0270DA74C13A}"/>
                </c:ext>
              </c:extLst>
            </c:dLbl>
            <c:dLbl>
              <c:idx val="1"/>
              <c:layout>
                <c:manualLayout>
                  <c:x val="-1.3486176668914362E-2"/>
                  <c:y val="5.5629139072847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4F-8D4A-81A9-0270DA74C13A}"/>
                </c:ext>
              </c:extLst>
            </c:dLbl>
            <c:dLbl>
              <c:idx val="2"/>
              <c:layout>
                <c:manualLayout>
                  <c:x val="-1.3486176668914362E-2"/>
                  <c:y val="5.0331125827814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4F-8D4A-81A9-0270DA74C13A}"/>
                </c:ext>
              </c:extLst>
            </c:dLbl>
            <c:dLbl>
              <c:idx val="3"/>
              <c:layout>
                <c:manualLayout>
                  <c:x val="0"/>
                  <c:y val="4.5033112582781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4F-8D4A-81A9-0270DA74C13A}"/>
                </c:ext>
              </c:extLst>
            </c:dLbl>
            <c:dLbl>
              <c:idx val="4"/>
              <c:layout>
                <c:manualLayout>
                  <c:x val="0"/>
                  <c:y val="6.62251655629138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4F-8D4A-81A9-0270DA74C13A}"/>
                </c:ext>
              </c:extLst>
            </c:dLbl>
            <c:dLbl>
              <c:idx val="5"/>
              <c:layout>
                <c:manualLayout>
                  <c:x val="4.045853000674309E-3"/>
                  <c:y val="7.4172185430463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44F-8D4A-81A9-0270DA74C13A}"/>
                </c:ext>
              </c:extLst>
            </c:dLbl>
            <c:dLbl>
              <c:idx val="6"/>
              <c:layout>
                <c:manualLayout>
                  <c:x val="1.3486176668914263E-2"/>
                  <c:y val="5.298013245033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44F-8D4A-81A9-0270DA74C13A}"/>
                </c:ext>
              </c:extLst>
            </c:dLbl>
            <c:dLbl>
              <c:idx val="7"/>
              <c:layout>
                <c:manualLayout>
                  <c:x val="-1.3486176668914363E-3"/>
                  <c:y val="-3.7086092715231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44F-8D4A-81A9-0270DA74C13A}"/>
                </c:ext>
              </c:extLst>
            </c:dLbl>
            <c:dLbl>
              <c:idx val="8"/>
              <c:layout>
                <c:manualLayout>
                  <c:x val="-1.3486176668914363E-3"/>
                  <c:y val="-2.64900662251655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44F-8D4A-81A9-0270DA74C1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'data on employment'!$C$9:$L$9</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'data on employment'!$C$13:$K$13</c:f>
              <c:numCache>
                <c:formatCode>0.00%</c:formatCode>
                <c:ptCount val="9"/>
                <c:pt idx="0">
                  <c:v>4.6884412284157739E-2</c:v>
                </c:pt>
                <c:pt idx="1">
                  <c:v>4.6104719204857661E-2</c:v>
                </c:pt>
                <c:pt idx="2">
                  <c:v>4.4096921846264216E-2</c:v>
                </c:pt>
                <c:pt idx="3">
                  <c:v>4.1658768241064674E-2</c:v>
                </c:pt>
                <c:pt idx="4">
                  <c:v>4.0997092659092273E-2</c:v>
                </c:pt>
                <c:pt idx="5">
                  <c:v>3.9716861073819706E-2</c:v>
                </c:pt>
                <c:pt idx="6">
                  <c:v>3.7968704898877714E-2</c:v>
                </c:pt>
                <c:pt idx="7">
                  <c:v>4.21055795406855E-2</c:v>
                </c:pt>
                <c:pt idx="8">
                  <c:v>4.1188961483506391E-2</c:v>
                </c:pt>
              </c:numCache>
            </c:numRef>
          </c:val>
          <c:smooth val="0"/>
          <c:extLst>
            <c:ext xmlns:c16="http://schemas.microsoft.com/office/drawing/2014/chart" uri="{C3380CC4-5D6E-409C-BE32-E72D297353CC}">
              <c16:uniqueId val="{00000000-844F-8D4A-81A9-0270DA74C13A}"/>
            </c:ext>
          </c:extLst>
        </c:ser>
        <c:ser>
          <c:idx val="1"/>
          <c:order val="1"/>
          <c:tx>
            <c:strRef>
              <c:f>'data on employment'!$A$16:$B$16</c:f>
              <c:strCache>
                <c:ptCount val="2"/>
                <c:pt idx="0">
                  <c:v>European Union - 27 countries (from 2020)</c:v>
                </c:pt>
                <c:pt idx="1">
                  <c:v>Ratio agriculture/total</c:v>
                </c:pt>
              </c:strCache>
            </c:strRef>
          </c:tx>
          <c:spPr>
            <a:ln w="28575" cap="rnd">
              <a:solidFill>
                <a:schemeClr val="accent2"/>
              </a:solidFill>
              <a:round/>
            </a:ln>
            <a:effectLst/>
          </c:spPr>
          <c:marker>
            <c:symbol val="none"/>
          </c:marker>
          <c:dLbls>
            <c:dLbl>
              <c:idx val="0"/>
              <c:layout>
                <c:manualLayout>
                  <c:x val="2.562373567093729E-2"/>
                  <c:y val="-4.5033112582781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44F-8D4A-81A9-0270DA74C13A}"/>
                </c:ext>
              </c:extLst>
            </c:dLbl>
            <c:dLbl>
              <c:idx val="1"/>
              <c:layout>
                <c:manualLayout>
                  <c:x val="8.0917060013485937E-3"/>
                  <c:y val="-5.8278145695364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44F-8D4A-81A9-0270DA74C13A}"/>
                </c:ext>
              </c:extLst>
            </c:dLbl>
            <c:dLbl>
              <c:idx val="2"/>
              <c:layout>
                <c:manualLayout>
                  <c:x val="1.4834794335805798E-2"/>
                  <c:y val="-5.2980132450331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44F-8D4A-81A9-0270DA74C13A}"/>
                </c:ext>
              </c:extLst>
            </c:dLbl>
            <c:dLbl>
              <c:idx val="3"/>
              <c:layout>
                <c:manualLayout>
                  <c:x val="4.045853000674309E-3"/>
                  <c:y val="-2.3841059602649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44F-8D4A-81A9-0270DA74C13A}"/>
                </c:ext>
              </c:extLst>
            </c:dLbl>
            <c:dLbl>
              <c:idx val="4"/>
              <c:layout>
                <c:manualLayout>
                  <c:x val="5.394470667565745E-3"/>
                  <c:y val="-2.119205298013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44F-8D4A-81A9-0270DA74C13A}"/>
                </c:ext>
              </c:extLst>
            </c:dLbl>
            <c:dLbl>
              <c:idx val="5"/>
              <c:layout>
                <c:manualLayout>
                  <c:x val="6.7430883344571811E-3"/>
                  <c:y val="-1.8543046357615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44F-8D4A-81A9-0270DA74C13A}"/>
                </c:ext>
              </c:extLst>
            </c:dLbl>
            <c:dLbl>
              <c:idx val="6"/>
              <c:layout>
                <c:manualLayout>
                  <c:x val="5.394470667565745E-3"/>
                  <c:y val="-3.1788079470198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44F-8D4A-81A9-0270DA74C13A}"/>
                </c:ext>
              </c:extLst>
            </c:dLbl>
            <c:dLbl>
              <c:idx val="7"/>
              <c:delete val="1"/>
              <c:extLst>
                <c:ext xmlns:c15="http://schemas.microsoft.com/office/drawing/2012/chart" uri="{CE6537A1-D6FC-4f65-9D91-7224C49458BB}"/>
                <c:ext xmlns:c16="http://schemas.microsoft.com/office/drawing/2014/chart" uri="{C3380CC4-5D6E-409C-BE32-E72D297353CC}">
                  <c16:uniqueId val="{00000012-844F-8D4A-81A9-0270DA74C13A}"/>
                </c:ext>
              </c:extLst>
            </c:dLbl>
            <c:dLbl>
              <c:idx val="8"/>
              <c:delete val="1"/>
              <c:extLst>
                <c:ext xmlns:c15="http://schemas.microsoft.com/office/drawing/2012/chart" uri="{CE6537A1-D6FC-4f65-9D91-7224C49458BB}"/>
                <c:ext xmlns:c16="http://schemas.microsoft.com/office/drawing/2014/chart" uri="{C3380CC4-5D6E-409C-BE32-E72D297353CC}">
                  <c16:uniqueId val="{00000014-844F-8D4A-81A9-0270DA74C1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'data on employment'!$C$16:$K$16</c:f>
              <c:numCache>
                <c:formatCode>0.00%</c:formatCode>
                <c:ptCount val="9"/>
                <c:pt idx="0">
                  <c:v>5.2364853587084835E-2</c:v>
                </c:pt>
                <c:pt idx="1">
                  <c:v>5.1277166900102415E-2</c:v>
                </c:pt>
                <c:pt idx="2">
                  <c:v>4.9203055318078261E-2</c:v>
                </c:pt>
                <c:pt idx="3">
                  <c:v>4.644333848790802E-2</c:v>
                </c:pt>
                <c:pt idx="4">
                  <c:v>4.5557195128020554E-2</c:v>
                </c:pt>
                <c:pt idx="5">
                  <c:v>4.415916605144532E-2</c:v>
                </c:pt>
                <c:pt idx="6">
                  <c:v>4.2188445830921732E-2</c:v>
                </c:pt>
                <c:pt idx="7">
                  <c:v>4.21055795406855E-2</c:v>
                </c:pt>
                <c:pt idx="8">
                  <c:v>4.1188961483506391E-2</c:v>
                </c:pt>
              </c:numCache>
            </c:numRef>
          </c:val>
          <c:smooth val="0"/>
          <c:extLst>
            <c:ext xmlns:c16="http://schemas.microsoft.com/office/drawing/2014/chart" uri="{C3380CC4-5D6E-409C-BE32-E72D297353CC}">
              <c16:uniqueId val="{00000002-844F-8D4A-81A9-0270DA74C13A}"/>
            </c:ext>
          </c:extLst>
        </c:ser>
        <c:dLbls>
          <c:showLegendKey val="0"/>
          <c:showVal val="0"/>
          <c:showCatName val="0"/>
          <c:showSerName val="0"/>
          <c:showPercent val="0"/>
          <c:showBubbleSize val="0"/>
        </c:dLbls>
        <c:smooth val="0"/>
        <c:axId val="496972767"/>
        <c:axId val="533703327"/>
      </c:lineChart>
      <c:catAx>
        <c:axId val="496972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533703327"/>
        <c:crosses val="autoZero"/>
        <c:auto val="1"/>
        <c:lblAlgn val="ctr"/>
        <c:lblOffset val="100"/>
        <c:noMultiLvlLbl val="0"/>
      </c:catAx>
      <c:valAx>
        <c:axId val="53370332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4969727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BE"/>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entityId">
        <cx:lvl ptCount="28">
          <cx:pt idx="0">59</cx:pt>
          <cx:pt idx="1">193</cx:pt>
          <cx:pt idx="2">217</cx:pt>
          <cx:pt idx="3">98</cx:pt>
          <cx:pt idx="4">118</cx:pt>
          <cx:pt idx="5">212</cx:pt>
          <cx:pt idx="6">200</cx:pt>
          <cx:pt idx="7">61</cx:pt>
          <cx:pt idx="8">109</cx:pt>
          <cx:pt idx="9">163</cx:pt>
          <cx:pt idx="10">221</cx:pt>
          <cx:pt idx="11">140</cx:pt>
          <cx:pt idx="12">141</cx:pt>
          <cx:pt idx="13">108</cx:pt>
          <cx:pt idx="14">176</cx:pt>
          <cx:pt idx="15">68</cx:pt>
          <cx:pt idx="16">35</cx:pt>
          <cx:pt idx="17">21</cx:pt>
          <cx:pt idx="18">70</cx:pt>
          <cx:pt idx="19">75</cx:pt>
          <cx:pt idx="20">147</cx:pt>
          <cx:pt idx="21">143</cx:pt>
          <cx:pt idx="22">77</cx:pt>
          <cx:pt idx="23">94</cx:pt>
          <cx:pt idx="24">84</cx:pt>
          <cx:pt idx="25">191</cx:pt>
          <cx:pt idx="26">14</cx:pt>
          <cx:pt idx="27">242</cx:pt>
        </cx:lvl>
      </cx:strDim>
      <cx:strDim type="cat">
        <cx:f>_xlchart.v6.1</cx:f>
        <cx:nf>_xlchart.v6.0</cx:nf>
      </cx:strDim>
      <cx:numDim type="colorVal">
        <cx:f>_xlchart.v6.3</cx:f>
        <cx:nf>_xlchart.v6.2</cx:nf>
      </cx:numDim>
    </cx:data>
  </cx:chartData>
  <cx:chart>
    <cx:title pos="t" align="ctr" overlay="0">
      <cx:tx>
        <cx:rich>
          <a:bodyPr spcFirstLastPara="1" vertOverflow="ellipsis" horzOverflow="overflow" wrap="square" lIns="0" tIns="0" rIns="0" bIns="0" anchor="ctr" anchorCtr="1"/>
          <a:lstStyle/>
          <a:p>
            <a:pPr algn="ctr" rtl="0">
              <a:defRPr/>
            </a:pPr>
            <a:r>
              <a:rPr lang="en-GB" sz="1400" b="0" i="0" u="none" strike="noStrike" baseline="0">
                <a:solidFill>
                  <a:sysClr val="windowText" lastClr="000000">
                    <a:lumMod val="65000"/>
                    <a:lumOff val="35000"/>
                  </a:sysClr>
                </a:solidFill>
                <a:effectLst/>
                <a:latin typeface="Aptos Narrow" panose="02110004020202020204"/>
                <a:ea typeface="Calibri" panose="020F0502020204030204" pitchFamily="34" charset="0"/>
                <a:cs typeface="Calibri" panose="020F0502020204030204" pitchFamily="34" charset="0"/>
              </a:rPr>
              <a:t>Ratio: farm managers &lt; 40 years old / farm managers ≥ 65 years old, 2020</a:t>
            </a:r>
            <a:r>
              <a:rPr lang="nl-BE">
                <a:effectLst/>
              </a:rPr>
              <a:t> </a:t>
            </a:r>
          </a:p>
        </cx:rich>
      </cx:tx>
    </cx:title>
    <cx:plotArea>
      <cx:plotAreaRegion>
        <cx:series layoutId="regionMap" uniqueId="{3D8BFB72-4582-4845-8482-5408D6D48FDA}">
          <cx:tx>
            <cx:txData>
              <cx:f>_xlchart.v6.2</cx:f>
              <cx:v>Young/old farm managers</cx:v>
            </cx:txData>
          </cx:tx>
          <cx:dataId val="0"/>
          <cx:layoutPr>
            <cx:geography viewedRegionType="dataOnly" cultureLanguage="en-GB" cultureRegion="BE" attribution="Powered by Bing">
              <cx:geoCache provider="{E9337A44-BEBE-4D9F-B70C-5C5E7DAFC167}">
                <cx:binary>fJrZbuU8sqVf5Udet+qnSA1U4VQDTUl7tLfn8UZw2mmKFEWRogaKT3/CpwsHjQa6r5y2tAeRwRVr
fZH/8en/+an+fIx/+V5p989P/69f7TSZf/79t/ts//Qf7h+9+BwHN3xP//gc+r+H72/x+efvr/Fj
FZr/jVGc/P3ZfozTH//rf/4HvBv/M1Qf00etJzFtd/Ofcbv/42Y1uf/v1f/Hxb/+/NfbPG7mz79+
fQ6znn7ejotB//r3pePXv37Fya+//v4/3+Hf1y4fPbzsf81uGsXH//2CPx9ugpfm/4gzlMe0iHOa
ZBn99df65+dC8Y+UpAUqshTnqCgyVPz6Sw/j1P7rV1L8A8VZGiOEijxLM5z++ssN839dyv5BcooS
RGKSY5Qj8t+LcjuojQ/6v5fh37//pef+dhB6cv/6hbM8/vWX+d83/jxYjjBBRZxlcZrC58EPeFLz
+XEPSw/3x/9DcjG1NHhZomJpTm7uy0JttV/z14a3+Y7k9lSMbo/Inhh0ED6Z6sS/50LO5YJVVqpY
t49Fus0bS6K2e1rlUEfWlhv3bG0fN9x2rG3TfUOGsugJL2ORZmXRGcEU9jshHt1GkipOpuMSL/WY
EJYNLWfxJBjly3EuKMPd6+TS4YoUv8dxPm2YMt02HUv82FWJE9XAu0rSkXFvTj5bFMMYX2uNy9TR
O1ugUicvUezYVGylivKj7YMsFQo37bq6qglkjxtsy9WrcsujOhqv16hgY4iqvpMnpLY3H68Tk2O3
t7HZ2UiWo+5Z4prXZYsOuJta5uVci7SpRv4Om8Ta9RSb92kqmBH0NevqxHRsJm+z/jImZtq/LNGM
q63D5JAXfbU43DGXudM4oyer+r1269PcJZ+hDYZ1Rfc0hBPeaCWKrtjRbrpSDjEi9VBGxJ+LLjrk
iy6TuNjNScdPKx5DWcj2kKz3xDentdX+ObekdPQxL25yO8JzprSc+7j0g78ZZUtKHffzvtMtCzJv
76zMdmOLDhHJ9xb3V8i/t4ss7lRcoOfBUPsYR2K+Rs3wPE2YReP03hdDjVb6Ek+GKWTfcGJOUzew
YXyQrSt7JzgLfFWsbydeZTxRrBmHgxpwnRe/A42uOxfOk/JLZbypXVhPKU5o1W3kuDQtW6gVz+Ps
Srv2fWASjTWV7b0O28OaSPs72Hn9Q81LM/cs9dvH2MmKN/R2lup2xGup7F2MUxY1I4tUUxXE86rv
zVD2Jh8ly/twhYNibkwe86Rwz37WT5vqHPO97g9i2OTOykazCSHF5iHeexKXBSFVrpcy1U9pTus1
vhZB3eHMnLMmWso+DOVEk7KVxaWJEWt6XrlZHHqZ3pmieR4GWNLNsq47JQoz1ynEimy/Dv2x6SXL
+LXJjk0mS9Ijhtrk4KOh4tHMRtw/UexLXXxGC6nEqm5d3w6MmIqm5xTPu21ZzjgbWFG4R9wWD0J9
Bn7mm3zC5gy3Xmekm2u8JFW2vIf+d+HuskSeSDtXftjPhana2DPenQscMz8P8OXj7bxG0++4yRny
1pdJe9dg+DvpmbRjU45uhB3WbItcqa14shu6HYN82Ti9oJDsAlYszkqyFTFrvS1pflJUq6tCBGYL
82gzfmfyI/HqmDcLrvo0PvRuyEruqWVYWsPwwmdmiD9ELvr2IhfnlMrbuBuviZ2/VyHe+3Fu67DJ
14GHfN+2qLYLuRRYTmyOhK20TLfPOFj+Goyhd6sa9F41eqoQiEatSfzYJstyCp66mz4U8260OmEJ
ieFcjb4tZUQXpovxFrv0YSTDfUfX664Y91JJ/d2FLX1W+brGbOYJs7h5TEkH90cMdssId99xsUtd
e+LIHZY2up47VI00sDF372GhbTn1mWEp/h2r8aCa6Txu0UMzUVnm8i3p11JyPdWeLnynlZvLiG5x
zWe6VkmUtKXlNbcfjZ8Z9Iu8HBZ8o8n3avtqlZl/nZPzEEKpzLy8UDLxesl4+7U2q2ckjSPMwrgV
28F3W40a6kqSj9qwPqD3de7yq3hsm7LVdKiFm6Y671Cxdxpq1NJ8Zp1Lo8rZm066rZI8QZw1ExeM
2Nce08c2HtFeFpGDJhHQ52IpKYtBJaULdquzNK+tfcG5fZW5SlnTvI79KRoLem/Fl3EKDrPKy85K
tsEJk4cFTobxTGdVlN8IdEomzuZiP5HPYSwn/iW5AXm0500Nx54v75ns26qhzUFxcuoc2nVQhmaA
kiUfogXV5romYisRTVi3qqrZUDn45FqtgvkmcJbH7R5trw7EDOfRGwqyym3PmeuTbp+GIa9VPuSM
Ynff81e6mhdMw5Xp5X2bZg8kRlyUSA3qbHp6yY14d96vrJ39FYWnW0bFlvFB4CuXVnPWMKgRjEIV
6B1N+FsvRMVXXTaCVrO7SpIHC9pqMSpbxN8T6SrcLSyauj0ffLkWxU2RSUaHoxuvHH9tJvseOTjT
9rSQnKXKsrkf2RLnddGrqs3Hqov4xS7TPh+i69SrN5H7Y2afejW+UrNtDBTwTONCsZWTrdYoHxlt
BslMpnZtMeWXzPC2TEbN2mW0LEzxyty6XEVrd4fhs49JMFPZcx4Oxoeyzy+ar/u8LUrB24tKKBsW
2OSt+Eq2ccctrigdKZPpxMtWqf28iLOX9jjjlnEDFoOkeZkOy3IstONMKLlVJunehmh4bFb9O1Hm
7Me8Y2vfVL3EZQ8FHIVsN0zD8jDreNd29Av7LqswT76mrHiZ4sLA402nBA4+4w4HFvox2204js5N
lDRMp1AphaYlygO0kTefRaB3PpC6d5Ilq3qN+eaP3jo4iph6RqMgWQ8Pg5ZH6+VxKIqpnCKxi/Oi
lvn4mpL+MYqbu9iGeGcns2ttU7BF2K00QYl9AkrVTmEXQ3fvhqKcAjmbzO8av5+JLIfZlDKbn6ds
OeZ9Aotv7MyCCJ4hDK4kDHVH4/Mw6JtZHpMYS4ZWjPY2h9WxG8t0d9L5clBdzppkPQu9B2cwzEQc
oYHhsnPNTqp8H/qiyry4GUbMZhT9WcjITJFXxSbu4t4+GNLfbdF8gzN/H7VD7UnTv5GkY2rOHjo7
vSH03fdkPw/f8UZOqzvH/IOnc9kSfVzRXPpoPeRW7btpBEG4Mggsnb5uzfVC3xt8QstzDAe60Ukp
+no1p3R70YWuLdoOnTwUAUQ21uXWLlVUPJOtK+n64Xpap6Pf4e4i4IWL5yVsJ+xdUnmUPkqVlnrw
hzVuoVv07/LH3E1I45dRpRVu0nIglNGVspT67YBXyhnY7HMcVJkvgqFofpArzWoxtmxo5DeicJTm
7syT9UoMdGD5uFxke4yT/OzVVumsRxfvbSXm5HOcbVl4lICLGQ7xFO0Q4SC65mBUoUtsRGVTHcMR
vss6DNbN/9bGHtYwazYuURlTfMIiOyqu2ICC36XZ8ESlqydq72N3jUcogxbfzeI7R10V4g7EFp1c
i08k6NsixqIKPW3ZOHUg8/Oz5TF4j6luRBMzMja1TtedEcVzsoxHAbbpEilh+tI1cek60E3SbnBj
0nY1X3qfsWyzJfID87AXkg50N6GZ9e5E0uu59whEh3xnTXgaVniEmCQlb+f8vpCkOWTbCnFC4tvB
esqW/i414++MoqkqPOxJ5oezkNG90sW736Y6xNENHuObaeuO6/CVDrZqUggNfZsMJ4VWyAC+dKl8
mMOTTjgrRljQwR1JV1RtwITlA71Gyp3icXyeknAQxfaStutzl+NrJeIztIlyxWBrBnS2BFUCt9d4
GA44wp7FYT57Z3FpkmUFzfYsyvJ+p3Gya1uJQYixqY1szzZDtUlmwUK2MTvGZT/Mj9KFQxF1FYSc
xw2WPFr7yvUgKjLoq0VjWrlJKZYt0xPtPfjcGbX1KsNeJmZjiKeVkdOHE5AA1hl9gm0d3zIN+t/5
GF14nyUgHovehw5PZZONm66g56ZVI3UyllGONxZF9pw3Rhw43vbWxORAEUmPSvJKTM2DygK/VT7S
5eJG8zSGERS3Hfo1v4k23934ID3LYoN2yaL7qkgNCwEl4KP3TbzAlYxWmS52+azA9ltYjFZHL54O
zW2EIeYtBDMVJr/bGnIMIzGHfE4ffRRdKLUFFDyFijSDp7sxWuMyRdnCsA6HgULkG5a5pnkbvbQU
ooDUefMeZcWtRNHIcApuPcbdzSbzsMNr546qmygz3QBykOS1GYZTVzT3+UgQGwZzacVgSq317bg0
XbnoLyHTWo0TrrLEkNqKLiplrz/iTMpbIbn7itPgDlRRVQK9KFcBzs0SEso1l9GeDpG7mvJEl5lT
YAyEKK2Yi6tsgkY28ohRj6JTuiSPOFJtRTI6lApSVqp1lXv8sWBHdoOe7UEkOKpWuxYsuKxn+TKS
I9ifvYlHED8jyw0ZzVwRKGzSzugxZlm4mWx3FPl451Bx04P7a0XD4m75yoNlaxJmlo28amz8nVF1
pUN2k88WrCYcFjznJe7BPE5xBMlvEFkZVt3eeB3cfkgg304TbFsTdFaatHe7bSS4jNOthzzk3s2I
X9cxvicGHzaXXw3W1hPRNx4q+9yJb5vQtxHNh7XIv7WQVae7P+OSMuGaD5oXB9x/0uKZr/Ezid3D
qJLH1PftqdnazyjPPtLRvQ+9e8uj+V4QePoowTd9O6p6DNmH4XAUkKi3ogXH7Kejw6Yig2VCfPUQ
4M9tNoiKNjFny0Iylro0Y9vcsaGTsLxgJOQcXkaU8t0QCTDtmwKiYC5RFAXmwh02vj0Q9W7imTOO
loGJdLoZcpvVqVKqymZ3HZRrL7nUhKUbLXs67AJfWEDo2UELcap/dD9xUMy/W69XlutgQGgyX9FJ
7rGfTgPnL0q3D4NWlyZ1F4O7KlVgpkz4WsTMCDTesh3jhtmurewE7dpnYNq2td4oqpCSe0jk98os
u6lLOmAZ2wfJs1M+NstVTvm3AJsTc3lWdrnVaPkqpsxWsLMQ+HMO51G/0pDvUNaassgJeHZd65G+
jrKHBUJ0YtoUkuGclzmuuIzfhZxuRdsc0pAx8tNIcGZrRaWq8+QnqPJK4XBSSbEfXQqVH590TM5o
nRlS81OK+4i1fb5vfL5baFx18VoJ0bFckDIFK8kKUKou2w7j5FnOgQ3NBL8EyVcmEkAbsYOIbdi4
Tsd2zsBK5R+E9HD3fJoFdMLJHGcCOMM3kWLF3Fm2FeqKg0Xdlia+JYZcJtqXE4megQgu5RAZCx1X
UsRasK0H7sx8lQ9bC1bUHxe1OQitcppewBHNV4XFnwn0uikKVbyC9aOtA4628PSybKvnEMR9fGzJ
Ji5r/mNOItJmKwuG+rt85YpXa5qtd9It7Q/JeCDWSPgH2V4ng0+r6QBIFXHKpqXV5Szdb5uldeG/
pE+qrp8eW+EviyB/Bp1MoJirvXBiIlOmybg98SZbO4BRPUAmC503qecNbTM04JHvcmmHg4wcureN
PsPXnkqJ3IPeYAcDHJJ6WiPPPPE3yzDVi3ZlusAKkszcKNj5qOjLdbDXLRK7rs+GPZqorijCWZUA
+j3OQVV0tSUXrm5V+9ykQ00TQDLzmqZXKYCcyxIGVMaQkIncXo2ix9FsyU4nzlapWZNT5ob7ce7E
1bz5rc6F3q00xvt+8qdAoCl3Pvcs1bJ7tKMZq35bEIvXtqsi01FfAQZiovef/eDqNDbTrZy3Xf4D
KXSeQBI5rFNeNcuyi3vEd6jhna2Fh7KfFp5dQOS7F4oB6knIAqDXb/M29Yyv4F+mrN+PqWgZEOnt
MqfOP2292D4ihfh3pwF0zhfbRwdh+SfBk9hzQxo2d+lQ0hbCFjCRkzIj66LstKjnNIYYPTQlN0vH
6Jw+zHlboskfujzL9gs5Op98EwHoo9uiuk/FnR/0jsiwWxoOgayw4bqdzUtE0LGPxvsVDjFbbHvv
0NIw3qTfUzvufzwKyda6QVetPEcxqoYsKZPU7eNRPVLySaaljJWpi2S+L/SyVb0l1/m8fuHVQhe1
w3EZu7PIe3XAobmXib22ON4jD1hqW+CvywSlr37WpVXifuzRdZ8Xfof4krDIEvGimjcn/RWe7ov+
3mb6MITx2DQZvwEulaUcGKfaG+lTluc2fg9uc6WTqa4XJCtj1SVx/lo0vw152OYkLpf0Ikbyupl6
TF8xIDnAeT70JV3kRfioDNCVoqmNqkg3dWLdAlYkvALyOOU5OsQxAJCcxKd8gO6nYsgCsX1Ymgjy
m0jfItTPTHdZxzIw6EDoGe3ovTApk1P2vvl0gr5d1NmIRRlPfQ5cxZ5l+uh4XqWgZRO02BlQgubi
rIb4RDNgPQL4j0PywNFWRmD2cL8CRMDJkUPq2Qpc4nXZ2LTRF9/IkaUNZWuU9JCkB2aixTI9vbno
xgGQ3jijBtcZNJ4t9fvNNyxzskryAHIUmoJXiPv1VSfxd5Tz759TlS2mRNruoxG9TgoEeNHh3mh4
XqJOq65GfQQGenJ5esxaxKJUlHLZL8VLB7XjG3Q398N7l6C0XJamxkYdiwnkeJ0ehh+piB6HrKiG
kJYrLLz00/WyJHuLfsS52Gv/6WP17oq2Cs1rBlBiXnbrRv9ISDgRgM9u7qs+tGW2oX2Wz6fOT7u2
r/Vcd/ih9X9w/6Ho66YW1rRfINnnYlzqeMZl1r058QREA/VibwCzoyRUwBQuTqU75yAyxPElKaJd
tyggatqde/5tBugqcX89Np4NHO3pXLBm20bW2qTSKQHDlpYxoqwxku6i9iXPuh2EXFjAhJ9w+95i
ctSqP0bLrYqBHnfZfBj75CCijtk0u031AyUfaiYMb229DPi+VxDoxyTaz3iZWDJ2N0505wYyGwPD
UMeZqjwZKx2ATttovsvC+rtP+NcQQxf0ztwqiitp+V260FMAxbNaHBUNMJToW30aEX4xccsy+2KX
i4YJSLM+x0TsDP/2MEewXTniF73erFPKiv552DwsriuTLPS3IZrRaU30MfL33QJjCO+yfeanWnX0
lIjlCo0D8GBeLeRVhOkozPqo8LtaNyaX/H5xyV5ummW+reLmzNO3RNCDNouEeUv+NKfDCl9SXyWd
2AurzsN00xTz8BiLFnhTdLAyZ/HgISUWVd48CNmcMclK7aM9wdtOprwO3Vp2GEPTp+Wkb22blyFq
oAner8mjngPwNtxfZ6Lm0/uMTxuw3ukYzS1k76nsVlku6ATznXi8ghyVxOfeXAcESwdssj119OhE
OEb8pMEdt7LuwCiKWutnFW5U1u9S9B5BC5dXZjh5nh8k+IfWPyaLvF5FrdAGDaSB2jkVhjDR8Ypa
WykomZ9YmETDQYSvhviqkP5ODT2z/oUmW8mxY4ty14CXh/WHOodLnEKEXMkOaX6LC1yrmOwlObSJ
uIz2Ou1gejV0vpQJ2CQga4IuVZLiY27TGwtmqXkB+WdNrmtkz6k+p+o6A/MZHYYJUNGOiJgN5o/X
z8S94KYWGPqfye9tD7fGw3UjAIdgdVBLtotC17I+eh5jWU8ChhxLL5hNcE3DfjPkMKympGqGwc5l
xFC3fG+L9Y3Iu+CqTUcM8ApLpLnSek/FXAIdnggIiwCNwrukAMOEHC3bXHM29rcFeAcYUsDcg6Ys
LvJzhCNb8b6H2V/SXy9KFqwt8pdtW0k9hPnQQfYC71R3QzjiOGMwJahcLFkLO6jsMEPBobympMkP
GwwzpAkNW1qKQe1mGNS00HlUzCyi/THZHGQzdWViWks1X7kwDQcdmZupbT7WbHgnEWTbaX5JE2pf
5KL0qcAFOMK4M9dbMb51/jWg4Bhy7nNQ4mrsQ0nmDkDPXIrZ1LStJkR3fXTTNRP7wePFtu3HPAIt
zpjZbhoED729I3Uv3FYmkalnO4inJEE3W55cbbbpd97tPd4E22Bc+0N8HzsYQ9jg0rqXou5nmKgZ
uHP7WHXdF89b/GzlheCGgUNnIbL1ACW6EbVr8FVPltvYfa4kOophPGL6UUziXgKExeK2QRPMZMY6
D9uep1MNPmHthmOrjttct80rXs86fQDGfRl7AvZ7CiVOMWcpAgbl7PQQlGzLaCJvRbpWqniji7ky
GakKAwM22wiWWwpq0h+lCtdoI1+a/06AHVczYMoCe8vaJhc7m+sL4AICKMr4skuWqwXBl3RIlHpN
D33quhvdjN1bFpps1234Fo7XVEuYktSh3VMAEkX0BjEbTlQOMyA3v3VBl20XdkSRO963hqFM/Gmc
hWiGr4uFh5Pwup46frCOjMDl9IHTyFRSQjHbGOA00NAq2vLDkkcFzJQ7GO6O0e8hKi46wAg3QslF
dQU9UzEtj0tIPjIEh1wX/j4GOOSL8Xue7HGTTcS2jk8w9ALgXwCdLMcJJiLe3xWFRB9TGmUHF2Z6
ykZIlGEqbfqxwYydFUnsgRQBYeFL1h/zYrt2M7F1nPOs0g33gARbexelzX2YIXzMaftUYE5KAJGm
bBuD4FQ5fpB9TO76eNcUpAV3fbO2FmorWlfWC/JRtEEAReUbJE6f3FiQJEanbT0MOIEJOkeieYFc
WEAJFeEsYz7t6VpEp97OcVpnG+92OZD3KunHg8n9C/ewG3ZNfJ2ML+tKD1GbfhQk3XVZAjPsBD9z
FCCB4Z1TK+twuMkWe4Th8I5TuxtdezQYXU0FuuTtwpSMMjZg708yIGbmor3y3YgqFSK0L6CSbvNs
O8cDXyhTmvOj7lK1QybfDFukUi94NomsMUCSvXMJbiuEZT5DSiI4AlXhj6KbDWa5a4Fddi18biU3
uV8zVTtDplNE0qyGIQ45zwk8k4OhAyDaqWuasqEi3TWNGfYO6fuUYH0/xDAeLbYmvzEc2z3Rcqq7
TOCn3Jnrbu1JDUlzKEO+jiw2EG0Wg3zVD0AqQoumBwvQpQagH9+uCrW89Fs2HUhQMKaefR/gv0tg
sd3ZxcJ4PIlRvDMYojFKADn0JH7oGvM50znuLrrBpCgVH8jb2uf2e/lhvBzHa2lWAE2qs+N3EKhj
BQ/zHziDC/QSMt/8JyVn2lu3rmbpX8TbIkWKEtDoD9Ket+ckdpIvRBwnmkWJokRSv77WPlV9zzlV
jVvVQBDAie2tgcP7rvUsbtrIfdwaiCt9Ayt4JNN9j58DxBBWdFUbwa+AGcPXHP6E38PI/FjHMOdd
1bEnk8jXNYNCxkd1akBtHKpliL/BbYctrcflcWEb2fOIYvUYHN1FY9QdxFZnX8u2Qp3bWfc9Tdmv
api4PQ2JE3fT7OIfptT6WgJ1+IUi1vV5mFDZRxSwiSOnTNl+yLNtgtCWVAtKj204uYgPdwmB5qTV
Ce/CYm304jJM5pdd6fgosgqNI8xIbLleFiPdIPWXZOUo7Vx0rghKs2h2ywPtgvi6DtmkCzrP2e+o
9rHOeUTWI+vMAaqHE/u60WFXoaE5jhWB7KuqaZZ5CTsLbXAXul+Gy/bTYtX4sg5+hn+yaVj423er
hv4Q9Vv3K2t0bXYzdCIYsesYY0Ouh+Z5XkqZkw3VG4V/hJecoblb0xa1Qc+KbHLsGx0W9jhFin2z
6GvOYyv6e+a26ciMYA89+gcUOSOKKo0Nhu3ihtLCthPPoX8ruJ+dmhLMa6rvmiaDOuiq9DhOvt7z
dDB4bwZ+imrH5DhE920aCIxEz9OPUaz9Hn52ZHYJwJbHSA/Ze2cIPTYbkft1NOJeSREdIpQIFwjU
qKOwnz7OK/FvcvWhYIYlTzMN8yHp1gFa5SiSqzFx9pC2sdytowUEE6OriDMCQcJPbkJHkazvnSuF
OdaEoG1RXVSY2AzRxcwp9k9W0hdqyz5HfSb1XmUwc9GAhZ2uiYYw11r4fLGd70GDcANNOJRPC/Tf
PfrM9alNPO7PpgSeNJXukIHTuhcUXnAZtzXUqRqtHHT2YxuXoizIGL2lSm3mMPW1P/G+S7+vrS3X
Imr7bdphFyMvrAXxIyX5iFTvoTIE9dEbzvJ+gOckYkr3NTiqAQqFyh6yEqKJ6bJlZxuZ4rXU4kxn
8eTV1GPXHGi9V2NbQtlIKDpFLekb71T8BH0nM0CKxo4+JG27kLxRqkeLMNKiBT+yJyRtKOYs03eQ
NiB/N2LdSS52KdNkF4cmfZZjGY5eueYamWbdawdaqJSJPKUg2V5U5+vnES3GxGT/0KCWBPLh1O96
NMHlairT+1HXTz4bw7Fqh4IOJjosMoaPqzaIxCNjRb2O5VfXSn5pnHhzepgeuR38E2N2w3LN4j1u
i+FZK3WChmSvU6vo19tSeBAZ2ig2DuGLi1a8BIyJl7Jl4hjMiJ/1NUYRN9GZcx0+J0sC0cX3FFUh
+Jka8sRzZNjyDKFqJHDeQ+3yNFqzZFe5xsi8IVyMu872XyoYCSp1PO+73l1VG+wldfOEGVGSnU9p
+ovXDUwakdqDHmH6Yg7BU5nQ8OQUlf5H46pwDz3uXS8wzOd0PGbbCiPZtlBjOr8ND1Jn6KCaGRW+
bXt+rkwbnRLPMIRdfAwZuJk5S89Sagj+qZwKHU2XCa328zjw5R6eJT/QyYf7OMxhT2yHOdaYYZel
WfLi1ZDcs9Qtj2EV/tTrqX1NdQPBacwYX/aN88tDDJNkylUdKdQ7a/vkra8P1U2Mtax6Cb2JHwPe
7ZKjOIn3pGTy1FX+tW7S7lkk2XK3cqneNAkRBLf2K4XOUPRkprvNe30yuj9kK3cHuppxp1A1fsnE
8jVjUbof3U0b1aFbXlMXVzLXU5n4fEos1KRN2vFkJi8K4Vt23zQcxn+powPKH9hIXYDhwuFTbvBH
H6WgILJ6qEAwkq++dfHDPCWmMO32HUIP9Bnt/LtScVTwzgO9cMkCBZ3RvR/NtuYWRnp3m41sP4Jm
RSMeKZjFvQaVMch6L1037FAwWGwaKESGdh4PYVnPPcS8LrcUTcymvrOypRwLdgJkKBu92pU6a3/Q
Aa9OMXAFcZ+JKG/rG34xeTeC8AJxYqde/RpKmt4FqH4TyJrdFhNwPE23izItiyhy0QUDtD1lzMn3
vs1AZcKTfATDEeODjDx2W5XA5KGMPESswn3r9qTsYiDClD45R26FB+TjEt1zsOoRow2teT1PHUgn
Vb9YMI0oMdNV75uR1SeL+iPHx6ZvXWfm0wSoLuRpveK1lCmV626eWZXkUAX9I2sXC9UIANuDjDr6
ZNzgzw1TDVjPZdkKLufmbUSPAOJrqtlupKX/7fqpfuTdlhQ6WSFNt5WfIVxk/gLwFYZOhd9Xoz7e
VnqXpuP01PKg3mcv8eh0sqA96sj0Eazefrddpy/ZFoV2L0sCoyBebwasL78DwBCPBCv5gUGDurB1
rTXYGFE9kzAM+62k9uoWqOSusvS0+XX+Zsut3JWZQDUdd+NLtkz1PWQsve8dQxVd+W8d+gfMRE0g
GFowHp8X5bffXdv095lS60F3W9bnjJEaDZ+MiiUC9Ldpb/YhQLXImAAW21Vh25ltAsDau9Q8+jI7
+abtixFb0jlJB3phEjt86/xwP83jsKubEB69Bs1javmiYE8evIybb1XaTglg181eF7LoHfHJ3pBq
+z4pP36ebQY4q9FwXKW3r9GMQZX7OjLQ6Ky8JilMpcY9x0kJxXAGixAF89BNTXy0A1sefaRgT9et
zL6YZBlPOuncce3ptCd6mZ9jctsY/NphF5I9VlK7bSDZ0gH00hbSh20AcoU5Q+6qmPJ3U+JhVjEr
sX+WE1z2AUpeCmcoV+XmnremmfHukmgD35M0Q+EllohWNPQNi8n7AlPxDFc4yznUhb1zJByG2jf3
KjSYI6psMBec2NyPJAvZc1redwrOR3XNxJPqq/5Smmz+mDzH7qTupnY7Qs7OZWJRAhi1HSS97eYb
uU4lpEq+DPBbrmIFc2hsDlIdNG1/5UNtd9ZkAu2k2jwmfRqXBjYQ1AYUKOInLAn+DTuHOoJU7Gp4
JVL8zCaiXpd+qE4d5AyY53Dofd6ZiKCwb5KdHCnnu64bdB7xyRQsrY49NaeyrV8jKIBLkW60fErj
SyrJdVEDxD3j4B1rs5072UGmKSHE1PA8WRi/LaLMSbvdqXR5JRr/E1f4NAYhX4Rff9Du/+vfWfu/
YeU/9RgMUKz/gO3/+eX/+ax7/Pnft5/58x9vtP6fX93/X8z/X37X8Ze+UfXzf/6mv/1mMO7/cXW3
JMDfvvgvsYC/Yvv/0//8n6UC0n+ZCjiYH8NPPMlffwQMbrD97fv/PRQA9p9nGc8SLv4g/+N/pgKI
+AfA/pRlgPwBCyc0jv8ZCxD0H1EaRQgNCCponEj2ZyyA/iMWqUyQMEAwgMMb+v+JBSR/ywQIDm82
RbIgYWi/8VWKq/trJqCdhDJqHKI8qSbfnjxttlfeiuwymH6+QykZRcVfAhP/jyDCf/lEwWNGY2AG
MonwaOTfPzHqyWhnPaO5H4DpxJWQ8DEA0N7oS2PGg2D19vyvP/KW4fhL8gH3JbhIKRd4Fbc/Eg/6
r3epJwHjLWpvFQAAP0jZoceSBe8lzje2ycKXo9wnMlHNvqu78uvCNeF5KPlvKPXduxsZ2vYyjv0b
nBCXHv715d3u+M9cxu3qMnTLUcQE57GM01tu4y+5jFgD/7QlALtWB4iL8GCTgKTCnDxCqsW2snUu
hVehw7L71x9Mb/f9t09OGMcYopzd4ikyuT23v3xyvSSyqQzROapFolFppvGx7OLN5AOZlug0swGK
a50w87iUo6HXG94yFR2fCS2wvMM1C9NSdy+oAy3J/5urQ/TlP1+dgMrFE45JgtmBOfDXq+OeA0JK
NBodpbH0kpgmTwbeIJTotqlzg65LnoghMKRFYkJyZLLSv3UKaaRoUZB+XwCJPffL0JL7CnEEsgsJ
gcv7311mdpskfz5GZHOSmEUsQjNEUxFHSfT3C+3TOsm8wMNohBLnulRmj7tpri34/pOMzIfumm1P
eWZeq9Lx92losInwTtpHbJ7dXWjgpCQW2n9Oh3V+JtjpiwZhBLCXqZmwowM0+BrXZKp2Y13RsJtX
QX8sJgtw893aIWQT2uo4lRkwI58Suz054A/+mWc1fd8ULODTyNSiOohoZmiftoZBjieZjuPnJus3
to+Njesh73XasJzVlYYYYEvj10MHB7V5As5Q+2MpB/iI8ND5vLNY3EqRrzaR9pM0AlGXUfn0HdRO
1O1MPZH5vHTEHtYg+uFo17FpC2WJhC1F5egK0WDMEWjw5myWcWboWQYVzlsipcojbQl0JSOQV0rk
SgwWfOd/lLICH7UNGSZDUlFe34UaNUAeby3KwSTCb9zGAMNnjVY+wtXr2bOZA+AUC2WkaORc3/NN
cnM/1DNCDgwEI4pZ3zH0821SQt7SbdvmkeF4lCg31QS7w4M11xsDBNmvUJKOgUTRe5kISNwZQiTV
rhT9UnQw+1HaunK6jKqk/GC3oeo+r7OdrymELJI7dIHhcYli0cAHm7pXKvmc7rIySz+6AF0wFyau
ip4u3hd9tsn3SVjcBvSpGwWNTuYp4Rbr9AYj4UpW6/u8I9VNrUpnLGlrU0JHcx6M5d6LZvsqtw40
NdaVDyDxMUcMaABwqDMAbCpAe+AzJHC+kRJjkC1R4SwIsFw1S/WMSif9qDXqLjgRCRJS85Dk0KPp
s8iYNRfVtMhJ0UZk/vPCVw13J9ZVduirFMJBNkxPovSDgYNhhzeClWU9KUAxn0YB1u8syJrCPO5L
95y2vA7o4dFL5dRktQCItOrzJMbxSFpLL3GX/uh70qOQIrr9sVlO2M8xUeYwR23zERohJjCZ7TLj
EoKne7EMYDz6YbmGLbk6FGoftFuifFrsfIzhhf0UmjX30Dmiz9JCgCvijA24hs3bk3UGqJAS/bkE
6fUmzBLvYqsgT9a030Ekh5I1W30QdsX9B1g1ePEpYhhzNQFWIXo9ZG2FNM8gOMYuHy09+N5Csp3T
Buu4mymSOampc1sr9oZMnYIn1EJ4R3qjMScjxLLA2YvTA43kr8SWzWf0/NnviUwCzSN+PivmG2Km
R0QH8ziVNcBWcBChTeWOD/G4B7Q4fmo4CWhs7dC8tRpIcG0QItk7CDhYZvC6GQyptoz2EdofOLIz
1q/Nhe0iA9gUvjXivfZheDQevGAyTUBMlgF5utrqO62ThORjJPR1FAyrip6SGEyVbRt7QCkvzKFb
ODrmiZJfOs3M/ST9tl/oCINn0HBiHQ8VnAa9tL/1DAtiU3ELvqQi660JIhAlTJlmRy+12M212V4i
xAgL2qT82pbgT3wzk+o+WLJkQNxIW9C1g1WyWJ8UM0NWbHT1DOMmws4VIf3XZgR6zGit+3pTBuEG
J2V8z2bkHudlQq0Nbe3YtC00caJg0KzCsue23OwOTwaxPaiLBV+0eEVwSddFHeqsBiRLtkNm2Erz
mjF9WKYmhfBdyrZYHK8vYZnCMZo6Ye902fFzPETh2FSajdhf1xkxh2H5hJ2/e0+TOr5vqFkPfe+V
erZ0cwBGs9Ss+bSx6aWP4sycIAUvzyEGtVHAmEnQrmRpe13tAPIAqYQnMvgG9pxDwCqNOqxl1Qym
ZZm373E5c3AumieHLZO33afUPH1uF92T5x4jfTzXEGeyEzZkos4rpgIiRLOvDrCEELcwLX+YJQNU
7uDFrixyuyapSMHaZtmRWcwX34mnNXVnuBGftUrZXbuGcECA7AjJFPkD+rPvgKFE2a+Zji9Ug6lp
2Xsoy0ezuQPf6qeaWH4G+wlZMDYgHLo5BQi5IAEmKvqpG5N76C71Ya5XQABeXJus0vjFgDC5cnRP
MZG/3CSFw8REcrjxi6cVGB+UMTAc2OTkjpR180uBnthzUk7gdxcJg8bZ95VP/rrityPqhsENYwOP
kKfx9Kobo6KdjcgJLbyfD5FJIQCJ2A71xdyysAX02vG6NBQim4m6EVIMg0fL2+VHA6CK+iGq75O+
XdyOkio6yNqZbs7xLFX5gwi/oNtTKfk01mV5wNJclee6SWJUWXHfiZNSZZTeu7QV6R5KxvxZR1hP
WTNSPNwW0QjkINXLMMXbjkM5BX9RITeBILAqL/0wI2TorbiDZYSO19bwllFluCIzXlRFXDv/AGYC
rkKaLc7cxWH0+3qNtrFI4qhZdxnMpnmPbng90dSIhykBXgVzmUP/1bpPQFd6GSAdQQl4QVpyxOwl
ULWRFezFtwmEW7ZnfVUV2xRtNG+6EiCCRAn1BdN1umvAKbpiICkIP7Mi2tWEfnzasPYcmhiazX6d
y+4jLW18e0ZyHwwFMB+PQcCl1XXzWaKsz3Lr+pkXIe4TBneS8GdJaoV8Qdb+hvhEvkzLWAMv6urh
PFdlCciEt6ZopZyLDCryF5/E6dcK+MFymXQ2DkVja67PgCEUNg0Anscq0tOJD+uw82uZofWezKPu
bx0+NpLuMSWZ/7awfnzhjTCX0Efp84r/vkfI7m1FSuMiW87uddyVryzAwloqZul3gQ7wmiVJdkLW
jf5u5lh+KRcz741Wy088WfHNUhVd8eIwYnB7CvijYcQWdSfMWzJpmGDJLY2EKA74sMG8e6b9fkMb
V7QxBBwkjU3I27H3O0x7FAAdJ7E7LWVHv4/tLXdt2uxCJy0BP664Tgipw3CAB28x5fVQbBpaQojh
wCb9vB6XCaSpG/W6V26s3xooGYBckxRMFhSeQo43VnPJ4nDgRCyoq2jr7tYkvtZls156BQpCbQn+
iqBrhmhpinTEdFvUclZxUx55ikDlHsuWe9Cghx3CfC9LJ9yGkHm8np335X4iY/rkhKWf2wrkS2/p
9BDkGJ7C2IOO3ZAaObRwF/aKIg+7Rf5Mwtp+R1daFXPmYLxjwzimUUrUHhEqJMPjAYrP2DgAXTAM
sJmJ6QPxDnUH953CkyLzlxht+qkJfLr0GUwh5nT5NEWI/jTzo9zUcDeGJWI71P6XUpLzgPz410Rp
90OoRX9ZUOccuy55jgBGoX5DsKPS85GTaMpTuXZ3ZhFzMUZABSuaMOj7dLnfCGhDsbEGe1nnoDP2
4tCZDODDLfzQTv34OXZoz3UKlyUMYbzpSBUo+JYeXRjvZDfSfVba5SFr5VC4pK+uTHYIS05pikCO
nx/jtlVnKOMVllkXrmEe7WVcHfmMaovujBjIdXXVVoE3ciPe+2Sa3VRVchdgYb2GEvmtNB63qxsG
txsW8V6NVY8SZJn2LoNo37f1emxV/GviRiOt3m79vlZcXadbTK6q5gzp/sAeSR8AiVXzcN8PEQwB
XtZy76sYhXQAcrgtrTsgBWKvYZQJFP+AEJhEyGUkS7giBTd/rrb2d+bS+aN3WbsrV5/pvGJlCr6c
QfhenDqOZdMdu8gSVPrVgHjboO+gE34EpdUBZfdwBSKHDBezMELiKf7exjBIS5heWHfm+UF6QXLd
6RljKqkRZGsM4nQoOtSGJn1NGrziuj3OcKCfl9Syz5JXzclP63Do3AQgeBym7B5w95YPCxL7c4M8
XhSbBkmwMP7MUBT+kgZU17JS7DNKsXM/K3LP06Q9hpmnXzKu0DZZMJ1XgkjvHo7qa7qVWHOF6HPV
DXWxZsy8UW13xKrmYjUk/tzFCboqumLX7ybAk3nmyjtyy2OgII729eShHY4JPThbfsI78XkV1/FO
VWo+LJl7TRXkzxAQ0/ZIeM+cbvuYYH+megiHDkx/Fepbltb2YzEB/dmtCQzxiFEsL6C1gbnVWI7A
ceUUe8vnuq7jE0EVdU5RWqCXG+KfXRL1h37B+QV2FAF7QVa9wT196sp6OxCW/koiwS542/D0sLWc
s7o+ZuMS9mayD6Hz7oq1AF2bI/0nlGrbqeW2KyrGsJf6+o4tAgD10HMkAFQml302deG4Erg9UYbt
vcT0PkH1UgfUxd966apjlmTxW9/I7H4KwBuFhv0hQA0epFuwjrTZO1y6T2yFwzqC4S1w0sMCl77T
h4SFE8EEygfHY/AqafMxdJ17c32KR+BL78+pQ5wuIJbXNV0PwF628pMK43iASA9fBrHBW7Lkj7DF
9rUW1XaYQbOhDxNLgJZe9gi5j12xxWmynFOfQOTul8XqvAXU/qmatgqQAryanE/oDnC4BoqPqBve
ldVvnffpxxRsc8UP9o9yXiokq6dF3PNybBAoNYZ/LRcNMH/VK0KAIvxoCTVPjo5/eDZhOkVC/OBj
lNgiSQ0im0nCf3Q8Gp+SJmouE5Lp94YN8RNHVrqINDoLR+voGb2kuKi0HY7jsIwXeAQjUHtS0fNg
uuVCBkTrbW38s6468zDVGb7snc6XhcSfbO8hnwfuvhu+0vfe2X4XEVheRzHAVEYavQ2nDEmjOJ8h
dp1FImf8hSZgjie3n1DWfRnlFn0g2LvtsyUNHzFG+NEh7HkwUiOgMFe0u/bqloEgy3j0Hfqffaba
CasC5xRnBiQyq7Cr+XrKzdzHXySL3bJXWqDo3Gz2preO1oXsI/FrJfNii0VN0/M8ds1rvOGTgCeu
y7OSJFyQVYYG2rbmp5p8dmopjb9q7fSlHMQHqcEe8pDNBUli+RkV+6duFfXd1KCZzZN4e3ZpHL1V
CUrZavTLCefLVO8tT8HIjMjBVyxBmWXsUXfRfFlxsMEdLD/USLYdP6eI4j8jzz3sGwyaEzC0CFQ7
sAI/NmsxLJYdwUUAXXDDsw9jBfB0eV40oz+7GZHauNc4AWF132iUdTE2rAh2oPZkfM8ivgKx3kpT
6FaXdocGSVQ5oBl16hcyfvVGTDunW3Itk6YFIVnREfHi8r6ns9wlHRmQ4mqa5BIPHiCa73uIH6hi
OUz5DuPd+qXEGRw8PdlggnoZu9C2pzXOEKfdjAeAw0LyS7pk20/UNfdjqT/1sfL6Z2U9Byq9MmRs
QQRK4Pcaisbj2nZC7Z2YkDz0JqIXupgJ1fmysRSes3d8D/rTV68ThCeX02SM3pEaT8JBgaz/nqHw
usG/U3aE+0owCuXGYLNR/ry2BspSisQI9CLOSQayAbxWgoMFQtPWp9jIsjpAvEN13IcuSa9iWpUD
F9OG9JQNClzzsEFruRtZCRVNE5yRkdNJsGZnKCW7xqZosKjryiN2PgCj2mXLE5bTof0xWYcs4Axi
BflvDFrxFVzCTB8qsPHJb4hvLXIpMqwWOBuwUSyeSLfzRR3iHiU3SBcz0keegC3BwrLOzaFB1fKx
UoTXGRqCTGQd0iPYqtVVIgX/anvTvaJ7mkCjRz3/vhlw8sd6SMX2gAQdAw4uxmovhOMPC2YZOvMG
xuhu8hXi3QEN630JUH0+95AREZ61an4yTKnhItlip1wPiC8TPvR3QzcSZGHS6lZu6s4PxyGtEJgj
a/lcCSVhzi+QhzG0an/Leo7d72yB3LqjVCTiC4hj2x0BW2FNryjrun3JRoiGLKV2Ap7nHFgNmMr6
gUZ+6PA+TQIFHppke4qnBOaBgdWri2Hb8F7nPoN1ss2Tf1q3FdM7KRO+vlQ1swxhyBnfLlF2DkVr
5u6zGjE8gUVEYctHNzuzbzdLbbGVOIKkkMpAwcNZCigmrIJMPTo18YMGetQUDSP+PmlmuRUllcsb
vA53WtuqEy8JmFQkYgSZilggAIx9A9PqkxhiZJ77srovS3gPRQyCsAIGBdepmDEgoqJG9SlxvEjr
2kIuHFgLTVtgAJ1rIKCvWQ9bFzHybdkhZFkjL4UKbJfp2snnLa65HHAeBALpMXJp0DPG2D0BiiJ4
MsNk8z7ZQAElDdKiWFZkArGpGfznpgIUvqu3BCntZA3YQFZeg1fYBqfsTjFQTpXX40fFDcXxVCET
X2zUtp/mOB4+rAQ3kjCXQf4e50c+RzjniWkJcECAakC6ovcOpyQowU8iUXQGypz49KyNgURbGQ4E
YnVivgMGgXAfyiqgR3EQxbIO3WuM+v0tML89AMFA6m2cxizGhqrFFxGFqCtM5iX25qWSPzYkdQ8E
Ijl2aT+kyAyNcu3fajsoFPT9LOvfa4Zo1o5WcmlPs+Mo+SE9A/eDAjNndyX22yNoYJDJdaqCP+DK
4x/rmgmbx0QBz9FB1PvFS4y+uGXuYvxWf2UAND+nANgeqGnLI3QGDJkoTWS6s6gfy5O1YmuvW2gj
AH9jicNDdFziwI+a95jKzQbu9YiEIAorQih7EpPsY5yYMnTwtHF6WXcmrB5wyMw6SWzcgIzVTkKI
D0VF++zqB2Agj4AAsbDZdu6KLliB+KWN+0uUoErco1fD4EZEioMLFEv0vRa3srOOeveJ22qIi0oD
YskjNO6Yc0tPzmFesdS7TqKkCAqPUtcVYGu04Ml+rpIZ5arypj9tpm8f5tRm7BH51IhBkKAorcaQ
9B1y7hy3YDAr1yIZCdpA9sd4j9Ky+uXbhiV7jjbvgeEm4924wuBMZ3DDhV+M/j4LF8+glm9QnUIc
/xOk3PRHjdTt98Cmyh+bMe5eGYrOEZO1jV838KVrLjJglCvniHKSFsf3wDbZ6CvmB7nS0M5uN2cQ
V85R7QY01jPBd8ietcm+0h2yOU2pGoAjcRk94BQV8a5WaM69nTBBl9Li1eFApqg6SidAKtUryu58
GTJgFzFXA0TuEI+HNtWoXnGQRX8H+zKMu4xzjhDUhFtbuig6OmuAY+JwKmDMMi5xdBQQuAojnip7
jhib3XGgOvbHSGwddgxTwVhZh5V3IAARgi36dXQa8SAsjTkWrk7ul55Nj0OWYc3DJrzgUK3BqwMa
HAR/lsa5u5lvKfpEaeX2NeG9/hmkFPMO2zgLV4H+yD/P1VCiPAVkg+PjwI44nImkpy/OSkSspl7D
4gikSdeXPwys0NO+P0dbDdhngP/1rmeXPaw4Bi4cZs/SAd07K2HYZmP5qW1Wxk4rock+wWQDP1st
2StwIlBdfZsilFhDNzmnwJaQx8zKf2PvzJYcR7bs+iv6AOGaA3BMryQ4BRnzlJEvsIgcME/ucExf
34vVkrqq1LrXWnrVS5VZVWaAQQDux8/ee51fOiLa57YpNV2by+iUjbSLiIGEw5vnYfqIlVHuSnq8
9mhx92x1GwzK0yXpnajbd7qJDvS5MRDzJ8B5QHdjZ8h83NcQTZpLYjtNci7DqPZ/Gozmy0MRDX16
p3xcIxsP5sMAbm3seQNplDhnXQYF8INxQEXk/OxWJy8akjWG4tZpblCtfqvWSgeUM6t861yIKOcJ
w1zy4az+ClDBmZPq5GpbDZ8Cj/f65iTX6iC0J4hlXjlGpGXoUfTPMikWQpx2uevsITJbvw0z4saT
mxNo0fR9RmynGcd+3HmniG+J4+XUmRKqT8BO8SXXLMf/M0+qNg805Av9iMvLeV2JdwQ73YNc24tW
px4+MM949+bq460JSsbhKM5lYztPJCfLvaI1+B5U5fojxZN4C1rJ5vjreWfsKeu79Fpcr63WT0G6
tsduITfkpT5CzuCHx5Jy6b53ME87nS06ghFrcKGY40pOJ0yMIBs8S9cffpR1kPL4RHlwEFnWPyBh
V7/sTo2/9ZrOOW/VksRrNfZPedEVEUaxOjz7HaZCYovTlG8tJ4q2U5os74GY86PGlDQ4xGniMluD
77OMiL0KnFMWpW8cDEVzDMqsjwsr9X7VeR1iEXThjYxLMZzg94n7TII0IvHlcbS9ynHVpmqJ++Vt
MRxZDLwjxyoMfbRK2q8uI1gDHISw9n4RLhE802ef7iqLo1XNdABIZZx9V843HsaNrW9b0c2SYWxM
5zK4y6JrhHQZhnCLZzKBpDh70kIDSexDXWXrc5ZbwEtS3Qi5SQFX3oarnIEEDfmnM2BzxX0OZiPI
sc8GpH7B55GyuWZCSFoCE7HRu8fiMkjHByFEGwXUTZk3EebBSe3HqI/KXRvU2f1KvzXd5B2W2t5L
8cFKuxuh7JB7el69KvuNjM1iZ4+c2LJaiGJLS7lzt6rOcK6N2TBtFlnKHXVtczMNnavjvsSk2FeG
aDqPMknWPDktEdzBIgwNkSG7ik1vFLC/NT3ZbYUuZifvXkhz67R4xIC3gd223m4tJvW+TPbvMJfF
HenhVzymxHfHttwtdLQuSKc48rqMVJ4lVf7UDpMXByo0IHAClD6VaO9mmPFH+K5lXrJFhp9LNbUX
G3fFA81UHvx16pu98IiwzB7JwSJKcwc3GhvHlo9GmDdqnQSLF5mObTJa0z7wO7+No1r02RchLOsG
zY3gs+pguxS5OmTrpAesEZaJZQjybTNxOt6Ws/cs5rC+YCJpN4jVYUDkp5AwjQbcZRUH/QdpiNht
Om9qb9eki04ckKs3FIc6HkrStvBgMiR6Ui7uVsIXOxeNab/P+cguNi1Z+zp1YXCXr8XyEXW9s4tw
bOOnVfZ7Y1sTHd2BLZXMGQ0LtxR5tjcTjSwSgNXZs9jJl8bx030qSBROVkd22RnhonRDFV/dQdv/
nk32wq1OQHbAINAbI3Hp87UHy9bLFTVbmrQ3RU5TSjtFuq1C0nD/3NjxV1sOro7QdXzOA5gRHM/1
3auR6U/mGMV6KZouY80tMOxuQtf1zmtixh+T5yC1iTq4LyaHyvKfX/av/qg/LuthJcH1JWwqN+9v
l21MPnt4dtGyGysg2FMtMokret4sqXXI4QD+ZPgvrmmLq9PnLxYWcpe4P4MAXYfAZvQ3r43SfjTU
FcLzMMprN7NoBTqUYPHaYB4a1D6bJ/MyJwP6rU1NjQ8iLI7o/Zz4xtJfh122+OJrqXSEudrKBYfX
QM/du+fgIj/5Fh1zYj/kXLwvlGZq6M6Txe+6rBagZmOIQcWDxEUPurCHH0HUIgEZzOY2O3MEj9OD
2/hY0Nawtn21unej3RmgHxNaVj1Q1j62yrdxAAnTDcfM1GCDhmJall05JUEf24OHPFdwMOq/okVe
zSPQI1hFeelolUXCfolyg3jaF4N1EslSWqhKxAW2gT+uJ89t8Na7RcWrxVnha5on9rpsDq85SQA6
rkVxCYtRgrctUousGv2/RNOD84UfA1a1vVOYizGLF90sJ78SnNmSTCMEZzLrbuzS79FNOF+/YzHs
m7jzWutX3YQ5tcY8E2pEsco//Koh8pAXYwiZFzznjyrE27u11AzZoBxnLXbFOOMJ6LPVj4eOTjSn
yBZQgEV3zNqKwjX9qaoHeCMqKmkcR4FSZzz5bDPhOuE/n0OF1yUFhFLGXRcpzmMWjDiShHjlWh/k
yq7wBzPSbMgq2gJ2GbF845jxwDQadSPtSkR74gnrqYsWMR/+eDn+v//0X1CpHckL+X/GUr9iQ/71
879B6wMTUP/ZiPrHX/wfeOp/BD6h6iiyhSDpA07mf/KprfAfPq+8wIzJguc7AKz/lxPVF//AmuoE
GNtccpq4Ff/DiRrxv1xM2bhbBbWL918xov5tAcKGyo+ggvLJdHFU8f5m0awxEAo5+DaWr7gVJGJU
evzTV/Lw74vZnwnY/+kVYGwRMr0aLaPr///Teq41qUdTcgVKbbUGR5EW/49XuBoa/3QFBInJrRFS
AEBuc36HYND/N1eQwgk4mrFae9c9609XIIqm/cLyoM1iZqDN0WMY+uffknM1K/7HThA6cMFFGEae
HXK3yXP/zcyYdiLr3QIjQTW0cr4SZ8Tzys7znqfSsgmH9R2V7cABxCnD5raR+ZURElS3tpfS3Q1d
DUu6n039PhOkDrYaCMr6TdH2qo89hjD7kHi5mC/CEkUd21XZOf8lhzG/AU8P+/bVVhvKMPqDg/6n
L6mHm4BPIQBvuNoXMfwMI3DLreBAK//Flf7qUP33Kzl4tF2BdZpd4m83nKgJweHKsq82/JckVMV5
DNbHJqvX+J/flf/8Qi5eACAPLjf+r/cdTdsnEJoBNTB+XOdq607tG/rIt39+mb/WHtffh1IHz21g
B9z7/+0lnP2qBS+8OPSMq9gdBZGDJvyYG/8I1fVfXOuv5dUf18LqjPecf0QsLn974fOgHKTI0blM
OKOXA9umju5ADOgzpqx//nvZf0Xf/3ExfinhYiMO+Lf9t6Kq9Gk+hHMmkRTcbeW/CTdOg3OE2E+j
JxifVHpDtezq5l+Zg+mv/P19ovvGL4i52vF5Qv7+NE6yUynAPhcjpGdeAnukSF9UBNu4DU1632BY
wvm3VMFPp7Kqm3QA1uMSE98NeoZRIxXQwmMll/y+oJ3B8crvrmFaTHQwYDxjfeumujqMHu4BEENW
Q2rUdK9AhnhaPFMML8mS2x/YyaPvSejjm9Zh3ZNy8QA0xMBoKB2s+kowysFGLZiIOgUEMRLuBZTG
cGrDhj/d+xPB225qkJVSZ3r1u5DctOppslSA9588A+HoKR2uLMS0l+t8U4tEuOe0m8SXlKioqQN6
iYMKSiNWBGu9EV2g5cbFR/fkmvTXaNYrW1En1+g0MdJwky5Dt8Yhmb3nSZOiPxtASP5NNKf9c79O
qj3NHUbDpbP0z3xJB1A8Gehn2u1HjvrVTg4El4C8cFiJdTc66jAa37115aRHekxRB0s5oH+G8QW3
f4yNORD7ubW7ryIHfYrrYO2KGOYombeO6FbcMTigvq3VMn4StWkJDvVubKP+P3T4VB5s5bRxG0j/
Eq4JXIzRz2Ge1qYoYtcT7b0TtWO9J4clzHM6V+iyRd9j0PJL3c632tLphCxGQJrBCYnGx1hoTmIH
gncGfyZupYX0djs9dw3C0VbnYfmBYe8Gvlt59FpacFmo3MdR6ugZlGPvHuw0QZ4HoCMIBPtVmfrH
CUBCfYCy3dPESUx66XKcpzfcTYAMeDSp/5LxxrQpZCdBkpDqn779y8RrA8WbfDTYU9aPi4lKUFWO
kwXeZQDyf1hD33rrnJX8FCFA/JN+YSSPta+yh3IRwbbnFBXiDfXplg6cC2/NMK47Taru6rZQ+cnp
kgyzz7CIbj8nS2TONd/lfZSF/WlKInaPplmm5aXk4XEPEz8OKY22NGlEbA1eGL0MMq92xknXsxrw
khGkmpajp1seZvyZAGrTpcW1iV4w7fUggopY7ZgVB3S3CRp/axUI7UUifBl7xu+Lj1G4vr1LOPVY
xwXJa3rGhlB8kgWM2jOTFoJThdpRxphNGI+xEPZ88ctG5RdYmJrsfL7UXozkmP50+5TQfSyNjpJ4
ZHM/yGABqT8UAzY/bM9Xz5ASvonb1lbvTRkpuc/pzsZu4g7A8pboOZN1ufcWSf4Z1sjw6VQyw2Zl
pqO1TOphZv7IR0Y3+jecB3ksRO3sgehiSFXKfIa9mHYelL5lM88VMCFbVhG9pry/4vNMMh71Elqv
Orn6gpupFqSiU5P9bBnK8UTMMbe21tSs78p1aa0EXbWCDimclg6BaPBEjN4NpxmS8jOL737UyfDN
dzMaILRGm00wG/dgEb17GOkQ7zyQYys5u76+yX1lW5+0RV2bMRi5tTOphYGnkclcxZ0zp9aO5BKd
iIy1Di8R4M2LXJf3lpP5J3nd5mI3xfqjyP0kPEz1dSgFtWwPW6fOxHSYLQdEjeqS/HXJFf2/WlsY
BurEUkRtpcyBe4j694QlKi6RsCIIDZwkDyLqKu8sTDM791mQa9ylbpcvcempYb14Mif/21spyPja
o+NztLAok6FKmvkRe8HU3wJTQqyqjTclTdyLSvZ5jIgmGTtwpUcbVup9UmRi3uazM7/wuZs4S5CE
aTyPnvsNH0jEwA7JEgIII/P3w1gs1tktgkYeM9wJglYK1LYGnZuJJpPdH4KgaH/S8q6QmgpHgWiB
p7s1i7XugioCdDoKbT1lIqjBIEZN/romtffamNnbLUXTgbSyszRuTZrGPQiYt7Bz/fVi61zcWlhf
zUuvBGTqPIefO/CuoLS5wddk7DDH8tdlzt4vVyi6os1C97UKB/A9BKvOUChVAJdKhvapT2xkT6tz
V7GjMTmOv/J16abnRhUF8FCR5y021dWRD8GAeeTbkIB92MvcMfkjR+l6B61P3JgCZsr3CiEZFGXu
9fJhopi89HY1PqbFtMqj3U9OQreLaGc6OumdLTnAN51x5Hb1u8XZhjbAhWKT4wYDKr7MfvrpK+7u
XUBfrNmA7YBHXBhimMd56hfnjdEm5BGUP83nQI3psdVdlN4uHNkRkRKQ2Quy8HPdjSi3zYRhEzqa
AbIQijbCxjQ50Y6oQN3dLMTN0y1b4kIGZEiZwmMSPM+kodmswcckER/VQo2hX9G1ydPV0dWj9fqO
f2R3UEdv1m19pyIMhDl86HcALRlRCn+Zpz1A5uG4Tnb9Dmlw/bby7gf7VMLU1AyOKGKW2/HUVz6N
TekzlmJTOpl9SIUyD8Oaj8Gl7rIZ9+4Iqnpf6ln1CJGR+ySJsvB1Iq92mhcPeUoxCGRJ8meX0Qoc
ChJ355MB360Gy9dmoa44BHWB7GAXMwXJRnkImV7msXgFq93St0Q/B0MbuCclRtu+lBE+bHDObdI8
yVYG3a40o3he6Kb3u9pfqgiiooqCO89d0ieLYwqc0G6Vr2uWoYE7I3aRzNXZ2SOj5L/DAa6d29qq
aO/qpr9D9ZLhJU+1aOJWVcqcW4dz1N7xC8C0Q+PyqVehFrZT9FQIWwV5ihE3i61r/sZKcTWXQ1V/
JypEJtrB6Y7epKeyguaWI9BhEpE7tzfN8AVv2yY/jksQY1knjtKrTHmpQWt4xzx0rzBwVdj4mshr
WfT3o35RD5ntaUAaySdNsD8wlVPxNg02GN9Its58NH5TD0+KPDSmXERCosMhQCe2K36EGlfv21rX
9dvSN8txBE9Qssqq0oZr2wARAfNTNje6ZEZO2E9DtnNrkj9PFC+GbH/TlmT1SUbGtdWk+8jzV0qo
bnkJdaPHZ9xejHLKi5sw7YkdX9NUzIQ49sLL7jK5lgdM90DSBgL/WG5p6vLag74zaAkVSIgjRFoX
UrCnVqY3+eEFrVTo3701BhtnhFc5wWA8aBTphl2WBMkmSHQ9YqCe+nKH6aWMjsYLBlSMRnzU/dyV
wOCgrVnruJx7Z82ObTAyAodWxYwp3tey+jZ1jDXCI14D5dLtYl9am6DUpiyt6EGAEXBuIxzZ4C5N
VH0V7KrUBVZ0BUj5mEfacvLP8zj5D0UCNXFegjb8nMoxTd8iesKxo9eoYC/zg4+EtN8+wwS7q8hK
UUtY4sOaZRgibzNjZ4YLVW7qWvtnp7ZDmg7g/3dRNNU0MgswdfswsVDFl2ydr3i7UB26Ae8s0zOs
5Au1mGKwdhrrg2PUla2QY4h9rjJ3djdVphAd+eqXz6EAVfLTCbAffNmqtXPQKzWSgKhyVT8DW2AB
GXqkVSKDGaXWjLO4ZU5EHXt5h0PfJVu60SOcudnR7ouB/gRdvxPLzbKQBrHsHJZhKBMrvLBTjEDM
oxQNSPb9b9BoVNDN1dlYlCfsWGcD/bdZGszmTeRnMAJXZZ3KpYcUxrSvYxEVyT1ty+ql0/uBUl7T
Gdrk0cjjL2Z3qO9XbyBkQGcRKwFl5LrG7pomHDfKNXicnKLHLrDq8C7sC0zewvXuDHC5bYt//3eV
e9UrL1x4CKADnzXC194KGR5kA7/nIRftwvgJ7Mw3HpgmcV5npH14yU36w5edOfTr2lmvxi1daJ1t
mDjbtrAZy0CJKvb2mi9zvJB5G986gjKcwqIiBDUzVKBpLbDQHLNUTIKrexEuKuIuCAgWYbhunQNJ
zFKesHY0ekdLPBi3LgGDI+uLONRT04/bqRqxC1j+FDgnBQC0uYSVf7WYaNV9y1XQVGj6czfthtW0
zaU063RuMxwsJ1ZGOIcEQbBkaBc2Oro3Y2EaN3Xe8Vy7TLTJhHOT9tfDV65rYFbNkF3BS1fE5YBX
RHS+PnbgLqencJYBHTLfKR6Wouq/+kCPt2Q94R0HDFRI2sjMKHZl0l6YsDR9E+Mw4mzAsQdZozH+
YLFUFmF9izQddV8W7qv8ZWhCHN8DtzPYkSpdXrHKhBYMlXp8AijhknlN9Hc8GWLeZaS0zylAtPPo
VfJzrh0MhanEFHtLUJyElpMPikU/gULNHilz5mAZayEPmYJH76Ug1BIMzVGmE8TckeAgDD2A2uiO
o/rRNbm5tyzVYDazy/JLphK/0pjEg9eg56+LnZS3Hh30DxAzKojJOroF51RUkXWBbFIMtsO9Y8+t
tmWRqO8VE8tmdBPDj0m0E8WWr3C/tPDWx95Znpoiq9KTizPCP5G1LffXAXfPdXRNbOD/3A9RNO7z
chz2y1xUT51NxqFIOiYRNU0N5FGEh2jM0u/QUb0X3MpzuyWz3x9nHLZXJ2D31ayivPdoRO2q2dfA
VEi7fziqC+jO2f05RB6/y9aWC85d2ndYYabxPfK7/DfjiSYq8TmaD5HMljs8WRzKB1/NB1LU6jrC
JB/ul1Y6h9Lzbf3aSm+5wWCGlMlEknVf51G1bn3tMM5t7A2zb1KBUOOo9gM5QyIB8tsyUEpT50g3
ScmgLSmDLaayCX+LucoZFyK9g494cSnzsmLUnWtjEZXFng/cP7pOa79MsnpOGuoCj4bGpnBzEfE8
VLZmrEsPEIYzxg2JYtQZvwmhqIt5pYYDBNe8a5LF2YEfJ+/KzC27uFaBRitp3R+hCMrdpABeT2sA
167p9ERESXHwSFDIPsIr27vFE4t8MuOS3iK/sk1ULp4QmPdZRy53aBGgWQPeLItRfYygSL/52UB2
qMGuhapu3Jfc6Uj4VomKNgDHy0crD+cPC1r7k9/bKU7jdD5XJDUvk7qOV3LtwL5rQ78mu+aWTyoZ
AhCvIZNrgqq9H3QeHf0yYhpNyHEdO4gCp+wP/vTdmKt0GzjaP0KN9+jk4BU1+7V0c7VnF2LPZw8h
gzzzAbaITMlrjzvusMIQin2V2L/ZQ6iye4LrWc7UkjRjfpGaI5Ns2sgdSK6O+qZe5PzCDMjiMbNt
Ery8YQkDcfIaP2ntQcfHD+U+m2ryD+uo52bLjMYaaSxfSqJSCU2KVvZb+EIasKOxoURN6NhYUVuy
1PznsYzrrDLMlRJLAGA6Io3eakT9TVPZ8yNRAGKRSa8u0oxDHHakm5JsyQ/exCqGXg+WF5WBv6Qj
qiHERac8lKwZy8b2qnTvdksUT3wRIcKeM14aO1J6Ow7K+5Uy5GbH5t6ADdBb/FfFU6Jtd7ztVuPF
12r5NVzw6ddEJg11Ksa+H2sYde+LsuS493JXRvcUmOBZ5m5cAB1jZNwOJiQSiEJp3dsEn4rtdG0H
svXPoThIzIvLEf+tWC7woLxP/Ec2Sy+t0Fi5HB+YmWmpCd5B5ezgHYkojuw+KBgMAVwRLhU70NCP
P8bEJ9Ig/QdpF2m/1R3npQ0q/HgxGLmeA0s4OHda+aAbjyjFQjOK6pjA8eBk6zesxvJbopfpib4X
x8YIFPs55O2y6VBqwwDOvuS4nBkHavWKRrPDrps/J9Fa7JVLUCeymwRCDSISrKGKh2CnFg0QG79o
722t3A4YBBBY1TZ0VfoIqaGSmw5liXKXJ2/DqzqPz2D0Nt2bdaF8L+qDsDtx0i2i1b5EpjX6QrIy
Z3aZ9XNYIMptFGfvX4nxLXtnJZDqGiYC7GGZkEXCy8/URjsUGe0upT8DWcsDhkPJqIA2X47LYHPp
SbvL1RoxqkfHwuw8V6x2USnICUY1aYk6Bx1Y20NyJ9s86jd9Lxm+Jhq9erfM9SN8bT6DUI23a8ga
L8cov6wLwQKZwSZWN94he7xq28clGaphqyQV+AFIgvm25kBqbwRxBtbYtmcwIycaKsKWU9LspBnS
egb7Gh3LuZtIyOwcoFDMp2AIwc+OEnLAdxhCoO14KpiDgMcppAkFGtGWA12ScnwbqHq/KqhZLrs4
x8RdObgZk6rCNqK2ZpKZfctIvyY6KlXgnL7mB8YNRSZTHqaQhbfzryw0h5CxI4YOXy2r6WtU25kd
50hJ93M2Ipor47J69HIgTA05cgzuXJf0S0iERW+ZAVxCscdd8uUYxjQeKh2Yk5NhDzgklPifpSn8
Q8YkhE8LO38XB5Nj3yRMGhJ7zgwkLvM+uufdfCyzyCePJKONhzEiOUXKSG8faQISBHo4G+wDSqBb
woyQiVOMLEQsUvWtwzC5JbUFFrGK6uQd4pMBemzCCXwI9+3Np/kaoBARunxy2+A6IqKQJ7/m8+8F
MSKmuxYwFYBUJJ7ajsxE0rTlfXXLLIbwJx3MX61TPyZZmXtEbEPnHr8uvrUVqiae8iCpnt1BYoFX
Tv7bpUSARaETSs3QqiX8xrarAJkuUQ14oSwYf2hl6bX9jW07TolPfaZdWIMxac38JsF8w+sLy+Js
u811gkhXQqSvnAigvQHpPjL8DGPgTtY+Y26MNEO5A1tGsqywMjBpeKlRJMkwj8nLXGlE/TFAL+C0
ZxeXkbkPzQYdMLkN04j5eRpcqGY0bOVerHxwAM7V6RIdM6KS8x3xxIgIkvJmWMrYCn/Y9MRxRVh1
filk0zN4SqZgk91lYUASMrT/OcFdw2hExcRZNq3MoWubtXxM7T586Yg6jVvDI34xgUnoXDHdpzxF
E7T4rfJop6Qb8M1+8QBGyQowDraMOmURr0HI6n76rDM9Odve7fvPkbbcysSAoq0eRirdU8M6OB+b
gMDsRneO82inRJHiBOfhCzxuZkpi2LD1EQpKQqoOQpy0rPpeJb5+NnbpBW9WL+xfa+5m+xnXiwWf
DsLZVs8uJipG5xSXii9/P7uKCKtjiz31CXgRrJvrobJS9ahThyFIrYfPN1QRA5sSkT9Qy013jcso
GJxnc0cXQQT8KbIUPxtCpFdjl1cSeI689GoCKqhhBSAceXaxrMWZr5M3vP1MES2lnd8GfLAWJDG9
9yfj8IYzLy8c3+q1GclWrZlFeWCnNZN0F4Z8lr2pGJeKs4weZEq/dGOstHi7smc5XdDDZ7gG0zVW
X+pLOuDGXoJr+qmpQoSfdv4c3bZMdsIK+2fsp+q1qjtmKFTsWr9kzcysqr4iLlgqhsPoh+Gu8n3S
lHWos/rc0h18HpZVMpu3LV3nQpot+l0NHFg3IjH2SgNU40d2xbrkeyJP8gp57wgwpkNUHWcYjOW2
nYPs1NQl7kXVjO2hZJzLR+0t0GYJGJ1ENEzPgug6O2x1HY3wK+o6AAeWVvsi+km8n0iBAj3sV7La
zt6cVtSMokUfKW3xS9sT9r1xLhiO0zTgoYgV1tl7kWSd2uUGDjSqCM8zUnL0Sv/vfoTvkthe2cZA
GfD+T6nuuIvtuhvIKnHA6AqG7y7DUbd+cAsZcYFJ0tD+uIhERukexnavbjjxX0fpFA1jaSW3+k4O
fTPuGjMSyiB/Ru5HOUBazji3EAbrBsuwTBK6etxxKHaI6GV1L5oQRnaDHsRAEvDLfEjC7pt5QawC
VaG6o0AqfILUMfGNhjx5ftSRgw95u7+j75EZ140Dl4QnVTLj0J4pMplS8aLrgqBU0FANljQb+ao4
te1nuqDlgdmtbAtNH3Ism3K1FDe2PQbf7NLJz4y608u9agdjE5NwmaDXZPZNGhXTlYLY9g5kzLz/
Km0GXOyVAnP13nVoFBvmC2T5QXXAOwWOP/olaqSsoh3efvY9R90sKubysUGV4zcLh7R6MBV9mE1m
rNo9AOkGastANOt11Z24F8wg7TeiplvkEZsWDDNdBac5zKpUO5E/39bdGry74tr6JmrlQ0NqKv/C
w5TsKaYEA0EG09zMA1BDyk6+Is+zO3VE4npttVkRcCp3CKDjENA5OOQ8B2xgaeG89NRj9tYB88uh
bVkN1zPWFe2DgxlZwA+ZyBkSIdtU/mi9tcncH4uALRX8c7V8cefs2zzQRfm97Cam4tW5Yz0jhlao
KaR/VlbwwH2eIBZfW40JQwFtTQ/AK9TEiBijx9NQ47g9rqSY1SHV3vpSeFg442qa59dhwendEayH
mwxeFvW8+N4MvWL4dVOrU3D1iR0z1bhf9uw58BN4WDd1sjAyQFa6eG7spWdwDeP2Voj+EwpVMTtU
uH4qbEaz4hV9HtqECWJ1yPy/zcpfandL0AcPum2aisF7Gsfr1KSVoEQJ/N8WvpfqNGA4R6ipWSvh
8lSkeAzlxFeHgLO8WiSusyed1OXE4ws6hWAyPnYmdqrpdRyLOo+TOW9e9TQzVEPokDY6ArtlERyg
b75fx8jKHodk6JC98lJ/uKRpT52giSiJ8+AFZFbBW65d0G96Lp/zLjTOyaEjd8ekEqy+NDkI7Rd9
PqstvZgOWP2U2vld6QH3eMqIT3CG5CkLaER3+CTrxc5vgDkzGqh3B9wbVsd4X7AIPdQhHfmP4IiQ
aSZyBQ/Y8vWzy4lfQjoau/wmGfzuMU3t2VwmxyFHjrX8w6caghLHoJ4PqxD5Ne6ql8++JIOEKxY6
yjZVbDFbh917PltrylAOW6azBl5k8gf3Cng7kXrs2/ce0/NdlfvA75u0rN4bgf1gI2w9vAwg1V4W
n8zIRpKooc+ftzfhytsHScKCXR8x+ALT38ppgqmPRJQIHJn6QjeveuSzW3Z8jczKH+Vi1HkECfRg
+9QojuzXt65fstvWu7I80NtjBqyONz5dE8GNRDQgaa2sJT0svkdpwiiLkMF4fVUE81NRDOidMNWc
RwzJzk9Cx0waynJ33JeVDp2PnEKQxueCKWKD4BgcNS/NSXmFuaC0Bd/xjYZnN5TenW8r0ceAqpLy
MCmR1xwJc3fvyEI8ElkcD07u425l4pd8TXTFOjsalqVg6E12NJyO0SprbR8dIzlu4XYnQLhOabTz
0CV+s3HZ8cD4npBZpUX1qY1St1WNHE64BfzXlFjgP336fm3cWAXor8YbOvPUO73zoHOT7/N6nO9E
JJxvRDnsiz8zcKHv+FG4kU2yhV/mQVPoEQ4rZ4K1pNuFp4SMJCE34Y87dyRBc4PqM78rZI895TOo
1XrpmDHuZuktJWDwJoxfxLNyzF03meiYgyBd4grlmZML3N75qIKZfquJGvmNtyjZjZ2OHgplmF1L
6HAHv9ndp7Ut7t2cRt+mq4aQEW2p+24EFb7g0dypxAtpkCWZU/9OUirASz4xSvomDR3NiO6KRflI
pV6VW3Dc4lRNhAEKW0/f3SZnvDwNUSKppBiV+8CEy04fMfE1N8Ug/eNMqgY8UDW3PNHCqp8WvA1o
mEVf/BJOsn442puIwEZ45Y+0KZfXfiWufJuh+PFdyLqDf+EaSQQ4Yryey2t4SMS/kXaezXEjydb+
Qy8i4M1XoC2bnhRlviAkUoL3Hr/+PuC89043uqMR2tVqNDs7WiWqKqsqK/PkOSo8K0odwgObClH8
7Hkm+Yc6z6Xnjgwm8RRZN5prZZgdfIFap5XUsYwEnmJ+obuCXgIojg26ScMAhFubJPRIhYjw7sux
7hqe8JbUIHlFTOHE1AR3aeyN8eswaTiTrOxuZaI7C9UQzrdNBnL5AOivkaB8TtJHzSTUGVwJyQci
v8rjjSMiMaJPC7dxK0LrB7KcpvdDgSN9B7yAKtsoUkJADKT17pqgElL43tO6fdPpotpa3gCholsI
Wr9HnoEGK80kpcYWB4U8CqO0MjggBQjHaOH0qeOOcd3SSpJvOS+iR9Qco+AGfZPoGa0HivEsxUHT
jPELNXavug9EyQ3JHyrejnqn95oLEILIXRPee2iskhcyJA80CdF6uDFSgRctz3v2xciE0YZIDI3S
mwA2uo714iODkCeiTaluf2ihxqHlFn7CZVJb/QoIchg7XUhTl0lJIn1usPqsDmlycDnG7nnI6A/Q
g5VPEuRdKFuKKeWKFmlTy53kchH1aJ2xyemDmoLDTZhVqrGGWi/ZNSbnsAONqvhM0Yy0b8GfRXOX
ptJpwjXT3tS63jx0RQu4MS5KxduUmplM4loKOBqIuiIZvEWTPSqhKt/1KWjxA8A6aPBqxaoUZ+i8
7lWo0+hlwvajL0wDGi+OonzwSlVjb3TpNiTKOUiuP/50y6h7KWGoo+w+at1taTVjtc4Tz7UcqE8L
eZNbIDxtiYTonry1/KYTf3+ls3MQHFdTKDeoBeyRmYuuCNvOzR77vI/WKr1hSF/3g3rTRUFpwRQh
lrcprbUobbAsyqZUkyJxylrIC9tooLSMxTh6CFsmaEOsICFOS6sjFN+ggaAO6EJ/eAE+gKI8sU9Z
gTMr/B1Nr9GfSoR+Z5tYSus/8p43YRYiqFkpFSJcyGqqlmHTrmsm66mCC0+JbvYTpaMWPnMMRKCW
xIz7A8KfLXsKfRUIE6kU0qjIjIvfwfVBLAFfQt3L0Cy7hP1c2h1P2ZEWE41yacyxnLShS3EIHZqt
lcE8rfS1oDtFzdVP07N2GwayehuJHCUO8mz5FwXdkzdVEY0VstH+hynzKbtS7XOomRpoM3kzSuSo
+OLePwxmBVnsGAU0BxiNQRYHtkvBbrkMva/Qupkf3jDK0T7tENK7A5oIGwNhfB850CNKk9gUQY1k
dgiEpmoIE1+q/CzMthJAgqXmDx9UU+0oRZ6UFPI98wMmJMviiK97g2Rqh2wA1IkiR5dQUh7yw+Qh
rAcvW0uAMTpg/0MOR0poWk8kM8F+wJQTvLRJKeb3EdxMHdswRMgHto28fUhUf7zxpbZ/F7lXfytZ
4Q9OS8ehQOeEHP+hf0/+kOG0fhkKmuqorweBu5viMoNKIYmmDYltJLE7OSXfALdZirJwYiJNGdA/
9w3qevcQ9n5U7qEFdo1Vwzk92JAjpSStPK+nfuC1pBCSmk52AsvCixyZ3rloPY4uSXAULirat3v1
l58S5DtKjPaM43Oz1jcBlCf6nqp5/1RH8KVv/1+NCEMDwyQneBApGZ16kvCqwo5H8z2p6OeoSc2t
pDfh7dB73U85rAuSsaL4/Tok9RzRC9myAcxD0gmiRHVG+gvdSFv5zaDYcvU8BEAV2LeWMe6vW7kA
sqUOSTs0lNGaqaozMDekVq4A1QuFeMivROE5gL7Eyu6p4+bq43VTF3CuliobFvh6TRPhSziFKAPK
yuMqIbWLlIAjiu5rlLlP101cmDPLEHVSPQrjEc0ZClpTcqFvIkwo+VNuvKYjGtALQOtzBLQpqiK4
PuiwaWyQZ6jkyM9Awfj0dQOuXhXCJPK3FYHIjrBVXh+MeYYLNkVNlbjMIQCXoPk+na+0MBTLDTJQ
JFOKlQRfF4g2zB86UrbmTWAtQpHPgP06UybLlmmSOqYVZLZAWU6bj+gNKhpoI8qe8LIg0YyQjnUX
BpBErFuqvPoC8Pp8xSbIs0qvAvzbujjHrcse1UwLQJydtc9y1uzatN4ozfr6TH5CxU9aFgBW68By
WC6JHhbVOp3K3hAyMCSE0HCUOdVa37arfiXYgg25yTpziDFXlkPy0aEi69Tr3oGK0WHSbfIlDrrr
NkRwK23VLHQHnO8IPksiFQDy29DVubvmiCYGpc5nSdZD37zV5u3CuKemvLNxM7OyLNGyQ7vD6biF
2CNTbcLeCN0a425X7QppWYeEkE2/+v+N23ACh1KpAzZm9c+oAVg6KMM7JFSdfGEHSdNsn3zVBLSn
n4feNsX8p2HopEely2PXTKQe7pt9QInCW1H6DOlJfqk20r0LN9ZBtxtW4Itvv3wsTbp8toNn5qd9
d9T90UJbmbkh5oH7IPoqP5lIFe1/PGROjbSQA1lAsHc3+e4dGIuN3rp9P9h/oM10woXln7Gr03TA
vuagohmF5iadk/70S2B/4cVawnaoVo1TTJwq2ddQ051y8AMb5TYEpARbaX/K1VtFToW8NGxlxt11
Jzk7ZmhMoYuHO0aGdkiW5x1DWUInAEzSPKO1h8zPV41YPw+hXjmdID3KRbiiFHV/3eZnO8WpC2DU
FCVdEjWTjT/bkHpsgdP1JeoroYWc6dccggK7UrunSshu6fxdN51+T0GX/LZWgolV68feVJxKiW7T
YtxVngd1U/+88FXT2X3+VYrGHcJk0HJyuh7QgFP1pPPLdutfWa4eRCJ3DX1ru83uTBQ8vd60hbRB
RTF+gCib8pLyS1alhb6XiwsCE5Zu0nKryOZsQaAXRJOtB19dJKBzJ4lQK7a7AsldU9pFZO8AjL1f
H/lZFDD5wJHJ2ZaQywHYR4rJEsfXyJCJvt1RrG1KdB79hSP/7NSbGZutfa95oOE7jLUAqojzKIQb
UPpdH9HZvYIRdpahyZDwyizm6VICmx1CtAVh64UulILTNocrv+AFcd3M+VlCW6NBZyPn96SfNdvB
niHUtVAj6u5p5uOQin90UyOjllRfxtHI3q4bOx+TpYrEagQEOtoe6mxMeaIUQq1BfU/39FYixPaU
9g0vXojTzv0PM5aiiLKiIFhgTGM+Oh+z2kOWerSQwpHe6hDSRUedRIRBsjffjFxbOATPXY/4U6Lv
aurygrN8NqhOgLPBQjzNTrGK4Hqzb912jTjbU2SNa4TJF+xdWDFiKhWXkET+Pt9dAWxKSSQhhqtm
v1pduoe66jmFBl1NvcP15TqzxAGPTzAoCAJ0S59tKmGqcKahbth+ZTzxO7Od15aUcEMF5p5aXPDE
s0uVS15GHIS4lD5cuhpPV00s+7IBvMkWbpxKfZG0Px2tQ6lI+dhYJ+23tO3W18d35o6TRXXStLC4
xLX5FmuKJIEdHotZqE6UC+tG+01f/N9uZFPmVaLh72zlier4dFwkJwcZwDtIhf6+z79rJVLf0cIV
eGGlsEFPKzI8JuH97NynCJqbqmcQywu3Jqkftbwx4q9D83Z9wqSzcIwoVyXo+eRPMHVt9thqa2Uw
pVjmeQK3zK0igpkqjKLfxzAHHCDV/+MqKAYUHhnKvE130UCHXknlby2Hbr/gnWf7zuQFppNhN0kQ
E39Op/TRLu+gOIOuDCxcKKsdwBOgGmaiKq8KLIj7sZZJXyF5tRCQsr/4Y0+uWMzSPy4bGmBr/HQ2
1QVAv1Yp6HBcrVaH1epudbjjv22mn5uNvdnvbZu/3W02G/6bvbe3tb3fbu3nLb/87w+dBopf9rO9
5V/v+fszv4/fu57+Pb8400+HH6vpF8exV87T02rHz8MOW6vpF/5y+Dn9lum3Tv+w+ji8Pb0dPg75
KuefDgd+fhym/wvfeVjYrecep6gijfGaYdFtROv86eyrDclQqoUAV2qoecp3WURWMrp19dfrLne+
ygrcRewdGncB4M77j71BK0bUSyeNZNp7cpg3Au2QAFxCKyG3/lw3dmlQbFKV/jdDxe5sUInSdoEE
fZIdxfkjfc972oUBzcLvLQu766bO3UhROVJl1K90nUb0adxH3ht5StiOXmrAfhKtMvetgiuHlBeg
pGqd1u9U1q/bOz/r0HFmtXQNTS2uqmnoR/bgDVJyJfQNG63O8oBSa7yi9J7d9AIk1tdNnR/kmLLg
V7QIyjWislNTQaV7KoLmtNeh47uXSJ/D7TYkK7SeM5A9YqBDID60B+AlbyjptAvn7bTvTzconFLm
Z4u/IatnHtO3iPUCtjB4d1gUGenyLG6uD1A6yzNAHHBsYjaZuWQ2hkTBnsqZlEJkJgwrbciafQl6
0oFMOVsrUvoRwTHodGn8AO9i4Vz/hAueOu08XiCmTBTw+UQ8Ws4kdl0YNfkCiSqLkyApmekZYc7w
LYYL5u9tAcVRdJJGGs+rWYgIuH4gE064G9fQPcLPZN0lCeFG9V/amS6fozGVQkuPL4IwXC4gWKU7
F2hIUJmw4Szclpc8xJJgPLJ4MUy5w1NDhUujcCOBZoAl76nIvffQEBbGcmG70aHKfS/xLJY4H09N
dAgEu0HM83DSy7ArlGM0GWppXysWvF2aZn/m7ieWZr7Y0xJu+hmz1qj0qwWw435E/m8IXoEDJxDn
kOdrflZguJGzue4X0oUzDNPw80LWRb+VNhtk2NC/DjaNh7f0GngPVM9VcVdUj528FalNo1yVtTcQ
5OT0dpbPPgRlwaGxNrCYj9nPhW+5POH/fstsGlTKgG4wOQ/fMmRbr77PxB8uHB+Kdkvnrg6pUP8S
uwc3RO4rQphlMwwLscEFtyI00mWQmjrONb8SpVZXMr1kOvJSRLSoybmwACJdH+iFja+jFwdv1uTA
AI5PHasBbQ2XACUQWsf+yJm2AQj/G1G9daH7f29q4r1BGIqUKmKM8qmpwusKNY8U3UZX6GsbDE95
pcFpGL8jlt4s2DpfPkJk2LlI4Gukbue1AgGWzAJOHLxYEbZFYb4rkUyTvvX9b2cPM7wIZZE8vgQ2
83RIQwvaboCbzDbq9tZH/0dVgfZnw5pn+EKG6PMGP92Y09ECG48IysP4hzXj6DizVKEq8tYn4RJ2
hvmUUzTbe7IidF/jOi/CjQJFdrmWIez8qip1H1IvRw+Dp3HUIVrvDcGe5mb9LdZ5v9+5Zd79jkUQ
6bf07UBaYFDbRqsr0Yj265F63IZidPxnQMWC8v0YaG8yfcWPYhlbN7hMXxOQd+1r7pe0gPWKjtKZ
mqfxVlVCFNYkPyi/GProvVZBHX6nFljvITNufrsGVI50/PThwgF5vlkI3BVrYmIxaBMUZysha2Vb
aWGEOkb2XVEPSMZeX+lLfz4PVzJhLB1xyCyUyy24OLyM1rVhzH7VgBvGzni7buJ8K6pw8PxrYvqE
owUWQqGlxwUTIq1VFKVt1tkxELaneeK6pUu+JItT5oR3KtKin/KMR6ZazU/pJEqoXduZ/eOf3Lfy
UK847tZEV9t2A1HEKnF+dxs6AJW1+0Kr+bY7dHZjv+Ur0f7zYTreBlWTm6Wb7sJEU5MgzadM15wi
zy6BkYaK0Kgyk51bASaAt0dZGv6FiT4xMf37o9HXY9t19A+aqDwI8SqJYOiHvK/bjXBGrKtM7F+v
T/dnYWq2dUkeSUSxOKdBlezUINC9MWpMyD2BTiJFkN/k6CWS8puoMgkpEcwRC4SoRbSQesf0aVLK
0kNGJ75B+4skh0/Xv+f8DaRTcIQ8ABldUkzaLACzyjGMA0Nwkc5Un1XVo0G5hIOg2oWj/w0d5YWn
wvm1/lmzg6mMVxcB9Gy64WIelCIA95gUvwKLqgFiGkHljMV9GO6hd/3bwU3ZLJPKmWxwzXzG2keL
y9sSzTi15pg0x52iuE+gUmypae9UgkxldP86cFZhZGJtqdaRtzNnm1bUobeQ0DUhpwVBerPWFBhI
oSZ10wVD5/sC76FnitIgqQIugVMf8qIcRshGFEB2BO5tWBl/urEeFy6Z82tzKgXxLCblMxUjZtEA
tUY388B72mr7M8hEWkmMjaBkC/vh3P+wotNzQ77M5NqcnaVRTv9/H/geUu7Se52nW5fG+V4waPeD
YppOW3N73ScuDUvhmiafxalHqHM6d2OTDq0g0RhuZK8Qpt77geFI+tIKnddwKCka6pQ8ImVG4nG2
RLEM6XomxL5z+Iaspe2Rh9m+f3XWztNCqko6dwaL+hQivwYtAQq2TgfkE8nBHW/5jrwtV+SGttvb
ahXbpG2uT9znzJyeXKeGZu7dKTLSWwHcTLQkfNaK4Z6l7KevFf4Jrn97+ivhP4dv31Z31vruYWPv
+2ng28d31b5FdG6lrZHXXL/bj7TJ2uAq7K/b9Yuze/r4OCzlRs9P9tPPna0ArY6RV3rMC83ioRM0
abBNpRyCGy96NrROWojQz/wKllPIF1lyYAlgEmbL0Hf0DYU64pZlKBdrXYNWimM0WHsdgcj1lZDP
cgTY4vDE2kRxS5F0tuShqYF/QSpn8DZwrNjc4Ot0fHNjeIiitybuwc/f0jN48OMWJL+TgI/st3pC
c1ok7oXmvnR/G8Ze6xZOd/nMF6cPQ1qdCoyIJvZ8N4/l0EWFirzXmNLfTBYIUUPHSiuQ4SAWk7to
yALdAatM4wSc2cjnZJmsPfqxLKzFoGwQugnQHLgp8XiYj2FvWgFvlZ86sLTtqmyHHBoBoRcOJtx3
qiNFMe3yEEcQtBZJoXxrDCjpNxQlkdW8PucXlleDpF3XSVJMqzslpo6uEtn1LZLNAMy66laD71Ue
I3ozF7bYhenjAUbMKvHkhWNzdjYVUZFDTv4pKNLsNABvnJq7vx4HQ4CmeDrYddpET8fRjF6jxCXj
GN32zUdQs6LMI8bGwqk0Tcf5WWFiiBk7T0HGrmDUZsFZ4Zuurbjf6PJYRxVhVdPvFDaErqEhovva
36/SZz7XtNDtJUE4n8C+TptQQUCWzPFKam5G2HgNc1iwcnayAEyZssb/a2X2vhggxhzbECsoOAC0
RA8CKrIBvIwhLuz0C15HUYfLl7cyJZG510FKKA1mHsRg66M9KpkrhIU3bh0s3IlnUdk0IGtKwoFB
g4hz5hQKWkFqXfux46olDRG0epKru4FEjrZRJjIv6lXT/LnuiOcX/3Q8/+shszgYOD5EayBynbDp
b+hQ2PR1faNY2VPf1xtC8gWHPJtJsoww5Eo4vkmaWp6Zg7sqhbnCDxway26qQoTgYOgOuSw8Xh/W
BTvEmeQ14KwEn6jMPFB1taqQJp8IzcjWaPluxNso/nbdyNl6TcX0IyMzB4QtYBhikjJOH3BYSB7d
b8jJqB2BNCmO2P3j9+XLdZMXcoEWgEviTUINVTrLQLUBqldD0we4RvDkd/JGpZMeza93SfKe+mi6
Z8SvNGpRoSsQzIkWjsYzd2EXyCK0yypvFPns/G0gGorp7A6cTmwLu+6MdytF86ZQGsmRgJusYqib
vlwf89k0f24LKnGg/XCZeXIaCRF38BBscKAiRNf3Nun2ufSEuixiso/w9ly3duFUUXBPdjpSMtwB
0wwc3TCxK7e9gKi6k5MVvyVPNa7QsEKMeGzFnRRAP/kf2KOwix9RTDm7bKJyRCgTnkbH8uMbuf6O
lgLcUxtRXXiEne0IzhNWjUCFw4XU+GxcQUwDJsyJjGso7nGUd1jptp5gvv79cKaiLYG9TAhmzC5o
IorRJ6oLES7+IWkfbbvRlY/cX9h5lxZJJroiyiF7ac5RJkEgSn4T0Kbnift6/Bgha/L6x6D9uD6Y
S3Omkr4CacLzi7Pk1BfCuOYCda3ACTm0tkKgJfARqgFiTkGYLbzz5OlIOrmrWaApl8XByNP1LJoM
KYNmRoBMmux34hvkVmgQpH4ooV4o0kwy0MsCpbEgi7+qtDM2Kc0MX2K0ZdgPoWg8wviSJ0478ojb
gigRaW4QK/ejcsv+dfS9+N0wKm1X0PiXwnkNW2Htuel/MF8kk0VOCMQAgE6ezlfREPF1ohs4jTqg
vErTnZXt4AL8+4sfJYt/zcwO91R2I4p3mAGXD93QzqtFR4si2CPerq//JTcDjwtuBHQXCKDZnrHU
AjZQlfiySQzQZmmvql+RlyueSVoo76PuE2Jft3h+vgM1nkpKEkHA5+1yOoUlTKTRkEZIwNCZC4mQ
hOq4vmfNWqTPZVg4G7hpy7WfLszpBVfHrkoynGMPLuPZnI6Fn7pCTvcazCWOEmmrrBJgl5bW18d3
ycsB1ktkEsnQSCRpTsenV72lJWVK0BbzGMl9kuFPlvlFnWQEoR+DRjdYF+6N4m3b7A22ld58KaE4
bn/m+UGduqLWffNAVv/6Z6nne49sEYDf6dEIoGwWecE3UmgBPcBQVWxpaYeRpFpa2AuPxRMT0ycc
3StNX3AoV5jI34EiwTAN4Vd7M3zrfvXfl6qfF25pbYoiKSBRq+J1cmrLGou+QIUpctCmswfabquH
WlahIFpVS7CkS35DAC5KnF7TwTU77z1D1z2YZXjIePluUvjyIlRCMnFh+i6bmXKk0/Nem99eo6dW
itljxssg6gJQoEWI7CkP193gwryxy3kqUajiZpkH4Ai7KByjqCCRHIa5QGyFO47OXygG1rRDi+ma
FrdiIWFx4Yz5pz5CLppU9OeBcOQXyCQKBclT2rM6yMoLlGBIKA5msnO7ZCEoXjI1cwtzpBBURKR7
o+wthxyCjjz6EL8hl3Z9Gi8s1smQZrsJ0YhaU1Ls0Ny28qpqbdTBrhn/WreA0j7SCKTcyAgQjM5O
Z2ThSrWkM5OZM1eNVN67UFVBTLy5PpoLZ4NqcRbrtB7xMDNmZpS2zMKwmVg7wq/dpEyqvFw3cGG6
JiCNySuFYiKgk9Pdmrt55OtZQ0+o3/0JatQ1oeqjq28hALzg3BOwjw4TYguKDLMTXoTh3hd0D5nU
OLulegjwAhLi9AMcDyQCw8KGvWANcqfpdTS9+CiWnw6KepGmZ0oUO6h7H0TSXUmLNnLD+ECqG+3C
Gl2YwkkShUeJSUoecZhTa4VrdglNrrHjjSbiYpRRTG0tVwsh2oX9Q41cIrlLnYZH5WxMjQahjyVA
MYMY+HZ6L4dJbneQ98CVvLBYFwd0ZGr6lKNTIVAhRbB0TCml9RpDIhLbOYJaq1Ifyh/X3e+CfzMq
xqTgE6zYbFRBi5yuKmEK1te9ORgPg7TUJbZkYjaaQfNbL3cxUea99Yyydsiz3/Oerw/k8vL8O5DZ
RkW6y5RGCytmBycnR7dK2edZEZau8ouuzalDepnUFhC/07WBmk0cU/oEoR9UXyaAVmu5u1H2YeCO
7hTBXHpzX3r/Tqfc/7dnzKLqAYZkeGEy3r85Xe6Im2ZojXkITMjFd9dFECDwtn4Wba7P5kWrk5AS
qUNew/OQCEFurUJNFL3yLL6hmJbHv2X6kei4TBTJacwFc+eAO175lIH+z97kQ0cej0y7UQkF9qA6
dwYYEQUoNyVVdLzhpdMeEhKYGgxz4fr6MM/xzjO7M/dXJbi6EAuKqQ+OWziy1OJpUCDr3NaMFphR
Vg0ObHebptojo3Dd+EVPOhrzbF8gaItmSYJtqmR4DuSuYi88DrGHDFFHm3eyEN9MY5k9MU/meLZD
1B7GZj+bxirfehLs1hX0uTBLXB/VxX14NKrJs45WEr0Rryknzxks6OK1+kdXNbROeiGA3iVJofMC
37R8ZMPoyiS8Bq98aiyuY6+tVNJusBGjQ9fAv1gY7+lUagncV8T9GluFlxK2I0XcixAahj9dXXda
71ubLZw/F2fXtNSpog7+dn6PtzJ4wwbtR9KB1e/EhDCngfIjNr2Fu+Hi/B7ZmXmNAmcqeTiGLMiQ
zI6yI9SQUo0/IPdduMQvnts0h5CyJY0PWOB0cr2CyBReRfxTGCwbDUOYk6xswcilaZtyU8BPqaWf
ZTTJxfUJ2hjQQsNNB6H7HczUh6Y23/7eK8kfWuSEwQSY855oI28FH8zBRHesp6+6OMT7EibfW1+2
lDctib5eN3fpIa9bPL6AoBEBoUd1Ond+O7HJBgNc1lDlt/WeZFXWIn4Ig9ZNg7BvYdzFiGu7m+t2
pz92vsV5jk2xF2tGk/mp2Qxxo7bxEHrHG24h1FO3UTWItphp1aNZ3/jxW99kEF0voTPndmVZpJuN
rIxF8o/O+dnxrVtFnBjwYTl6SF9us4mMQwoMU9NtD66yJoNzaukenu+DucnJsY7OGQ0pAi/3pnux
7DdB/asKtlmnrMb61/UpPbsi5oZmG46q/hAYU4Q0aLDJpT39th3BrFGic8WpRis3/Au/FDQEOvRb
Q3miV15sfJ9C2OOFnX/EbGFV0reow/IRFTKuMdI7HQBt8/eovRf6L4ioKKggWrytmgUk/DwO+Mcu
hAiA0enamje/m8rgRypMcg6UsDsPQIiVubdy+AJDUqj/CtvV9cmehnE+zH/NzeYauLagCyrmPH/8
mg7FulX1m7yZemwTz5b+th3kc3QTHJXuN1BDc0BvUAehZVbEcoDBVkOxyvL7UdyGaND/B8OimVyR
2BskmWYnKRLjWYPsAaw7ycu0Kdpi29NTbhZ35tIr5eIMcgtN2awJBTV7C+WoTOsQ7xNsixIg050C
iyBpUvdn8LdNmNPk0RPJ4UYJcaqWnG7AYIDPphlKwokaMQAYpZ7a6EHUO8eQbqv6L6+JubFZVCEF
Ue75BsbStkq3bSiJwMlUztWGDrXrizW/keamZkd3FI2FmkiYUrp7A31a4VEcowUblw4vC08AEUdV
BuDf6dwBqErELMQhcng5oiZzgAvY1EFt6z8azZEl+dQS6tIIrMHU63j1pLENEti9b9vv16fs0vF/
PJyZf4dFq4qoWfGIhFy+UJ6rAtEcbStJrwl0i1X/UBTr6xYvTiDwPlAuVCOBXZ0Oi8vGA0M2RVs+
5NYbmLaD+JVL9rqVC6cfiWrSJSJFANLWMyt9XgxDbhKcGOof2Vi35SrX9i0XqGhAWL4EtL2wdSEM
mqBEwOR5388cT676rBoNMUaPq3WGQNiA13tV9X4HF9Qh8dBkvT46lTmaHbYTwQM5NFB4lJVnqzZK
Zd8oCnOIys+608216y1YuLCVQBTS5U7gRcPWPBxJqyoeSoWoyxd+5N59MiBIEv8lpoDtemJjdjKo
cYAaWIEN5BTtoVYgadPWktlvrk/WBYc7MTNbnC6INMXLcYUSLQWlcuJiHygvU4/Rf2MHeNCpY4+8
fyWALWSZVASqxQekbpowdzxpwbU/77b56iufqW5+OYfKQfWsFgo89s5YUv2CR2HI4UijQLJyYc31
V3SD+/D0NoWFPo2o7n2Us/YA4K3b3sz5vpgWqNWIEtMW9apwg43md0qqD+5dv0iJNi0XtFEZivEh
6EcSFskQuei+sNmMHbwHseiYWaVAyZoj8imM/VcXuanvoVd5txYSQT/gNTbcpwjK/u9qMyD24wt+
acPK4G1h9tc/3CAaH41YhhfQjzptDbd2g9gOhFehM9Jq7m4n4Yn2FrI1odgoVST5yEl6/tdSa7uv
QlkoipNmmf89p+U5sAXPBaRn1nK7c3N4SruwDJdKl5fOEx45oOh1slEU+maLm3MbJKgWOi4sybW2
LYnicnXXF1BZrRPz+borXdp9x9bkU2te2ARoR2DNKGgTmIpttW9DtbPgSZd2xrGZ2TFSRSNOM2BG
Uj4kOBGQe2veIXC+PpizF9W0zwFb00pCqIYG+DTao3gfAk7fUnydCLh4z5WVnGwV9SHyKVfmByHc
GtmDVTzq+tN/aXYa/ZFZdMbgmjW02GkV4Ax0ZyTPMSlzuEk1rbVF9aES1qgECkvtvGctCox3erCC
BONkxl1m44XBshYs9F8d4JTvavZjbHu42Z+89ksTVTe6N6xN4uKp3tbX92OkPZGu3I9+djMoxvb6
JFy4mE4+ZTYHdWnGQi3xKWpHP7iSaeh25yt6mjynyaK9nC0VZC/EEwx8gjihFiYacxiJiwhloCZd
Asm6/pLFFH5NypnQcd43QvbHaxqUPquXXDU/rg/0rOERFiqFVw6eRisaNG0zXzY8zaBEjc6PPnzR
gLn6UvJmdandhvGLhdSgZ4q86FsQ8SUtVRPmxLNrLXip5Re1Ce9c6bU3oONStP31DztfAcLET5TQ
1OMN686pF2pw8oP6AAcgSPm26n8KCRhY+OwDVBNpO1vY0RetQYJASwoLABphZs00QpgMpRSYXrYa
aGHXaC0Nhmwle2+psLSzP3MvpzcRYTBIWDAjE6Rujq8cEzdTzSBJnE34ktxBZuXsDk+H1R9rtVtq
rvwsPJ3aEo89y5xdrxpyWXBGtUBlsnHvihO1l5kYDt209R2Ew33n5CkaFeFYGdlN5AsufPVxEDhQ
Bvt/3EERBaeGupcusKR9FGXEUUJYIKHchmRXptju1t/9SOvfJhkv+sVUv7hBqEq7GUQxfhRDAq3U
yxYKu5eORqJvRJVo/NdA5s2OitAbq9pveyTRhLZ1oMq/E81K49hXv4NvRjujjF7N3HvU0DguIsWG
i/vPdf88uwNArtEGLfKDy42Q+dRj3NEbE8M3BGS7UttFfrFrEJxaFerCPjgLWT/tIL80IdshCJ48
9+g0poWu8mU6pewyf0V0mIrSQjls+tAT/5gZmG00PULcIckmA/0LfiFJT3BkX5+rpTHMIslaG2gM
rTFh+t5Gg7JzpK/7vzIxJ2jIpJDDc5qmyqcL1HsTrYV1uDxNBvBu+gKnLqjTdXB7WW8pmjOGEDHU
DuWDZ1n/+/AFcDK0PYYIEp+c0KkN1TdGAZm0hMdD8lVR/K1VGW+6FC/M1Znrcs8CIZhAiyCgoOo4
NTN2Ya9rBSfC0BE9ypsW5azG3ybNUrf1hcsFJOEnpRP5EqB+M0sIc8CabQ6JU8jfEagVVYoQK4Q8
kvGmFb+ozcZFCcLfKQWisl5vi8pDHOxRmxQVR+Z/u+4iZytIgA+GF/ocjX3ErXI6bDEOR4EziYwt
JAIZZPBDCpP3wkVy4bhl5Qg8IGAy6TWZU/gI6BYNvT/Gzmpz9/A6/XiGJMe5cV4Ge+fbu93CY/B8
MSkYaKCRRKi66AqeRn10PjR+ayh9QbTmjaktBate+yHLb329cEqcbeEJwn5kZub+PKiUosowk/SN
3an3g7XUN3XhCsYCqQDINye0/Oyg0+IhkBINCxlUo4P4JR1XNObDn75204W9fGkwE5Ua1VSiHrbz
6Zzp+ujiCsQ8YIPqxxpO/tuupjXzur9duKQmvDq97FNvA0WY2dKYqasgiAf3tpdaNAopVK0CY3yA
4s12M3+doz0eDr/6NtnE1btbaC8L9qeb/eRkZ82O7c/WLPQErdXrMkHJ1Nq0RWsXg0B3k+Tfj+6f
sgo2g6CiXM4Lv19KM19aTMA3hLITihS/OZ3hLIPrfkwR4tJT5LrbOzlZTQ8XCLPGaFyY50s74MjW
Z9fa0Q4IOgVZx0keVRlrp4HOPOsPSnAwl/IHF8dEvQ7Q+gQpn6fOwSxRftF5EyTkFSWknI140wz3
cf0jFbYLSzcdjGdLd2Rr8uCjMfUt5KOooSYw+AOEUX+LEu/lne7Ch2P8GqnBBCqoqU271CZ+YYwI
4llUCyH9YIgzl4WGOKgMNUudLvnjpYItpwRVqi2GN8YiEuGiLTJ/uAdZdX6cjlHoyiQNm5xGPRnu
W3UrQ7ECk6FP8RwlmesTesFHoBkGcEa4KEPENxtXXg+F7KGy7VjVVpfuRlrBqh7Ogeb1up2zrlie
UyeGZnsuV4ZSj3sMNQkqVHdjDjHFh2yue/L4RmO36YGyoCi/ZdnerNZN9HTd/rSvZn4DfHuioSAy
BQo7zfmR36SaFXs8FFMUA7qVkEyKmDrawdwMxkta5Y6sfETagrNenNsjm7N7VeE0lRMVm0gFbaxw
IyXuzlBuNPrf/7vBzQ4V2sG0MO/LFDqG0AYXx6AGGz1PSUMGWG0dJJ8C8/t1m9PHX5nQORU7scRA
bZ3BpQZp8Ju6Qkvzx1ipK8F0+rDc/72140fvbPmGHmFLKj0k5bJgraB8HZW3Asn3qOg3RYPu+SJJ
DZiqsxFOb1FeUmREgXEos+Ubo9ofpQbYPZxIQ+HbelYa5qYb4op2jBz833ZAQ+pQCl6VraLSl96k
pAg2JopIe9hbjOAe+RzzT5pJ8q+mFNwbIdC9/RAPxsZqFan9OY5jv0ULMX9EgU4/6IOsfku7otxm
Vq7SrIZYpTshZ8UfCCEEP3QpNGi3ygX9K5n61F2ZaiqLdi2ndYOOTStylQZmq2z1TlBfuihsrIfI
SrOQG2aMxxtP4TftLS/RpU2CWMI35CNRT8lIc8KGGSPntdHdxPqdZ67e7WpPQ1/BdQXE7q1BlPpt
iXiE4QyoEslOiZ5Nuk7bIi82XpH02l5Ay818li2/CmCmkvp+r0KWC1d3WyXR/3B2XUtyG8n2ixAB
b14Lru30+BnyBUEOOfDe4+vvqdGu2F2N7boSl6KoYCwT5bKyMk+esxOhl4rp6tGKNubK5CeRanUn
sGaF3VbP6nDTWTo6ohtryr9F5ZKdxiWtVCDjW0PzoMaORjrZnAOnMqH7ASn3eTjmmgnEL9Tr0KqQ
5dlk+LkC4ZtAbqLILsbQOCRlbZTgEpAMXOTBgIBew/WR2lamzr+6haJDs0qfNb8aSqO5h9Sl1G3n
ROxGRy0MSG3G0DF+gjaefpLlaordqSjTowwJ+YloUTZJnlxbwgC1GrX4NijQnt81VjVq9rwskte2
M5TGulw3HzJrnBuvixJ8sNa2nasu4BPzkkxEPqlLo+pkLGrRPy/lVPZQU6uK2rWM3Gq3XdWJP0Wp
n30xiAoItUF1BqlqsLCM+yZpzG8RmEDRIhKEoy8u7YwiL4g6X1DPiWs7ycvuYRgr2vRY6vGz1RmN
RAxZKD7GSht/DZFev5fzKELJL4s3NbRq972Q5gK0FAdIiI7WAEnkSNSXrZVVwnNqtfmjNQ1174zA
QThKHtV7FeJ8IYkzQ36CBmjjBbUMgqpuhkokYOVh+lpKTX3flEqmk8Aa240JpkCRtGECuFmxDMEP
LY+nj7IWwP6GCvziAyIioqPPaPLBSSZLr90+MeoIBXMpoPij4ke+JOlGTwTltZZ6S3MyyC/9Rla4
Ve0qMfQB8oD5ItrNaPwII02GMpkUlA9xo1V+Y2pgA5AiwzjVViHPBGUKKLkPsYXMTS+GRugCMjYi
m6kEyQ9TkOTeb3psTexu+O1U74vRGzVoSZNGigtIYHXgHcMzA1SoixiiJqjjMXAUwMwgegUO6099
BrkFSUHbV3GeVFcuGAkKCEeA/Ju+VfF2u7zTglEeh76HBnY528C2SlFBIl22E/FoJg9Iit52wVdv
A2oNMFcLqVhUJdkoL4q1os0CWBOsH20e2qPKeUldsSjQnsdzC0xsB5LDri4TVL4htv0Rb7Ktt2x+
QxpwV73G9s+BABdPRFD9d17EAdJdRQdfqZ4/OSv5ciYHuBnAFJEkgWIctJmgoH3Xlq/JDHTyNAGK
tqlGXl6GZ5JZvCwfkQyUkTYJ5+8Z8DRogIZcepFBePrHAH10K+BcoTSSu7iwmTEysyv3SzcUKcY4
TXem7EGJHq9iTsTzteWujJiUUBVs8NcaESMa4QQdRBdEf5H998FJX7PtOPqSD2kgv93Um9t78gr0
SbcMMOt/22OiyrrQelGuYG/wpCfpfXiX7cfUhnKkfH+A8tjBcETfcDhG6W64NUgmGFG7JY1MnWa8
wtQJoQneQEjc2g+9nagG0Y1TJDSk7mOSto5Yc6Z47RiCVwYvA0tDWYRlAZLCVE+NBiM2gmOdn8z2
n6ZNvmb0z9/PRD3hANVJNDnimM+6rSqDO4PzbDlmPGYI3jjo+TgLyGtdCTUwqMJ5QSUtlzaByMMJ
/Y/N8fdQWLh8o/Zg4wPpPTSAbSN0vscPy2HYfAAvG30We+gperlXvdScCeSaZZ5vMdqEl2mEWQvw
9ceH/FO0EbIgCN+P395mJ9++WE6ucZ4AVzIlXycBhwGNd+jGv+oe68VeEFFaR7+DReqd9iH7s28e
68/Oeb5PMjKfIpwFaJeQ5EXc6y7nSFxlVOiuObPOONDaaoGUCnAkZg3aQm752pGuIVPgCr78FnGO
wFe37dUBBOcwLiOKa2ORiCWYeBEjYqzJof6sX2Ub1cG9vpX86bF8n3bQSLfrPfgAeHv2qjWBTrIB
ElQoKODHFbDbTJZpGScMc0rBDac5FaquyV2j2Mq8rTQnCe5qHghkdbBQO4GTAxUNkmbMC71Ng6Gv
BAw2z93eBa9QT2q/2GuPkNk4zJ7pWQ/jBhG1y0M8XT1f6WDPDDO+VW/rrh4QuJPUuuug5SQ9Q1IP
oQ7Hh685gnMzjDfFWiL4lGFGlL8ZIy2n/769OVfjinMLjEtD434APhVYQPK5JvKu8tT7jpDw0IYO
ekfJS7sp/Adlq93zzsXKFIITFPAZNAsid8R2DMpTFWngYAIvXPsioXRdO7O6nazX2wNcudlhBZcB
BYyhO5FxOEoC/eWsWeDnVLdAqTFqUmB4Ik60ubJOVLABDf1IRMs47ZcOWwwaQwENPA6d9WIZD2LE
6an7on29ONVIOqNrT0OLINofVbbHYJBqrUXgDoa2CTpOUNg8KcT0EyfwwC/ixfvU7fb5g2qHULzq
7OX1fvSheouosCBQzTzB1+wDV727W/zCLrcyCZ2XjDMHVzPNfCKdo7NLKzLjTgDJd2Srwl067lNQ
rQX/9DjABNYQhX0LYriQeLg0MYSSBGKrIsJL5iBmj6rC+fvpcWJnWUfiHazCXzIwTNwpIE0QQ608
sjvlU2ogtr0bIzxUoDnMMXS19+lAzgwxcxVaAc4F+vptuVwgD7yLje9q5ooNZ0m+iILYAX3FQhAS
oXw4jP/IFmSClbLHgBz9dSKGWx1SV7n7XoEwFRUGvzvEu8HOt2Cjv9MeskdrmzuIAHzhuXR52Iyr
M0JlElCmQKEGnT8oPF0ungLKHVAajBHaqj67GMqPPJzmyqReGGBcWd4lkj7HMKAZpyUAi/C2Ak6d
B+Na2SMotGLvgfIJfIlsx0oa4KWtddRKfcwCNLXKEBsubTNDEc35h76LztgfUyxRCOT0SkWaYGpa
7tXS79vdYHICsrXR4F0JogkFAjAocF4uSlZG6th3ChZF/VArYhb7oK0JRe6knC2/tvznlujqnbmH
QtaRVNJhqdQAEyqA+VB5Yd7V2wPzdW6C2WFWYYoixL4wXyABQeM2kV1kxdwW6uIyEeA3l1+3F+j6
ScdYZLZcaE2tlE2w2Ahe/CpYRLVru9iHhxqhlvqh/T8k93jzyPjATlhwRaiUx21XCEeQ2dT2b8ue
bPEdqubaTKTcEZzZvz3QFd+O4gD2O7DdwNqx9eJuHIdUbTUILCCbkr6AKzxpOOicr/op46tgAzQF
CrYi6AuZrYjGzmUoJvCEDU59ByY8Yu6MU/44EeR1veRTd0LoHHYEsnF3n4o7kjtgf4l5l5MfIwl/
3h7v9YsBXFPnH8PsVrPJW60rjcieQRqqEejOqzPpnOWg2tHPzg28gky1XUJXUUbumwSc+37FlV2Y
Z3Yy+OEhUh1gLjLlt6mCAQa6yMljiUbJ2+O8Bh4w42Q2cJKWct2CoseeQYyak/au8WQ3e4b8ymO3
kTaL/zLYqpcRxVWd7s7ywaG+QT3sH7J7yPQroIVGkZyI5NkuatMcrdKoKPup4CSKnSD0NE9Lyxns
yskBQABdEChYyFCSY273PlbkWF96kMJ1QIA9x/nL7cm8fo1gGOcG6AecubgmBO4q7mCg+0BXNkRX
sm28D11zG/1c7sST5od2HrmuteURVX+BAtizc2756uzEtVwPsNy6ZUaGd/Wz95cTZDYkWzsK3+tD
G+Ne50XwvAllDskg90WUS7BapV6b33fV5+0JvT4FlGkBaIAvsNxVuBdHo6W0TQjofSJ3YMjq7mhR
xBsCqOiaQsdrrr92csgYUygxNqAFlBPzVBjypLHMGt05QXG/AEdSP/S8xOaKX4ENNJ5S9aGvvrPL
LWJ0tYBiFLIs+vfphA6JGoz1COGHTegbFpRbF9cdnZmArcXhkcev28ZbCNBR0LaiU/nStqk3kxSb
yOCmm6Qn01PhWXZkj24LAlJbgGCu9XvR7eUYetNC2j1PrXVlk2Lsf+yzKScxiStFnWC/t4MHYwuS
GNU2ncUu/dHdLvYITR376fYOWjmSlzaZNY0nJOwi2vgelSTZIuu4M96FkvxM7fpjwuCdyIWa/Ft1
5CUIrtthKdgDDg3sjyBcAaPg5WxXkECuzBlEMmX8ZgS2GG/rYTOFvmbiHhPuhz516o4UuohMKOe2
vn7UowqB2xpUWYh4cGEz7kCcBxSAFnBBJgfFSba5O7qWiwsMCXWi+Mln+GwcB9OeieFMH73ddxxP
u3KXX34A4xliS8+VgJJRgrneEzYL2twO5md3eP9levNucsL9tEermIt+mpIU+/RZBQjYFnd33WLX
AQEih/NFq67kbEaY1cBTbFqsBNy09ezqUBczGi9GxB4KnBcX/XsuHTGA8WABoBxFqJaxeDTIbfdB
30OSPp5OUtSiCcMbq/tebr1q/HF7b9PjemUKhEs6wJ/olWEx+GkNPdtIhSmz7K2HFLoYD2PW7pc5
baDE1ca2PI8/lXae9ilqiLdtX3t++BARJEIQkYG4LUsYP4bKJDQmplMD+VxgFG4rcUZHAw92dJCN
oTkF9BWi2eDy+IRJrWeFngDYp/VoWUIIZnT7tIrfOmMGy19nG6j4/otBoXxHNZQpmpY5NYnSxxGI
KShjzX1iVqTj9YesnktaIPyvBeZYZNlSpSBXgDdS4HfRZIrZ65zxx0JMiKW46MvzEvKaPiMnHdq/
RCA3OENc2zOAaiEIojcAJIYuZ1U1JyFFkw6KeDGiWRpOq6fwfiTcLPTqBjkzxIy0VpMsk2MY0p6y
AyAGEEsFJG0fb3P7Tf6QPdMiPEGL1fvlfHDMGU/zYtFaHTbRLPYs7kRb/dZjPn+bJ/Dck5HkP3nC
CWvTiVQGJf6xENuxO2Yw5Dz5ojzQao2oiVtEzmTdo+VITAAdgdY8rzHu6j5DhVlEzhRUbjh44A1j
xlhby9zFSq+RsLVAcbl0xkGIpnehVWQ3BTM9yXvzTYCi4ls3VrPTJbNqt2n8GCrK91EKXxWzSe8E
fV78FOrpJERRhJNRYFeeIpgpWbsKOC6yrmzHcSaIrUAFqgFdfe6qt7F4v31KWcfA/v3Mi6XI20jN
Iwk8jSicCq+G/DxlD1mOe9WpQl7MwoaErDEmZFKTQl0qrD8JMhSIIjBWhJ6qyxzyiKtYgZoBRgGZ
MTTsAVzPrKrcdgPYpGWV4MgS1XjV0u+K8iIUEyoKh1R+qcd9O3hicJRT3ha+wh7CNmVyhtSYhfIY
6HsvXUJhDGUGlLFGZOmblDpZANKVwUUjtwFUZe827WhrGuKH8SVIWy+wjlw+ya+07bmv/+sTFPTF
QLgXLOvM8AW91M1pwKY25sqVKicNaqC1dp0KGSU8LoRTH6XIGYEGRrenWkI3qjfJ7tK7wuKM6r1c
2W20qUGZNgcklUe7S/zBeC6mp7FxFDGyRQHhnhZ5o6nacxAAS/CkNpsZF8hkNqRof0Ax2kmFY1d9
z9XfbfNkmSfVAr+F6IeQXgGNcJY/9cauKHikhldFM3bozG6OYyNYigxDr1EuR9cmmUA5GM5oMD5N
vQPpPGdOHtH8wglTVg4RFv3PjDOLnkyTIGQjzA6z149gRsc8PqH8gM0WHkDZ/w+vHWaUCq2Qnj2M
l3FMzTaEuXIGpmsGsCjbUfBIN9iyBPDg/Es0eVwiK0f3fIgst31cdYMuFOhE1SbdDquFyNCUixdu
BkXGt19vXtyoVJ+CCtheji2Y50DHpa5BX22y0cdBmuCpyH5b2k7qH4yvCqEDXoxqfhubFOwfHtC0
iNvJCH4TOR+JACLdSjmOk9+KKRGEyr3tL6/aBv+a/D8fSB322eQHOURoSwmTr4WYfHOXLNjzag5z
OPMGRC5+Z7NEmkx2jfB+ib+XFbQNc9KJhVNMFggWCiJaDxA1I2J9MtHI2Rh3cqtz4r2r2/vrMyFK
CE4HxQCDLeMEwHYpznOLeQwX2REM20pf4mgLaJsMQZzECh3VeDRB6RyFxKrf+or00y+1NDmztbpr
zr6COY9yHUwGisqgmANjgRr8qiGOVaDn4/aarDl80Mz/GSxz/kSE7EkWjBoZG0t5LBbQtEDhQdtP
qIjalWV1eBehIJsGMohICySN8KboSdIneK0rsckhvLtCZXzNvY7imUl7L0DaeblFBtFaqkKaNJLV
D7nsRc1WUTP0KObEsJzeejfKbyLWH8yK+OeHNpWuaH0bG2hFPN+emC9Xf3Wazr6EmX9o9+Ip0OJL
2mEhSb3pW5UUab035Z0VgMOtcSSFUrqdxPZRFL1wuZvmF1UInDDZ9CA+TpKZyP2uAT13a7o5Mn1J
rJBJ7SAv/W7oMbgKK//2N1917Pw1e2D1AjGbinc39RBnBwwdraMBEKsGJbX3QPYN45ugRKRpVX+C
7E8wLHYHOSAoekq8d/bqbsWSoQMbagIae3GG5qCXQ7xopM9GIDQ7YK1zYfildnhX3B4k+37+a4x/
LDHrEppBoCoNLOFxA5wp9HQjr9Omrd7rnLuCZ4k5GnKORQtSWAoV0Qlwcy8FAK/ZPfr+bg/pqjjK
jIm9ldSiNo05gheMa4oXJyisAKsLGq3FyeMH4KNcGa4SjCKLcCeJvqzswnivImfWv2bWu1K9GuaC
//g+zkewXpOmPxVWbie1W8qviHxn6+H2B6+7SMpASzligGplHlW6kgWQJ8AH60JwN0VQvWyMh5Ai
uLtJ8VJZ9SZxAROo4eSW9T0NPhrg7+0qiP3FGvAg4embr+/8sw9i/MYSqfWEFJSGNNbilXNlS2JH
IuuA5mPbEiowgu5b8X7sdGLEzu3JWNn6SAxQjVzMB1q6mW2Sy7kwxsDWk6KLwHcqHIMhc7us4lQm
1oZIExBQNEKIjgZb5noX2hRdmwYuhEkTElsIoxHtd1Hl5HMHDbmgFTz8fwM/gI68DQU3wC3SGS0Q
A+rBtwe8FqijBxVkD0CywE+zGZFMCeYkyuFmkqb9MYWKU1rSq9LpjjyVtlVqT8C5b00xPVjiYGeF
9hgt6SFWVQD7U055am1WsAkpvzMeDQA8MzuxRLdJVmU4pEkqtyc5mRFgl92HYqHVBH8AAFidx69h
mBT7aF5A+zGKJzPqeT3JV/VXHGEDYan4FXyhD5TZgEZfSoEaSRrppip3I9OqHVlpxAMg7REZtBAl
mGIcbdVKnqIMzAn6uEARMNZkLF0Pji8jeOSskgRnz1xgF6vERFt9amXA5mFf9pRuVPOHZivqx3Ix
iBWelBF0c/nO0A59znEOq+fhbHfQPz+7hIJaaa0C6igEssXbDK3m8VK4ZcdjHKGffzU8WmCmkQJE
IJgJz9DPKMV0eGmy06XQtngtw2tbC82SfywwN400qHMsFhhIbt2FxtukbNt8k45vyvSQlzvI8qny
YeRxa6y9wy6sMu4EUilhhOwYgmTjRVreAiHwM3EnFPdN/Jl1ELWB1BCPN3Z1yUAtJeP2xi5mWb+0
DukFfcZIVXRlFIG6yYWOlIXFyS7QCbtasjMzzIQ2YhPNBjUzhbldjX6UojfaVQAHVXQwcXDSP2tH
EunoP6NiZhLPIbkTKriGtLyXck9IjpBLi8PfWQTsreLmBWIGuyx+SaoE6XZOLHZ7SoEGujwFWZJn
UpfhQlLayJVN4b4q8u2Qmf/msP09RmB0Ls0sWQoyW+r+Ku2x7U6J/r7wHMnqQTszwQSVZSxGYj9h
1VJgF8WxtgeB46p4c8XcbGnZiRo0w+CposhXwOgyTeHOKlv3tkekHoHdflDLASwS8u9Uke1yrsJ6
EnJUqRDRN4ob1wkJzKNUg2Mx3gs6TwBl7f1wcTHRQZ+5wVA1K61NsDK1tBvmTy2SN0W3qcsJjLsJ
QpOTuPR2DW7axsiIYPii0frm9GT1m177Zal3ovKrNH4JiqPK91ZXOG1ZOuq4F4wfKJ/aaSdzot2V
2bn4XmZ2kHrDu7fE90Y1UiOyDixxUvfDNs3B/g9plYqEXdJyQgl6BJkluTDKeIQwlylWE0bzBSnr
lIzFTJq4cKEOZfcJGreVF9P4x9S8f93VlCcJWT7U2BnHoJaTUugTNoIGAsJ2l2Qm9jT03BzzLjNO
xdx8qnr+2OjC9vYGXHtsw73+bZjlMgoHJcswy/R1+9yP3wA/DC0R3ZLPZbPtEiijLg+Vsa/7ifQa
x/eunLGL+ISZ6UjuWyQ2YZqyh+TDN3Ru2kPBOcgralGXURA7s7peD8EMKwk8+oBycjy/lvMC5+4o
5o/GBAUX2IZ0iEij4Cza6NBxFjAslPNTlXROGntl9y5byKBmZFneObO/EhBhClAKQKCOUiGbh2uL
okJLKkK0sn+Z5n2mbJXMG9B2OS2bcIby2j5X7ZRH1iFT/3i1x8/M0j8/cwTpAnFJ9DAiw2IhyZi6
KQLCOIvdDkK1TeuAhcUugx9D4ksgSywzsIwbNrTjyBz6mfAIrkTZsAMU0JGe7Mx9y/s+uvBXnweQ
MW5+sIlcoQNK6L7WkYBZ0dXRSWYAE7qBWP19YGzb9Nu8cLbIFafO1+E7s8dsRKEMszJuMR0gut0g
mSLFKPpJXlVtM2EXVy+D+aRpx27cRBMYqdTjbKQkCX8nkxNLD3pVE86uWF2es+9htqy+6Lk0JHR5
tPeiX7ZNtngSXF4fv8gCaKZfZyAC+uy5nvFFnBtpLdij+oH/nXwWiKIC3zhJCowLCLgq7ZAFFbq7
jwEKYjmeS9UvK/pIDE664X9YBcYNfWnQ3vkKfM92pIBLqDE6BT1A2TcrQwNO8R6mGTHqF93c1lNr
G8aToAqcwbIbDYhNHfcuJNuABqGEO5fnYBBHc6wFEzoo4lZLZnuEpoV2UKTXZngsS467u3qjQn0F
dVCqAwVp8eseILADS8MiAED/7v30tr/vP9y7p9DhVeWudjM1Y1KXDsEVygTMxF+hUCl9tOSx/aoR
iMgTciC+T2yXR5Nk0Xfs+TGlhr76bg2gvQGkYV5zciBnpRxWse0coVb/fvzrh+cdvSOBWfzED/c/
/+A3PtkS/ISU/H/+jLgucQtyONjO5uFh8/mwcfYPrw+vv143nBNFTwzzqdCXgygf/QnlSuZE5eC5
UIMSYLzRbm3P82L76wfYo24bugYx4NkHintANXW4Luyryx0ljmWe5jMm39k7jud4GLRLOOnGtRUG
Sg4pcjTLUsIxJi5qFCsHX0Qd2ynZ71/3zvG75799qOTN5b1X2PsJS3xhifGMYhFKgRXB0v54xLLZ
Lm8oawuDAisgp9AuA/iUGUpcWmXSxkiC7I+O8370fhMf28HecIK6L+wGuwHO7TADAVljGaUl7By/
f/8JBjGQNJHniTwugE0v+D3+C6bdg2tvnj4r++nzaQQoYiSfM0G9kf7rgbNT1kcO7iO0xaPHjEWN
NxAzKaJWwk6hx2V72mJ6ie1g7Bvb5gz/GsmMdURJ829jTEpqNACA0mpqzMHuJx4lUMNQN87G4Zj6
orq7mmkVkCsD4CcIqjHuR5zacO4sIKwcuAWcAG9Ljz11BBgexufQn/9mLs9s0gv17PYIrXTq0XQI
m4DUEfySEiQhyStGC7CZ/dt/8+8P94eDy1nEq6QzPR/orfx7sMwF0teDHIkpDMMDlsTznv1v9h3P
qaye93Mr6uXwjFCSoQNDh+cckSqD97z3sVNfeNvk6jHADod5IOpx1kgAacPQu+NtfZCoclbqKw97
tTt0dByiGow+MraYpiRlIaRA6dCV2hvkffB61/H8+4/K/fhylfaGngHO1bt+/M/MMsc/VYI8XySY
pfsjJe+9/f7auiOugxkYs9YdHPR8eY8EN6VK0IFMMvz2DYADu0PPIBq+SYH/Yf45F9MXieat+WDu
C7OIoL6k/rW09Bp1jl+/4ODQw0NvVFyj9LDSX/Arfhzw76/DhOOEHw49xrfPk84GoF/74M90aUym
SKiDuhcvvurr2zznr9ubfgX9FvzEjUB/8L5AoVuanRfKXf3FLok4hpmXskSmWG0AcKGGEVF8/YCL
fCRvGP0dyB/hJp0HjxfUXMU0yM2hD96AliZitSsFbaVpI2UwYXeAKgnpdRRMrZ5YqeYqWfh4e5q/
uDovBskYY7xylxRCEpkKLr+SnEISousQnMLkN363kAm/hjRyczFegmH7h3v7cfvob10Xw//8fPiF
adl69CC9Puw3D87D6+v+YdOTz9AZya9/TiaJEgImBQEBZI4h/33phLR0zAuUmlJbLtDRa5dzWtbu
IilFi5RR0Bv+YizxNmyKjONkV5YEoHzAhVHdQTWJbWM3A6GeF3VM7UlCHRIPlx6kRMu7NmvJLi3A
S3R7VagrYBYFwnNolQPVG9zUV9R7dpdYqaKkzYBxKh3yL5Xdqf5o2gZSFEbjGhanWHQVBSC/fW6N
mdXSKlJNa0QMbrkfR6Jad7p+mAo/BtCr23EFG64gknjlXNhjHGENgcAEfA9ofbbI8h58tkTZLD+z
n+G23CaPFWn89Hl2xp//uFsTdhU0uALGh/5kiOBe7h5dqbMmKC1IV1cP8fgjTFCW5KUL2XwSHduZ
ja835tnK9XIq5eMAG3UaAKKSAuuwGVHoub0/1rbjuRUmvpFR2B/1GlbyTHmWR8XtO0ccQD8gKZzo
+8oS2k4hqQLdHYpgB43r5ZzlWWda6Kjt7CD91KFbGT/r7Q4tPrfHc+VpqRUoIEI0XoJINEuJAa56
04rmpLOzMEIjW6UDTDTHvG6o1bGcWaF/frY2EBCKBpQ+OxuKTw5guL5c2HkggI7/n4qOUg4TdL9D
thxlOOQp2BOV5TEo8mBJB4m+ClQMGmryH11nh9ZJiHiV9itvwVhjztOi9hE07bIOKMEOMNT6d2Y0
qHwMUueZijgTfQSsBoCDkuOl1ufzzyiZ89SneFNYIUbZIE+ZSyTuLXCi+ZmscF5oVw4KAwRkGdzW
Kp61IJy+XDjVGHqw+RadXUA9Ve8MtyyBE5IFN5WAVFxaJzcte1Syze1duTavlP0CgswQBUQP9qXZ
OlbDVGqw97vpDriRqHkKpW2Y/4wqZONBJnjb2lX6iW6ac3P0kJxtz7Lo5EEcYM6IRDfV7gyaARY3
gXKvjS9x7OW9XfDku3hDZILtoUKeKAMLHES10HKjbgvQGU3gpQhd0XgwG58zROqXLu61ryGCbV2E
oCToFRhz0wSMlqmVuNTiF03E7ea3wjYtQuTFD5Kc25YKwK9jhDwM6Feodsswe/THGvQ+FQwPQXEQ
m++J+aOsXsDaZwvZAvk6nA9F2FLESK9XvqU3Drpa/CFXfJB6EMsCpXmVOGKheFD14yz81ZXBTAqz
u7u6DQtFwO5empHIwWOhvyc8/nL6d1yNH9gYXE4a0DJX2Zqm0YNmhg0hArPRbIEDuAWDGxn0DKzc
fXGHSGTkIXNWN9eZUfrnZxt6yI1FnMKqs2ejfEmm0Tei3qmKETLtpSdrmj2oAdBY3yox3ifap5Iu
R1V6yUQB9ImDU2gzlFmWQxMU/2obnn0Y47hEPeynQcRsKBMKXcIb7uhh8LP5Q9Wgizm6YXU08t3A
U8JZXWiqkofeZouqvF/OR5HUU5RIdD6mYqMZ3UY2w01bcOGO9GV0vdjA/sC7o0WezShbSw9pJhOH
emhmoBvR26MNbgc2U60Dua4qP6tR6QxG+jAvvLaitYscb+q/TTM+TAXOUrOoD+v1YRfX9Ra9tv/m
uJyZYHwIKILSvkqxeFY3eVMDqVABmRZgFTi+avXSObPDuIxRL0TApjCUukEnVrpp/f4z3gh2fmg2
xaYw7Xv5ySTWCLqufjNznmXrW+XPPDJbpSq6cMygrWXH6eS04OjOdKQK5pwT3fHGyJxQI2h7o6UX
qxlvtcUzy0cLV096SHqnETdcGmveqNhz11lKU9IpzSSnHY94ZejTr9vLxtmALCNLkgSjVUmIhYTy
eVJO3Bhy9e+HkCKVP0XTOyvepbQqYtWFDqE4dc1TbW1uf/+qz0QVBql7KA0abKij5yDzzVr4iA44
wTGFSJWUPGnVs65WG1CQ74ep/Xnb4urVcGaR2QN1rou1JcOiPoP91Z6F+1rYaOWvoONsttXVPzPE
rP5oiWEKCGpnR+aph6qP2pN44lFIrI4G6DSFShSg9MEcnHRchERVajggMKIAUj5toZBdggb4XQTv
NmiTOeu1FgOjpYQSUqHWAiTtpU9X+zIIyryhg9q06pspObrldcP29hqt7grU6BH60sqkyUydUKJH
xNQxdaGeOQ36FpMMlAQ6WHPDTYHyuFB6tw2uTuMfg6zuTtSVFXi2YLAufVO+axq3K3+L5rOkc0bG
M8S8ZEPBrMOppiMTaoT2DhJeafpTlmxr4fRQXKd9EWehFAACCdDAaXiaXC5VbsxhOEcdQj4wDaOV
Xd+hWc1Ddi3exAT8vFvtOHp3ye7bfeBYdv/+BIYFJ9trfg0uGUy5Xdk8/3sFgqAx/9k3sTz0lTg2
jaK3IAg/vQtuuFM23b58yN6UY7Vf7pK3eLu4D5QL8r7eh84cIjjnXKfXFWH6CejhBhQDTFYKC/9I
m6pQcqtv7RnEcDvFn5zIGSsyIOsMAuF7hcg+j7D4ukLJ2JQvl2LOgqHRofpn/wwXWzpMb+L9fC++
1863wjac2Ua3kxPt1D1mfcNjOfsC4bPh0fmAlUvjoCxJLAvqy/a8KzeqD5r42U59ARxG4z2kfkl8
yO5Mz+TNM91et8wyoVGI521QpTALtgWndgG32aUpAaXIx6F+Vk8m+K/0I1hOHdnnEQ1/qdbfss14
KchkjOKsYL6Vk+Qt5NU4Td7PR52AM9+RduK9eLJsxVfBa5K+PfUeInQu28aaCzufdSacGoquGfUA
nyAfFQlbrHMfkV/2BPvr6BVe/l75xg5s/c5tT7b69KNaPSqYH9HAykbD0FyZW/ACA71BEmyt1o0I
BDveFQ/dGajBV3s0JIHsrLZzL7Bb3stzLV44t86ueptZtWHCeiCjcXhwZWvmBKprFsDDgDOMJgjw
mTDbuRKyGNsZ6JQsg1wsyHESmXMZrE4hWBHwYMf0oY+S2T5oJRiTGEVVu4VYpFNv4KS7n9g5+4/i
tSK/w234jAL1trezV5M3gWsX7LltZt+oLRSHpAC2rXSwwxGiS06E1IEwcqbxfwyStjgDGIOWa2Ye
9QHigvUCQ0pPlg8IydjaKf8B7nsbvItEa1DDHezyGxIkI5l9rldai45U1C7+a57ZKGMdx7k+0Tme
ifYxvafHpCEK9JKhzUpMO/2h4KGRn35xTsfaWxGQX4wY7LxoE2HipaQbkqAeIQONVhUAbs30t24c
hvQ5lV8TDXLEu4FHArh6552bZAJOI1bGaEhgsolJ+jBsIOpwQifrvtqmGzRc6pB1vANV72BDDulp
ek1c9OxEL2gQvD30FX+sUYlHAAmh5YUW+8trIGjaPJrqvLIn/aVEf05+qiBWJEChFQ4CfbS8yHRl
gZHY1lUD/MuaCWmkS3uyPJuFLtWNDemwwZ+sLEf7ajLgIZQlnAO74hJMQ0fhUEKiDVh/ZlGzuIqh
Y982NmgePLOaf0CYkRNNrY7mzASziEU8INTWYEJqwW9bLk43ngYeqeHK2Qd6g5KUILqGXjIzZXrd
J0pcwcgCZaAyTN0ew0m9PPh2eyuspV5hiLaR4c0gIfV0uTahlCut0HeNPUq7CeGhhd4k1VcCEkJU
Qdqa2bGKnm7bXFsjMBDh2EG70AK/J2NSSar/I+27euPmuW5/kQB1ibcqU+xxb7FvhMRJRHVRjZR+
/bfkg/NmhiOMkDxAkhsH3iK5ubnrWmk29A2mYItNGaHNE4hHl0V8NSxKzz6W9UeG5GZNFrXLPIOM
rG78Qg0RfmOwA7g5xqYBVOKISe6Ago8iXml1WFIOQOgYUPKZvvDsSSJlnRCXNwAWv42iX4l4qv6a
pxXrQikWM7XoLsRYv2StVQGggnEYGr+rnxnRMIv66eQpXtjXy3u4vJQ/ciSzDNYaqyg6yKlqPzNu
zf5WW0X6n4/h7JgsdGM6eMXxgkvapzhJLkAgAO0rqocpjepdlFWvzWT0Pgbr4t0YT9O2UevyUGl0
j3n0dwwz50E5xcXj5dV+0Z2efwpGQUAkOgMSSNuqmaURaZlo/CEHa73XEqd9BdxyDHp6UX+OZinA
0MJrp/AAOZUFQ1u6txQjZ3g0lYz5MGjlDr+82oKrQwCnBH7JQbgtd7yG2HEFeIfpPiZxC3KiWmyT
qgNhPI27FwudjAC+5zNTiRpbyT3jcftAFTt7coGhA0YevdurYnReE8IBQELNpH9IokyDFgOpXxcp
IPL09K7q57xVVIP2AXCL6JvPxuo3pwoiJ/B9qWEM4O57rWQIn5nW61d637trWBpn3f4I6tA0glYB
jIyZmOOQAk2udNPoNmPjl7YC7K8X7HNYiWIzkWnXuppnjMYVHKofsfVbZd2TC+xbqqdveDXArICp
/oJ6ZfMBoA/PbPmuBoxOrg8ryfkFvcaIB4rhyBFD6eSKa64RpH0sHLTeJdecA6ynElfCebusTwtv
7ImU2cAfVQCSyS17S4UU0tb8FmBoDfWomxlAqrCTaa+WbfaYqWQbOxEm3wS/vyx+4f0ADjlg5RFb
AfT9yxM5Eg8Oy1QtFdi+LlUxTAGgVP5kuOHYrshZSGKcyJFujRK5xigKPO1uE4cOBq1JFgCfkvGn
YVhjy1s4OHTGkxliHS3EZ26qrppVrLowSICwPORas1WV8hDF8T+871BfEMFgFAiXQnIhLIwi2jWA
SDA+79zV6hCMJKeeZdKVpODS04tWe5QCMQvogglH2ruJaXxwCqxHpEO8cTQWbYbRZgHGrthTA9ZD
b4or3ddzjXu225YhME3j5/+mJ5KRL9EVMHRZgz0tEq8nwkPLTV6E7K/ZaWAY8CQCGQDWEYVl6c3v
Y9IZegs9MToaVGXQWDe16XqOtru8niV9RB8FQGoIHE4EFafXjkaiztP52jUVcqDGU1pjVgRcsfxF
xOOKk7F0x45lST6GGVEE2CNkKeSKNFuLgn4+PoDeZH95TQt6jz5/FOPxTALLTV5TClYpe4qhJwnV
3YdIy6s7Fivdy2Rb5ctlUQuuGcFw68xWrOPh+Wq4PTIbpciSqZgfQTIThRn8ERzkK2q/uJojEZJh
HDqTkZHgieCs8lND2xANWHBD+w9WfkYSxB80POFVOlWEOHG1apxvsdn8AC0reASfUuXX5d06myf+
eu6OhEgaUICkrk1nDWDOVx0JIEki+1aqe017MXLAvgn0ovi8u+2BTr2mFgtpJZwVYjgVXXmASJNW
OFElL7McK5xs8LebOw7CYB7fZkju0qAd1tqglx40kINiUBa5EDzu0tNeDEzpxmbW9prvo9Tcgiry
Az0i11U8HEyz9NXJ3FsGf728x0saiTkh0wZDhA1MB8lI1lGsZHaLVaai3XZ6dQvo4r83+Hiq/4iQ
bGA+pIVhz6piqcnDoBaPKQVOWzIFl1eypPg4LQwWIBlnWvJgNnJx2eT0JeLGhgRTNW30GvyMxbgi
5qtOJjmyeBwR+loWEEoNeceYgwyzblaN31ONVV4OsBMO4C/Q56pF1libgVr2xh2YeHL7erit8xzI
egCXwn9S8JFeghZ0oO+qtAXureiYAwCLpgowkK2MfkPT7B7AqsaNgoRumE96va1BF1l7kaqKQzQ4
05WZRsWbmHTQSzISsbcuIkXoUq1AZ7fdJQfeNtMDMXn93KZkuhoGgwZ6XadqiPpFj4EQKxZXiHvA
tRUjS/NpWHk8ALimqnZKqZEgFjS6d7nO8DbqQJPITVH6Vm0OW4MJknp666JOTel9MxjARsC7ulfK
aJ9Vir4HWms4OVq1MVI3CiZeE7TbkfEOo2PT1rQU82AxhI3gEux5EqJDAePHYEx1PwsBRpdxaqdX
8CFrhcedtL43JhT6vRxwN5E3pmUeuhYdgPkotG3PiuxdiRPNH/vERvMUXKXIu6xRix4ECHcAjmWC
wfsskaMTpS1zB16eCtysQxKx+rbnTbcHwKr5iha9CGSXZS+CWhHureb2oLYQ6Tis3J+ldxCMU3O4
jYAefNGnppYNY8rAdwqLjmTS0P9uqswzrVBEvy8vd02OZG2bqixqw4GvoumgZbbZAUSwrxjVvuIE
yCn/TZZkduKCjW3uIP9ikeiHjdgJs+5omGlygONVzuNlYUs27vgYpYXlqNyBfRbHiIUcROY8ZmW/
vSxiyXq7AOJC3gqTSKCGOT0jjjixNZHnRR8hMKN6iqRSHSMgqTdKXv2o1MqPUndf22tF4iV/DNwJ
yMfNE5663PhDCFcGY/b7Su2Atv5KiT0dSc0036EAuHIdlvTjWJaUmCv6VBTOgG2sHdZ7fZ8D4cNW
n7ucNY8tUYz/qPbSszFiaoK1KGLC/cuCAtCDdhbW+nMEFKa/P7vj+yWdXaWDrro3ISgDNoTTi3Bw
Gk8lr5OBmk6S3RdN7Y0tW8lkne0m2rkxxIoxFMTzM7vKqcY0PaiVh0kAE0D5MMGirVShqTJfW0M1
PC9KzoIcuJwzRhLAZqXlxTxRjWgWpKF1V7P9Xhd+UlIEP4fI2FDlWxy9tOVGlG+6swVe5qg/5chV
2ys35LwaLH3HvCFHvm+XCaL2Eb7DTkHhoEebnGyc4h4z8GZ9w1wP7ZOg8S60kJWD5yYHoqwMI5w5
dNIHzHfp6APaSanzUccHmBqF9416EpwIr7QSwNCrWVjEUdjoVnhZuc4uqCRUujSRUfdWyiG0EzRM
QYQtCi+nG2XYKeL9H0ShswIFSXTTn6Wa24j0OhKW4PFWKqCVbWuwuTRJoA9BFK0o76wzJz7QvCpw
TNoq3EbNlpXXzSrHjBsAVApyN3X7Ynib1sCglkUY8w1RkU2S3blUNYeS6cDMoOiuGUUwar/z+Nvl
HTufCPxaxx8h0stAGxpNjQ0EM7V11BZVE7UNFSPuvxUDyUPbTc1dnE3qUylQScnrmh80MhZV6PC2
vMryxFoJ3pYvCfnzQdK7yKg+1YmJARaqBw6Yuingp93Aiq6d4SmiDwRMEmSDbvjAdm4SEOxqax8w
Czg/2T/zQZJZ0rvMnJwCH+Ckrd9pfqGEhrm31RurBRx/AvqKgDTARQYYM3pa9yvncVYz/DqPP9Kl
81BGc7RGBhWu1C3tbicn8vTkh4uRHf6mupu82bTNyoqX9eyPSGnHCc/YUM4jSkb0kWePY31TmL8v
L2vRBhzNXEkvWcXUSatnEUDYVZtPN7kq3LthAlD1GsfM2mLmnx+ZOLOoVDev5umudLyt+g8FVTqd
lish0JIhnWd3EBSj3diWyZSAZWw2hAKeE3DBcbMptLtk/NYn8Amsax6tvBtLSzoWJm2ellu2GDQI
4xEP7fghNcegGX5cPqGlx/hYiLRvEfQObzGEODA2+nBT2Ih6AIa0xjV+PlENBYeHiIE/AyzVZ9CV
blfG09jCcNaW7VWfYkDF3yoCSwsbpiOIe8qBfKpVmJAs/b4JRuOOiu/NWrv44nL/fMVXE9WRmgAP
fUCVBF9RpoeCfxfWlZE/RcqKmixJAR4FxilR/EcCQL5ZBJbTzioglE63ZhYQ91YBgeka7NeSfsCp
mYF0AMEL7rhTlbfrgba8AMtPGwvwbr23Ctoo0hVf9BxhAOfmAkoF9VSw25wNzo4c+X4yS9FUQIH2
OctNANNW7i7TGeB3cesy4PdNeRPGmdvfuO5UgwiCj9WNsOcwx3Bzl/3iCqAigGZfxaDAnlLMLLhx
rv8CJ5SFSDKKgWxfWaXKNu0IrOJw7rTvDojfhbrNC0vgPWjM2sTsQhmr/3BY6FlAK5MBZAP7a8T8
SCXyUteUPgFBE9P0oIxCDF0JJJD7cSVvOF9X+X1BPhXpasQs8K8kJ6yuNYMpDjaSNXG/qVPnd15b
a40gi0JAloHIHZIsuUoc9SZVTM2Fq1m1151IPMdKVp6NJeV2QciBthpkglBql9RuoD2bJrDgJJ2e
BUjVNVrj2QKTJYKtpZyWlkNAKuQg6Y45RrliEgF2hY0jrFM2Fp5bPQz5SpVpUcA8XIFyDDL7sq/l
kgEpp3ym9Jm5IPp92n1etq/LAtA8PY9iOmcpdhKnIiYmOKEm7vwEABLKWXStW+28JwF3FB3MwOJ3
EetgovT0SKpGR6EsBW2QaKOtloRERxwBRkw7MKzXOOUBUw6gCfWIshJALq/uj+D550d3Z6jjYWzy
LPcdVn4fBsc3Y33l2iyp2/HapAdKa3O3UCnWFuvvlm4EhggV19qM1spre5bHmPcQLecOiEiQwJI1
AYC6DsjcgWfcOFrkUxClNQiV+FszpPdExLZvlvlBzdbmpxeXB1xrTYXlQZuCdJsKfFMXDRAL9jLw
0TIjyFLnR14Zr6Xy87IqLr4Xhg0KSExZIL0vGSBGTb0aWxg6hZFbnui+xo1Dhw6gy2KWVoTBzv+J
keK+vEX/fmfDzo2RMXgGF37hoEkBQMBpvzZNuiZLegLNDCjNygBZQ/nu5tdldpMjUblGvnOeDZ3f
QCAGgCnGBZWzXKGIi2RsjS/+Qiv91bepz9Tec1C77W3TK2hzn5V5ULEfSbNKVDOfv/xqwPbhBnzN
r8hTzyrwTUq7Ylhhbfh2dHCqu9G+pcleN35VbGdZD4r+7Ay7y2c4q8KZ1LkTDQhqqKnKEPtmUo1w
5KCVdkPvdTTylT8ZqDrcbGvyzWVRiyYEtODzmDqYpeV7V5kDdZgOUawDMEOrNbsoBhPYfxMiRVep
6pTQfQhJePbKI/XZKdZELG4Z3iq0aM3+pStdZGV0iJgUvCSj0v9icbKvOViDTbJz+QdrhpVdWwpE
0B7xP2nSggwVoRWvYBV7bYIjrfYhEl1ezL+7VHmLBnKrWW+Xt3AxQJ/nxHFKwBEEAN2prcfwh1Ik
CkRWtH7gU+FrdfLiuNVriXF4Dqooq9SCrqxRsDG+GWQM9N4MercOnWZtSH55r/98imRioiEd85zh
2SEW95kC43LbsbC3ujAXK5qzsNFAOkZVDfYS2XL5WNtGn1jxBXOPIeq63aYOWqV3tlMEsfuhrNGs
r0mTjjXp3W6YihL3DkgX9vTC4m8i1gFTg5CJXNnl7vKZLphPZ4bhNDE3DuY/mRu1rRtr0nmP59ty
tsi29MpPq3t0JxZclrPwtjrw4hBA2AgkMEB7qjqmaJSkKTA0mwH3snm2+c5Srkpzp+Wt1+iInuuV
LN3SPmLsHx13eM0dvKunAt2iB7lLBKuZT/dgrKaluNbDfZ+GQ9feXF7bgi6ilRZ5R/DIE1BgSmtT
FbuJVRAo+m3vXgv4FZ4AySm1kLePMufeNv8WQB3VDghEx7OBSiW6laS1oXNHRJmCNy/l+rZXXK9D
Ipnjnl1e15JuHImRp9WaVq+tbhYTISxK25sa4xa1DgqyFUu25LyiQxhlUHTvzC0ikuFkxOq7euLw
kOsGBBqxkmdeV+rseszNB0W0yYObjMZnxOxuM5ZVtqGp3VPPRB8u8y+veemhB60GQdfiDNYMTMlT
vVGoqxedq+Fb0kONbnWLA0Egmn13zwClqwqDhiw2Yd8vy11U1yOxkhsNiohCDFSH/y6UB1bhIlL7
taLuViHTPXNSYFWvYf8vXcnjlUq7riqF5owcIhPxkagfXN/k08zmcoU5kJigVq+t7O3aGiXTNrUR
SyobAqtRAcbtG5teigg1uypFi+6HRldM23kHzXxNjvZUihusSERGWxq5X+u/RB2KYaub+5gcHLJ3
zDvSvfTFhqEz1Er3PFoJkRdtAtr8gNcKbkPwTp+qUc+7qYorqFGnxp7S7jrH2IB5WAWNGG9XajvL
C0VOAVMQmIXA6MWpsCwW0aAk2FjDrlWgWiUYaucjMJ8LswD7UvRpxmkNmkyOzlxVe1IizQi406G9
mOUEjzgt9pe1eWn1wFhDVxkwvea2lNMPIrxmqVWa2PnIDR2rvjbTbdpuXCXbsmLaXhZ2PvmCcz6S
Jmf0gCkdd3ViIT9V3vVa6SmsYaAheYDxAv21GfAiDcpGv2F0U2uB7oOCO3mu0wOMtFI8qhhguxeB
Emjpyoct+LX4rrn6iPQZhtplU4LhB6TUsAsC1aiM1Xd4GlY2eslEow8FvaTIL2A4RVJxYEjRRulm
a5UlThaMQ4ax5dHhe72ZWLIBNlP3dHm3lyQCexhD9OiURVgi6Ro6tUbTLYEQPiVNetfHLfJk6pTd
sEFLgiju1uZ7luShyQ7N3MhvzGDqp6o0ohjVC4bHtS6Ba6bFyseUT1eJpt/l9O97XmZNOtrO+WOO
khlm32U63Gr41CT1K/Z96F/sKeQaKsVvQr8pKPz598v7uagksA9QBNwVU55SKFQlztIGJ5hzUAMX
7YFHa2D8S1sI+C/EcejyBGm1ZIs0jB5M6GbNfd4e1PzaEY+KviX84fJCFu88zshCRVRDS4Gkim5l
NMyu5jsfl/eZoVwxyp5GNwnjvr+lcbPiUC7umwPnDu2eBqJGSZwKJI+uABkJRiTQUNzaFTnYk/t6
eU3zL5GCYCTs/giR9KFOkQugA4RYlghIxjwlBXu9/v2ylEWfQ3cxNYZiL2YG5ccih09ZppmNCN8s
Hhqu+Smp9wmnu9LSg0ZRN31Nrrn1yyH/5O4g6+nAUEH5DJnFE12+lEQJgf/fG0GXvGuK7dFGRyNf
5Iu+2BbWB6/EFljRK8ZxaWuRRwEiJ+aNzjsJkTaxFAC0I9nWKkHU7ye8RPTXysbOxkg+v2MhsxId
32cxtSrGVLCxCiFgFU99MN+HuYWlptyrBrGdkCEtU/IgHJJ4U/LzP36ApKUV6m5KXuADYqXYmOXW
md7j6NYct10bh33zoKvPrvEbhcrLcpcux/G6Jb1tm85wCwNG2kqrjWJsXVsElyUs+XIYwEYiEbkA
FVHW6c42sRYbbTvi+vHSN7RQG15SZWsqQLdJ/RzUk5fFzR8sHyQSUZicmIE6kCc6FWdNmPNGlyee
eA1dCNxPO9B7px+VkoSXBS3t3LEgyUdta6uM0Q6R+2ZdPvVT+WyU08paljQf1c+ZugR+AfrXTteS
mFFuuAO8Ndp9c1FvYPflvyQRjkXMqzzSe0tFX1rx5drzF7xeDqhsEb/6fex37J5pK/Zr8XCOFiQp
OcmIyhKMDvhjdqU1g684tcfdFO2gKzZjTZCk1kJJ9X7IsHNpdKW5L0N+07SPDl3xqZbOB2UE1MjA
2jSzDp5unkgnd7IjF3c2dytvUN7rmu14XD78vabNaESgV9DxVw56I6pak+nANLhZal6rkdajDVRL
Xy5LWcrZAaUSnQogKNVt4NSdrkbtUqfsOfJJSa989MzALLYBDirVHzEMzgVFx/QPg7sBG5sN6eMw
xpVy69jP+7URq8Uw38XwIwAnNQzqyK0TRg3ETIsUMPlTB3bbZBBeJlD7NStMkVU+V4hfJQxMu4kH
Kiu/mtYoVpdanlCQ1/DcwJPEpkubQVEA1FIXiYYCK20ABAlUK89mudeD9j1X9qaR6V6JloAYVFSR
rvmW26zc/jMdRjQEUAkUmJAsUs9os9UEDodbARdDuMWbC7LunZ6A3tnB1jygI0tduTJnyjyLM2Gh
AVmH8QoZ2pnGQ+IC0Zb5KtQaPR1odBjdCmiUnfn3bc1AzIebPmMhIuyW6xQJGukJVRu0cRr1ljZl
WA7DXiTOruvXBnDOrDRWhXB3nqVFDkyVz7Hn3BnaFqLctNsVjthSp1154JY27ssjsjFAhzyQ9OJE
VFGZbSC/lHa55g1x+9OhSh/ok/Nr5Yae9X1hMTZ0EagC6PaDM3Z6Qxnam+u6AdPdNJS+qfbXQ46Z
8iHa1yp42rrmFm0WV1pWb7TI/bkie17FybsK2cj/AsUFwF4AcJIuhDaAj5s6E/p+ojHsognMmfle
K4aNzZobbtP9PFRcgBYO7MTbcqTpyi7PtvRMPvgP0NsPk2vInCpNX3YGM1TmozUINHU1E57Bh9tY
NDQ0UxDXq06vhZcXvXSyUJz/L1NGwO+VAUo5aMgJ04D0zgf6dLwyx1jwZTFLFx28J0gAYawUbpIU
uKJbPFecSGd+kpCtysUn06wdaM53AC3YXBZ1bllxjC6iOxM9GRigkuu6SUNyc7IM5lcc5KuIk83B
DOISWDIJMBZV6rk9C4rhNYtVfxjiFRuzKl5aqisKI44ZxLe9cMKiqCLPTID7VJvsQBNM9qiDcQfP
e/RYGv9wrPQQuc2PlT1YukauZmCEF8gIyKRIFxb8FhPYyC2oEk3vAYUOipdGbDAj9F0b9as0MrY9
IBh7SpCB487HZelLh43QGqQXcBsQxUl3uMRcutsQB6P6pn3DW/FYx9OjEgN7ayLvl0Utqe+RqK9g
8si3G8fazUoYdd/s6j4AXkNxl86NA3ZjRiu301y4nYB0n1NX2FfkRk4tkz52roEEDx4P4oQGq9+5
aX1eXs3Xoy9bAJBMWwDkRy+1JdvZorOSacz02icgAzMDlV1P488+2+W54ZXtN9rZ13b8Mtb7SDwx
7SciY5/lN0q9KaadU27N0bemsI63Vr3hxooneH6qcBKQVkNyxAWXmNxe1worNsEzD3pv0Ctrk9dj
cHXUP1PyeHkTFuUAKw49W+gpxUt9us+CDMbQsLT2qzzyrDHyUg46aePKLG3/HyRhSTD6aMFEAf9U
EsXUfsSTvPZHpPq76dExv43RnSi+XxZzrjg6dgzpOvAfYdpXFkOEZXI3ysCwwHMb5VmkmqMoyv5h
MTOl5oywB6QuGdSz7RUg5dCuRmOEyK8JMAlu0AcFXnBOX+ORr5X5zi8euFPQDoG3mhjno9IasEQE
Koo12oMi+E/91uodNNk5K9Z0ae+AZQTP0EIrPNJ20hHVnZHlZQsAJWdXRD/1/NvlszmL3OH5EsSe
WAuyTWcwxk5GAQRQDEBdtAIDlfoCgEn0Gug9Xmruzf7XZWnLq/kjbf75kbXStCgx8gzSEo7hSIyw
27kTXBYx29ZTC4IFIbuJ9DDCtbMmWEYMILlUovbV3rhVcjfUqnciHh39VQdks2f1PzC8uMbqelko
fMTTdRnoaLWtjteIWnZtv6HWdgR6mii2iZ34fZ949Vof0IL66QZYFFHyRfAA2P5TiS5ArskgAF1W
AxqKTBtlUoPMXFG+8x5t3Fa0oiE2mlPuuFenUiLBqzHu4fbm6My2QR/suIoP38zXx/RtTO3noXpF
v2SQRQ9AA/0c1fpaZEChMZAWXeunOQ/XpI/RTz+m5RRzrbMPTsiDMsHMd2EcJ0GGJxDkpG9lX10P
GQvJhJwevxFiXDFjC1uO8B8ZJzx+FnoDpUwN4G9MmlboHgBM7DPitthH/qH1szZf8+Dml1TSYdNQ
TQzbz/VKxMenK61qLUkUTBWhNIpugUHpoECTes+c+NOy+7uMZc5KgfK8aoZZKTj+FrIDJlhbZDuj
kaZ0UQTE9ORB/5g8N0jCz/c06LwkxATOpgkRCYf97oV7lvewNvB/znsG6ZjoRWEHsRX+kVwL01Wo
hb4T4HRhBrrx4tvyfh53Cqwwvhl849VAiLqlt8XzLvOUNXd51htpt5F+INBxPBoYW5V2O+a2UIwK
nen6TX0wPPfK3Wf+W/Wt2mebKLxsnZaU2EJjOW6sPod4ctZDGOjITjrss/IEPNod8Yst+iEBQFv6
1S5daUVZlSbZW5o78WQTLI2F9lV8pXj0Lg+SxLPv3s3rci18O69cAMrjeHHzDToy7w7JmaYNWNz4
0AT14DFwWzl54GxBd77y2p9XuSVZsxd1JMvWUlzVLzS5qz78Ia6zbf+NfbM9FQoi7tZ8vyVLeLI0
SUM1s7ctZ15a9w1cDt+da9A6XFWI0D1wkz912+blYQ2+ZAHA93Q7pUCqBB0h1yrIdB+KHYA2gNc7
+vQAWkCj8BjAXc2N2L7TUN2U29cVPZ2N2dmlMFUEkBoCqDMwDA4sh3ZsIFv7JD+z75voRvc7QNni
YZ2uqv3qcS6YPLT7/JEnaaqV9GpWz8dp3iDOv+M+0rrYa+bH2wlNIXc8ABr8jeuv0VQsvNwnciWV
7fhICoVBbu/XG2SpfzxaW1VdV9fl9c2N1hhARklU0p8cxI5UI0DWaa/QpPWruDEAz6uAB474TTh8
T/bf6VV/jaGGlXOc9+38HP/IlXSIlIaRmilQAptv2XekNtCEdgBMTaj5Iixz7+VhjZV4USCQ4TVk
swH+8HVvj+6lBWrnUp8VhyvTwXbU665kK0bUWLTYRzIkZRkmYKyWCZ6L0Td9cmjDO20/+neP36Ig
2ogg9pxbfX+TvPyyvfGdB9SLN1t6nQTmLXl+WcOcnjXkbIdRtsRQyjx0JSfseGIlbqrruCnVcz0+
5uV2XLsdCxEh0n7w9tBhgdqAHHlOlpuxKLMaH/gjASbzZxYfM7qJ15qIzwfkYVSBnoAEFUJvxDbS
bVCqVKuy0gSOJQVwd7KbPP0dTHwPNvUq7rUBgDA8J5ju+7XRtcWnAy4mwmtATgL+WJJMTYbC/agC
oQyNUbv6PobbEdp3yjZZq4YubuaRJOnhSAA/phUCklg4mH7lu15JVh6nRRE2XkLkbw37rAU06fMB
zCI4Lza8UDVH//OOJXt3zXNZFONginLulUTxXHJImxIl/GGE5sXKwS4fdbYD7fG41hO8+AwhjYXb
jDEY1CilDcvcwmwjx8bT9ykCDoTvbOuEsWfv3QPNvSnsrqh3i/r5Lrpx9vqKC7N0uxB3YIQfTJQo
XkhxDhlpLZgDjXTc/n603V3fYeqbr9FDLS/yjxxDiuDAGVuwXkDOeKUXwWCgS9BTfG0LG/nItySc
LI8qIVYZUmAV+WQM9WBIV6z1Aqgl7h8aTOYEBjBM5BCjLxOqZRUUx75pv7uPMYKuAwpwwfjpbJod
/W5MnvGBwcpndYfOms9kQ4Z/UV1EHMCqBjPqWcNrFpuFTkd8QTHtuXhwIhBGWCG6YFeWuqi7R3Ik
Ez4WzB0rCjlRAeSNvvWgYS99WpQo/q0MjC098UgJ/G9JkmlJMgsITD1EjUpzY2vRhlsEwzmVr2vD
a2N/5k2NTsCVgGrRPz2WKt0apSuNaWggdRqqoAEHgf5r1DzGEC9WwFDbVzRELaPrdN/V93obXn73
F15hzK3NDK4YVkCPhBTTNPD5y7QEe6vtpKBf7Lx2rTtu4QDRXIqZT3RoI+Mmg9gWKD8hblJmuB3q
jbY3Oe9p/rQKZba0j0h/zaOeeBhUQ34Yaj3GFHKftGDh9LRNfWfuo411o/7swiGsfXqjk+Dy1i09
RScSpZNz9LEnbQmJAB0LoCX3/B79zz32cNesdbIsndPx6iS3cJhptqpZVsI6L3N8jmTi5eUsGNCT
1UgOoD60U1fEkFCTvdXm6D4Oym5ty2Z1knygEyGSlS5qYffAQWh9dWs/0KAP00DJQx48jVvn5+X1
LB8PJqosMKrMeiG9ehNGz9WmAiSH9olTUbwJg8AHKkBoa99M7yvCFjxNeHUAgIUoYErJFVGR2KyO
rRyEGltyp4bTdbQhft146ffUS7dwIi7LW1SHI3GS6jGjNrhVgGg5H4ygTQdgIK0d1ULC92RFksZl
kVlOhl6AqYMF/MHcgnkx3TSOp20xZUC8LjQe5pCk9qpD8tt6vry+8/6TuYvmaIGSNoqYM3sqIb33
MQIaZrc/ho3qA2MvUJ+qnwDC/XVZ4ELYdSJPUkxF9KpgNTaUk/skD4E6rxteilmq0lhpu1+SBPyP
r95rtKGS+WiP4h5DCFh7tQLhTXHdAEs7Qgr0Z5UEXbS7vKQFDg3gUx5Jkt4zXdHZpOiQZN+kisev
7K0V3t3fqbVX7zDyt829K93DPGoU9mtV7IXa7qlsSUGnpnH0jkA2Ru89DcQ60V22HcLfveOt8eks
KerxMiVFZVms55xiysj8KA/0rtspN8pDu7KZa6cm6WPXFzRpKqyH4BXjmlcUqGwGbRdwTE9ePrcl
5w7nBhgQjDUhXJQ7Yjqn0xMtY/OCpg0QhWLkqkwvC8W+2b3TTfWN3OjP9HG8TpEkyH5k44pxWcph
nXyAtFjKyrYhHB/gAoEzbr6x6tZWvLH6BFRDWaA692man1N7i8qxYQGCUH9d7fr6atCXX4rjTZAu
ZFNMPcDP5k24Sffjg73Vrt2tuLb36s9iP3hNSDeDJ8Joo101XrJxtqVPt+KOeK+Y0/gHJ+noW2zJ
52dF06vjiG+ZSAeitwezWsFK+crqnK3WAGUQurjBRyr32mdNwqZEbVp/QFoCLswWAzi3FD5MTJEV
NXdJ0O+me3WVi2op8Qtukj+CpaMuFc1yWgHBE0Yz9ipiXdWfcF3ZbOOT2lujJF3yBo/lSceqqFWZ
NQXkdZrucVQuGsBVAQakJCtnNv+iCzvqSGfmKmPbZy7OTB19R/Pb6NpMruYCOYrjlrkx6OflW7v4
Yh2tTO5IQKtXmg4VVvYRX7XM+4UXBLd28uH0BipIrgC8fFni2gpnl+ToIakqRRtiGyvs011ZB42J
us+msHxN8erit7Mmbn4tLm2o5E65FiAsrG7WlN7r1EA0P+Lu/vKKFl224z2U3kYLDEC9pUFGelD9
/lf0nF8rH6ln3xr/UBY91nt57KTtjNbsNGxeB1oP8Vpot/mwooFLSbITGdIbmNtmF/+/HdvQPfX1
qzIotugj6qAR2b7dNB7f6W/m4+VN/MrmnB8U0AQAamhj8Fw6KIsBV8l2sDTyZF8518YbQfa49e4H
5GKAz7Wp/TdYTj9HalfdATnr/R/STVj3nw+QTpGzNEvKBKeoaZ7ODuiZpSAyTFe2d/4tZ8tECRDj
gvMAytfuH6l/21WOMiEXCKoC1UPo4pE1SKTFkBIGGanUmRUSIcTpDaNE5GrvYiH2FnUxP/1JKdiw
knslyMN8y/dxcPnolr2mI4HSzvWpm0aUQKAFB8Mbuff2rnvt07irdmsIrstqciRrvu/H+8eQymvA
u+VXoRqFdtiHmaf6wjP3HSr2ng14Eu8+uv+sH+OwQ/EqOxg+hlIvr3jhEDF+CEwI1AF0cJ9IVjrL
mihnOgDkbBSvPZRdg8H6P9KubMlRXdl+EREMQsArk4eyyzVXV78QXT2AmGcBX38XHffutmXCRPd9
2Q97n1NpiVQqlblyLaiu3TYy32GCp5gYm5gnleZKhFgsI0YytbFF0CKqalAbberkCyC5U5/ZZXda
ZfpbWhIQWWjIQ0Fo7hRf7itYzuhUR0C/0VSenmlbvY74pH9f7QSE6Y8R4dru2j4vihTAQc4gAkjU
fUsJnit0+9c7h+kygIqAVJlhxsJtXcWBEud9hFsaxT6/6o3eqRJg3/Mceg+1ZT4FpKpeWFrpK4YX
7jYA2pAHAdgAdIMoAdZijqwzpQz6EvIuNL3OeqiRAcbHKvnatE6SPN5e50J2f2FOiNQkxPINAnP1
iIMA0W2p9GIwRCeNq+BL3ja24CAWWOOBB4N+MEA5wsEDcXfZZXOHb6p2fZZAKXINAbOQZF1YEJZj
pKleRmDId+pSsZU8wczTE8mORbM2zrW0b+dLEXw94gibSQxDVH5swOmXh6U3VXdKkYGt/h8qwRer
Eny+pPU4FJDodbpJqk5ZlAxeJ1XhYzlZj3Lequ7tzzR/BiFq4IDNCGxMG86XzOU5HrOOlKMOc731
mGe7mv1YraEvbR+Kr4gSBIEJaNhLE32VDNmoQuWhKR6YbvNuy0HbPT73+UpOsJSKzN2C/ywJezcE
GIKbSlgaN8Em+zX57d3nhL6F4elP5Dl8KDcEbOGb2zs4/1FxB8+NCjsYqAEkABIYNeNthvAkPxi9
Szp3jJ6iNcL/pUP1xxZqcJdbaXZ9nEcFbLXDM+N7c62VvPQmBkZ8zgIATpXB8XFpIMyNCQPRGk7t
qQAhg5cd+WZALqfjQYG7EUoWtuUix69W+gNLbnhuV8jyxzAaUDOFXRaCYd14j8GXJEsrRpYSj1nE
CjyWGFsGl6XwqXgbVRPqY4gYoRsMbtqApYjajfymtl9aaEgMh7x8nKxftx1keW3/WRXfaNmU9Goz
r80sfpSp/q7W4HNt1kjY1qwIX44XqVVmHGvDc3OTlEjC02KvmWvUrUveDpLOGZMORPrVkFgwi1iH
BIsx5F9FuuXZ0wTRib62QbPVyJ+3d27xQJ9bE0K8GhGlTRisYZKEfh27RL9LMIrWAp4bTA4otzRv
wNF7aJVQd/S8KQ7G0I47zAo1HmaLmTOkfbOL4oy6vG5Nr03KH7d/4lKnFAh96F1ivAQUUVTYd1Zo
+ZhRqCpNiQr6pPcOj+8OHN0xxK949R0D9HbVd2C5wOiX3B9bbSQ2r1Dx6j4m8yGN6p2kkD26Ridd
DtzSWhupW9zD8x8oHC0oyIBseJZ9osfBjx/4JtymeKGR1gm25Dnb5XtQiccbgIFv78xSrDq3Kzwr
eGRA2iZGT6BI3ltyzP6hIHqx8bP9s8y+IDFJCEEsVBEyNGAG2941on0cPwS9bWUrXdOl43W+mvm/
n1nLyx7ztRhQcqrx61jPdfM33Xq7vWOzN4s3ybkNwdtpZ068KrFjUurHyYuG+k3iquPTbStL5QdM
OFAIqCECYrJE+DBhybMh+y1fpb7x0HDqalcr4ChGRVHf0GZPACeo1ooeS2s7Nyp8rcbSKjPQZ/Gx
/jVNXvQUr+UjXeMfX7y/cG+B9JlCmAeA98vPRIBlYeOkIMK7OHiTe2o2zPDwtbzyGHgman7cJk9r
bcsl5wA1hYGGGGb1gPK6tMqMrs9UE87By8RjFTpwTf825XSlp7IUe8/NCCfZzMxATir4R9RupsLF
mbb7aXIqY7RlCKCRNZ2VZU85W5fgKVJNGy7/dsixdYYEk3OYTsNL6ZBpscsL2XBSLToVaQHKr34l
rVrbU8Fh1CjQQk3GngbyI+s+km5TDysseEuJ6fl+Cs4iqUYxyQmchQ3pU2+qNtSyN41Rv9RR7wFJ
tPL5lmqn1rk94XwDINCaAeQzHe3ZJfvUN0AD6QbPjT854w79RZB7u7fP+rxJYkQBxdI8sAA+hatR
YDTGdNYEsEhT6ecY8888JSsmlor64Nr7Y0NYVTEpcmJJ8Ep50zyZDvf6OwUNjNwm2+DQO50ru/Id
kFArYWzRPzQ8100yM9yIMHUeghWYa8h3WGW+syDbKgU9mtEa//BSdQzL+2NHOHSKXphVncJOlLHX
pnqFxMaOQgm5UUdITUNtTdqofffcMO6FvLHLljnmmL7e/o5Li8Uswjy7ieQVOKTLAKOxlLTcAuaM
ZA88uU+NF1le2c/F73huQ3g8aXimNX0OG4bqDHcYqn6SHObRHY/t6bHb9fvMTzfDh/IjWDkXi4sz
Ac6ByCEQbeLiejMNzSRDkqdPjR/0CaREmtLOgmClmnR1BREgOTH/C845PERRj7vcxLIdlJZpYeKo
xrAbFDBXUdDePU2r8I85LF6cOsGQ8MxomaoEEMqGlMNB+1H705dsT3basY4dHRh10I1029vucZ2E
XloUnxhx25A4lWERbSDytdgObnwaj+FTv03t7Dg44Gpw8kfZZ68KBAb35UqsvvYdwb5wAeYx5v8Y
hf1oJ52s5/At3VVvsZsczJcx9DCLiiFyp3pR7yfJvr30K+cRLIvHM2350CoRFFTM1KbJe5SXfiut
rG/+YDc+qEh7WQeMx5BahBG08/KuQS+4hLDZYBet/BYid8pqvH74Gm72OnUXFifcgQPWleAaxGfd
9Ac53uIp4bCfo2V3/PcMwLBX70zfcrWXf9hUAC9nXnmQKP8uqp8luyVvEmiKYlODFMMG8aYu3oI1
PvnF04gxI1Amg9raEt/iahX2Uj/bqCzab4FB/AketlMrjeUWMDv/Hxb0x5h4PnpLS/B2g7FI+6kD
t5QzO1ydDpyLL1decmZEOARGpON5qMEIkQ4BcXt6iI3eywHorNV9o3hT+V2Vvtxe2MouGoL7R/Fk
jUoAmxZToe2cxke9xwMzsQrJA79Wv3LZL562syUKCWEmB/lgFDEcUnuEFGiF671YScrWTAg+H1lx
NBkhw6cyP01IqWAU2whX4uXywQKfCOrd0GiXxWcCuIUwg61jHbp1lCDLWB0LYredPWjbIN3p7MWQ
QieUbS0EB+qJpG5MbbVdufeuy1Hz8T77FfPHPTtmGEYpwUaJXzHUO1mzVaD2VJDdJN+i4YQOMUjD
XRqB7GRNC2rRac7sCtlEVGMiuWxgd4yfVeqoyRbSYi5oP2/75vXzAeuDGZTcoAsOUqP5U5+tr5k6
8JwGsCMRzPwSrEOhoK8PCheEKhA8HzMIBSiu1Gh7aATcNj6vQTyMmNsEvk4xMUEhzoiAcksfFRW2
k8rcg0nKTeXW4YP2FTPpu3DtAl78lH/MYXDrcqmDYVbFqCZocwD1afwsB8UNwfPRPJUYoqrz2o0K
P8v5jkcrJ3LpW54bFoIOZXIzqiEM5zHmUTS6C1ntG2rw1IerY6lzMLnaU8zDYCaU4lUoJmpp1wyA
5MOW2YC9uwf63uwmyCSm7kh7Wy8Hb/73daPdJ0q6hWe4k7mSwy1v9NlvEJK4quNtnnL8BsmIg5fa
kPhdRnPJjaeid3IZFLZcCqdNOJjjvmRqfcqGetOaJl+pB11DimbnBp8n0ORQssJExuUXV6I0AyYX
P0SmsRO0bt9tY+O71PqJ7ofELkAqyLFJgLoPa+FrDoFX30Gbu7zgzsHTRPjmlRYzwEsKhMhwvNek
ykvSvx6xmleHZo2O9i6IKkSgrzpaVsZphW1mX6FqkWg/rJka0rl9SJdiPcaqkPqbmLKCVtLlHsbS
oElFWc95hr7vaLGNOrCOjZ+3rVw/4bAYcN4gCAF1ZlwJRhppyRQzRhql9gixQ2C+5QamKvUWfNBR
29G3UaWmE5j8cyiLL01jPFYkAPVzpr0GLdFWItNiWAR3hazMj2YMtQjhd2Y+UtQaLdGkybxAC56Y
MW1b0ExJHHxEAXskXebpQ+aFa+wWi3n6XPMjeEpChOPqsyYZ7zUQyDtJiVbzsGE1+UzHxM7ap0lp
XSWMfkLB046t1x5l7L78aGPcQLxWd42eIElTbbrG2DMfWNGZ8U1AhgJUINJAwZlHo6mqdoQzsyHe
J/1jpo0bcJDaQTDcF3nvB6Bnu+0PSyHz3KKQM5UQ8BxHdC2cMp4qW0Oq1sjpB9NbR5fWaOSXPPzc
luDhitROg8phK0EmbXHojZVvJV9JZ5buunMjQspU61LUKBaMjAi/cVzZLAQz/j6I8Lz1bu/d0kvo
3JQQ9Yq07SLom6DXjkmdJves1DbY1yAJXRVvPJBjAGyyEvKXTUJPEuwe88iL8JqOecmSnmJ1clDB
UuzUibobLYANqXUfUIgQZKdEmlawqr8n3K78EnUlMFfMebuIX0iDjkpqithENuydOKONJ+yhOGp2
6txJ3ugEO+swuMRp3exYupMdvGA6m+yGPXsJvlQ/yMo3Xor5BtGRSkEiBHVtwZEAEtHHSEFA1siA
Bql5z8LVfG3RWdEasMBcC0C9iOmByvukY7gD4fiRPCl+sQ+93nIHR/X1TegnbsltzKHfdqgl350/
KhhV0D+D2OrlFVCUqBsUTYv8hRpj+ZCNPc/cBFFTd8HEBC7bsNWfmgaS2PZtw0uLBc0GNCjBOnHN
CleXGVIJuU+cbDwlmt9C95r/yy0KeQPcoWgPUgwwXi4OlEg8ZzpPwHnzTZruw+iVWa/U9P9hJcAG
4pMpKIaKEXQyhjHFVYoDYrLnruvf4hqcdnxaOfqLGQ/YpIx5qBs88CL0t7WCIJQHSCKn1lGPPJrc
8dwf603dPci6VyiehkcSPSj9yz+s78yuEK+jQekiHk1zDM19K4l3WvVUZGtwzqV76Hx1giPGIZvC
bJbjjgwCFivN+Dkb3VqM5I5a5obPyk5xqzxfIcdbtosxV4yXglpIDG86zyutabG6iWUOy8y73qDu
OEmnANM5uSL5lP66vZ9LoQQR5P8sEuGtErQZ6zXomjtaEQK0cm91a/2wxRTn3IRwqeN1RyoawoRp
Bk7Z4WR5UfgQ8veSOrm6VTGBhCHM28tauidmknhM6s84I3EjA73UmynW4SZ94Zn6BzRh0LPirta3
9wy9o5ZkB5mPu/+XVXEzCe73pO9h1RxOUwkJvwc1equlh4ZswcBakRVvWYpaZ4skwsaCeq1LJA3m
ePxcpHeRRgA2WIknSx55bkM4bwUQAzRUYYMkjS2B74BEtgoq5np0x9ab/qU2d25OOHhjZiZjJcOc
EX1LwTqcD96qrPHSE2DmdIMQMOjd0PcWjGhJ2FYNEgmngzIa8xW1Dz8wcU6/symxfKtQ8uehMJN7
wEdqdOPqUDpluQziSJ6E/NDpcbtvwlxb43lY+Jyz4peKLhbkna74js3cYmWL5/sMkgwwUIFxBrNf
G3ldOo0gjwRZFwWPLDJs4Rqq0esvtB5FQs4r/SCZlfoQZvpdOgCKF9fWZuxV7iKHOw4QjrNB6jU5
tw/J0jJB9aIhfwOOEjxPl/dgbRhNmaV4Kwfms0keII6srJG6X3NmgcD73IZwMrS+nHIL9XKnZTGg
s5NH2sKe+ueyTPdBP7yorWFHPYVwE2bONctJst6Wc8UGsHM7Qp5y0FQMfHw1UA68vfiF58bFDxOO
k2mArKSZa6Z16FnaG+9whPZhs7ltZSGow7dNCj23GWQu1tponzYoUuBRqda/kvolql9v//3FVcwp
xqxSDo8VHq2NLjfB2CAdziyvquy2Tu2xcs1cWtmtRVfB2Cgc1sRQs8j/z9UYpzTBA0ML9qr0E7AC
M115UKyZmLfyrCwp62MV8wEmOvPZ6pkNNXV5jWRhzcb8389sFEndY+YRjxaz+FUlXlKchvLpX77I
n52av9iZiVoxu6YE4MQptciu9Hez+BpkDq/XEuVFzzr7IsKXZ4oahVSHnRziZ9pr3K9caUt/X5sF
7tDFR3IpXmm0QGEIepGIgTiBIwQzkEne3qnFAKiBFB0pOF5QVwzQ4VQFrR5iCQW9s9rt0Hhm4aTG
B4lkB5ingaNUuIY1XV7WH5vzLXv+eSKdKr0FVLr2bCn2uNExH0w+io11P412/NYcLPAv3V7nktNp
s0ITxIWta9WflGpZS4q5DiAdUrqRUA1Y5TZYyLLouY0rr5PB9NrOy6pcRUZt052yY8BeIRQGdYBu
7W2zGNZB+wuiHQUvDtTMLrcRg0KG0gx493ZO78qvUGzvbfTWQFOEbvbBPMnuaEt3LaAJa6NDi7s5
Ex2gyjuXHgS/h35LOCOSUZhS9iTal8NXk60UGRbTkt9kCv9rQ3ASTImSDpIqeLptDJttQ0/9CA6d
b20imz6FrrJSelxeEp2bMsg6DJFQPqsIi6IJSzIVpBvfeXYc2xUTUOjAFxEKJ5DTANc6YDOoI5jC
RdxiUGJMIITrpBKrXkGtr39iqLJ/I2ZWbrsyUL+mTW7tAhZL90aOxCqrlMLLJl5ug0KOdmFctx9k
CORvVVwEW1kJJz+W9BBlLVpom6IPQWoWqt1eplOP0VMjnz6SEZI3NBxSuMdA5BIqd2aNGYO4O7Ys
hY80FCS7Tacem9GQTnUVDK0tm+O0qZQq/KbGSnqkWVc+BmUzHEjM2odUqjuUO6MS0kdJZg0+65rQ
DWX105wSKKXmYIFSbRX52wsYbRnSjZ7dF/2E8sWQh2g2lZpJMfEL8QXTniAs/tZSMNJi4/gTcpVw
p+iV4lkBHpl215lkC2anokS/s6oPTNPmXxbEux606q5adXluj6BbdXOr4H5F9dqXc25l+B9lg2+O
XD7QIGOhI0+R9hqmk7nnFAPPtjzkGvMCko6lTTKZHNRSDrYhtyAtUjZyA8oQbKLPs1Rz9XqSPgaF
ZtK274Cd7gy9t/yY9myTTRb9krURgCyyLL3ESJ6+TqCfPeEGIp6kRFqHGSYCXlLWGiNxtTQkvTcC
XPeuTaCkGcKB3qVZp3zr0lr9SQomP3Ajjb2iVhiKFQEErl0pL9L3LKEcI2xWkf7IA33Yx1BVfosV
iGUUuTI5NR+zI/7v3TEyzdxpU0M7BtKooKuvRTtzUOOjyvTKrYsJY90Veo3vVqXSR56HVmxbXa2B
FoKYKfeDLAzTTVdG6q5Qm/YxibXKh1ih1Tqxpo17ief8q9FHsgdrTe7oLMg3XCFyDfp+PX0Aaqm5
TwMQk0N6eM6frSF8DpMsfyryiRZuXEblriuq6iMkNLLsug2ij7iI6GArXYO3G1NK6zVODMmPp7Tc
B52sveRdqQU7whMGqSh1eoQCfe5nyag7UiAZj7pRBbtWQTK26QmAIR5Y4gLFpjmafg6Jk7HfpE0z
PKZlP2L4NbWCA9elbEsDqdsGrJQU2xiq4jOPu+hFw74gcYBE4nOo6E3u5hBleCliMjyr0Nr5apWQ
+QtTS27tuIzzl1zrq296ipK2rea0Ne0oiar3HgQKz3qnM8vOSw0yAhLJ7kw+APXT9YOfFg1/USuw
stmhVBe/hp4PngIYzYtKGXhPUhNIBTtTwVDtZcyKnrUkiA8Z0yNua2kbPCssxpkPOuQ4ciGnuR2B
hflNq0O+C9KshlVO6R0v1eA+1Foc4ELWIZMxjWQXZWV/x3kif4yFhhndpCL46boZZJCCLIz7rEZF
1VbgZbsqYBJCB62TccMwQLQntZQ8jPHUAdpKomqXGFHo53qneoE+YVKQDBW/G+SS/lQVwl9LcK/u
MjOFVFyADtQpR30sD8cqcsu6qL+FZhDdIxp2rlRn46eRqZU/EU1CbSIfIrsxyhhvlXEM71jPUDaw
RhpsKhJnzwPCtS/HjdqDP4CEu8IqK9/UzORIyiJ+koIx2tJI03EckhIHiUZggdYg55yOU+9DJCj5
yKxGso1+6jyrNo0tlw1IC9FQ7926HjFbKSlqU/lQuAt9MhrmqScV91icE6/oE51vSkprywHrnQ70
tKY0ls0hRNS6atSkEQpiNTBReglUtN0TDaTIBms1xwiNxKNKkr6YsYYafd4M0oQQptejMzVkgqKB
3CS/oFGMSfGhqNq3qrACb9Tq8sMgQbvtozTxR5I2H1ootdtKNwBUl7rWq426dMGYyF+jXJreIT2u
fy8KNfQNIykeAQA0DmFrNXeg3p92ChwRQrYSWH3+PtXSz5Ji4eLGQB63AoJUq8q8KoK4tf6m/LW+
4vyiPbMhPNvjRNX6tETW2jb7uHuvrWfwit9exlKSembid+J8lqRaQQ5+zRomVPIlSqELW/89mgfp
BuSOUN7AasSWwih3yShnSN8yZc8GT8oYZJbWUu05BxQzjnMjwsfotZQbcgsj9DH7Vt2H99NWcqjb
+by3wWP7Td7e3rVrIPf8Zc5WJXyZJNXNUJ1XxR0FEehh2j70d0BdPWibV8uVD2up6FJKBZkRGUMN
QHJbYp9cNsFxZLXI28YMaBL+YEqPnX4MzdO0JoGxZml2mDOHqBA7ojyaLckbEm3D2rQJfZySTfH3
vHLzJuqUYCwUlzNaMJem4jTTaZ/BVPAYnwzF04GW2LcOUz3tR7DyVl5KfM9siX6uKiVEDmLY6hXX
JPcT8Xv+L0cJbEbonaHQqIi5dT1Au1sJ0Fpvy6NuFXabraxhsQLzx4CozJTmbUHNaK7w9K8592l0
VwQbqq349uJOAS8FlgIC1k0RGWfILK+abn7fGRse+lKVQG9lpcbzmyJVPLDnTwT18tNrJB1qnuCJ
oNuASPv1l3Z3AnzeBAMF1IlcwwGRKv/S7qltbcpfuYPb4pUoNtgh2GptYH6O3PotwgNzVmBKNDOI
nV57mpgvA9GkGB+q9S4DlYrzJYETYvTJGrfwUuQFDh2eQtGBvHrXQtsrKpQZkSo1m2rI7LReI89b
fKmfWRCOctiBK9Ka4ahWN34tlR+zfr0lBzbV0FVl3600fSDtGn3OYqkFY1BQrgXiRr8i9m7iRmuU
+PenVUHbZ+NU51sTXDpOeGKfK3F4rhuL3+7cmBD4q8aIO5Buot5rooDLdnrvd7hhTN1n0XZg7wH5
EVe/VozOznnLqBC3ijpGgymD0YjZ2rb+ke3RunDId9mNvWGTv66Ym9dwbQ7vDnBQAy0qliGIXFVh
ABlsR32sD5qb7j6ZEx5b28hs5qgPgd/s0Ogy78PTWkd0yYEALfzPsrC7Vj1FYTC7aJ365S79FR7k
7/VbvDFWoHS/x+NuLVHY0dxKWFBHMER023ou3vxpw+wM3OzEpj+yo/4UfeLldx/moEiqVwnLFwsW
QIiZqD1C8QMVH3yBszuvMaRaJSU+6LF4ak/mAyltc1OhAA0y+tCBju7DeMd31HKz93/5tmeWhTio
W1FhRbMrQetWt0/IkJUNdTXDLr6bINTyQfnmNnfsM95A/FDZrVhfdOQz60LkY5Im4bKH9eqN43m2
PSmGnb5xt9yDZtxfI8JfyiwA4gEXAlLaGctzucusiaDkPSPVi+Aekhuc+m25gQxVsNa+XLrBzg0J
ca8f69HqZwC5VL909Rct3K3Ssy8F73MT808485i4gruyObROxm6A9iM4ef8hbwaUAz1LiMuB1Uc4
EoWFAp46Q20tfsfBGmt5lr5SLV7MJ/405cQBDKXJGlnp0ZeSJvPAzXTfssRVCuZo8RrJyJIpzBpD
uwcgB+sKvFSUkxmFHMiRKMrtDFAiOtpp4SlrZFlLEBV6bkj49rIU1yRrZ0NNWx5Qtkv2OcpGntE2
zYMBaTKn7rsKD336dZCVxqWT7qeUaQ5UaNauwiWHRzPud5ILQJY4FJy22lRMKh4JRuLLKmawoqcQ
8g9N6gzKSh15yR/PTQlxJC/VCnEcpuZ5HaY9QhpqJWVbtgB9CmCaQbcm3kJammZGPBfD22ZTFvda
v5I9L3oI+tP/9/fFuyYHYXk94O9X+Y+4iyHPiXrUrKvISvd22FualUM3ARkXQCLAqIjDXHBEIDZq
mDJ76mJmB4mC5OshaLJQFWwncHOBvVUNmRcmxQHzSPejyXdT06H22NsxpGa0SbYZt7adct8FFkqL
K3uxdO+e/0DBiVvIzk7dvBed9G7Sh4jus8iLCszk76tyq63hKxe3/mw/hGCGqi7uIYYeRAK4R8Na
m5ajoxbbECW421u/FJnPFzb/krOwmVsxxNFGLCzGPIT22kr3suzdNrHopxAHhLYsIOWInJcmuJSD
t0QGnDBWD1GioOe+im1a3q8/JgRXHWlBUGbGfnWYLcFUsNPd537oGV7l0lO3k9z8F3vpns2VcL1Y
dKBnSxOuhH6CxHI5fycMr7H79kGVbJTH7R/yQXUlV8EjKVn5XosR7I9FS4BtsDy1CoAzAfiDInra
vDSGn6df0uYgZWuDZYt9vrPViSDGgAdtAgI52NpNB+0OinmOdQ9ucY/tmu/yd9U2DuNWR2b2NK10
rFZcxhKCZ4Cxal6pcJmIldsiZgdK0u1tr1x2/P9cRsx9Gk0dhzjARlq02xQaR304t1MjXXH+te8l
BI6qT2qiBNjDcZCAbbGNHJpjiUv6Zx6n7t8uCcR8kOOe5XfmbrPgjVNp0USWUO+Oi8bl6mNnbHAL
rSzo9xDN5csA/S1VBl4LvGEU0vCXx5l2QxhlGkh7zd4dPXKMXHWnufnd6Keu6U6OCdWowbEhPMYL
N9+43/aO6a2kYtcE45iWOP8RwrYyo9RrIo8pWMViEPn4yqd1F7jNke2KnXU07epH8vOg2smpdM2n
27t87ZuXpmfHOouYCvKmOqmxfh0Z04AZQW1tduCaIFNYnRCUtao2e1PB6toUAFubfP0a+/Tju75H
dXHb2PSxPbCv2WPx0t5Pn3Sem3UUL/h2e53Xnnu5TiFsGxP4v2QNP6LGSGD8EMu+om2z7FCAovO2
pYUwemlKCN9hKuco4sEUHjsfqG6hH1d+Zq+H/k36ZW7JU5t4xl9HGJgkYIYxIZRsANV0+RWTfMhH
c5RTJ1KgxdUhqq3RMv+GX10dlDMT4ldkDAK/E0wUqauc0CrPNi301IzTS2zY32U7+kVf3mtbmrUM
0DV2OSJpBP069knvuzvw5t/e5es7EpEBs1ZEVQE0gI6lsGIeG6VWaqlDlL3K9+gljeavQl+jmPoN
oL9ctiUrGEfEP4H7BY/VpR0dLeWRyRb6L2NR+FWXTNu8R+ECoU+nISiAIvMIhavoPrSiDrozRVbd
c57Owiwa26eZmhWboFakGEo0HfHwQE2fVQAkD2oMwVRbRZtvi961UR2KsrQ2SlGVyJE4h3xMXMQS
6DEYG1VHK5n+DInAGJJkjUp3cdNU2Gz0StcIjq5zQywVyc0saA8SNjEgBmMSBjUE7R0twRw70FKB
Q5pG2vF2NohBKk9VOdnoY8c3dV/9tbgbgXkwRULhBoPLGAS/3O/M4JwlZQiguooWZmsk4RdzhOou
pHVy/7YLzYfi6tMCbQiqPryerhC7gxWDlDVGepV2PTgrlJztopKadt0Pf5+XgjJyHlLGOxtYI3FW
OC4xhchBBuhEY9ncFSYtH9W4xfh5qa2+Cq+VZTHkBjwoRh7BE4VCqbCFA2s73pQVbiwnf7FOM1eH
rrgdkBN2E4NisQXZf3IIIT+ie1Do+AUl381aDruwtxe/QYiBStK1POT4DX180PW3yPhI8n/Y1Asb
wtEcEznsQJ2TO1N+CrpTHfkxe77tIte348VWiiJl9TA1rTTBBJlGX8HI8Rg1K2nOkgnMGqHnNvf7
ZJFA3eAkxywoTEgxJkCo8cDzZGUVCyAwpDZnNoTYDRVV9HYk2Ki8NPLih+zVPMg7NfSU/QwEU8qZ
W/Hvd+7cpOCEDQNZhaXDJKDh4MoD9GEF1LlQVL1clOBioUxoIc0W6oPxDFZ4oGYckLC6INz2udvM
CL6Tsc8dee2ZNP9hIW5c7Kbgd1JqMGuI6hwqselD7yrIHT/0O/UBtEw7wwMdjm+9KW/9MXDWqKIW
LYMPnqJFi8tI1Iymet+2rIJlWoDtIH+JvxSYidQHVJmAw/q8/QUXLgKKKxY1tZlBAuJ0l5EY4cVK
u7qd0bKnsYf4DJCYcugM1DUDKG7SdTGmpaCBbwoteRUFSVBrXlrsYhSrywKF6BxZoDzss/hbt8Zh
fp03wMKZjfk4nuW7tVZLlmrABmaf2K++eZdDN47WDtx12whDjpjKwzACmC6uNFkbvYXuJxlyJ3iV
9+Uznd1C9SsTo53jCjZh4TNdmBIWFHE1GGpAyUBYeifRGGzzzyB4doAHU+hdrTvVtNJMWdhBHC2g
nAGfh0KkyA2QArJHm77LnLI8VRq3ExLb/bhBf8O57YCLhgzUc6FEB0Sw2L4PVVoZedLPyqulPTKI
H03sPjK415Dq6baphSAM9ff/TInd+6AkhQx2z8wZKSS0m/w0duXHbRMLzg2PgBoR2GZBFiI+ZyuS
IacrYYL3oZsF2kOihQC4jZvbZpZiPeSOIGYPLPqs4SkE3o5ZEg9TEJ9M3O+mJwblj/gtVHc6cU0W
I4O7mwbMdt1PwMGOP24bX+izgcxpFlvHqBHKuIYQGmmrG0kUkAytRD7ahT0czJ0HcodNAy4WtJus
RwlPWm5D+uRV2vx9CRnWAQ81cMKBLhBfQbIkGT3EJzPwKoRO1uFIMP/2Apc+IgZgMecC2L2piwEY
KMQiwDgBstPyTS/2k/q4miouPB/nVaCJgfKHjNao8LIhrB9pBoysU4GKmLtA//hAWj6y4/TYpnYl
+d/U7RrT7QJeAkaRM2JkZB79FjuUU6kXrV5hYZkNwO7+S+O1sQ2sczd/KsiD9y70+O5RG74PtvXo
mbvMQdtBt8Fh5K/9mIVK3eWPUS9jdDJldYlho8zROxvop7iHOnjoJnb7EPt4WcpfjCd0qPFAYs79
mgfPf1u43C82QryDzBySYTls91+SX+MehBVeZZOH7uO7+WPaDFsI3Ww5ZLbt+NHYFIWNqqh728d+
u+mtnzAHq7MrqgMss6znb1F41rP2BRU2RzvqGzgdJMSl46P6WK7MKy1gKjCzhyefNfPMzCpWgklc
9iD1LlJHaTcjlKi95ogS2KlpvORhWDG2cIbmBzuIk0DI8T+kfdeO5DoW5BcJkChHvcqkrayqLN/9
IrSVp7z9+g3V7r2tZGqT6DsDDOahMB1J8vDw6JgIBDHcDo8oelQThuMx+LiTM8hJTruIiIb+5z3i
9lCfa8CzF0Ro/eklF3tI9byMCqrAhEbFaRMPMqeC12ntmHQVNR48gghZrqQ1fJ+FNctNSALd19vw
Xesh9E5aW35+TD5CL4ghGKzVtsA2ViLAC9D5zVysi0hhxmgG0N6pQbOt2GhRr3b1l+LdPGHq+UFH
994mPGVHBd5PEGmspCnBBgTfjrSAZhDEf5fgpjUNhZ9RCNe5aB6GnBw9gIdo+I5hT2c4s7fI1ffR
l+Q9eo63jeD5XAkGDB2NbyZYNeEd+EoBJjgqNfRDxIYMBf37qDyZ1u+e7G7v74rZgMQWLYPwvMj3
8BVVCr2lJmEJPp3LN0X7MP5+MBDfk/CuBHk6jFLyQ8KsblE61hj6zVAjhkYFYQ9qK4jP5lPgTB/f
ByosH6ooKt7Cy1Miqa8ZfTd/7ClbJXvp6TY33zXo/elPvg45WoyM3N60qwsNLQfAzPwQiGxwQpeA
Mua1JoRmqRM1ia2MbqGgMBAJ4hoRyHwxFoZfForV+ANAdIz1N35uqyBSFh3P1fFjJWBo0DGKpWpz
IuoSREYztzEMCUoOBAGLCnqtQuA1rsz4EwEYMlJrCuzsEqFpiyLqSIoKfWm5DOOt1pOSWo5I1mBl
t+D3wHmlE8xCX/VY+nlVIHoukLUsGzstB1BevQd/HQzp6BZWoBUPJgRMpfC7JdWznDgmOhwWqme1
7VydKVsSCL7z15ayROGCgTHt/Tb2ZxQ12UNeaatE7YNqiqabV2FU7BeSyhqSj9yt6QakIo1pSJ0u
1e+aQT2ZJgYisvbvzdiYOQIIhE/QV8h/BYB1gxgVKHCculLRYAdNYNWWEvf2hbx6JHAwxkwsBL54
VYGfuTQykpcMeUwjxeSpvumtyMunEa22hlun8dMg9W4YivJ9V06Hg+R8QEyLEsQGZoqQW3Ny2YuK
bwEo6xJMU2rpRqu2eiR4jeZ/8cLNIVeGtC0eX4z2YiJ9PtCFQzCn3Cj0BiUlSiE2nCAg6wtPT4qt
MdGnDmzdt/f0mhZwxsM7j8/5WcWOfxpAFt/6bdanTu+X2zb1CjRNWNs8dnLzNUneFOUchh9WICgN
rq0S9JKahg85PBm89gfekj7KKqSY1OoQhE6OocI6OtaDZeedIK+14ppQ3kB0gb4v9N9YvNWwJJ3K
HFB4+veZiinRNGnxvfi7tZrz7c1cgyLz4CtV8GqAK/vy7DSGmS29g7WgP1+2awWMXjQcm7uiLiW7
Ccb/4KnAy2ehpIEmpTnhf4nXE1orPsGFqIjhYXLVpibqMaLPz7WzIhhCwYAl0rhXga1lJSOsB5WT
XElMN8GAkj2l7BwpKcgaWb4ZmUiRZx0RBGLo4FM0lKku11WaVZdWJUVZNW9em5qewhEsYjqqYDFN
NrXBBC+9CG9+Pxd3rh5mscgQeGWdf5l0w6vZcBh8eDOpPBtgH79tJis+GZJhf5bHXfER0TU0OLGh
FNMIhfQCAthNHnn/AQQxnzUzwyOw5PaQ5aNF83kNA0jfSvXcdPo8ViZYyqrFL1C4nQuytkriuZlh
CMkGcpEfbVOe1OkHxioFpeC1TUOJCU4R7wvoxzhbx1xiHE/xCE/cPaUgDA8kyQ5FznflhUFODoVm
/Ad1Qv7phzDOWPkgr3NiULCG8ruMTnjUlphfn8voW2YK/MUqHLp6qQqBCVPm+SzHIZRlrZhfzak4
mMldCtL7Hkqiv4o+2Hfq822LWIkCIcdgIghAYDNPsl9aeSX3rVx3iDgSy/ohpdRTWST4Bl4zB4Rn
s6wEwrQr6UJcIijM1fC1+Hjdyy1z2378ikyuDT5WwTu5Zg+In6DpMGuS4f9/uRqQ0SgjM1G3j80d
WoHtVN7VRCSUeJ20wuu4ROEeD0OLMmaVWFCTatlPCb7h4A9q9ZiTbnxVpMncIadcoMu4Sn5KZqkc
4wIVQptVsfVArL57NjKP9N3+708SWzz3BH9qzXFrb1Mw9qShhrSG5T+i0fNxKF9vI6weJGSAQHQ6
673xpIkk0BlEcmaEqEyiQydnSrwdVKUMMdKs+9+asBPlh9YgkW5AlztFcgMmdHmgfqOqfq3DCUdp
9tHL71OinjEjj2/KLtvcXt2a7aAYg+QIXjNoK3G+0Sw75gfx/L6UemIXuvbbarIDktwiwtS1KzcT
T8LZo2Ct8LzPmOdl+TSAAQzdFl/y0gptdTQFi7lOcnE2ynlGKxp1PzRwE6QSHOz91mg9Y3ICHUwY
sZuXqqOF21oUFKy5LvSoIO4Aj7NGPsPKxZOpSEFlTjr6VIqq2YNUeT9F7Z2fghEKftmv2kOiVe7t
UxNBcgbS5cboswCQVQUaJc2wB/qj8d008DE6vWXRf3DO+FjWwfk7N8nwFJTdOHZaIME5Nyzatqb8
AY7sQ16grGaSUzNGrpSZ3u0Vrl0Bbc6jYA4d1D28h4bG4qDHFuJHEzUUbZI3Y8aOWo5UOdUF2ZTV
uB/OY34MAIj/Xl43YsaJnre4Az6y72oCcS/ECmYA+bQfg2lL6n3pP5tko5mCWGvt7iFziWAck57g
UuY+SEM0P04J+C6QRDShPZs9Vk2y8cFyf3sr10K6BcxnL/vCPms6guhktk8Z5GFB8yYh71zmm3Cc
7C4WPEVrx6YTROCfhPk6/40d6JISk5nBAPFWZ9c+/WmVvelIzYBRJCvZ3l7Z6n1fOkruHQ+sjqLn
BqcFkh3wMz7l1MztJO9B/hxsyJR+GSb9o8oeQED9H553DAMjmjRm6RF1PtvFpmJkMOvRcIGcBYTT
+pTYeRzjqSd2Zgi+D1cXiW99pHhw88CZz0HRXBqnfkITk9E0VDmMRtq3JyisDqDELMwAhOddDHoY
oyfJvdbo4RMJSXukbRUK8jTXh4vPOVxG/BKkUChffNPVXgePcobeBGp5vWGPEGEAsy4krp9un+u1
xQIIcpiow83fWTyQ2vV6q1rIb/r1HcOUDTioUrbDpyr6aASX4/oOXkLNa16cI5geCxU8o5iMgxBe
jQmpHGGUKIQQgXDPUqfrNYh4AJL5XlB/t6QOn3CCQGgNAx0ccCTIl0Bwh3NiEe0qeQjQJJAUlWuk
3S4z0w14b3a3j2YFZmbUwzcBsgiY4uF81qjghS0UGUn62vyGjrit6ePKBUUgcCQCHJ7tUZWQKeqh
2+IYGdgkC2lTSwNoUxSBB1mFgfjC7H/x0vA8U5LVjVJdGti10e8cmebUtoycQcbF//trDPkSBKrI
2yHTg77WS0sLSozCZqnFnMiAMBn1qOkk8YnmkUurr0YRbihIJYXSVteRwlzkwJcckrjofednWQyM
TMZ+BFSapi9FVb2RAg+bjMq8zMB6LoFUI7C82zay4ieUmaMTOoXoY8Kw3uVKOzWI03aKcsc35U2n
Qhyg304ITyARvrmNNP9LlxlCGOIfJN5K/CgP6mEAUkNfdWrh1fEkX/em4atO8Jp7pah8IALkHpy0
yX30zgIwrEvb7BET3MegUSDvkUm9WvowRVwaq3tJ0FHySct99aC2ptbqQ53kjmKguyI8D2R0MX/f
iean1+wEbWD/DwdJ9sszq8ChXvgGFhYrKnK675o1OeAzkPSPzHqnkoj65srDo4kDw9JItqK9iF6z
xKs+6YYCDM5G62/y9kupx04tR3vWBgcI7uxvm8nV4ji0+e8LJ4+nNTbaEmhdCaHk17g66H14nqre
zfPYVqmokiVaHXcBQIHfxVEFvLQeNpmpPhZgLwJhmBc18f2QC7/Nr4zkcn2UOzzakNQ0oxzrUyDI
PLxU9e/S/DlIgmf5OlDmcDjrh/BoFBfI7DqNRb7WSRzaVcykowJ2Y5KBCleB/rrH6JA7cpFlXkO6
31JTiGofotWSy9OsIzoqyrzaStoQ6haQmmyhHjuYInaZ1WP8HFBCEcLEl8ElEFhTM2KNOMawgPL0
ZkjOSoFZj+o99Hf/wUAXSFzusJdMi00DkCzy1kDhatgwtOWwym4TamPoWRD0rO4gkhkEbBCzBvv8
Ki7ugyb1aRN18zmWQIoUN2OB3UzkhNBS8I6LoOa/L6BAlwPHogKqMJVnSvovsT46oFvbV7olWNXV
Wz5b52JV3ANbxxJjpMEmaoF1RgM92vza7xqtBStavwULHM6bxFrAQLhY1A4LPHVyGWIuEhYug22U
6UtDnax5nKijiyRBRVvJeRWwxw1tXmErSxC2NwT0QGnV2gmG1nrIZwk287r35XM38bhiUoTMG3t5
cGWGF8FSgKbHw6+0UByZBA90CPZg/v/wGUJyUre/Yx3k1xa7CynGgyAeBlYDNzNSNCP8NRPN5e8x
OB/XSSYr+vZz15mtQCmYap2dhoan5xvJcFPLK+pekGZZ2/GZgQbvk4yvHj5kk3JoCA2swknLeY9h
SNPT8tGdEGDjSRF8UF5/5mGBSzDOrNJOymk3lLWTlUe1O8qGo0V3IAJF8TEy7NR6x2ipYH3X7T4c
JnfIWTk1piQDEyNWLHrIGmxk4Tbxc6LaRutq+SmQd0ns1ZXtN6dxplw/hM2TGXmVcYyCQmB0azd4
sQW8DoIkjWqopvg5tR58zf3qh5/3+2IQheKzN72IGj9XPfOFYZAcX7Sc+1OKIFejHDCx2W4Hg31R
6CTImK09HagF/QvBuT0rUA2/JfPGxpj10o41Hv9JelSSN1DS3n47RFCc2wPXKDUbBRejqhU7zM4o
1G0K86hLzKn/WleT2znORps6BFUixbLgiBx5cAMJbNuaIB+3bgVzf+zMXHiVKU4Gi0a1hFuX1KDD
i0N8ofjHQhUxJMy/9doK/sBwa6miNPfLqa4xW3QaqhdDqj9qdg9xqo0hQ1cSGTWBda8+HMgY/bsw
7rZNqsZkqCxj99jghPnO+oXFqfdg1T1EkjONTtuJBuBWjYOg2w3DxyjG88WLBnFoAxqI2pGD5i5u
A1tCc33a3FvKS6MKuguuK0SzdSzAuCimSAMWQCq+Ruu06g3QKQMtkVMWleMXmy4AS2rnacpbbp3L
aie3b61ipyIdkPU9XvwG7m4HbEoHq8KCDfC++V8H7QkMO1njaZBkkAvP7yubag+1+eX2JRTichce
1KUYW6iBW02JjeYvuTvnlV2STYHxYCkFMQi++jvNxTS2cxt69bosVszdf5Z1UsxGIBetl8rdYYIk
H9iWb4Osusy5eI4E09wHyEX+Uj/JuRRgVIdMsls36EFVm/bjNsb1XMOn/fwBIZchR29VjWkNTY1a
3gPmQRryblnbSrrLtPsuQrPju0W2dXNP8x+NSCV71Rks1seF+mAo1KTOAjT4gp1Wl+0pepFCtbAr
kPtbu0JCI/zt1c6X/cr9zN1oCkoPaOPknIFesFgOJiBKxcvYnRoLDZUbH+poqQoK1WZHc+824HqA
8QeRf107StJ6ZEDszG1DPAOUZAkk5zqQHoQNmi2R/yxsGcXw27irW4sSLRoWQPKAPqfLU52qLJsi
sCI7qfJWoAxggdCvj9p9639R+691Oe1u461u7AKP8wBlqOhx3+kVZJmnrToNW9LLXpEjM291D0GJ
oTY05kap4t6GFS2TcwDZ0A2qPMMSS3qT/O9digJxo46bXP2qdJnXk0L0IbJ685GOxzM5q37xfS1t
qGVWM2FnIzJuCBlelak4gRF8C9bi+1h5jZQRg+f4GeYIHnO/aaAeKb3LiWXT2t/mhigbt+okMLYI
WiR0Yl3lqrQhGiHWTCtnKodtStqnIVT3t3d59T37F+IqTdUV+NKZQkCoKH7o94iK42RLtY06CNK1
q6H/Aoh3eK1ugq/fxNtl+E7kD7iSoV3M1ABhIrgg68f4z7ZBXuTyghCagsl+PsYOjNXGmfbvjSLy
NuuXf7EezsGBa32SxwbrMTE41Smq3deBnaSHyAdVPfMa0yOgRlRqUaJPCMxdfwbW+CJUANzJmEr3
A3tSvULbdXHpVIM9Gju1vC9F3USiLZ3/vsg60C5PaCwBlBHXhPqYH2zNuhN48FWQz1GNeUYE1JqX
ICpLs4HO58YSCv6vYquNhgdxSsH7vmryCxjOsYBgf6Qx6NNBdm7YbfG9yhM7yKkjxxvI2wrAVs1+
AcYFE+jAN/NqBFg5QiwivS86qJYG3+p8ErhLEdDsThcnZARKheAbQBF7jHuQYiS2SZ1RJI4iOqOr
VxYPQBLDEGQTH9ZB9hzK4yaD2sBtt7QOg8Y1zEeYc9fC5WrKIg+zeoJbUlSwUqojEqTPA1H+k8H9
QeEcBUNlL0BOvXKGRt8pVvgyltE2Zpbg+2v1JdP/wHCuoo3MNGipBR+LD8op3Go+8/Ro1+A7pYRS
j+izSLR3nIOgld9rbQ64IL8PiVNApSCORCxkojVxdxVZgNAyBmxdhjZbtyJWGNvRlH2LUjp5jZzg
K73MetVT06l9uW0b658GeKogiWsg2OPbPLRWCpu+9yunajy9OkJDAWx5tprfF/nBatBDY7fgXQkG
0ZrnjbuKMP/g8n0fDIpVY5dgzVDKsNM+tv1BFIHMSbdbEJzdj53UpKkCCMxUuhJWUZg7TI7bBGzK
AyjE2o0Blq1AxL8kWhl3EUzGCjkFRQ+0tsGdWrRvU5UKPnhWrXKxedwl0A3otUCtDl43P1VoeYjy
FxPWeds0VkPVBQhn+iZmMqVxxDqQ27Q1aV/DC1ZERbs8RIMGsEgdJml3G1K0ddxFSHs5Yy0BZFYM
TpFqd34uEqNdde2LVXEPlqH6KEZR+NwS+n6sOjE/37bGKRI2Nq0DYZYHuQ0IG/DxL5p6eh8CKBBS
MftHJYsDhzDqdQOzc6q939631VcYUyH/YHFHVZV12hgW7AEcDPh4GpTKVRtXDR1Z+S+ZbswN/gvF
HVENYQiNFYBSMDioBqMTa09DBsJGuQ2+d1W6V4PJ66GB9V+elwUud26anEC6M8F2Evh4DNQORvAa
DL0gz73qiRcoXIShJlbvq/PqqOY26VOhRWi9QQFf3xSV5QUiImeRjcw/ZxFnQD+otZQMi0qhQ446
QVds1fqrZrSCzRPhcIGGkvYdLWUsi5QNRJPw0VVGqE0kz20u6rH7/zwo/xiIwtfqGZUyP6LAsqAF
3u+hS6NinjVswQfh22nyPFm/B/kl1xqB77jm45kTNP+e3RUvyCAZqTFlAI5q6srx79q3gg0dZLtB
QFIm0jYrnrtutNGW5/b45Cw6f0MgjkkgvEQ68wmNVo9jJosKf7dNCoITl2fMGlOrO0itOU382nRH
nZ6bPDzE6RsYmpPKEJz0utM20CuE4XNM+HEvg6qMRVGlePOqFBS+hdPlA+iSoU6k7Af2bQSjghUK
3olV48JQBMjpkEbBp8blAofEJySq4LSRv7HN0KubL7X6qxR2Gs4//eo5X+BwHkBqMViCnk28R+W+
YPsswtTPj7TaZd15xKQxwVv7s2pfy/Q8ar5728GuHuICm/MLGgSFG2N+09VyBzZt20/eapQ2IQbZ
gpSoFcmHiLaU8wtGAYEJpQFckP0qo3uotZcUjKqCRa2+totFcV6htmIjLVSgdMm01/X2p9ISQbR+
eyGoZ13aRirHVsEiQIA1yg3h1yTVhnR4Wm5un89qQETn/D7ELDXrk2V14Uip1ZEmzgJkgIf8JGkq
pA7lN6Myn27DrDu3BQ5ng01YJK2vwseo/TtqJIrqxdEGymvQXvXkyoUGneHbYSsLbvV68nmBy9kf
QR9g3U7ArdCrA9bDgz+pNj4eXZ8NNksqL7S+1Sz8UcSNjUlYm7X1nWmOoeB3rB7n4mdwdqn6E1P7
ZvZlaXsotOI4T/JkwwDx9EkAtRrSLKA448wsvejx9VU5bfZTh+FUMT7uik3dv2NWZHf7WAXL4ln2
kjrxmTp/UwbVJggjB1jWiH5pQYfyqhOZHykFc8Pzt/jlZdC0wYjNHkZagq2q/oUWkCLP3Eh29ea1
kkW8fqsvwQKNOyurNZPGHHBWcv+VVK9GdyTWW++H6Ak/smIzNq3gDooAuRNLal+CNO+8PEjcB4bD
pJNSEbvK7zPVw6ymKkoHrfqvPyvkKTn0MMTYAjT6HOT17RGZhiluXm5bxnoPwgKD+4b0a/SRsAGL
klP5bIET367TvLPzjMzEe8N92ccPclP/qNR+ckxteq39aS9RH/nD6CGqlBBDMLMIaAqtFdZpUBYc
c0zHWr6IrOxaGAK/EgPiGIBBGy8GHLhnOPWlRs7MCG19KurFdbCVUSzS07zYkVhG20ZyCLsGLGlQ
04YvluJ+PzSQbb69X2t+ePkjOP+oIR+IWip+hJKfe6l0DFQ0MyZKz6264SUMf5OaTFKzBCePh6ui
m7q+m/o3QzIwkvZRx69yvtPLfTk9/f3iwDzzz/29plEHxWpYwhZieTpIKBSlhXYflEkp2ESRXXMx
nEllqJFCssdB2nbHSLGxRhG3+borgjzy/x1346ntUkPL0RyFpZjGawfyxjpz26ZDKcZThrMsnNte
PTC0/WO+E/rk6GbnlhT05uAnGg4M6nEpZlLy9i5DJXEIX4bw1LOdhU5XqcltJmJJWt3LBfD890Vg
EICNLs1R9ndGs9xKQ7/tJfe2Vaw+HgsE/t6FmY64CVs5UCQUpk1h+Ji93+XCgazVF3EmlKKf4wB8
t4QZx9aQ9zALFj7ppYfpS1tGCKp5USd659euMQjg/oXids0fSCczNkOVZ03pbaOWIWoTCx4MEQq3
c1kQYgR6/qSXojsL5eUIPYNMRKC9+ipZuDOw9XlinAMJe3QcqTWOR1FQmYjuRhBmyIGt1g9W6sWg
gy9VwTOvrFkEyozoS0Qf5jwWdWlzRdolGdgX0MDK7ATaXuOj8VLfz0JmMrjjKntEBLcPfiOCu22J
a5d6gcuHMaRKGPrjsZ/atKemB/K6JH4kwbFV3DE+38a6Zlr8fG7+XSRfVIiYkXSIevEwbi0b2iDB
LGbmTLbxmB2ybXG0JvtdttPXcgPmvAZDi44k+LZYuw/L5ZLLbUbFWI0MDcudhk0bH8E8Ibcv0EQ3
lG+317paJVwicd5LzyxGeog7OyQ++rnXjq2rykddR38C5PGMTZkZTinKDV2zEHI7zF1CSruAdBJ2
uLbz04SY/lmO7SGwUekI35tX/+nYYJreidxvmNsSlbJVkTFx94ZMSSR3MTy2ZYcb/8V4jN9r1/Sg
Ag+RiAAHeo6hT6E51V5/Kl3pK0R19tv6A0SpduHUO8RIlkudeL9Tv0De+SwdI9FH0bx+Ph8A5lkD
1F8guNV4oonUGKckzmK8YcO9Hw2gThXRjaw5qGWYwZ17xbImlUc8Hsy39RGdUtnWF7a7r37bLVG4
c65SPdKm+YnK4NDpYJvpCeSEWvhTbdE4kUobS/FK+XWSt7210UeRntC6t/oTN3LfCVIxoLE2A7xW
SodkMo99+ltS0vd6lH7evkei7eT8YtXJOWMUJmWOj7ryOnbPjf/7f4LgPwniNm2ZGWAxJJkcEmHM
Sp02IMFxb8OsxjOLM+O1fCZqhXrbz5umQUD2AJ12u6X7ijyAvKVXfsbKMVdc2cj2t3EFO8hHoJAQ
6RQZSlYgDfioUDPrlLNO3m9jrF/8f+2BD9V0GtdFVuCUoh5dex24P3vpg9IeXM7ke0yfaxrtbiOu
X+Q/iNwFwOR1lWo+EKvy5MuIAjOjEoUBqxiYDQXtJ+LQq24kVoOBqZ8vGWnD+9zqkRqxtLz9cXsl
q3ungMdUo+jx0vm9k9H9g2nrGaU03FGyR/nkp6NLJIg9GQ8BKnX/Gx63c1kwjUncwwUm5VOlPfjJ
JhnvYvol88+D8dc0i/N7tFgc9yJANzlOZANgYzehA3lfJeAoTARtuqveaAEy/30RrydB16PcDRAf
/DqYbnfkCOyEKX1Ak4fA7ESHxX1EGgGLSSIDKkefs4V2Fa+Zvo/Ds0qOUiOoK61eXKJQ/XMe/yot
D3HGsUh9vOVm4Opjf1CoG5W5YEHrMdkChTMHppFCSufPYhBxPVS7aYfK1T47FQwlbxtF2xxiq+oe
1POnbCNDkPlEPSI4v2uxpdlKFr+Bs5Km1SStSnAFuh8PIMcI3tDP9/PjhehQsiqhiaBvTWdyxnfq
tY56mHSn2WiC37A6HbT8DZwRIS86ZHWAfWhHm7lZD1mG4Vhvu138vfwRnlUvKTyUwIRC26sWtVg7
Z1EpI6NRl8CNc5tKM/34sdmRn/7PVgWxki1viF1+R4X0oUCHsukJ+XFXL88Cf/59i8vja1qSWBHw
9eeTlSFK9O/62MPZg6AEsnLt0X8i9/5kB99vuyERLvewx0Zd6AbDmceQL0cKQTtNkleLCkAClM8o
fbE6ExrmyqBidVH1PfaPIHxJwMw9lYLPt/nHXoWVfzbx8+lfwBC99tXYmjcxgDJPaP5SEWZbSmjL
6u8plBH5y8jZitplBabzmd1boGpsqsIO4i5OW/yUfM1Nk50PifiRvhjIGUb15vaJXWv0XF7Tz6B0
gRcUmSW1c+50dErHNPHpZn7gfzApaN7rtd14X+TvjSM/SXds27xqsZOepTuRVoDAK36ObCx+RKMS
FR4LdlMquCu9ssk1B2IMgs9iEQrnkXLwJXbhbDcQLrF9o3R09R0ky+7tHRUd4Gy9i7WkFZtbFIAi
xz9qxatbtwx/6Ik3Ij0YxwKwqyWBIXMpJcktaSxkMnYGBB1JA72Z/DUzMPkrqopcu1EOhVtSXPda
LRsQW0zerDvtPLh4JPfqqf/SHP1NeuieRnt6vL2LV5ePg+Q8qC8rkWnVkJEEfblcod+oPo39qYSs
SGW4YPe1VMFFWAc00f4G2hikzjlApTWiQU9b6Fx/9Pelk9wlj9NBdaL32+u6zs7PCwPjCESWIL8F
3ttL8yjiMek1DThmdBdl4KZ7SCneZOXd6HetvIk0W1OgeIbEFP3rnPwn9EwfgrgDeTAOmg34TC5i
QIf1gbXoCbJiTMNuBQucN+rCbXIonLF0sZno4YxSe603Pev2tIkOxTsrPJSCquO4L5/jVwnsVU8i
lffVy4Cpn3/Wxx1hp7FRMmZBXItuY3NbZbVNGoFdzpHTrdVxL2vJokmfdGCA7QfqQNClbQVXWoTA
vaFBD2JuSQIClmn7Uu50olT4dWj2eUSgCpjZJcGczRlC5ltkYg06H2Wn30ZPqatvwOmyM942uWM5
3cn4iDboTLFRULl7He16J/hauU6Mcj+As5FBj2huoJXUGdyT71o/omO1/5XcQU3wHizULvI3B9Fc
0er9Rub3nzVzxpGjW83Isx6SwjR+iSHPbGfQwbmbwtwAedsIfrp0fEqD+pvciXg9hMvljEYl0dAY
JbCNU4jaSuBaDxAe3UZn9q6fzNCRtqgHKl60MQW2tOptoM+FcguY/4yrWZcy6euYzicd6cE5o6pT
Wi99jZpBXNx1temwQT5Xw/epeStojOlD0Xz+fJD8dTFnUjBFAX0cWkwuvV0vZT2pFKw8i5Uk3sjm
KO+0TtJ/WmmR3FGaK6+33c/a7ZkFPbBUAyJHPAuZYU3MKC0suER/pTTcdfnP2wBrTgacXzAklJRn
caHLFSVEK2f5Vvhvf9rqcxFVkjdBQAVXZA0GGGCIBh0THiUOZoh6BYydWAcYKJWksA32MAUigo01
V70E4a4hsFFY1AASqj8ic5PmuxSy0231Urdvt3dt1Q4Wy+Fu3zCUY9C12LViwOBiz/DuIC2XYZBR
JM8h2jjurkFx2kirDEiN9S0IdmbybIpIH6+TfnBfkM9SFHQ+z+xvnIvWjECvpdl9laY73Wme4WZ3
0i/90L+0x3B7e+fW/BYIVjHQCtbTWbDr0t6gPVrWUT/Bb/nfMHqZmAXmljHiINu99U2VNqXoG259
A/8F5OcvadoW8VQDkOSqZ6BrcjCaTYY2ydvrWndNfxamcQ0VIOQnyljOOIeqc17q2CU/K+p0295G
VUGJ3WpzG3HdBv8sjCsTFbmOLhQ222CyMZinaS5Ln1VN4HLXHNDivDTO4+mM5FlbAkWtPrJ42xWC
nIbo35//vvi8MCNoQwSZnIBAyYkxKtnHojBx1eLm8BSdswrUhLhWPbA0phAcA/F4bT5XDfq6h7dK
1pAltQNpH43vMlplb5/Mqh9CQha0XpAWQBHnck0BuNx9DVz1jqXcRSC4Y/GGBb3dY/S+FjHwr+7f
AouzAowxSrpeYf/CqocEzTlTBa7uml9g9g4LBM4CGB2ZVg1AmFO/8aGonvMASVmU0LdtfJcp6Co7
KMGml0A1gOYoUSp4/WLpOp5dKPzSqy8Mv88MpYV6siOFCkoDmQniay2SKgutczR388aHGK46lE+p
aWQPRpCAtg0UIeFJ0SetshUNzW+3z3ft5i3fzPnvC5uV1ZTm5rznxJTtlhC7zVCofdZC93/D4V4Z
JVf6rqVwKT7sNRoyO8m+leAa00V0d2tXZLkg7pFBV7vRFki5OzmR0cP1TcNcTPrcaA+t6bI82tVU
MOe76pTNefKfytC94qMOk0DCGOkonGn3HBOv7g+NiA5RBMEdkppZmNNLNXwUxOZ90iJDwuJ7Jqy/
rG2duVgJd0Z4njsaTYBBL3xz1M0+x0eOcoiHCKowenyA1mtoa3Fw1EqQGd22j9VAfAnOnVtfFcoI
FsrEeUotW38gnv8FKS62k4/qOXMrjzzh+dmJchmr7m2xZO4J75s20rtiXrKa2zLZVMlzHm5RbJj+
mr18dj1/kPhZOrTFdzSogBSC77bSMPFABFdZYCW8qzbV3DSrHAgpJOXQkUYGqB1ngiLJqo9eLIPz
0dagFEZo4Zg65c2kwHi+bQerB4LGW4TXGMmC4MalP2JxzAa9jPFVlAa2rDvZ4MbpSfIf42F3G+m6
po8TmRVRIJuDq4tPhkuoJFXiVDVyBB10RJPIset+pz5YmO+lCjzluderOzP7MvqnQn8EsaoAfW2h
UPeaW5BUKKPxwSPTkhAEp2Xi9Gdro23zJ1SCElvbN97d6IIrpLDv0FcNco+/7ciZV000DdVP2cLn
C3fJfUNiseQXOMC4/laF0sYYvoaF9TDoL2pSe7dXueZRwPQPbSLoEID9jDvNPEemi07ITqIPyxmm
YxZ/H1Rq62A/ZccuAQ/Mr/8AqEGkVCbEwL/NAUoFgrzCb5AOpflxrL/UtLDpcB/S3pn84GXKRjdI
/lqCZt5SHTYEazIttP5dGpI5d4IypQOoRm052ZPuOHai0G/+5fznOiKGmW8MDMDQW7gEsejQxmqF
rGul1Zu5gbkM5W0dGN7tDVz9gKKmbmE5GBbCIP8lTgUOcCMx57RAlJ7G6mEaS8Rj9T0IRLys0TZh
GT5iRPlpRFHWSgVdXKuLhCyNAZPBEDzP+wt6PkuuSlyKIDmM04ds7JRKUDpag5jV6DTThDo14b2k
pMbIVEvIgVqgWzcHj2XwyKIuvzUvuQThXIuRTLEWMoBkBn2UjfZsiQjORQicOagqy/Ixg82V+sya
+qCngrBmNVZFk/r/Ie29duTmma7RKxJAJUo6Veg0ecYT7BPBY79WzhIVrv5f8t54rGYTTdif4SOP
MUtFFovFCqtMjGFFGBL8X+eKkKGoKhpbvKQ7+51U985wM2svyvCaxk8qegXvlDtEwRfZ21Pkj25Q
+RdODA8rx1B0mEUUB4X2W99abm37pbK/ruerO8Efpy0Op+YRBvhMJQGOCu7uPehvntj03i7OI11+
FEQDl1L2eR1RqHh/1tPkdaLM9Cqr4JhmJhihugIENM9ZIzm+suXj1KLQOi1qQ4jFnP2Sxe5CXXQa
6bHkpSuDWbVz82qorG7UJwswNV5q+TSjGuizHw81+Wt6AJjW7Tati7oBMmY1t7QRQCZi+tH8fQmx
YXdh/dxidkGU1R7osXB/ywayCE4X0k06GJFQkoz4KLeMThqlnbYawZyRU19a90zK6bBuN6eAa0bL
QVU6SmRsPqkVmtU4OeEKYYG+Zn1O14ubxBikneruPDYII50svfRH82OKPsC5LnF/BFuIcllwq2s4
36CA4laWskEtElSQegR94WO1T42PmHwzZbRvAq0/g1k/Y7OByHBERmYBpu+HQ9hPD73R/OpL4l8/
XILjfAbDeTX9sDQs6QGTd+mdMaSgQnOzJxA637VVCBo/2Ute4NhgZCrsAOavo6GW371UBedp2uHZ
nNLmzdCqIB5+xeAIUsYXqJQ7VZ/oQ/p7k3WGua7BZikVkC6bTa+tJstvl5c2e3JdvU7ctH+4vpjC
PYN3CG+Gqgimc4tZd20RJSsQ+qD2gx3v2FKcmiWSeKIyGE4efWojaySAmfp9g9rlbpfHEiVfv/Ti
kIGeFQ4vpiohM3C+ZH3Y1KBWojCHaAork8BpEe1xGcIPvSy5KpTGwWCTtSPDRmrgHArjNHCkVqgp
Hv0BpFTT4OWyV7IYBHMI1pFeK+nfOUhX6KXFTBuxBlBG59rrrGuuKRsnKjpL62hrBzkaLJvNLVoU
TRqIGjHXwUjVfRgjI5Aamd8Ys+8wB12lEwKOiawuTiQZBjFYmDwC1w9JonPJ0pHiOVRHOZwxm3hO
WzS+5bBxl+iLxLERGb4tEmeRlgUjfGkG8WLHAOOlcVsy5xiVsY+b5vj3BwkM6SgHWPMRF88fMAqE
uZMheFqD1X4k6b5NaTC3juQ2Fmm5RvH6QLUzhe/ObVhjDQ4I4PDwd7IStV17TJqL7RtqubOsG0i0
dlsk7t6PlWIJ5wkClcpumVCtaH0yJ/j74YpQ7i0MpwyqopEI4gLGXB6sERN0q7+esf0b4veceEyu
M3gDnheYdwDuZXjo5a95Qsju3RqC8a9H6nAonIlLMlVvMBQ4Q8XYYzUc5ziYpv11HdNEe4LJgnjP
W+izuJgjVU+sQIWsCUlcWJyf9W3yPJ++KF5+Mx3MXXuTHK0T8rkPmlveRzvl5on48Nfer3+F6Phu
P4I7VElROMO4fkQ/30/mmzIkHum8/xsGZ/zaaWxx4wIDbI1G9DGq4FiWMV6JbB8S8pg7gymDaFfh
NG/KtWyybNxJSbp81kV8y/TiJtPTXQ5GXrOxXVuNO/e6XCJfAnSX4DVF4ELVeE/MrNp07CPIlWAM
pEruU1wbIM93uzbyaB0MGhJJkqUUWYwtJLddrNbyqCawGE1h3Rtq6Glj8YPVagBysx2zZCOfZBJy
O2e0VqqHFKs6VzXKnY3pe1gr3TFn3UfFyFfiRFWAEUP3hUlsyeKKN/TP4nInUCFDNuU1Fnex1GlP
agRNTJswv7CU71MVfiWVehebsrCy8EwaSPGs8S1MFuWcgWgptLlWVos83uDxooOZbQFlgayTRhSs
sTBCy1IpwPBQ59TVmJpqohWkKzR6RzLqzTn1McJ43yjpTZF97e3iaE5RYEbzITJlnRRCLVrrLBC9
A6kPP/WQMsZah8LlIeBTzgooTrLTIoaL9XuhyBjbhEu6AeOuHt0kSdh1FkJDWvhc07dsyY5OF+1W
lvp/OI8bJG5RzarpU9pCrDlGqSuxb6zSgndqHYapekh74rcgO7aXNLgOK8qAoHLhz3Jyh7LEj9DC
A9w4BR9A3nopukPNpnGZk99N8+zFmfoYMcwKSckhHPqXoqYPVjL26MrO9w2G26kYlH79o4RbTNHA
R6DMqsGXRGYzZoePw3p8EDXN450T+dTwQ6Qw5s/rSMKDukHipB+t1qlUDLT0jOmbobtFfsiRAUCt
QQhWWcp+XEdb95B/GGAw7n9ycRapmokBbrTV5mISCpk/QI/kqlKWQRkKZ3ziMTMx83TVJNNNxsAw
Wxc+oWSLhMZ1I8r6882zUO/NIcZMPWzR0H/oTn8bDyApC9/CNg4MmgRJ/L0sZZXUokw6WrX/W0B+
mErK4rSpV1RU5u70JDmqVPNUVgbM6g/w4RHaBxlMEz4zpu9ipQ7s6DtRosc8Pv6fdpJyprZvFBpO
BT4kJJpvgGDR7pJ9rfQSoyCKCOkUBDNUR2eaxTcTWjnaJ5wML6/IMndjSg/p8teEkXAWtxDa+Uay
tk2mSIGF61h0Sq34lhrxW7gs++sLJjSkG0n0c5hK7yu7nyGJMUfHtqvvVPasljaKVmQ8Z6IMG8pY
DUwr1DDpES1951AG6PAVPXbgFUaDCwaixXzOMTJQf7OMj2nZDeGDifHeBnOHIeikvdmrIBdnfIPO
rWcMf7kzWgiqIcJVGU80PsW2N9Y3WhvkwyfFl4BuNPeYhpq3UWLNheZsA86tcmeNzdCuL/UqafHs
8xa6j5LBj4rX0gFRp0Q7L7vfV93ZwHG3YxTF9ToaEnfHcm+yoEYxvsn2S9LCr3rWledc86dUkgoW
KtJapLweCEwFWK3fxvAoDqhAnQqYdRgfy5a5FPlDUAvuB4h4XWeF15C9jq9VwRwGxqBzKDabxRxq
eLObMUONnRoog7HP8cJYjA9cWxKTIhIMr3YoLIY2EUw9OUebq8gwQZMEh1+3wOSV5T/7xmGeFoFU
btHM1+uyiRItyLcRCpoXy9QIH6SKKsfuiAk4VPIZ+y6rb/uuqUA4FU1Hls4U1Kf6jz5pOszoHipf
n+zIrcPlpaC1KbENogsLRh05cYyUMBHKOpdcK3p9gpeFAba5czKGBv3m1l0ufWUJ1BX5tzWKtWa+
QTfD3Vl9GjHN1hlCmcmzXX6vMepk8seZeai6ikuMwVTWtMX1db7cVWAiQIeaax0tsnydjmJrcVKF
wEwLT+1eErt1K3qsQHj5f8NZv2NzLCxtSCNSIrA/W14/vMzlzloeWhmbrEwazoGp09GksQ1pTHAc
xXbpFuqLQZCV/XJdmkuNWFcN6omKY4IpZpxGNElc9aRfpclfRvZUkofGkCjd5eE+h+BsV2zWi+Os
EJP1GVlH8OJGFVLpvxZZLuLyDtcN1GhZyNGbSKXzpQ89ps4o81q4PdVPUes8E3uQRM6FCDbeQ4j2
4SDzRR26msZhEiItMKxUou/gOLy+G6Jdx1jrtUEZL0sEgM91a4jruZt+pwCs107f6SFmlYcPZdL/
gw5vcTjHVZtK1LuNCMDRwo/y3I2s1yhHSko2sk60XkiAIQWF6JWJTBsnTw/HraaIj7XOg1b9Lx9l
/Ni/p6ifOwF4UiG4QtHXrcN94/SXKlZNJgYXvL5FX8fxmxa5lt8E4bduPwfg8nDf7rSTvjMDdM2B
DadApTM7RT4eeC6esKjRXIlbkO2e9zJ375ILF4U/MPl4aVgI+uDpdy58ix6vci7huQ5m7XbTFzKA
ltIqXJSwg5DvznF+GTR96vVhl6VPhHUHZIC+DJrur4TRNKpgvhrZK1twFk0Us2OeNa4j2Epuudoh
DzsMg4Y3TfObcBlu2kTd6425m3Es50WW3hXBqcg/gkPSwr3DuxBVlWfZaEHP2m6pv85WiGGlxWJb
mlfleZe76awao5cOjXkolQKdd4bBLHBqWuMpaiIWOMOS225G598Dt20UvJGUda8h4luPZsUMGRur
6HuRSKIYzAcab42vTgsXFiLQjuWZ8dQBwSzxlWU62Ul1Oyn9zzIZvOvnXXRRYr4TVFcDYSruS+6A
zJgJNkX26sMqbeKi1dMfQent0Na3ltlvGwcRpgLsJuMepYWS3bkwNkDW0YVmw5LB93I4u9yX81BN
fV57ykKRJfYsza97HQMsg+tCXiwqh8OdgzltFX2lM0F+v7u3UATXlHsdM98Uu/BGWZ5p9SzO7AHA
UICNbg2yOq78oYv7pdVyRARRWtcxr0H/l4vg1vRWlYhpEKP8meTZvK9aBobCdigkmRrRkpooQEfS
HSM+HD68jG6vpBwmNA5GGAHqpkvbP5pw9vzExNDZZZkGCZ5oaZHIA7U9eE4ISJjOTQxGpjOk3yFt
U8wuG96c7jSEBzW6S2Tv40tNxcJuoPhB6ktVGOBIQkWGMZmhq5oMwd74w+ypp5fmR93Ue6LQH3Ot
HWdQZF3XICH4OpoelY0oNLQtTs626au5CZEkwr0cHvNZL3bGEH1gUtExbaYctAApeM/MEaMDnRNp
5np3/QMuXnuc8NwxLTFtlJEI6wyuq0eGRvnIVB+UqvUylrv1gqZ9ZiqSdleRLkGPIK6JwBwyzud7
a6eNXY9k1WT8pcRTwlc1yfxZ1nQklG2Do53jhGbTsVQHjh2O/l3pV2XkOc2jku1sTWIJhFBIvyDz
gpLRi4eXhbK8QTfL2qvwLI+SYh9ZbtP7faseTOPGziUFCEI4PHSQ4rZh53iCzdCsQQs5QWsGEiWH
ZqGqpzQpCB1QWnfvFI7q5wmqf/MxkujratF4I/R7Og6CSSbiquux3TwR9EYL22Ruaq8uHmAoXDU/
kGb/Dyq5jhP6/zFW4TcYaVbqIRmBMaXWZ8+ymzBJvMEOX1SHHq24dXVF1tIqWk8LVQOoaUY4ALfV
OSQrxsZe4KN6o/pFUTwn+motx278gkZTcIr71+UTGfItGHc7VYMWxlYK9nwLkemY/TRS9NP8ZgD5
niuxG443iSnx7kXbZmMkL/oy8Yyg/GVcxwkj6QqpqMtuUvvT0ie7YaQSY3IZEIA1sTGPEw9kLKTN
t98t6FHrUKSK4rZxcKn+EiUes3fxvIM/o0U/9Myti/8ptm8WMrZm0aKi+N6keOqhzJivL0nRX2Ka
Nc46mSbcv0lQJK/EehvoKbKeS0ymqmTvS5EVs/W1JRhuIDJYnOWmQ4RSOwVrqsYaJl2op6HQgtic
vLaUBcqFt8QGi68ttacYPATgWfCM7Gc8l14Roi7MNOlrGyFMXlZHrZ8al6AY3ibR23V1Fd3E6BBF
mg4FYxSkKednA5wOrBsIrkcnZ7Ckzw4cj5LkGKcIroJaYthkYNzZWBZmTmjqxmQJ/YcT7bU+9/P0
vWmCSf9rHuRVVzdycc5bu3RZ1lorlPqm5d8jWUHr+qm8qVx52lAVhNgNHr7n6xaRPrJrB7+/c4oX
NWafWiEjBxZDOJaBwcoEgSEOoiat7lQNlH7M/Bz8BkgSS9z43809l1L8B8E3/2DYVEHyDC6u9VAl
eIpOx2w/PzYfxo6+UPd7/UsNwqAKusBGBaEr4wkV2i0TAz7RiWHZ8NLO13AJezamPa5Vi6DhDlP5
Oscv2eG6gouMP7pE/wPh3ISW5brdjgDRndfGOha5r2FQMQ4CWngeih/XwYRbtgHjTlM1hXNjYoYX
RkkororQqSHjCROuGQKFmLiG1teLiLNSlomltXWN2YUqaqjTMPGi/FVNZR0yYhwEAGAUiK3zewOe
CxzWAT6IbcfjnuAdEGQsLn1V7WQDhoQ7BJZl1JngQQepztVAIWBSRhsfTBBpg56e0gQx5v+BJ8El
5Rc9fP77LYKpWzOsqDK2HA7NWeIYxYpQ+Xp+7/GUVwZJLEy0cn8ALsaWoD/dxiR5ANDxuwUhGusU
y64MGQZ3cmJQsHdlCoyZ7pz0STfv4WhfXyfRBbgVgzs3NRlIPXSAGNltnHpGd6wHHw1811FkgnAH
xizxJB10oLR6h+mVGUZLOG7Rt8F1GNHFg8EucOHX7iukM85VzFI0BHJXI6A1u952Y+c1G2vEZ36U
zq/rSEKBNkjrsm7dW2eY4VoDCd1eLm1CdNrs807i8F1muXG7beVZ5d2gNNqczfWIZWPJ8mSCLnBs
cG3HKoogslem9n7s9Ni42UvQImssPXPRYoxasfS+bSbZx8gWdz3fm4/JSd6Vhr4+V07Kg/OCjhVf
dTPDVS3X2ZNjeJj9Mkhf7XcZ4YnQcdouA3eWZ8PstDnFYk82xpO0xUOyVLu8QUgIU7Imw3BhvPbL
qPkxaBWu77PIaG2gbY7xIMYbd0B9PYJDyd00fTY5qG6DKQa/qb+oL3+NhbcLHi+4IgnehZyYzA5j
vWp7YFUxDsePETNyR7BhjnuDnVKZbRGtKuAMiqJN9EcSvuQ5x1gSh6Z4vduxgiI8uKVmj8BM4vUK
OOnZ+HOOUS1MOtSn5IfrkgpOzxk0d3pyo+27NoekhXqX1kHevJWhBEKgrYCw0WmH8nvkEzlTUNIa
fN9Kh5BI85QOvmIEKajpGPjQJfXcQlkQ1NMR5kLNOl+FxuZMNRMLy8joQZtPcfWWjl+uL5dQlg3E
6o5sT54CJoYwAQRaCNLhrjEa8BcFy3Rw2PE6kuA2QFfJH2G4VVvaEQRJNTamz0Dscprrb1P0xNLP
6yirInPuKPro4E7jNUJNtHhw8hQK60C+jTsnR82Y63jldz0YbjVX1kclespqYOxDuNzSkOfhE71Z
Qmlexatu382n6Hm+T/bzD+UYHQugDZKAtchcb9H44QpW5dQkVkjt5bfxPr2tb+NdcmffggRqD0Ko
fbuXMRoJ/FDEyEGFTPB8RQKLsxhWVrYxCkvhUpkg+kZ+Ak1w17dKpN1/ENCvfb5VmZag5X4AAlEe
2XRrd8dCNjdPvEn/SUH5Mh1bWawxZMCYnxZ/vs9Rb/ezDeZd+B5/U3b/8NzSwHiG5hIYP1Pl3dA1
GcYWvYGVLQia+wsHhQ9jV0gcHtFB2qDw4WirHnRSj/DfB+OjN1Afe1Om772slkpwO21l4WOwRlhg
NHMCWVIHY1EMt5pu8nSnpO+Ofl8uT3+vChoamRBltxHG4M+SPVhtkTVt7cVzqyHkhQKmcanjwFps
U7J6Ir1GJJ0QdLXraFPkDIQy4MGDoDou/Gj0u6W/mYnz9xc7nqMgTcGrGM8rPvBj2jErtBCv7rjR
4cRNXoVmMw0RrbRynoz409ZlxPwiK46mduRcTeTS0JRzfpR6OMBjtD61Vv65njUYiPdsosbUBAl8
YkpeJzIw7Rys0ZthyNXVEy6Dahg89Jh0S4o0ajBYu+t6IbLmW7k4375SaiQIQ0Cx6Z5g8Eingbcl
DYrC78IevfuPClzx65Aiq7SF5C7EdszYzHr4xWVZnbLS+eipdqcbsWzGkeh8QUcQnDeRhUMH3/kq
ou+wbyMFp3jqVVfL3hrrDVxXI4pEElAvSxxs8Tr+B8YHaaq+mCtLA1gdxYcxL2/jeTg4fXhMDPAV
Wsv/NIqmY1shsq4+ka3aSMlTEsQE3W9pBisCJkxMcn+dIg3tAph6Lcs7XI6rQdJ6i8Rp5RD2ac5W
EUet/h6roJQinelVGEhg1VNQEN1PSfww2V8JBmRV9ivu0j06od2ejg9a/SWaDKSa1jHSzP8HhVLh
LoK6b21H5vyeUldyvbZwNjEy+tB1MNhJ/6tZWonREZ5KxF/BNEfXhlDOBKgdAdeDAhNKyZcufOn1
h7bcLz+j+f0fxAG3BMoVEdsGafG53o5Ow5Rmgf3MkHec8Sx0rNTrZCXzQmngdICnw0BYj3fjmrwr
4sYACqHZE77Fy/L0Gc3/fpFXp16VXQqX3Sar9mzwOO1ZqmWBKYMbjMctZkaSn0v8rZoKjwzGDtmg
u0Wdv4Tk1epQnpLLCHOEh2QDzlm5bFJYjskTMKgkv7HNl4KEL6DQ2VlY2X/YvA0SZ9xqXV1U3cay
VhnmCO/n9NtgPV2HEAqDajq4xoiPgXT6XD/qaWRGV0KYJP7Z6r5d7pJur6Ct5DqMeMf+4PBeUITj
ro1gjfRWxv9dFHSpi4TOoxkGeaDc1rLOGeG1sIHj1L7OksJsM4hFOjQ8odVrGr3C+RdTsQHhtNDp
MUc4adfH2PjSjIe8e06j4/V1k8nB6ZpS5ZGdpJBDNSFAtZu12EM77d+DgAsAb39YZJB+czoQFeuU
4gogVXNbWEHb3MZSNtT1dcA/9JBZg8HTUb2pO6sebh6uSY2sgzUROFn2j2H+EsWWO5lIlxr3A+zS
BHLz9MUu/iEnhHflH9TVbm1Q8cCdHSsGKrL4qB71qCOLnQjODwRCoQcG96GEjq/iaVA9AFsAO25M
2mum4/GV6NHnMJmoqcFsousbJTCzYAJBlR7YL/Fu4f3GcUa/OGpH17TvT0wN9umcHZVy9m2zc/X0
x3UwgeqdgXHajWovTMsdAVbkpwH1bKPljqMkPShcvY1AnHrn9bLoKkNoZkEl0qK9avlz1o1uLJsl
JnCozmThDCmmOpKuxl8v0aZX1PDtrH4+FA7YK2znbh7012gsA5rK1E+2hOvPN+pHFw3EAcW6X8ix
UtRzFNXDLMuprd/Onawz2biTZdtDpNbonvEipToWduOCSlBSvCWTgztGQ2JUUx5BjnQCOV0/uVPn
QJBcct0JfOwzSdafb5YrLh24vRNgFmtP+1u7302ttp4n1+wLT8bRLV438Ipg/DGeYfzN1xdqYTod
rHc9o5Whu2kSWczpdyr9cmv+g+AvvRytxeWkAMLc6YfRmzENEfPXb5TXe/Iwfo1udU/7gvKXu3of
BlnrZp/Fr0z2EaKbF6v65yO4q9DsWrts1uAuSMKHEbNpbidMV6o8q3RrdAMPqofMKJXBik3VH1TO
esQOU3q1AmremG4H4sziaw2i9Xhyo0liRCQbyVcK61OSdWCegCtNawzM3tuKzHsRm48/wnDmo1JY
VXfOioAHrT1irGYwpvsiQ3Vd7YOaBCOJr9te2epxhiNBFnFaCgAujb+E/rI8JuhKGBLU3P4tCZ2J
JMNGOzjrMZZO0RYESB3ZzwOieqpbqrJoqODyPwPh7EdjlB3oTVdvbEYJr0+T97b81mNyBSPfytSf
NRDh7K+voEwpOFsCehK0ihuQS1ffhvCbNFQpNol/VILzmdSGUWpO+P29E39X5vFAivK9r83ddTFE
qZnt0vFZp57WMVtW5a4jw1XsnZ0eughD2wmSf3e09EvtZJYyUMni8X5G0tKpGCgMMRTdPiYBqV31
UIK/A/bD0LzmQfkCG1L2/nVhV127MJcgIgVnvomK5MsYNjyfUAOsPUZ+UpCjjniYpfywclkZjFDA
/5AuYtmtmpBiGIA0Y2oQbSu37v7lXG0QOKsLAtxhIOtdhrZP12I/zGiHeX7X10t4X24weBtrN13a
6tANM/9KnZclukdlwJT3vqW/Z7IGAKFJAlsrPF0dkQQ+R6gqo9VgPAnOsPakq8jW2P7U3Q7JQy0j
RBQerQ0SZ5LQjDIMmbFai+6ZmL5JAkc2P02Un9HBd/ufNJxF0iMtqZYR0owKHCYWKHoflFqg1j0G
/XkVuAQL2410VDu+ZcXXinnjIDlkYhX88wWcgZrrBr51Dym76ie6KkvZhCDhnbWRkDNQS+4sYTGt
EpZv0fiMqcCd8hgOOLh+0aWYaSiru5coiMPlh8ylDI0yhkAYxoWUthcu3hj9iIwYlGf/cj3+kY0P
ntGx1ZZBXXUR8Ull3a+PZP5g2cmUpdVkQnFHTM+qfgTFJJBGBXXKN4kSo2XTpdOPSVbbILR+OsKO
4G9HfRxfsdIsc9+Ea4SE2O9Kr7kRiCzNx05WjS08XRsY/nRpSd5Fa0Bwsb5TzHEab2koCV8LVXsD
wR2u3mbqYK0vx9F+iftfs6wrWiYCd3RM8ObqUYiV0koMq8winwx7XcZoIwPhzs9sNPbI1nXSGGbJ
6YXXJ3s9+rhuwSUg/O1etG3aI06AdynuIVD2L4oJvkgZlZQMhbuLWoaek26NlqrWa2x8S6J9PklK
Hy4nRK5+5J89t7mDAjq9Js9WSSzVdQ5jAeL8b9pj+mA/qveNn76TY+fnmAPvY1gYJreUaOG8USQm
VXhYN9/ARRMaGwXA9urzTYrjmewtwTjqtrrNklvVmdzrOydKVZ8JvB6CzWNVSbQ4sxqARfX3UJvB
RDP6S/0rnL5kMUbYp7o/jCToHcdvmmJn0uLr9Q+Qrvi665sPiMOqVHFTwgPdqbfqLkScc6cF468C
c1V9elz21W140wblG9k9RZ/d6e06/nrILpy1zWJzdqTvVZov6/M5Gr8Z9auiLwfW0l2uqkhpUtst
s0w2AWb9ldcgObtSxSwc7dXf6THaCJ0VThgwHBaFSfwq2Xnh7ItFy1adVtG0+WhPmAj8rsgGAMkg
OOvSt4tBcP1DVZ2dNT2X+ae0yUCTHAf+Qp51q66cBWKkt5havVefwa4bTI/wR9vFj+7Mfal69bu2
C5/Td/qOUVEH7X7wHP9V3xd+IQsISCTm7+wGdBzzEP3evC/58Oh0z0YiuXfEECtJABLreEZw+tHn
+tiQ9UTMy4DZYYcsfNVk1RziRf2DwenGQLVwUm1gJPn8mhQ9JsgYu2wK3bquvpaGrERFeMpQmwJi
CgsV7SZnupvWbLVCh/9hoaGowUhuZ9ixNvGb+hSnRyLLaIiDRSi1MFAojfYrvuGnoGVXTMWMoO9z
94ZaaahIcosWOwxCfDTuO1kaWHiiN3DcrdGGS+bMFsRLyFdjPtnNMa68wj5eN1WXfGbr5bSB4S4G
NDWX9lhBKuVgP80BuUtOeuXn7/U3TDI6pvv0lD2aXhhchxWq4waVuyHMLEfOrQRqr9+itJFM77Ei
kWw1ExcWEf17KnIB4IPiH2Vjm2u0iJDfyNFOSw5qFnRD4WqT30V7wwLNUfb+DzJtADmr3w6gvtEV
yJTbs3ZL4R174WAiNUlmJrlhBV4khjMibQ1qFmSv+X4bNSyUVlfBTj+wiaGbnnb7vq46ieMi3KSN
QJzNWOw6S6cFBYiDkz0tZewlkXWTT5IAulDPNyic1QCVZ9hFA1Bovrf102g8FgTsSIfrm/ObOOaa
OvC3Cg2rbHLWasol8tHHnZPWpfF9UwdT9cYqz05u0EaXhDesAz+Lp5s7558e7+AsBU0Lph8iCXXu
lYxGGhsjXTNuSIXp0605f6MyGyzU+g0Gt5o6SnAME0mPNUAQ635RfFr9934J1PBnYwSNrFFfuHkb
OG5VMcSxJ20IkQzjw5x/qBqGrN9II30CdcfYWZA8YSwccnyUWzh7zs2qXPeumyePNZ9xKNFBoaZv
ALhVG43YSGoLAG2/z4pTof8PdIbXFVC0MYhH6TZdL0gc3fPNR/u/EtuYTezpoMF4ruP+5JioM1uG
1DxpdTYftaK0dlPlvGhGJ6N2FW0TSmBtFCai7eNi+hmYYibTKSeYJvpsWU8ofZy0m0wWthGtoq6B
jxlsYygi5uvARq1X6ibW1yOm+WFCjpG5+Eqp76+vpEAbUFyJhmyoBGJtfE6jg0lUEtvMPYKOd4/E
IXHzupF5oZfRZTRM/ia/Qq8BkuF86WNC4k5BHWILsrZ8cpO8j5FAUW7tJPlfFmPojhXXPgiAygA0
UpHfWGP767qcF8uJD8AvwNBhgvokbNu5xlTzpNWo/m8xSYBFLv4z6Hfn8TNUOhZcR1rV+8w2/kYC
KzWmXKACie90XwlqU0x8aD3HCN/LnDFQB+BW7sG6OZkYd0Xaxm1Na/avw67H9hosd+pS0AyHugrY
BuNjDBYklg8aDDcuQzdiu+tYF0rDicgZqrJt0VSnYDGTzkIRMDa0PlxHEG/Xf4vIFybWLTKaKXC8
xL6nKBIax5tWNp3m4hyfS8HXINoDQeSyx4pF5a+kRUFsrLkViR76hkks4oW5WpEQmUDFCwJuaBQ7
Vz5Ck9gMDdSINelpzIlf01vMe3Nn1Zv0wtXrXdwXki0SqsMGkrPyJB4tArLp1jMYOGwq1U3U4SUr
G5+YCia9yZidhGu5geO0LxlahrJnwOXm7IKPhLKnppvBg/J8XS+EOKhJWSeaYpaowYmF6RylOs+g
GqNOdROHFqIvRaCgFZKWsuo74QpuoDiRCpo5zGQ9LEaHKe3f6XRIsgnVN6XXUhlxpxgLPH1IF4K6
i69zHzR7rIsSqmjqg+3O1Xcrzk+NpsU+CBIPrSEdBLg+5y6sxUoM+P8B8m0jJnhHSkZwgnHLHklt
nGjS3XQROZbDRx83D+gQdkFNfNsUxLWG/Hh9F4WnG0xg6tqbDY5UbhdBT1OFOchCvVxBWrvR3XD5
DE1Zk4dQVzYo3AZWhVYNfQoUEie+MrAjidPdgFw6HCCJcy+831Bfj7EKYIuAX8VdL3ZXj21UAEvp
A43lPppY3BT94JFfY/qKHflTpLtSGinhOoKtAXzoK1kWf6tqA22KfBxhV+ZwN1H0nap66lOllxQ+
CO3XHxyeRWKOlRGPJNaiPNRBSvhbVwZjObjM3qeYj2y2P8CkFVxXkXVzLhR0A8nFIyZbK01FB2SO
DXNiHzcnK7yu+ZYi7EeoZP9kaFx4AI+z1UfCQhqjq4UvkfJMnbvYeAExZyQjAJQtJue7jrSkRkmA
RVmDOLwPtsx+gVvwVoKca1L9DAx819dShrhe55sAblYr63AYIKqYjtKbzE8d1JUsqh/hZINJ+jVP
pgc61D+vwwq9hM0WcmdCLdWE2RVgIwwXLZrcjw1pfbZw4+DUGRrK2/GC5xZTK0F1ZCUz/ATlNmZv
bfPRdzd65KvaIa3ctjwUxm5ZcjSHPNkkdikBefeNNRzhV4MBxbsusPA4bj6GW+c2KTo25xCY0edi
mIM6uwHHqAREuKobEG5VEXpMzbGBxFl20tspaOa/ro5YvRXM60ZXgmNgKhKHYGGr8p4tsGVYQpX9
7IwQdAmu3cjIsoXrtQFaDfhWLw09rFN0PHgjsuEVS71If1OpxHZdghgEf8C4C1ohcBhxhqTNVS3H
WCUYEtAqKizZVyjdrxz1r7flHIazIIqVRHqmY+/xbGSghCZhMCcgobmuYZdX2jkKp+4KXms96yGM
jUdhkb61eeI24edofvsXHNAGg5EMXgL/vrYnBFVyCt/H6OkejBeH1rFqVx/7/Ug1WRbk0jxBKPDH
mlA2FZrN7ZBmoy13MiaM/oUaxPOLnnq25ceK4ZopyvfRmikb8XB5hs4Ruc0qYp1mEWJWXkWXe/Ru
uL0TPV1fQaHardT5CISAFoIvQ2fWhBnzM4RSdKRcytF4zwwr3IeZI+vduPQdVwofYx1bh/JSzHg9
P0Wo/VwmdTYwOyOrTlp8YL1+b6CBqfkK4tfrQl3Gt1e6IMRbwL+n6/RikuzQVVpmFxRu4+ypHzvy
MrnaU+XVNxjBAjoSf/yIvOFTlU1I/U0ifO4NnONyG6Z2SWbP1Gw9y/1in/Lb5bELlge2e1K9HP82
uOV+wD9bkeu4X8zg/3F2XTuS48ryiwTIUKL4KlOmvXcvQvf0tLyhvPT1NzTA2a1i6RYxO/swg22g
UySTSTIzMgJ5rVc0l/jgC/PB+7JLXjTXclSPueVV6bX+8Gp8n5+Z0yKpMDPCzrTLEv0ZxvKFt9E2
eqpeqR+5tsd8fMFl5Q+g150vbEd/KJyLaGuAHFESgE5PwuMpWnz+IJjOKkflfcQHxNpFXb9q1pOW
7El+Nxk4KSTOvXLdPTYmHBGxqoelMsOYnnkauTZMP1TQIwchpXoTVI914M+VJCStuvmB6wmHxTT0
SQHKETyRwP5tdKClp76Fu2Ef7KjsBFybS/ASqcgtYv+CLuB4LiHEFvSlQrGlSmdUDAeqpc6EGv8c
9l5XX8qUxE6LYXCeQ3uCe4N3iUBPG/aK9LklTqbe5NUHXn8uK6+VCTISG7sDG5jkMFmLu8jKQT0P
LwfbEjUvx2pUojQL4DHjbZDslRgN3aGvRcxJIcajPtt/DafBMMkiLoAcIPjoxZQmi5s5BWcpeMLT
zVB/0PJlDCT78FR/49iGmDjipl7pba3g5Krrx7mYva777NP4g+ShU0/anVYRpNQzT7UHKHCGfjq/
QhRPshdPMRvCVwgOlGRxhM/ASBfkX2V+8aC4z8dyo4F9L9Zf5iHEU+ZKUeJt3Xcgd84kBeq1zXIw
03+i1UEwSEvNzFmBWbCgVcirypnJ66xdmckdHe/OR741Lzo0JQS+Ei19nDYYqoq8Y13VIE73jO4b
nEu4bKfNjvb/JfgcWhQiXWkaCW1mWEynp4Rv0Y0Zljm6lSuv7Z8bGvqR6tbq3+c8j5xXlKwba1xI
5sXqSJ9LAkET2Z1LNpFCgLNzzWyaCgaaYo6cEHxYytA7TRFDkK/0DSN4KUCSMxfmw/kFXAt2h9Mp
3B+UJqgqkJkh2FmBM1iXJG0d2lK3in4nyT7++6zMMo/IkaDsjxZ38Wo5txARzlS4Zpj/DGgTzkyn
YF6uPZ8f1dr969CM4CQ6B7sHXXZAOye7oJmuSUt8VeeS18XahfzQjHAQmnEbqg3aq5cKYTEsh5Kx
AS0BhVrS+fH8PyHl33kT3MPgwZSECizVYJsF9to341dr9nS6NQbwPG+WJ7zpzpEH3Kfs2reEK/H6
tYgjo6USoGywIByfh/bYaOVMACsfMnP4nadk3FrpnOyLitqd0+VB/6BUpHmde8K9vu7KC2JWg18n
+V8j75bAqi18IKi8LmQnx19iZFYX0zpq3LwnXpQ8Vens4pVAiE9jSdL+z44+GfWBrWXDHgTRYDQB
+mowalp3XjzMsAljc/LMoTpYs/fcmDwM87I10y3XrXdaRY4KgZ5+HK7U/gdc7hu4/z5TfzEtQnsI
2xqjsk3i4IHXyWXblG7G/lp+F/NjYYXhJ8uTQMxDwkgIktu2AeHhSwEppFi1HCOU1f9Xj5eDmRFi
vhJVKXTBMDOK+nss9kO9qZTLEqliVfbikFkStjEDu2wS5bBks9AtqV9UT6X6FvLIL6tUcmqvBuCD
UQl7OUSaDJhO+FaRbdr6UelcCEC7YPVycjN2le5Vi18km/qkX0lwZ2FT444Ekg0Lm9qk28TcK52v
ovkmsdyg9vrunk3IYsk4MdevSAfjFAI+4+D1ainm1KjuaQefNS+z5jWbAdzXwk1RtyDkQGLyfrKd
ml2k00Yy6NXQrEFPAu03aGUWsUTcmALatHHjmugQrCN3sDqHRLs5uUEwqeoPO2zQpvWgjaC5fBrY
haVCqFjW4XwKWvwz9f9+hTD1JJ26atDxFfT21nqH0uS29pI9tK9Uh7gt7ojO4Kn70v1VOZHzg/Kg
ukk9ZZP5zJvfz8/I6gl8MCHCgmh8BqC1w6eMipU6+vCBVEnsGOi37lS+N0njjZ0p68VffbGSA6tC
KM3CkEWNBqsQ1nCKDYhsfn+wm9gJviM8VqEPhwkAz6QDSV5Iju6V3Sh71sscQQiwsY7GxizCF6To
TeVwhMgrKxl+2lgeT6dh/J+FFtGpJdLsSWbCirptcr/b6Vu0SO+/ai//Mh3je3JDv3oNFMf24n1x
0futM7rDu/HwC4jETbnP3MFLPfkmXPzr3GcJZ2rXtIbdL58VjhpLcHO2TECrI/SYhPX4rPS29qBB
iH5w6QB4S9PFEGFO8rj7TbQE9JNpMLEvlbAEECuNXattbrdOWDACQrMxaNFJlIJjARQqHyg1VLuM
hma70YeUeYDqUr8FUWHntFXFAGCNeBD6uZ3xizAx211Oe+OypBxZX65o96PaWY/IbsRIBlNKQEJU
2a95MwQXaR1OoQM5sc7DZkJG3Rjmm4KybJvU1NzafI59rigQc7a74ipPGuoheQ1Rnbxun7NyGi4C
i0XuqPMyc8CQNlyzqinuSognf4JYz77OgWTrnAbq1Imnlj21NoFJiosGdO4gcGTmpgA8yBljhSCF
3BjvcZt2dyWcOvfYGAIPWc6FN7d59KQkveVkUW7ftVk/UScFWAUZmSkwgPWzTQjMtpP1S8XUXUY8
LFpkIKGQ4A5g1zMczqJxB52lYG8qGR0QoHl70TFWv9hzPz0Bmcnv7HGMbhs1TC+gUKbtuUo1Pxt6
9SfmOqTeylp971ud7fsiwm8M7DrfVBPlkztPWruvUey6CFOi3qvBEIIdRS/s517t2+uIT1YFZL9a
fAczVTZBZHXBoshp7DQwAUPOKcxqctFBNshy9KhlxQapMtI5dRCYQGgGaYdOcHXQJ8dOdO1hGpvw
ngR6hORnlQU3DbP0OyQCIgOUsnb+QeswaMB5H1YxJr5WIDXEKdtBJobcqUHaXkS5oVwzq81at1Lt
xK+tYPqxGou45ZwU7fZ8aPyTnj+3TYTUCJmRiUxVbBP9On7AXfMj8e7Si8D7VTjxVr8t97H3OlzS
/bSJHEUWoP5kC85ZFy46edSUrF9ipL396pC020WPQ+HO94Wjv8++7Sf30CamV/Q2uEGXe+TIGmpW
ryQMUtcWhAnBXSnYnzJsaBKmGH1bEqed+LVFZtsPuuEzT+xfad1d0QKLZpbT/vzEnzYuCjdJ4Xwc
W5YOVtlj6MqvtgPV9FWEV68dcHCC9BA0dWr6CE0mNfH16CPko2OWVFKVXQuRh5dZ4VwcjQi0whAR
cCnPPTUyNyl5mMh4V3eylMLqAwfwN5QyoMh2Am+OuQHa7jEHkFVrNoHRQMPUZp8pqKY2tdHjALTQ
jmcoyHGrGeiQFQ1ZubIsJFmbtfEiE/fPVwhTTtu6tFUUEUG/y28CZdwSZT/nW442m/OLu0zciVsf
GBImtocymYJKZeN2oOxzjCn7BEHDj6kq711sO/0s20er+WL0ShgL+A4IcvEBqWQpM0eSNG47XBo4
Vyfbg/toOIfaEM9Erx+vExkT0NogTXDXgJYbl12kG46fb6Sd9C6bYFOtvwqK24z5atWmY3evpgyV
tD4+ZDUtMEgCSy4mNUAypC7sws1CshaOrjFemtAvVzrPBgSPkk0MvSvtr/n6sUNNPIQN1L2BOBEL
Pz2Lw6pvgb7GKeeYXXIZtbFfIdVx3lnWbmkmRJo1iBrD0B/ukYNncNhNOe8DPBfKeVenzLGUa739
OW9jecaJDnloQ3jmIY9gMEOHjZBWfKPVbb/naSjrk1jbX4dWhAdeME1GxzVY6QeoIKdLP3YKWkCv
HkPJU3LdIQwkuAA/QBlVVM2LraJKFAWmzKH25wGPCZyXuBC5vCn3Jm8tsKbnTlTbHqkM2XZbWzEI
GuI/goBGRMKZBEwAhbmUgkrlqhnv0+C6kNGFrS3YgQmRcCbsCg5ePJjgxQQFx8oboJV53ifWzj5E
jH+mUIiGs8bSjg94jqfKFTazZ0zpG3QvnxMl+9ACBJGMOFUrq6aurxwYyhcqw6XOKTxKzBRvLmhJ
N25V7wLDSbVtzzZEB2mUa80jmvYdmsv6DNYWDEAZ6NWpOOStP2/Vgy1GukmB+iiGyowHE/4I5TpL
xt60auMP854KADYAEcfhcMz5zMoK48qs8JLrW72vdlX1+/yarVayzAMrwkZOWhsc6wOsxFAo0aYI
p2T6wIPxtiG2qwV176IV2SP94A21+cSgeOSd/4LVqH/wAcs0HExlUIHovsxxY2vT6c0CSH+c41+K
Ue3UDrBrKVHaakg5MCc4qZlr/dAHGG8RbVs0Ao+vbfzSd7Lk71qGADA/ZF6R8VIh0SKMKo9ycBzh
Hjh36fes2t+5PvkmTR2jCa968qvntRN3AI51RnxB0Ito52iKLTgozpgVJeBf+q5s7TqOIf3Yyq4t
ko8Te8sLarVxGGDKh9nh8eVsb7sS7OCNC20tr/5rwsXl1LMoCojMgraPJfgx1DaaIFymorAnpyo0
rwYbGSkKSWJ/NfocmBEceSTaABpDmEn617a67WawB5GNndnQeNwlMzL8fy2LIwxM8Nyp1QIe9bCo
5rPb2mHm2ACIl4s+1/ktsh4J/p1BwWfDyKqI1iwzSJ9T8wZ8106VGBIjq/MHIOzSBAGctngGQTC2
itFT17gBIEpN+jokN+GUgJ75ExrXOACdBs/a8+Na3Yu2yuw/amNQYjjeJFnVdVagl4g95sbm9nZo
tmQh3dM25+2szh+Qyyb4tFVweQsLleJiOZcp7JhAuM9kHyFz2impf97KaiA7sCKsUm4jC5LMmEBu
VldFM2WbsFXeaWvPjq5392WYWBKLa+M6PNOF+cu1YFCy5dpgJqpTp6UXTpdR9Pv8sFbPV3Q02aAj
X3I44lVZDbUsVmxYydLoHf/earW9q2nlJ8F8XZgGEGb3BXRXka0pJRWd09MJIDMdSs8Ekhlg4hOb
jsc5RRfSrEANvWdePag7RUVXvFpCEc/cKGBnnOPBjVHDRutdX4WSSvkSMo4uuYt1ICqXL0DHolhB
LtDRMOcBg359+DVEwAI1MkDlyQ6ABaAroPhK8QzBRhB2QB+O3OiDFGp7Pon2XLscC78r3v52CQUz
Qk6GWZ2CAi6mUX2pdD98Nr7U98nTrWsSOtP2vLETpxRsCeF+hPJQa4aw1dM97ulOzG+ZLXH804rI
HyOQCEPvO944YnNYU8/xXDdh5uLavElBjeMgOa65tNWmLfIgqVOYi1BeCQaYMWnHGzCKcafHCXHR
5N19386T5ItONv/yQSa0nhYREcQZYdRGHKC/tUoyt9Z/MkrBEXUTQA2jY8O2LEdJ3FzdFtgPRAXc
EwBZ8YVn9E3WJCYUtysNN149b65YYAC/xkv+3sdWsgGj7W0bzvRGN9TrxIaKajKnkt2x5rtQ3IbW
KOgHCBW5gQckZ6t4BFI865jTk31cfST2myVTDlib2aVbwraQWVpUj463yFCCxyzvoKlE7MHXx2xv
sdSLGoCujPcQXO9/772H1oSdMvd6nyQ1rLVA23Nd9zN6x2W0lH/cUwwscF08zzWgdTWxozeAsMTY
B1HmjpU14JnZ54aKlFVOnhSW6B6S4jWAkWNaRJc154gNcZIijQmA/rwHl3j9NBppNzutQsmn3SP9
nIJkBSk/kqeLcnQRASWF3+Q0rdU8lSzWvCqokEBuinbyw9nKn3WrNX3SltqT2hLlJ6hLuss6U302
g4DvsnbKPbRrz1dRTPIXpQsCAFxQcLjrUOv469cv9g7uGwYKizhkbPHpDbacMaQsxmzkw69htEBE
Qvtn9GT+p+OE2MDKEyiUqCdZraRtu3ogeOiUweCk+VczgSnmcmZgHnVt4uv0os8bp5LdP06uVssA
l7c9OsUYCDSEx4BNWhpYAOm7if0Zx49jhbLNVas4qfKs1jstlkTgU+QJ7AF4iYZxKLGAV3vZUgdP
qg7kqrm+9HCQ9jnvvRFtwik6kv0WfIPJG8h5Q1i1buxKYnjtvDy0u7w7DuwmelQoA9ieXLtptzEd
d8OkSW6pa9EA6Mclf4buESpCz+t2aPWswAqCSq5q9uBWn3jumtYCDJeYWjvIDk0JoSAtQzxnSpiy
Q+jnhdYOTdeOmmeSy6lsRMLJESYQiawjmAnAelqNd2P6xvLSDabvSFpDP3n4LY5hAjmKvC46MsVG
EbOLtKYYWuw0Y0fZA4MiEDPv6+CxA7QelKHnY6m+5g+WCj1cFLdQERG7BjWu4JlrLKd05MwQR2HV
oz5j5XyF3zfBC4OQLLnuws9pYXbZGelPU90gNeVoydbuL1XyXYOCMa8es3lXWF5c5A/nP3Bt6g+/
T/BXizdGaoYIw0Bg4wbdT5ua3hvNVxtLjsrTohgmHnh/iCgg14xyhXCIGTXYcyMTM1HrkVPE22y6
y8DaA4XzNr3n1uRFGjJXbeFnZe102UeFem4AguRfpnGRji+FPYJYEBIa9/LE5+Jf4ll0+GmCm3c6
QPDjMgk8h4JSjsn3kWRFit9gT0m+sZDrT3el4mVhDkpZifOvOeTy5ATrI3gN0XtxHDHSEbhjvS+w
x/TwPtfpXWH+AvOll2qYBtsAIcT3+SVfvTpB6M+AW+LaAnjcsUVUlcnQUWw3tHsx+x6dZ0X3WtCn
qP/s2H2sewS3Yimb0VosAfwN/dZ/4Hjm8vODyDhk+mTSDFIDgAbsRi1wSJPeWjWR5EDWzFgMw4IE
CvKh4oOF8yQKUM3OgCpUAUsgToA6uyqJi2un2aGR5V54MJa0qVgRpjAyaO9tCwL2Lc03RvQ0mLs8
uNVl+d21a+ahOWHBOJ/MMJ5gzoIohG05xLgZDXSYyp5ia8GA6hSpKktXlxz28bCQ0cUOhsS2a6S9
qyb7en6IeOoT7TOTNYWteD1uH6hbEqhdAKkreAMNCHAhBKbi5NEKayenAGGXtyGUUg107EqutCvr
dWRNWK8h0cNMGWEtTfYzL50BbO9xRBxLd3LyYYSboZWBAFf88MiksGaJSdAM3MOkXhu+2nbeUF6r
MsdYWbAjI0L0nocE+m/LVT0EpyTPLiLdxbQ6NoB4MtCwvrpi2E8oV1AAQcTOi7xISEamZQ6zx3jc
D/FNWxhAq3hm6JPiKYaCUoS+y+I7tq6CeUeN2hsIgJzq0gcSx/s23NQBOm86vx50gIGB4ek3uKBB
GbeMbgcmCaurU3PwucLU4LjpCujP4LgB2oEBD6bVW8q/BsX2qSygyqZGuNzW9tCxebn0BfyrNL1G
eY2NjcFaJ4326uTX8aYyrsAxrJd30PPOp8Ll+gMz37I82layE30tMQCipP8tFKomx7u4UbNgUFV8
DcM0py4BmSH63VPVafq9VYROMLx19bg1zbsi9waQ850/XlaCFcyDAxsd/mgiFGtRCp7qDQo3y2Tc
jexJn4FTKi/GSHKfWN1f/5oRe2aUOVBYE8NM0bzF9eCF1a7gMsommREhIJpEidDkuUyl8tGw0Oli
Hw0i5+drLTZBXQhkSdAyZrZYEde6cUBWERm2yPrKgv2ceUO4r2nmjellWb6OL+fNrQ0JaXQ8Af8U
xsXlUVu16kg4Yd9NvmLvTPtxlt1oJCbEpan0wVRpBRM1v87Cd275ioyEf92EBcVpVUWyScw1TaUx
QyBuwPEx7ybyqiZXtQwfsWoCWUlrSc4Dfy4E8KjXtXqmGEU/PlJ9P6VXTNZEfJpXJgZ44P61IQSp
ydR42CBNjgD1Nn8QczMBnm7+1uOPrr/PcCyaXS5xt/VhLYUotjzIxbQhr9qOlFOfgQFjH4Y/MVIg
xud5F1sLhxQcYP8zIZy2AQoQuVnCRBP4g7LDm8b0kuJmZr7eSLLjstEIi8SmMItIB1PMzpxQ2w3x
hzlLEE5rJ8nhcIRFSrtpaDQVNng8gQXMIfRlsnNIxVwaumRx1mLnoSnhINEorwOtgqmh/KUpF1nz
UwHXG27Pr89acgRXfw2FDEpwSRbfwHMyABHUwe0m3O6YZaEDSHOCrr+EiIEb6DUextUNmKG2kxlc
RzS8j7ikMXYt6B1+geAi1ZhVTQ9WP9ew9/302+qfILMz0QsefpX2JlZlI14CtfDCo1DJBdIJf5CC
Mo7PxJ7N0ThoYIzr6thF+0AWP9PSz4KLkczolH01kEJu8RSXnIV/oumJ3UXJE2lOHXIGi/8ePBRo
rkx1UFqgEnGal+4z940vw4u+S0B/nXgPWvPwG3CD1/bavpwktle2BlVxnOAqgDviSdt7WoMwn+Ic
WUKkbXt5u+1H/7wjrawiuj20RfR1IeJTBXetcqiR8ljBu4THqP6ieXILSK6N9h0TYjy4i8qylyv7
49Dgn3h6MJ2WDu7pagzgNiRxsgQtovF+7q4SQ6LJszZ3BwP784I+sNOrYWiTRfHaVkKgqpECHtHU
+B8W6NCILvhG1ZlFgSuxGw3IQQWuwV6HWoJGXYldVEMBDySJ1sImsvz8YCCppcy5kcL/NEaumrJz
DY4uriH2yxwA0T6RzNtK5D8yJ4TKGJy0oaLC5zL9OwXmNNY1J1N8bl/YmEsZabbMmuB+tdnholPA
mm55dfKZ9JFD6h10VU39Pu1+zvv6yvuHLFpDNlCFyLoid3I8ldTMGAfyM3Uvq6tk22+yp3I7XdT7
BiJAzFWeY5fchleFk9woH7VT+lDkvfIQcJzGDyVZxVP3PP4UYZpVNbCKjiqJSxuOpNhFS3pA8zbn
B3y612AEPCpQgAdcEyie4/Gac46y84jx6mC6Jp3HQZaQ0wf61yzN6CfE719SQzawK+K7MpnDUq1i
2NG0n5T6yEbN/HXRruit+5wObmRKXg6nzTWCRWH6kP9NtCCAReP2I3aNt8Z/RM/wtvOffjFnfosf
fuWNH7uAXMYA60GVIb6qnOyifAw3s2/4yNBtZdXc0316PAmCK2fqUGpTvkx24IMAqmcXTfvOTE+q
IrVy5Ty0BPDe8bJSplZDsbjxDFQfXjRBEEPvMQivwcKWbGKWm3iS1uU3iazwIdLsaGuB/PnpvG+d
crIcLYEhOpc6aeEwWPiKARoUIN4Ha4TffmWqczd5kC/wYmybS2VHJRtndZqBLwWcG71V4GI8HnxQ
s9rI1Th1W37dFIWX6fc2fYfoD68lkfD0aMQ0H1hadtdB4M0BR6kLiJW46QCSWNzqQUSljqNTkl00
vPbknrSSq/Dqfj2wKMQnmwRk0gxYNOi2HPxZh4YsODKq/1B5X4ZmLlVbvPBxmToeGhmjYpwyGFKp
G1toiETnI+hpkWStu5+APKjx08hutOQ/rd0/ZonguEGoJqFVLOPTvCRjTq3cWcwvmK/KdFdXw+u/
AxQRN1pYW01ewpJCfEDih/lOm94kG2D52uOL4dEkEuHw1xSlQhtrlLqN2Tta6ecourZz47Mgdsz+
uU8cZdr3qsQrZSMTrsFqTNV+0jCyXgcv8xDAQz6CWaZEIrNCjh0kYEVuVouDxMZllDx2oBhIp79+
KWH+cGQwC+cTMCCCt1d1XgYzgw0OKoY5cWwbsUxDW6DsSbYaMg4MCYdFyoo2AFsf4FcoWxHlV8iv
meHPtcNlZB0rIQMaFnijgNAfnVMiq7USdFAloyEu7INvFrd97LX0sS9vgGUBro3mf10oQTlyoaNF
M9pSkxNmMInQYm+nMRJoyRXV7jLzLf/72+exCWHuYsDGk2FCXS0t7lr9ru6fOYSMp1u9kxzpK2XW
Y0tCTBo5UjgAeSDl9JZ+ErcunMzpX9ALuYGO7I3DB5c40ecF7r+3zYWROD8/6odMoPcPT4Gwp1Hg
RVjEnQkAGjG1MoHpzB47AKA0DWRPDtnaF+onz5z0pdxml1BPmC/Gn7HZ6JKHxIqLHtkVzhreobBK
e9i1g7tMfUy4a9suweGeTLu/D1tHpgSnIT2qe5WFebazn1Z5s35HA1oyJ6fprjX+oiXXUB6TjG7l
XDsyKThRphBS2AlGh5rNoL3N6rZmV4UMn7L8lnNrJzhQP6XNPNkYGNO+p/7TULyAPfDoIYt3gS7Z
easjssGpjeTlUqgUo3A3NNEwoJxHkI3vUWgFDD3MrgwZAn8lDlvagR0hDqdDrxtpCzvhfKubXlA9
9bJ76/IrxGmDwyOCLLV96JIeh/qitaNSDxok+6H9W6o/hiyXvG7AVlXbVJGxFlMMho1MEZ0zjEEz
QJ2mP85SHuRVE0ghL2gaFYFXeOigfd0cMOglSn2X1YMV/hcPXnLU/zMgnPVRq+njXORIueb3Ks4p
Pb2l2UMkI4BbW+5DM4Jb1QnvcWvBOKJmPxcvlDtJINn/a5Hm0ITgUVHYhNGYYiR2+aLE79AjWOSk
0yl1MhmT+eqqgMXOtoELBnRaGI2dkkFrVIAUzBidVBD+yGUtBTILwmBSXFzLckHCtTgSkBOsTMmN
fHVBDoaw/PzgDVC3FQplDMgOJXqOyZMB6ZJEJva5agOgQRV6G6isiancMJgLno5AVZTjraJ4dnll
5D/ng/7avQRgin9MCMdLVodNSiqYqKab1nY65hEAiatrruy6invgTpBE/LVYrNuAugMggEqReI4C
sKKhcoGqWzRtuNV4eonn9+Qp1hXiM5cyTa869YE5YXytySI6LPVSu74atF1MX6jhTfUOTMjnJ3J9
rf4dlxAsh97mfTzDUDd+WMmWo1ZBJC63OhagX6DhQRZ0m3CM2Zzl0B5C1duonobqOY72JAQG/DFJ
JDcuiSGxl5J3Q5fnHIFfnXZ9/oQXTFa5PZC11t928qIXVP93RGJHdKjbQLQD7O1a0auSgR67jn0m
a/xZO5F1hoIYJGUsRGphp6qVniVQYIeLg/AedV60uKrdC2jtzjvAasQ5MCN4mtYmiRaFMKOr94ry
xmV9hGvJHfAtANmIRh8CjSEhaJaJlRTBAm7kcw4Wk+jSTlLPiPUdWFku1eFmLArgX3XoixaskZTJ
VnAHyBhBjA81hyU1IBZMk8KIqd3OCEU32mW+RfrfUxUH6ChQiDkgV02cUWLylOoCznFoUrgbIlJ0
YOaDSX1b7OOHp2IPGibtlbncq36QSdpGN9q99mG4CjruHOX7/HKueQ0YUA1mWiijIWFwHN9bI2fG
XGCzjfZtiZ55M9kNCmB8+/Nm1sIGsKPL/QFZepA9HJuJ2t6YGxs7oNS2evC7n24n8Hact7GCCVya
eP8xYgrZFXTvdjynMALxRsB+PRDZBPSd0C0zXXDyzsVDwrZNJtncaxvi0Kpw9QonA8ioxWpTXMbo
c63I6/lxrS4RxUbA3kZXn5irqkHQU80VNkQLmqrOJeiA3ILKS+cup6nVuib0dHLvvM210LhI5yBr
bmIfilfWFiBXo7VGPCWAuaHtTc3d3n4Cyr0PasmyrbnGH4w7isYaYHRC3LLAmhMb+QCwo9n7KdgL
eYfrpf5yfkBrVox/J1HMvAH11aT2Mom8/MzpntvvnUw4bD1yHdgQPIGjIZlXM2xo1h4MXw46rQHA
vcvauxnlhybwSgVMmP75ga3dbAykj4BCRB8bmmuOd9ZozKBTBiuQG7QElADorklAXlop3KVxa2/N
QYcMUVPF10obICM/5dr2/AesugpCNerwFl6DIvY3yxQo9mb4AIK7YWb4HFEkYJmjZC96Ibm7r26F
pfyN8hVKWKrgK2pudD1jHdJLUEgF65FfDSXoz9FSW5lSorZVlzkwtnzMwdV3LossGDmADGp1NxGv
HZ5Te/Mf5o6BmHnRe0BdTgiLCvhLsiKD72u82PJUcaj9iUwBGiFK4O5MyU5bdZV/rYmEbNziLZCz
GNAUQ2HFfp/rt5DN93mhXqqFjcsP+u2IrNNj/Xw7sCrsirqwOcnmZX/fqpEbPixqK8gn3TB/vond
eB8+sS34y0FM4EV+cFPuZU/X1QB98AH68TpmIVf0UMMH5OhfWO7hvSytvwKRwMlzYELYhFRRc2VM
MLPjRtuYj9FTFHm9Ry74trrkiTNHLr1ww3f1rXbQ//qfnMikJvoV8dwQU/15jiZyK4JxkvwYs+LM
g2OYDiueTVmH1+pWB4rsf5aEmURdfIyaZUd0KhowG8dirhHf9z2AE+9/uTGANwHSBEBddGFawEsc
r1kd0xI7muWuhnqaPTwZYIYLzQeFGO5sSN4bJ0EFtnDIGUvGmi6ERce24iDv2ZSR3B3sRyv4UTQv
n+86GWZxzQpy1ai+A/CJR40QuiZzGJq4NHNXDcf7xPgi5XhdFbbHpQ1Pp5dYDAhtA2jBQ1UB4HTB
GzlBC2JBYapuOBgsL3pjF6Q7Vu4UcqmZIObwLTBOJ8N7Qi+hb31+5dbGaaNdDewDhg5AjWCcdWic
qfq8cNWidCO6pfYeyB4nVmQUbSfbGqMEDgo3BoCSkFYTXMQ24qxiEwxBC9ydkg58CuT+/FjWTcDd
cRHSwfMkjEUv1ToiALhA5ivcVw1e7Xhg/TpvY22+mAoZKBydMCRCZ8MIzF8kqEBuZ37Z431F32tE
DHWQmDk5zDBbWBLQ3GBJdDAjHTt52KHzlFkgBZnIZcnZdU6oh9yUZPFlVoS3DBv6wdBiWKmrYjvH
9RVaCL7zIpc83FfnDI9mzBv67UHNcjyYNjYTVvYwE1pvcfE1ZoHDG6+Zvs4vzemDYpm0f+ycoNAr
qy3NZICdrGg8hW/n8cMoL+ZIdyLwxZrsBl1ekD/M+v15wyfJI8Gu4No6Z1mIizbsknbJTrpFz6Bq
Z/v9SNA486AWinve4sqMopVQA5AS8em0E70Yg7gd27RwEbtAjFo6cTs4gfESyHqmZYaWLXdwqbJi
BS1yEww1RpY/0tjQ90idlJdTXX2kFL3N58e1MpNMA2gS3cgUckAiZrJT8rTTDASJpkpf0FLttSGI
99QcECe1uDZyitYqWbV1bYiogQKaAcUewFOF1Uuppthx0hVgo7Pcoe+dPvIYruYBlwDjVnYbIjx0
Pf6oCOvi1T8GmxpHKQuLprALe7ndWBrQGQY4987P4tqIgLtDozuSvQQSzMeLxia16ocUI5pS9ByB
ooPdG5kf1zL5jpP7BeCXi0oJpo7iLSESGgWk0zIlQ69LGEUuCT4Ggz8SFcJBurYrK9n0rVpbjg70
LABKI76r45GPaHNGawcANbjjl+hU/YIsctg3XpTJSIZWjhIkTUF/YqGhhCC1dDyFmtJAJ6jH0Iy4
uFNy44ryz/OLtOoNBxaEncXVCUKYbKFFTXq3CHtn1toHKBFvzptZHQgq/MADMyyVmMlp42LKexUs
Bo0d3qt0fDRiSYp57f4CJVa0kQDfhL/F+0sZ43/nJbiBgzF4CMoZuMAnms9g7HPsx6KAzuc9Jdf0
twpBhgKY4PMDXHN24/9Iu7IeR3lg+4uQ2JdXtiSdpNP79oJ6errBgNnBwK+/h7nSHeKgoPluv7aU
wna5bFedOkeBBBFaJiaFHm77ZmpdBtqA/qbYPMWQPcrYF2m9QBz/Q2gCVwKOlwn+AQmxc4+oNMok
mUiwoxhHCGG6fa7bAcpQFnicwUJtE7oWfP+c8melTmwwRUcNHwtooWmDOzjxDJsU0dTMQSLwVQ37
nU5o+2Gkyr5otGPW1jogddGTXhkPhPXMjq1RtFsB9YsR/Mu7gE6s6JXiF01J0aqgPF+f+sk8/3no
eMVNCBqIQHVwm6QqNImRIcDFlQF9AFLP2g5Lv6DfgUbswXpq1+R/l9YaPV5IDCHegBSJvxWBKgPK
VmHmZJBsC9pfhgERkdEBUuY/DGxmh7sXmaURCWYuUCfonpv+rst2ota7VNsW1lEq/IL9h5MBSRIk
8KYtBALYc98i8GAhYBEurmYMaVXqCAKz62pNe3Ep5MzNTNM7O8zVpolrycT06dYdM3KAv0LXtJ6u
z93SEY5GLyzT5LRAFp0bMUlNqdUS0Kb0t0F0pBVkfY2tJfpos4+G/zJxM2PcQkVildc0jRF6VNEu
y71MkDAuVrxh6eCZj4jbhZO0SS0gkDpD5QtG62RQ1o3yQ0Oe5TU81qKD/x0Pn/bsRlVkaQhTofRe
mNssecqK32Wxcl9ds8KFTN1iSV9rsGIBRl68DsWpE+yOrQTmxeiABxL8ADc6KDyeO4Iapl1MKK6O
IfDVVvstysSBNaNGzl0gPti5HHNYuyQsh0xk5kQFILOpnHtuNUlzk5UKDqOyrG0NrSFMR891V1U2
6+OdnAe+xtTKFsoWtRMAwLMvqmXHpLf8bkA1sWR2qf1oZfkfJgMXY2DNNVwm0Ch7/lk4lwMWR3ia
Zo3hNkWOaPyTFPUml56z0RHyY7FWElja7CAAUWVcoy0VMfrcYmEITYnkNvZhSeNtKaaqkyhRf8yh
DeRe3/KLpnBUAQwAkXJc0c5NqdjzQWZhcHk1Hq0B6li9+KQb7PG6mQWqddEC9wzkjHCTAYyQm0QF
910KlQa8vTNtYyTRc9eQY919D8FvhbGdGTURuhdFR1PZo0R6T5OrwhVkUIxowGle/5ilMaPZEI6G
mifQd9z0kjiXKYgHM3BJRZ4FUt+4Cj3TuL9u5U+Olz9i52a4W2IjlXELSqkMLZqy8dwmGthog5o0
YAvRjOFRDcBq4YM8MNPAxWe01C0kC1AyLWPuYEmQdjDMLhUcAI6k/MGUhealbyUCpG9QWwb6KyrE
tCFi+d4CFdUvOozWQ6dXaYF3smQ+xkFs3feAHTodDer3Er8S2zFS429pafabJsrDxA8FtWtsuRAp
2uubpOjuK4Y8kAtHqIE+icvcdMCHBinDqFcgiM6YWvsowOk2G0fFrSujuCsCVI9tEqdVarcFRNWM
Xiv8sqEOBZtjZNcqsvt2H7WFZQ8lWN+tqpFGW9f77LfQGuQNJAGQuiQEUhp2EaqCW6PLDvfqugxR
gosLWb9JOmAsZCMUH1nZ9fGxVQf9Toqo1XvgPmGhZ/RyeoIgfeuCnCXU7UjV042aoghml4IYvESF
1RvHCHwpFKAaxThJFa12UVgZPpLJuB0MUKcUN2pmNbpjDbHxzOIyhEoQmkXB3tjkPlXNIvNjULPm
jkxUtu/Cuv8MxChuHdYLhRdpcrFGe7EU7ecuxO2aamRj1cWIwxR4uTq4bYMHAykRc7XBYqrXXvjq
RL0LqUxZN/lbTB2LKnBtCANDf8rybWR4segP5bNpJiBO3QfGThG21/fH4i6cmeRuNL3Z1RCvQ76g
iqhTyGWEx3txHxZrykOLc/iHc89A6Qd7/jzCWXU5gi4Hdpq+2rJI3eRl/Iw0/kPRrmkOXJYlEUmt
v7b+/H92S+sH6OOhMQdRTod0yS9xuG9U4gyoNBXeOHp1ch9XazWXy+YYgJWRK0BFEmlgcFXxx6YI
hjlSl0hhWcewvMvZseq/wmjiiIqnFnHfIE/Y57aUeDL6k3LZJclbk65k8C6vDOdfIZ9PMwPFadBE
+Iou6WwxeKyGxM3E3gkilxWvEcpP9crj9dKBYBFwDlDToVqv8+POtCTuSdRkTqJpTlEKvkrMHQvW
zCykJmFn6jSDcjd4y2XOgQLW6UWKEqVjMf1Rtbp70kXVtomg2qWQ3KZygq4zBS+9hlQ7kpelN+FT
V87py4ssqPBweCIrZMpQBZz+P/Os0Uysgkx5SlLXR9yPok1AzdZtBgAqrXFArlKL5JXnwNKSmpMU
toj0GlKW/Dk56mZGiTDl5E+dyXwxta3mTjMPSrxjPbGh5rtyMl8+QIAHklFrQNoGY+Uf6qYOoag6
JTkgMp8j6O+FO1qrNvDqttG7YR0510PQwqRiaeE6ioRmVySgzycVmkwFHRo0GcitWe7LQTVvYqGK
mA0dD+IpOKg2TWPWa5QnC2Fi8igdTou5lTDSc7uB1KdUSrCYtHwh1ncSDbaCRnMivAv0sxtuB/kw
jGvVosXtMjPKXUdEGoAhQsUG7bVxG0v6WxO1fl6pK7fl5cFNhQ9k1g3U+rjBiUopB7laI9kCZAKl
t5X1RPFcoCezhmCxR+sjDdbwSJcxHhOKdlBMJwp/yGueTygtk9ZqK4SCmn5XULZBJ3kQDHYmfF93
mMU5nNnhglxgWfmQGhhbVd/k6a+GehJbuTZOy3B+Ep8PhZu+KrZaTaIYSlPdjyK0uYe10vLaZHGO
YMq1oUUZBpEUMaaI7hJi3hvp3pTbtcLhUgSZr8s0n7OoRQszRmEHg8nMk2D8FmpwR/Q7IKrsQAJ4
NgDd6lp3y9LosKMgVQapCdxVuT0NIDAYckDmBDkpqKfS00Bus474Sv/P6Qvclf/a4RGtEO1QBjGC
nUjK9rqUeY2eInX3z73bONznZnjP7tNObUWYaYUOB5DpRbRyC1qvjOayGWmyM8GXNNT51Iv2bVay
gogmUtoFVGDduO/Kp6IbBDurBZG5ZRemyk5rTanHpR+xMZFbpCbNUrglIuk8pRqyD5PRbi/XwHUC
jjWsaRwubT1QzUlYWBx/OPLPXanorMIiYpqjENmndkUhRBSWLPDaQvr+900+nwpuk4OJTMVrDFNh
Bt1jHki/a0N1jfzxupWlrTG3wu1zKavHYgiwsAZ7tRoweOYSKLDuAbmIxBE3/DdgB65bXJpB9PdY
OMjl6Y7KWYTaXVJEMsoJhJiBH5eidpMrXYICK/Spr5taCmKTQoGGxPd0nHO3laZOmzCfTLWtcgCj
yR3JdOe6icVzBiW5yW0tEwxV3HCiIImbUURNqexbO6wcZdjK4rbpfKXxJOtO1iO7aVcQxEvBBdMH
9gEk93HT5mwKgiUORY9CAvg/bUNqnHQcdhTKzHrWrKzW0lUIfg5oh4jLl8Vf+IzEKkHZLmcoa1J7
FNwRPdOS/l7Jx4zdZNXz9dlcHNjMGpeMNShrRkphLUJ23sw2ANoiTwqRRLIyg5dkQgg0OKDxYIHq
IsINF5+FERJi2TSuQRNdE4KdChC1pEU7cy04sSG5bHi1gCAbyv4YpIYfxP/cC4wvwAcgWw809uQ9
55GE0rwIe4bzL0IyI6BfrRm5FCK0okVW1nBpjxsSUlsSamsQRJh25Oz4EzLwClgCqImtWOnexGFk
Fej0JKO2RWgFfeb6UJ80EoLPXECNFq9uXBlXPmFhJ0oTxB9QqIn9mccI6X2X9/n0ONFibSOMpl+Q
tcL/ogncodGZuESR3Ok0GQxgzKGNE+5KGRkjlHX/2T0lBUgaHe2JU8MFt+/EdiitEfw3TkHpVi5D
W+gPFZFtK/p3/TQUWhFQwFgJH73AVOl5nCYyiANANMqQKQohJXuj5ffhGpZ48VUJkh1dRJ8i+tH5
ZLdGOjx2EsxangW2orANkR5LCL1mH9pwIsmpUE+6vhnLxr8+lZPP8fdLQ0fSUwerBTh9OZ+UIPqq
hgwDbIRPQZX3GZJYWbjyNF9I9+Ihh6ccnnBgrEP71bnn61VAZY3iIWegDb4aoOhw18f3OkXqc8Pq
21rfy7I/EnDt4momvVNxxWEWhO2hi4jnFdAh05HHvyTBHdwMeo+dBQXPTe5JX8IpSKB6Hd5GqG8y
V3JTl2zEHeS4R0C538LNeGN+iV/RC/jE1j5mujGcz/n0MVP9GdEcKX1uNhpihPoY5Q3kmTU/3wSb
HXV0iKz50m3p1LENRlS3Pijf0g6KSNkm3ujP+gry8nLZzz9h2sSzUNSPwVARDdDONr6xZE/Wd2a1
8vK7PENgApsUnewi+Fp4xiO81KVSzKdRFr/b6sdCyomMj3r3c92BLx/t52a4oyrpyyISS5gBqUfd
/RJRK8+PudzbA86s66YWKlKTLWQ/QLeN0MM3eiVj0o9RAFthH2/S9jdIcPaN/NmEGnTbcWfTGeTs
UI2Vku9GJ64xdEeIgrljpR6F2PSF9A6MSE8rH3WZqz3/qGkdZkup1jQIOrGECAYETKAS5qHYbQ27
gbiK/jaWW1O8VdoVo5N7XHgwWh8mhUxMBr+dxMoCh6ZcN2CdF+8Tqj+m8ZpY++WFB8OameCGpUSJ
0A9l1ThypkAvFVzZG2gwCEW4G4SbKFtLmy5uiJk57opatxaKEzXMKUS0WVc4ACLZI1pVr6/WorfO
zHDeyvRC6tsAE6cn0jas/TwW3al8KvRusYZlXBwS0HeIMsAVXoB5QtZFcVfAMSTwfGlgEAKksV+T
nF24d+M6CnQaUjzAHl80oejoYGsgI9w4lfQToQaUprYC9dcAZa7OpjF4adFStL0+i0vuB2AwtiAu
38COc69gY+z1EnpakOOmUDyvlNuUVSsBcil6zU1MMXy2q4QSCa2SYFgCidGBfUqRG0EhSSmerw9l
ySHmdrizgJQJZrWAnQzShmZ9ympv7CdQgtesUaWtmZpmdTakUs6lpFZhKpEzF2JcRSU7oeBUzSEl
X9dHdcmoMnWuzVZo8s2ZrSpL9IGKDaZv2w42sjrmsdmpnuXIp2LfO9RFH4ojeePmxjxFD8+x8xy6
mnv9I5YiyPwbuAhCq5a10CiGZ7aZR1GuHHOfQWlJk/ZC6Apr/Zxr0zv9fzZkFCLJkEO3BcRW8pMA
mQ4zRrHHjGt/jBNPM9ZEahY9FAhUyBRPT17+US2xclSEtm0ctfRH5VCoRzP8HNecZnESZ1a4gGWB
FYfKbdc4hG6Y2W0FQbNJsO9r6hXmXbjayXf5Rppet39Hxb3GsrIsjKDDqPLBNn+M0KZviiveK68a
YG8dCsKO8DK44la+Lf3GD47h43WnWQqaE6+xgUchLqr8ydYpGjptBoxXiDs7CZGFVwGGW7kPL8av
mRHOM8NBj4Q/kxrkxBXlVwKh1uvDWHhXYx7xnkRrIGgRLwgwxiStxj7APGbCqczvsvC9CjdG/0Wg
CdOd9PhGL46hsEnEp+uGF+dvZpcLMoEsjUk0bfwaiDSpBorDwMVojaV+0UtmVrjwIlQd7cYAVsrs
Vs2/1eEgt9QGPCgsMjupUy/XP66Pa3G3zSxyS9YDBG1lxeQX9Y0Vv5PuGNbv2tqRvWAFmQg0ECGz
ibQI3xPeiYU4NjKsFMGU/VD8lKEd0Tx1EtldH89ChhcmZqa4hQqTVGYGpIycHrJCjxJAy1tyHDfC
Ub0DworuQmfYW+/SSv/IQjhB1RR9IwYK1EAYccddATFKJWRx4zTF0QygyVO5I8hTVAmcxqHX5it5
7AVvPDPHDbJRGMCzSAw6hXygwoMUbyXhYWUi14bE+WKvF1DsEmGj0h4YqBorl3bHNnU7wCcgGSZ1
P43qV+ZeNO+rbq9ldzU51aHbIrCtqRrI062Eu5djvOhGtlSA5tA+dX4Goa1IE0aWYLxueKucWqxs
/qk6D+TQHZpt9ND6VLCDbXLIbnX7Jnqu/1lSBPLh8w/gtkkWCEWqJfiAPvCD3i8iN7LeO+u2iAzn
+ryvjpU7b6tSJCnRYAqYxDLeipod2urvyP9ODl+xH7/mkosW1ztmZ4fWJk/F5pOtBNmFE/9ssNzZ
aJp5b5QWVh5gLaa6KtgjKuqR8EOJX64Pds0SdyqmRj40mY6xqoPTBXtotQzpQz08BmTt4Jh2xBUP
0qfX5uwWA2w4yLErWKrkQ6V+NMnKvXoh0fUHoqHixYDeICRjzg3UaiEHqpo2E7RIC05WbfepXyr+
mO2H3sXglBBUd+pqCWJhm4LvEZsCpQFgs/k3QwTkb5H2auNYjQK5+V3YQw4s3sSNZcvMS020ZSZO
aOlbWuzD7gj2kxI5BG2vK7dMe9PZPcmILQ8gBQw3SeDGeeeNNWhL98noMxAsjngAKfag7mIz2Leo
NhOz97pacxq0jNX9C9BMXtN8yu0mpbpjQO8eDEFDdTIa0e9BYIt3U4hmzbUIuOA56Cqb6mQToQ9a
es+nG3mZPBdGDfcARECURXLrmCSOJXqlVrnXnXRphuemuGCbMxUgVXkyRQ5EdwHPUKa+TdBKha5e
rET2RWMAaSCXjj+w4pyPKxxZm1IFxlI06PV09EVBtxvpTWCHvL2Ni7U86cLJPBn6P3tcYGvrISN4
iuLxJLyIRukq8lNY6/7Yev9hEmd2uKgmmYFS1Po0Li2waU19U/7KwYEzQusHDb3mmK4EsYWJBAkC
iBcN4HGti9SsIEdmgLxtC4UjTwyLHRk/huYoZOWJSN4a5/rCLCpo9kA9GU16oEvivBG90eVohVbr
yFrgDMXzEIxIEPgsW/GOafW5KHZmh3PFQlJQzBEngL916pNjKj2RbiUkLwTKMxOcAyqjYhGlxLw1
kIiTFebo6soVbXEQUD1EnhHhCtWxcxeXR0UPswiTpUbta5ONbldED9kaFdfiOGZWJv+YBfxOMgWd
iLCSIL4pDbXzfHvdpdfGwUX8WIgsuRhhoaTfRekBJ+FKyJb+v4woF+dWroTYIC3gTIndaDtmqoi8
K9SbK3PF44pMWnaGmmMkYqudIPHjoq7oXh/HUo4ZlbP/W/U/9POz9aiqpGw0AzaGbDxCDE0bQHOe
Z3YzKG5BsgNtUBOIGB7jIrp+DK9E+bmPJDfqMltj4iZgj02yVi6YluhiP80+itu3WRdnjSVgdmn7
bOaP5XAbhvu0Buj5CBhp166AnhbDxMzctA6zOYgDsctiefJJwjYdsWyBvKbyJkhWqs9r68ntYTDa
mNBinPZwEt+1Vbmn2dP15VyzwB0beRmC1FeEBaa+BdlGhobrdQNL+dczf+GiBNh0xyypMFepJj6B
6RZk1iObeBaHu74TPAvMOT1gqU39YIVreK5V41zwiMJR0kwWYEOITxT8VBE2eXsCiUet3/Sx5TBh
nwlrkK5FZ0TWayqjg9CMT9HUFXChkFbrwCpD7CDzCNRcGEiXgPtIP/UHsfm+PsVL3qgoqPsg3WzJ
FywlZq/WRW/BXmt1PxA3eOqRC2ulzBWV1QmVFzba3BY3oawxZaAXSedIh5q6VWgnh+LTOAaPz/JD
9ZWv5KEWsOIa0AB/h8aFZjNQ01jKYK77Em/Ji/GY3A7fKDsXe2NwFM/Vdi/a/RqGbdFrZlZ5trjC
kNMQsF4A2B5zj/0A0KId1V2U2mBRXSMIWlk8jSsVmFKRi1kPW6h3uhnIrYEQSuIHcw3nunTIzcc0
LewsZEUagAINWCAdqlg7PVX3ESMOG9YSRGtmuEDcShEkKJrJjAYQLbuJkV1bS97/uYXx0X4+Fi78
DibwG+1kBOprtrmp3uKn7CC52T5/Ux9j3V4FAS08UuZuyKctIJojdsm0SHX2En4atv7RuLUteGTT
OY1mC9/FXn7qwOB0n75c39tr88nFZ8TNtCIVLCvKFzNfZKW2S/H5uo3FI30+n1yIBju4JIiTb+hH
pXGCD8lu9uRGy9yWYUj5G4jd7yA7VNjyxlx7bq8EFI0LKDi19QgqW91UHkfnuHRSUY+39cLOQ+9d
BLrAWLkjLWA9QLQA8iig9g20d/PIzGCgxCoaCejuguBtf6LpTRJ7KRq2aO2S+HEoj1mwbdsNOEGE
8jZONivTPW3pc/edPgBMT2A1Rn2ah1eM/RhaKcgEgI+t7KRLXVpoziDaWNshQBfbboh0bww8Wngr
lo1pNq+Z5nZOboYmAW6gdhJ9HxooTVJ07W0TtiPJUbBOND9U5VuubCrjxdLsTia2kHuK+C1Jnzre
KBpEXpJ7C8JuVih6AC4SdjTLYDtCT9wonpAlkYU3mleuBah2XXR2U330EKpumlM4ZrZabBXga7Jw
1wHKViF9UR/qMUGh5sMcBU9oVKcffEnexqNX0J1W3uRC5pVslwmbIIa662g3dDeaG33YVN1jAsSd
ctLCzA7j0KXZ75DsQ+gD67hV0Ny1xrs0PmWyq8v+UDlFse2zU0x38eCLDe6r2Qs1HTHYxsbWtF7y
4l5pkBHI9ulwnw5ASyauWW2N8tFsfJoodtEdNP0mDu/1/CB0z5HxCqGMajwk1R59rk6Z7Iz8gSab
rP4M2BPqJpn1aHRbMDcYwyZRThn2jwhQpE6+amgJNyc2+p0hewRS4fRNrN9zgzgoidi4FCX6MYLG
ARp240ch/1SG2kVTLzgXnEYPMV0DamrqTS24FvmScw0iuO/icEvjk1BA/w+FFLmLt9T04X7oLXgO
Suh2+2Pz05TocjiIwQlprK5+NpNfrGJ2VB46aMs22V4boTjTO0nnh6pXi/VOaMtDEw4bTT6lCrPF
3NwA6gvQkE+JR621utMlW54JuJwGkNnUIQVSmSkczk4pqoVBpUXthMlxpJ2xq/zGbT1ipwcALkVb
vFOOxnPlwcMexdBe0xRcMg+NEnRIgw8LWWJ+Z5aplreVDPPxIXVlqDclTnaqRDuwXx/1A4Tkb75Q
OHqtvXLlovNHFIHbmGeWuY2p54NuVDjU/qCEAk++Ke3xNSxtiqur82B4xrHw6sOwjXaGW7jxRuht
0Q3dtZNgIT6cfQY3/1FX503I8Bmy0zo5TAeuvkEwZn7+9pzZE0ehcUjsN+v39ch0eQtC0WU28dwx
1xWgehUN1Mv6EE0QH4Xs1UVht2ssIgtFpXM73EknJpSVhob6FbXprepAwMdPMM7S7TaNF+zrbeus
pZRWbXInHI0Ab29MzCl9Ke1ol/mlalce8o/uZ3O8TTeaw1a8aVqla87E3ZpTpQIr2eTGhnWjaJug
v13thl06RWcrBqak850aDYWpJxVsxHr4S9S2o5jtiri2a/aJipNrpf1nw2QbrfOJHZiVM0jMZqS7
T5K1F6Z83XlQtDv/FJDiyIU1leRxGbyHjIriZ7vYTW4D91ey6d3xAaeajTKLXfum3UE0p3GYe6PF
9uM/OrEFwTC05YHNBUB/MGaffwcToiEV5QDXKHS6yyZImBFca+MoDw/XDV2sLwyhHwIgBEhEI1px
hqx0TAtdJVD9QXO1oGcgufBWpUkuV5izwu1JGbzcaV/DSkVss7JH3M/sPN5k2+Ax3ylOBj4xFK/o
v/ouZ5XboVnBqBGWADML+X0TPxWaz9a4aaafONsenAluQyJjCcqtFgMTYlHcpUlJX2UBWk5enw/5
0YDE0Y/Qxv1KZfnCS/9YhTAxVg1KSfxDL4kBk+nGlKEcuBFBTCLKL6zay8rbdd+4fDJzdriH3qjK
HSkGTKCFe50r9b6+CW/kd8FywgM4sh6KvXZMdppTrwEiL59lk2XwcgByObU5i9zShcZoMWiWMSfd
YdftDNF+rWw0W23qXezhltY6K0OdHpMXCzkzyC1kG5YtqVoY1I/NgSAzvLEc7d74YH6/iW7M29V0
xBTUrhnkAqugoWHeiGCw1PzezZ3OhgJshZuaj1bO0F4Z3vT5V6z9SVPMLkNtlubdIMJa70onc9N9
5aAKHzzZmd5n40Y/1bgYRU7zCW8atmvn1mKQwVvgD8c7LmRckBmkPM/kkTIAq4Bs7bZsymJp+tog
F7cFOh/B5QLAucoXEfQGNIUWphWXrfan3YiO7gmH8qb4FdwZHrjlx1t6F/oN+0++A8oalC6mqx5/
aLTm2IboF4dVR/pS74Gv9wM3/SU/jY7mlKf218piTtvuYjFn9qb/zxZTE+S0iaKcocMASJamgYKb
4oBCyhVdBiI1vP5WZvYSfzBtx5nFaffMLBptkOpUwAjNj3CwS+Sp/cwXOjv2dVeCptlpcI2NsINS
y/and4yP4kY4xP+qgDB9g47GBlB1YKZ5DCDYXWozV6ZglB5U6cdsv69P6/IgZwa4EABkGQNtC2J5
A0ZNauZ2qcZOLJoPWQuUKjhcgHdBKR9cL/GgIgUd2UGPIjeLtmEROxLYsGUQHltjeWIF2yWmYkus
ejQ1iC2DOWrtgXF5zefmgwsgXWImpShPp5u+0z/Y52jnuh89FtuHwq635hf1R+bGN8pND6UAt3cG
9/GfETDnn8BTvSuC2lephhmj464UP4T23gRZlvmapWt58OnNcuHySLCAwhD7GoTT5w4Yd1pJ4hrx
a0StKxuL275fVb5fDB/g4JL+SNug1ercRp8ZeJ5OEXkEyZaES31762t7hdrDe2OHT9pNs5mYCvw1
ZvU1u9x7LQ6qRCEN7FpE3qnFeECV2gnzwYuir+suvjyLf0fIxeEuHrQRgsbYxtYrIS/qWtPf0ikD
lAtYSQAewKWVuz0bdRGFDK3JjhBqmxpJj+DO6h9YtpGy9JauwT2WRjO3xoVBqhdjVKewNlivbejn
4BL+9+maG+AcQjeI1kuTAd18VKXfTbe9/vtLl0fkeye+9klMz+B2sCQPIHLtKuZ0xq+pT79za+Kj
qcUKneuGFu/fM0sm98LKe2ioGgksEUUEvVQUIeOcxEca/g4DUGGBKavM0sYFAfQrIxl4arPmRezQ
1KCZoJNIa3/le6al4bczOPZUNBoCZ3rBKTyEaql0Gb4n+ZFsyXIbgIrQcXu4BUgJCZFmTc13aYtZ
4BPT0aY5kb5y4UMlimpGZc0ciG66g3EoFPDwS16+1qx5CUWGzBISwgAw/K/MzPQhs4OSRAIY1ir0
8Arb4Jh/CkB8PYD5IzkwV7sz+6lJ5PpUXozsj0FdxEMR96oL3spc1DJdlQaI/xmfsfLTg/moDE4o
SV43c+Gqk5mpsQY8n4DQ8IRDbd2ysIqg1BMKhzbciTLaUPZyft+uYY8vMXOcJW5XixR5s6iZNIGk
YjNW1h6otcZWMsUFsqJ1pU6107zcyFbi9nX9u9Dero90cUIxQnQugFcFSiXnK9hW5jg2UGpwNLy4
LUF1w9JroJUS/ly3c3En/jPOv3a424YpCCnQhyJm1NzH2l6NfWHVG5dX7a8NLsBQCW3XtQTRL/Fe
v5d2Ed4Y9/U35CGbrf4IRkfhOQhtENG6wK1514c3/fTZDj8fHo9RSZC4USKCaey718GCBnS/jfvB
DpWfISC+PNyKyko0XVw4NBoA6o32ehzi5wtnmIMMWhVMKM1/q8CO6ujRGtwQ9J3XR7Y4qdCBNvEq
nd4ynB06kFaONThoMm6r+LMAwxhDivGkrQntLg5Ig6ojxoMcNo/iTNuwzsNYxk5IhZ1e/ZhW92Wl
xBGrNfrRNUvcnqvSAHzIFSwx+d4yfZW+KrUBdu9kxSkuk+KTV8yGxJ2okI4E62ogYUileRy73FZA
fQ38y3NRqw9V0h4IkvV99CQXLxmJ7tANBzjM6DHzXYWg4VBU3qgTxyjjndpFu+vrujYJ3DWsTdE2
qJb4Nql0a8tDj5EYQQvv4bqVaVtf7Au8YRRQg+jQPeO8JywtJkudBgnN/iNtf7rOGeOdWN6AxZX9
vm7qMls8zfbMFresEYWqCZYDmnFe9gbdP8C4/Nox3bBxwyfLFWMniJ3811ou5eJe9scsEJbok1TB
qcMtsjrEEjOTaYP0p1w61ahqXx/Y4krpfw1wK5UoQjEkJQyU4B2KlcPQuCnqhd1/kQlWZ3a467Ih
5x3VW9jRyAehIx4F91Ly6/pYFqPJzMY01tmFQVCFcEgnGwOaemJQ36DrK5EiJ24fzGolH7o4b2gj
VZGjQHqElyBiYQfhwgG2qsKOYApcHKLTr921Fj18ZoU72KKqZlCnRuSPsGWRCW0C28i9VrwD845q
Pl2fvsVjZmaMO+HEMIUUTAtjRDwGpmfUXsV8S3qKQqeutiV5v25uZQZ5NE8GCS4ZrP3T5eCtzTc9
ZDOVp/DfcZHTDgJCGTdjFLIgpnPuFGoxAAONlLkj0r3hgz7FC20xRsbcHu5QerjTNvpj636ia3Dl
bFu8lPw1zDN7AUAE/Y0chmvB3IwoW5d6cwwaY3d9GhcjxMwMFwQ1AqnyIIaZCM2AJMps+fW6gUvY
1fkMGlzoKxWFJmoLC6P8AxIxuwT/qfWiqg9y+Roh0SpIN2a+drot7uXZsLjA10cdKjkJjGoFTjNI
x+I27iZk6gs0XcX43RLNj7KHVocCpfUOAk9HaF8B2Xrq+sIu49yOVfZ8fSIWHXb2SVyoFFox1IoQ
n9TFzDbMx6Lwq/ShEjbXzSwtKBTU8LxC5QHN8ZzD0qKhXQ4WOKcBw+oAxNa4pmOx+LKambjYeiAL
MnMIGYLGJPF6W4GSgk+ex03rJ79BWJasPaxWDXJOquehGIoZDMaH9ifbBTfdvgntHtWrH9GWwcPj
X5/DpaWaD5BzWSBW9YoSE3PYvfai2xv3kvGmreU01qxwPhrEcAelxKiG9Ls3MQ4gyPuPxvq5Ppil
QIKcBqhTAY6ywON8HsF0ltdxX2IwFGBVPDg0FZ3ha2np6Uf4u9TMCB+tTJB3R3IFIyWQOjR8tErX
iu9RX6zjfZ3HbtHVK/Fx6WybW+R8QpRD8HPJsKiXvho6rYw9LttDdmC/E0h0/b/mkI9hptV28sBg
TMifktbtu2fl/bqFywIfwiRk5yDfMfVMYeueL1PTCOqEFJnOs/rJ0Mt62w+yj8aVNwsECnbCTLbp
62pwSdjJN6aevjGQ/Dpl7AEtBLKUA+RlwC85Nis3laVICt0BMMQC2Ab2MG6eLfl/SPuy3sZ1pdtf
JECi5ldNnp3BmTovQpLuaJ5n/fpvMRc4bdOCid4XODjYQAMpUywWi1Wr1uqUUCwgAWlA4iEHtUCA
yrqQfgCQ2fJYPZZc9dwWc+7qoBCFrIGtshosUPzYc/2lDByk4NKxOzfCfGikRIExgVDdzqfQGgLJ
KdL+mEGtcOY225diMci1KGUPijWYrr7cU6R9RtgEI64+yVFHcBzmH7e9ZnFzzgzQtZ6lrGJsBKae
wUAgFdaA2qEMDnu/fykUV8oz67axpdXoKPmD84ESAv68cc6MQedxEqNRgaT3+F4OX9Xg3f77S7t/
/veZxVRhp+iBD9CdCfnUQIYol/4EjhfOUV76ZOdW6L+frSIHItjPYrqKeAMaMF90FQkwVQMv3NN/
WA+otkwq0iwCGnppKR2yArO6uIknNK+qxpM73yM6J24sbspfI2w3OVf9njQijPjA+hn6Kux5t+/S
edGh0UTJMfBKZUvjeS0OxRjjmpKr9Qx0a27l42NMOJu/vI7/WWHL4lAvDaSBYB0k8DLpe/R5knbX
hXcEWB20Zz9tRR1kWpfb0XUq4ssECxq0uXNlg9qC1t1FI8go0B3ZlPUrTmjSrsoAzLE4r3hl3vaH
5Q/5vx/AzjjHghDX4PSk5dTQrg3L156L5m38Z6z+5To1JmAHYgQS1wbrlEBYbuBuSE8mL3VZPEQY
9icoK0BsiEUR+JPcAIuKAk1OXtT6pEYb4MSKxo15tculWx6CCf8zxMYEUkxBHKIchioiGQ7D8DwJ
a6V9q7O1wtMav+460y93ZowJDXTErjYrGGtBx+fpJ9MCSV9sgcL1fm+9vs625e5dV7PWMm+McNH7
zywzD/WhiPN0wnzKD1v5DKrOkqexd02NxCyOcf84G2IzgD6JDX6GzGkeBVs4Cna1Cg4Y5nOqTWm7
1ugGp8HJnxWAYnnv2etxhMsfwLp/btRaOAvwGeNdOgXH4kVyytaKT3+E9+Zeeth2Tm3VB829feg4
DsSeBjDyKc1kwCrJIAKTQHN9b3T7qnWU5D3VOGCwJWOAu4AJA+0KiuW7DDEYAFDSjgbjMSm8iABt
q6ubbq7XjWTaEaQ627rkzBIuhjWQoFGlKkymQZzt0qbc+lHkp0hNi8j2ZRHj/eDxjKwWTJPQ7jPA
mgTdrMCKq2NC9nritOPq9hdefOCf/wLq3Gc3qmDU4Inp8QuC4kgAEQOl1uCV6SEMDjX8K3708eD9
LzZRN6MNMKJD2fDSpmqGbRt1Jh41PspMCmby7qPyXqh3odbYvpZZVZFYNbd5S/8s+8wBUSpuD8z/
aSZLLpkakKLINZg1c1n4XSZzg1aKOey6EQT2eYM5L0Of01Wll4DexLGMBwkZ8Eg1ZhG/rAXaqxsS
ToK+lDbRZiCEOcDkCi2py0/RxXOR1CSA1GD92MivaS1jzwvOB1+6u86NkEsjJJ+nNvMhkaMIrhFu
NeMO6RIAL7e3dSkMnlthdjWdZr0XRCwF7wxLr2RL99e3LfDWwfiqL0qZmEuwoCYPQ4aqIWwophXy
5v+WLkggJkVMb9KDySYbiSEWVVnH0GEM6pdYN+9rSTjK2rgztG7VkJazrMUP99ccG1uTLIrV2Y8y
Gzplq1EaH2YEnttfbtHNwMNCWd+gw00YN9MkX+0xhpPZTfkFtJGVhO4QcJJZcoXEVPAkwuMMQARI
wRFWGz3T0hqcohUQAfbsmXsQ5W6DP/U6fA0eyk+UfORHA+NqvwnaJeiWUtbiTfJ6e50LHnLxE2iM
P4tmndYEaiWUmS02k69gdEsU73MxT38TvMk7axjVYXRum1z8tNA/xZ2B14fOPhQqFM1zcxZQXfBB
5eIfK+O7hCT8bSOLLvLXCPtQAEtgqgymj+u36exaEaFpxjm90tL1B8gWGMQU2rJnSwVFMPgBqJhQ
S47o0F/2LdxFu3FXejkA0Xa0190BF/3sasdwy3PPRbACFVw2gVJWQCrN5DcSylxG1eBkF6ENbhak
F/vkUA2nZJNgsKYLOJ9z8YD/jbpsmVVNZEUCQjFD8S7EUONXJ1RWYv7Oy/uK1ytadI+/pthyq6RM
xhBFWNkYgC06nvfRGDpk5EnILlVZQSVj4KGKbgcqPswJF+XUl3sFh0/JoNEn4AZT9z40xjvdTUq7
nDGH0YVrKb2X69aLMbd120EXvOfCPHPFiD2JE8yeIMAonoD+1IiKEwZOKlsW70SBc2kuJS0X1pir
pmmyIkkiWJPlxxY1h7l1a2C99fClk3G7owq397nw5IUzeGGU/vtZbFEnU1Fagi8clndlMFgz9425
9Ia5MEGd6cxEIBtFJqRYlyA8+KrXGK4cBo4iHlT/LcFocy5Y9W85E7w4dMPoleoG9pOL0o6tp5Ya
7QbtSwx+TdWT0fNI7Ze/uaZCvB76dwBS0DN19tvkKMmqaMRv68qXLPlu+g8VJFalscrqJ2V24HwO
uM04wXWp9Q4hL1DNg7gfMZZl7ZcjtUhDAx992op/lF9VZfXrylHt5Em1u520qVwgtblrXYgPVJ8D
D0odQh1XI49hLICAi+AaGT1g+z/8d+LOX6aVFV7wByx4XnZnwrM38QMvCi9ECxiGjCqUClDxZ4Ow
OCl+JWkN0sHRiuUXrTjEPFKqxbXhfQPwN+qaOjtPmQqiDBRjh5NKZEruSVJvChp7zFfgJ78dFBZu
Y8xz/zXFnJgqRIlfK2AKVDOp4Ijd2sxXk+7dtrJ0Ls+tMIemHKvWxOWe2QYmy8hdY/CUwRY35WwZ
dJlnnj/EakHKCAZiYmvBc9R7YcQbuafhmXmbQBoY8CTobIDJhwVWhmEtgFEgTW09El0M/1uG5GbJ
J0jjImkvD3aReCnEKoAI4ATupXN9YZlJmQQ5LcEpCsth9dChN54Bz/KJCuGMZkVJ2US4Na5Fk4Dq
At0J6A4qrEwokczYT+Ue3RKUatLmqQAhUCegege+os6KoSMrTHhEcELJwi6a50bZdYpGPCUljObz
faHdi9K3Nn7d9sSFS/DCBJPF1H4wy9UIEwGG2CerBinFBgNe1mRwNu0HPMm6y9li2I5d07fqIImw
JJfDk9pV2xjkgTGY85pywoeUnVb+rtM3TTpB/q3S9tkYupIB8I1hiQnYftRwA/EQb4IQWKA9E1+E
OuwXWAgsICkhl5zfj4N6FwsR53cvBITzD3QV3qB6KakNfnaPogYBs7b0YgI0mbv/YR8gYwpgIWWZ
ZwucgRL6ZTM1qN1rswJ1RDN7D+CGYKhV5BDZrIrIDmrMGgN/SWj+e66uiip0q/AOggga4iwTLtIq
y9sgAmwrPRXiLk85q7t2ZPx9HZcTTKjQ5KH/fhaOsh7yO36Mv9+gW2tWAUZrEs8U325/wwWIIcwA
vYtyCZp1sHVphqI+1EJNUjuNHjGuMySeKK8wCq4FAWSE79QZim6Wbu7Bp/ykKlZr28SCaPPMC41L
y9UUAv5fLBlqOkxi24alFE8Ey62KP0Wi7SFXupo68s5Z7vW1qGLUArzXdFYYTAOsmTSXqrStUImb
LPVJXPWO+JJt/b1+UGu7tfRD9htam7t0q3Pi0vX8ETINmJWohqhmon18+aFnUeyEUkQARnfBJHaY
tfX9VBCoqolp2x5r6Lj3dlTIzUMxpjnwEpMwClYTBvJGiqLiXkJ96g4Ariayi9JsNEcefOIOTd0D
Jq91WW5hzi0Am1eVhE++3jVPILXH3kGT21gTP/73+5gCU5FeYEyAHj7WP/0CnJghDbS65pmK71Q1
Z4Jtaa/OLTAXMhTAjbRMYGEsHsCaMQ8nMd6ZSWOZ8um2W1xHdKzFlDGKiKephP+73JvO72stIQNK
+/MRyGuxWvuhmw8Y57BDLqiXvloug/qFMXYKrML9UecSjNWVk5HDMK0y6AAnrhSsNcUbZado7rLI
Kfy1wSURowthbaM/iAtZRyUa4k6XC626LNXA4YsqhhKgqlbqnZuaqWTrggH5c5LtMa6Hd1Uag5tF
4AJRf+pPV+bxaFXBNSJTGYhL85KfYkKgRsSON+Td/wCzy15Ad8G0lY3vFG+gcQLujNIFbLM75Rj+
+XfMEM7gX/s/GctZTBWk0axFE/aL9DvQdj5IpHyoB6xue9NiKDuzwsQYNSn7WO1hxWgek8SRMAEJ
PpnbNhbPBrj7AXxUoGnNYlO7Ro+bUu5RW0c1g3TqITTllebPyKsKyxB8TvS6Tr7hsxjYNYgiGdBV
YV/ilSwEUocl1blhmzWxSPhxe0GEcwZN5qv5QmZgrTgW1bF5EEdLeDbtyR1Wv9OD6hza0AoxM/sq
ra1gA9UATLWUNmR7bcMe3AzwXE4Ks7SHZxHBJJeeisllwL5oRBCrfY22prkOQs6DZuksnptgvmkZ
mr4vzTABQvhu3ICdCZctSPdj0xMMu+FRrS40oWjcwR2P0inCHFs6GvMkUXJASe2g9Jr2XpzfSLyG
rMwU2nr7x5A3qfJeCgPgWeBlET8alTMTteRDOPdIZuhg8hXQxq+0IO7Aum+DvMjW0d/vCefgLVqg
LA94c9BxJOZKEueyTIhGcbJyA2GJgxgpHLdYqL9RRS0q8I6TQDV9L/2irgSx8hNMzQwqsAG7bHqU
zLWQHIIWuhJOYCZW1QDthv9xeohLx+PMMHtrJHoftH0Pw5hYM4WVJH/G7VGanptyK/07kP9ikexR
jCdckiVdZBkUXjN9lDPZCiFP6463IvaIYYRSm+hEVyjLljbfpfkOLxFf+xTbNdDOnAi2dKDPvx9z
2jpg95pEpGsCAEt/b9ptPPy6HcKWYjIU+yBNJuvQnmRfBGWp1nXVdoj7vgLcSh39iXoiWEMxYzZ5
DGa31hpi37a59BFpmQ5dVkDfDZbwdBRCOTIpGi9LTuBwAq2aID4XkjWZ24EnJ7fwCaE8gmllOvAN
VgHG95WulwpBg63WROGXKNpT2Wqzl+rcYf2F0CiJKgjHgcejUu2MpUD08fA1EKoosb4EXe6guMdE
01GQym1JZY9lz1CRI9/+lgu9EQzD/TV7VcQfO1x+KuJHNJrrIk8tc9SdIHqRJwJxI23blE91EO76
EJxwim/7AHbbU6NYMQj2Wv1ZicO10im2In3d/mHywi7jh8GtJKAW0N5jAlsdxH2h53Beo8DUo9AF
yTZUC5GAsiyKX/Cun38ZZmpuIrkb1rEyJQ7ooZBIlaSFcEE7+1YF6Z3XvC7RJ/NJ7Dvi0Krp2m+S
TrGKYWy3+SiPkQXslexAiLP8LafamDujmSdgOslj5U/o15HXKCPkuodII596X6ubfJigVBAY3Yhm
Xz0/dmYtwSvE5JffVJDYqMPGA9q4yfZC3kFeQOyLf4ZzIGEHkyTGmxQdz0bm0wSdqPQZRVLpkxCt
BG0mrlaZm7Ks640so8w1GdBvmAql51xn15w7qHgCOEg7rUimkRRdXgURqCMBHgXOgDx0L6gagwcK
OYq4mbeFV/SW+NSsb7vBwvV2YZAJmHimoyH0A2xoHmT0HnUeDue6bnO5IiZGtkrQGgIcCeQcLgpE
hVBafiTa8b/X6GAHr0ZD1TX8BxsohaoHexBt8Bta5XZdcszlzur6mnNlLnQVcJ7BUAFAJCobICS5
3KFS8WNTKQDmQwNlcNHiXBd7ObbLnb8OoAi8UkuQnALn9Hp7n5Y+47lZZp/SuJWUsIRZqdniTS/I
v8Ftlfo8PNoCWAuuT9CKBlcKnnRsmQ1lsb6tQgVAl77ORTsMw/6Acz58R2DZWotKZ4DyMinHTyNX
umM+DgBSgEy3dJMxabaDPtaPaVKgodYKc/ZcR0pyX6VC91mawsw5pQuui9YOAjrt7+DqoFfn2cMr
z3rwiiUDukrG4EQC4tPIuQgXLl+8KqmSPGC8ELFm4sAQSsrQ1/ApMkFtxSW523fEavLegvYKx9bC
BgMHAK5MkH6DvUNlzkkvKmXa//TQC6vP3+vxri3cOOF8s6X9vTBDP+rZR+uHoRrjCWiAaWWeIPdL
7OJR36V3/n1kt9+4/hCaiRdbgsPlxKQuyjzUYRqlOGwY1OtZvJIiJ62fJEAJSCf1pGwVV3DjT+Xh
Uz2CRrW3kw26L916yiw7Ah/dtI5XA+82XnCZi5/AnKJEBb2LMVGgQv5LMw4xD+m7AEaA4PPZGpld
jMWoVyMTBtQvisXzASTtLcVB+0UM3e6Tp5OwlF1c2GO2M4xS4L5DeGi46Q7gps0dfz+vFMBYt7kl
PaDc+Yq2iP0iP7WcxHTp6XdhmjkclDshVQiWCr7uTb6JDKd/VQC/syTqSHb7mHj/flddWKRH6Mx3
IZM49ynFQxjgghIFNxhzziHk+QcTUmIx1tqMriknyUYD6W5RctawfMz/HgKalZ2tAeLRaTVPWEOV
B54pl5BqetXQvfp34gI4ooFGgioBUXVFpKT2Uhn2GexkAN6ooxUYH618NOOQ88XoLl8d6jM7jANq
KJ1OgLVnICW5n/pDM7wKHc/T6JV6ywbjaYnmk2bsYWMOHmPIqLeZm+uQLR/W7XwgNZSyNqL5Mf2H
zOXiEzLuBkF1U4gMGiwUu1Mbu6tEuyx2Mm+reJ+QdboQYmtmh+X5xkkt7+oAk5WJczt94Nlg3G4q
Zj8jLWzUweNsrMFbh+ku67aN5YiAJgRYOVAMuhK97wwSBUqDD1aBPalTwWa9RmuRFn918XmCzH30
Uqenxs8tH1NLXfoEZhfOT7jGEcLt6dsVtLHoIPw0TM6OV9FUGCMr4PZd5cn6Q595AH16Y2X7mWmJ
GIcQx31aeByrS1/XJPQZi5MA0TNmB1s11OopQo5bO6ODiZLPObOSyjJtaKzdqXZ5EB/Rdil5i6WX
CXsuzs0ymxoLcoyvAPy1tsKE+nr0AsuqoXbcvVWnascj2l+KXOfWmPezriXzVEs6HrLZGsQcfo1S
tFP37u1vSX/zjTWxgNbazIywpVYw3Z+XjjIfjL6ExCripOdnb7eNLYCmVPVsTWznThKqcYbyNvqh
VgBq4QBbFt/pR6RAsZWtkF2TtwD83OHjSd7Wdho7A6hSeE3fxUv8/FcwWUkxdmXrh3Cf+e49spLD
vG7s8GS6f8im8XyrXpWV1e12IyeuLnstKiGgotDBGMd47VxKSWGISAXT2qmhwdrqaNk83v7CSw9a
fOG/RhgfHWbJSOoJa2u93lHX3REAtY8MVFwgxl8N646X4S1mYOcGGTftamjqYOoCL+iVBA7Q1fgU
QPJinEHAaAHu9R+uPxAwoscHYkRawYU7n8WbATUAs6L5XpQjed638XrgvTgXt0nGi0DBeww7xSyo
GOp4iEaENIrODOmICZroPWcd9Jq+OnZ/jbBTeKMR6vE8w0hbPvmACkbcLiFnGWxlY8Abbooz3EBC
BQkZaa91W5+3G9Rjr1ahYGgMvfgfAMXlbmSTjntpAPi+lfbi6HT9r1735GQzDS8ct15cjYKKLPoC
mL/4eWad7Xsnx3ow+Tg7EID7ahEiMkv3EPItcoo2s10+jDZXTGFxj85sMkfJyEnbawF8bfSU72Q3
uIYzr4p9eqw2rR146obXr6Kedf05/y6S8bxUbWsNcxnoV62Cx+w52ieb0S1tkRMjFkP+33X9zAac
fUu1jEJtqGGm93QPMLLGU7Gc/tftLeNZYU5qnIeTJFf0633NTvDg70mBR668uW2F88l+LpyztRgB
8dt0gJV4768KO3xtnN6NPN5d/NNUvrE1bJ7TSUobxCPsKA8Srv52V7soSL6lq+Hh9oI4jv4zXXi2
oJnomSLJMKSJ69l3gnrjk+fbJpZCNpImdL8wVKoDWsr4WVe0vdjOgNRL6a9S2KLo60DtdtIefd0z
zFVCvnXRK3QOEmQhn6H6tNAFpefXJHTlZyuDLImvAbuItNvsbRK1GJ5aV6g+c1nGF54vNCcUoX5u
AtzF3hFS2qUNyRKgZrXOLeQK+glgnAGLw4gxJ8kF3hoDigKmg4bMCebk8/bXXYgaF9aZ5KJPElEw
AMDGmOBo5cZR4tV1Fr8jKCLARgAYhMYG9lTvmxagGiwP6XUifI/joxAeQl5qv+CIMPDXDLOONpTb
qDZhRg72Qbzvw7Xqe//hU52ZoPn2mUfMRDCqIMkA3SZomjcYqQyeblvgLYJu1pkFoQ5qFP2xCDRe
rML8DvsWwDceHm3hXQDqCZTBUQhHc5xtX8yNkQglgZU4UKwyQsEdWne5bOX5ESVd2BtVZ27csnge
u2efN86xEAIvrFN/OVtjIsh9LECZxc76eNWY+knsq92kQ9VJ1jBqAba4MYMjNqvbn3bh7r8wy2Sz
URoHqKti0bP82Pj7VD2M0i+5fpdnTqp0vYcoCesgmFUUqs7I0upkzVBp0PqNgasTQyvpqmOmCVYq
hpz4dP0dKaQCXNvgy0U5mJ3vVduuavNJS4DGaSylO5Tjaagme5A3Yrvq9fucNwe0tDDM9wFS+KNl
xsIQxhJTeGWpJzbwhIL0nISPQvPr9iZxTLCAA7XTctMvYKLEuGKtvMkddHMm57aRhTrEDzacyiWb
so5ZiEsP9CWzRfHLSMC+glk0o7Szbyox2cgYw7b0d+GgnRKHB4W5jrOXRhm3n4RSH4YRRit9cLW4
cQZejr7wWoUJA1w8qKADLsW2nqq2DcIISBG7csFX5qE/70G/ZWPu002jWYWdr+X8RV+V9gNYc/fx
ytzzhu2uY/3lL2CCcKZAnUaM8Av0Hnz6G5W4vdzjNfJyewcXzACjSbt4GC+np/pyA3G8st7sIiyw
e1bNnTx6uvjU8XRjFmDKIMaEh5iYoVbAvMQk1GJDzCpLM9QarOwxeZF6K3BjyUbB3oq20Qr6EaA4
s+ND74Ka5MQFe//E4csk7tI+k/dU6Uwak45PdNvZo4oVyi/pOHnESp+Nw2999fH79mddeIxfGGQz
7U6c6yw2YNB/B7n+INrJS7+TLNNVD93oSd9QBLE4Jq/DMmWOwXymKCFoQv31citjcRJqdYTH1I5w
iu+rY3+KdUfbQ4Sst+aV+S7ZYDj0bVnlviuWvAiTtQYg2QAYAvJ+aVoVJk1K/ABelPqpNVf+Yyp2
x2EWmo0k+sL69kqXFnpujf6a82tPV+NZkAUozEVVAmnEjzFPn0jwy5jJemq/bxtbiKNQYcB4GS4I
lQ7+XBqL4zL0qwobaRYB2EM/Rgy/aOXptpGFiIahOUQaMJsTSWW7n5gmbwsIg+PFBBJdqEeKrf6A
FNDgeOWSGU1GtoKBOZDDX21TZGSxLgwonqKFC3BdCeWF2wtZuEkN4P9xhQL4c/2+mEIzkyo6M6T7
XjK/hSAVjyPw/jiF5GEgFu1WHmMWUHvYAeZsI1KjbwxkPoaT2T46CE8yMwxyOmVjNLMlKv4EygrR
v8cAHfxDD9FbsEKQVNq60XeOOYSDVUkGSi9oBmCkWEAbCpKmg4AeaDQ3w2YYBOUl8xtk8ZHYl+u4
lJPZ6WUkImKmteGqG1JZcnokJfumHro92vv1sZKmoNuVeqTca7OGiD1Ps0faKdxpJBPfyVQYuzEy
mk2X6GoE5qAMOY0yKxLQhujVgjM8MLXvTCxGb1aM6TMSJvWhaPzsFAL69gqdv26nmMnoqbDxUBoA
QJd5TkInG81+q6Sa9tZXIajikymUrLEb2smRAiE/FhGGfGcxbQKouYj9B/LVuPEI6Mw2nTYj46kH
Pbsf8rqdd4BlDlCxwPThHUg3DEi+mTL46Mc8LDa6Gk4vZVeHnh71ZmAVEugvAQvQVmEkz4D+GUUJ
BvIOClrWTELhLiW5+JZUs/9QtE0EwJWuVpusF2JHyWoJeKw47yw06MJ8l5dJscU2yoErm8n0h1Sk
yKx5SLIn8I+XaCiooujlTRN9Nxj/IJ6g1znK4rreJWhABN1bEMfVJ9Hn8rsPjfhTCmpojAadAq21
PJX3StigzdhqvsAJu0vxQcdzE29qGah4tjwVmRH8h4It8SUdor+YWQNnc24fq0UjAMNQHSCkjezD
T9HTqBwMQFIE46FvvLRzVJljYiGEo7D61wSTb5iYhtL8GECsZnxPVM2JO4wVQgJJkHmqg7zFMBFV
LLqiHAQsppnWUr1tkGzzYJULNwTl+saNBCAnIMtMBSrqJ9Ij96awytyDxIKXgUI4nDNX8aXV7a25
Lnah9yuKElpxmD/BJM3l/RDBTChUBSU/mm0FzLZEaFdzLK6itrT9PvsTC7zC+wLPFGwimQKWE2Oo
WOGlzT6rqjCgSFXhhI5Nvn8rbH22soPy9BQc+11kaycVtLGV091nn6FrIHvFJB9vJnXpNkEHELhV
TJqDk4L5Faof6EqeIdbLiadhHKUbue2aJac8N8Hc9BiRGgujhQnT99TOIofJ/kRjVbfIvZk78kO1
iSBQaW54dVLe0qh/nWUYZZ7q0NeB3UBG6RKaxkO+ue02PAtMQtxOUqdMPxclwmsTHUfCqSYuZaDI
xJCOSWDkw13MpLwtRnqLvJ2QchdEeNd7Xf+VQ6+otisjBwzCnJvUy3wzwCWUaT30oUM/Ik6bkOx3
Hcgx/DdqdmU09BUn0iwt/TwLYc5/GvjjENBJkaF7FvAS0EIOcHDJa84N0B9wtntG3SYF+SHMH8hL
QvJVhYkFdSq3OeFY4sUZJmiOhZglk4Cmpl9G6yHY5CmaA63Tiocw/Pek9yKkMV9tlPSgT3x0oIvR
d1otcibFSYsXRaycXNDs2965FNSgXiij5oJBSxCRXn7BKij6roE6rD2UdgStxBLy3srarGVLHTdD
zLsRljbs3ByzYY2UKFMuwNyUAcbVO5P47fdWn77cXtVC9xcyFGgjATiAuovKjs/1plqHQwkEfOd2
rr42T38ADvpC6KwBIogseSWuh525Lt8G0+F1eJZuPeT4qNoShVyDZiGs0KmpCtuh0FrAdhsAAEoz
j5SdY4V9dk55IGrRhJshBs28Ed5ryqPWebc/49Juna2ErY1kcz1XyYSVqKWqrQY5qYH8kA4z1D+A
F/Lj0/+fOeaMRZNSpU0Kc7L8lepfORL9ErwbYfx6285SjQCjH//bIbbRE1eZIQn0ERZ9mE8iSo3W
vEfNDJcAWJWAVOgt42h40SfH7DWOBk6J6xPXOWCvGIe/PGs1Qkjtd2BP7HETZKptqo8dOUkTqriR
ExZeO/Eha0vnm+KqMTMO3VnoXF3aNEMpHIJCwTctcko7JO+Krjt1Q5m5Un3sgR4STA4cdilUQosM
9LDIiHRgby9NIqEfZH0AN6YwKJ0ryPdq0vngTs3FTWlUb5h65YGkFi3+0ERCh8DEXXhpUetapakS
5JnFlOoAeknRvE6GSHoniS+EdqVUfrrKxi7jNAUW7jeMvciaboApC2SBzMWLLc4TbUDDOg/VTdEd
dL9a3faZhVP+/+RmNMzWAArFrExA29NQOnTxxCTJXHWGco9WNyPQ/vqf25YWup90OsIE4ALTCRCj
pD/l7C6Nsn7CzNAEkGm7GlyMtX+YvZNbMUY3eY+chQN4aYsGnjNbwpzEJKxhC1ND2TE7GL9DCK52
HvHInY0B0oP4KXL2aqGAfWmTcUupqKiOFmwWbgg+gcLC681J7MiWD+GxtbbA4HO+6PXmXVpkMj9B
lMY+7kCspwM6/CW+JIHdWtMGsrKO6fonyU633YZHX3B9Fi6NMj45NKRQioku0zzNwk6B/JJmyy26
QxOPHGkh8bywxWqhFVmvau0IWwLEW1wwrGBc1FZO+S527vWH5hQ4t7/o4gcFLSe8FKATiR2MNZQ+
R3tHzO26myCAgrtPeapG3r5dWcH0LQqbKK2CbAOaiswXVKOyM0wBoJqkbp9HP0Wrj8RODmYXznKu
jxwsISyjnIVSLv6TOXKxKoWpUSGplIm5lY0YgwIQ5fOb8N3vh9+zSV7CTLZJkd9LSsXxzqvYhRam
hpCFCUEqIMnqdelzOIRBjW9ZaTsylSjK//t3BH0AfSqjWIxHs8wcuLFKCz1Ec8ouDSJakzjEbtIC
MQo+Vx7BzNJiQFWo4b6RQUzCxi40+lIhJXpup0Fpqeo9l9PqJ526KD3ic5loY6Nwi7F6qNNfRqyu
RgCufTO3R7XJrdJXd3qmtp4wxXehKNxljaJufTLsJUHYGka9EUjxXFXzoSRBAEId0eub8D6XE2WF
1HBbgLPUFxRiBaLcc5K268ln+lORZNBTgvltlrthqHtDNZKwQO1X80opW4sAuE2a6JQ9eJNH3Iex
b4vjVzCrTiwFdCjJ/sdzqtIuOTqFoE0DRoNFgDalj5HsSUAMkrZBr1tB/Qg8/b9ejT9GUCQHtSl4
Ptljih5TlZVTADwQDo/fiCsNlQ8ujflPDGM2HncvwP5ApmMwjX1JNKkyx8SMCgDEVE84fo5O9oFC
Khi9q8ZaTV/162NvG3f5bp/c1Vb6chKewm35rjsTZ70L0QJfFc80vCp0DJmyNf0urnJJTrDgYkzc
vHvWp3q29HZczxXFmkL/FZzFUgkufLXhharrmEht0xY2OvTGFSWARqBrG6mwrcQYChhbeyylXRrO
HDWRhXN8YYbJC9S8Bgy9g5moQK0k1Y5tyFM6o9Gb3U+KidLgn8iI2STcqEC9mQnYT61+VPxjn78B
ldmOj0bzpijrzudRY14BleCm5/aYJKCdWsOforiw58op6mMyWRGaP5IzzFtFeDfRPh+eBZ4A83Wy
Q62CtRDXGJz2Shc46UuzKusUDARrFCmNB9EtbPILPDGaozjZpl8lX7///cyfW2TWibZAkZVBArL9
TLyb5GI7BupdJLz9uxUZOqgoX+PgExb2hYFhOggGSn81ndy6nTZV3ThSHnH8cCmGwkHojI+J9B4K
xJfhvjWHZDTGArt2F+5Hr980dmJL78Ve+YotkUc2SB+2rE+eW2PcHlRUPhJTWGu91hHW2ipaSbt6
Nx9Tqxyt7t9vfjCbY6ZXxF2Jki5TMh9iKEYbUoVDhpen3PxJeAau03t437kFut6z9F7XgUQRM1hA
nSDdtG+QHsJomdVamuQk+3472x94e/PS0aUYpeDGIYQyOwDocGmVxNJs9FqDGCU+SepWBudWyvML
6sXsTgEoQtA9MU2avV3a8NWa+PU4ABayie+Mw5P2m2zM47wVAX6xDST2aA7ZQuT8u9crCFkIv2jn
InQxVtHnK3y5Q8wCP2BeaxT1ZXFznGvRLGzbuRkanc+2DSUlPazLHkHjDqRrvYOMsLCNJ9JZyUo/
FPv6RVtXO3Mzc0IHWYrJ54aZ06aCzCYvM6yPrN5HGJ7vIDyGqOXJp8JK/pT7Ck+1HuPPa3IXW9Wr
sMUwup1+TA644TbV+vbXvoawMN+BOY6aEGsoruHntI2rrvVTY/c7zSldcioLp/FG13SUdbWP7v6P
tOvakVzXtV9kwEkOrw6VujpPxxdjorPlJKevv0uDc/dUqXxKmH2AHvTDAE1LIimKXFzM3/y8l1jn
6l6AeIszf8PJiQXA2HKom1NoWGrdMGQtgO3Txsc8CaroZzsGJZWwI6xoNGh+eOoX2CDU1oW9L4a2
Ra0ZFSwDBAI2mzx9fOzpQ+qATSID87iMK3rFSlGsA32go4I1BGC8cyVT5oE0rTpRP694KcL5PsQI
VQ19lOwjV1bBUhF7Imr7/SxA1epcTmVodZSkKg7RaZXDMurgXBmIrJl9TVeQ4gJDIQAxeEmJCZos
sWOrRMeKb704n/axD2w8glFXTz0kNNA1FiwHHVM5b51NLKPBXXOzZ7IFe22ydm5YA9m63/0qX9sj
yMRvMJPQgZK6tb/4gEXXL+rbdfNY29jTFQsK4+QNFKaA1K68mTAcTVbRXTEAjrIFOgbODhgy4eB0
ZqODKsHfV9qwVgFqzb3M+aJ1RxD86fF2lo0+XIuVzgQKt1Wd54A21lzgjbXtj9rRvllu3FD52QWg
3NU89UbGD7K6RFxUSGQgTLuYV1yMERl7Fbpp0+nA3GkboURgub8M+xvemWjktLdoLpNUsFbPDdMz
0PDkqniTCec2DlUz5niWIoTvd3Y8YkqfDE6+qpFYlsZh6wDZig8/kxkJBfsJ9eMSCUTztUj3mF/c
Z5gH67fDi47BvssDWG3j9GvBtgOCK1nku7bK0y8QDjMn0zA1lQmbiBblAF5t/d5syPfrJnDpMzGP
Aflm0AbhDQH3ee5bSgUV8anrap/lz2qFWdCHfrrpzXtFPZjmz+uyeERx7sfOZQnHlo+ZQkvun2f2
1Ta3VeRl01FLb13ZkBXZooRbr12SkpkUgvo4KJ27LHpxI3/Mnmh1nHTJpbPyltVVECRxiCiwohgx
cb6DrhqZZd6gIpGkzp4mbyqgilk5+5aNYQwV2c4TiPOL58iVqSjfrvPtBCTuREOFUKo1cg02AA3N
cjVU8BvUzXsbjSrXT41vligGkCReAkFtAMHi+fpmV51BTcVvH7yV+9rxtQn8kul9Q2V90msLOpH0
e6dPgjbSLmmalBr1C2PZlSbAeG4WLqP19PcLcuGqdE4rBsCfsG9FrjUZmyNYdlve2278bWrTWxUJ
JsBTZU/mlc1zMB2VAPhiW2ChETYPmd+yMGLI0rP6hrH4YZnRjI3KLZI0mzzvd6rxoNm5VzTgBpru
dO3Zstpj3BGvMb61eS5Z+mUrFQ/G/nyPuMV9E6W0Y/iehURvdNBCs9UOpK4OWZ48dKUTFtoc2EjK
EBv9/1P1194G4tFRhVwFH9FlCm+OEcNy87GPa7/qQF6l7SeN0yQVeurzOasyCpIVfXIQzyDZBT43
F+XKc81drLidS/S3gJYdE9ZgicXXZZBcRTIZgpMmEc0LN0pqv00rb4m21RwHDWYD/rXKnq1EUNm4
qSdV67ASM986/YeS3iVFkGTh/yZFuAuS2kX1kWEtFjjy42Nh7JFl1Z0v16Ws7xgyEQBqEFQLBJNw
tCWzoYa1X2AMpQaARoFhiu7mupBVu0OX73+EiKx6CZCkALPzo1duK/O+tHfZ7E9M0oJzec9AnZGm
Bz0emrwv+MObyo6yycaGKZ2BuLzf10ZzZCBqAgxE90ct2uqjrLVzbft4nQPdkMiHo7x5rtRFZucg
QcB14ziZn8/uUS2rrdtrL9c3cCX4AAYLdGlw+RAk4iWavMm0uW6gCxYAbIu9pdG36xIuowGezOO0
5MhNcQj0+UKSsWN6a+D1ZDtpiW4YYD/yZEQtv6s+xzlj8ItxKfF/l2rB72pw+qIsBoCZyIdOrI6w
BQ90P03V/aS4N41rPGatdTskiawqdbk+MH4gLAB9HgYFGBczHxFagbMSsXifBoP7YRphxA6j+clU
/283EoKQ0kd2z4ZzFe+YNNIM1lFEwzV7n6yPqN3H7LXVD0slMapLnTgTJF4eHQUGvBhxP2vtu53j
epBNjLx8TGBYIYZk8mQe+vPF2ldnDgvtewsRzXSz9A9WtVWStzbeNeNNrd/EnSRZuXZCp+K4tpzE
GzSuMtYyiCvq2Z9Boji32yj9VKZdnxUSD74qy8VlhAE8NsCNgtkOC8ZGwqpx8aqvvZPtTLI8UqMN
lZZ5tTFJ4o5LJ6Fj4oCKjC8aQPBbsC2i9FlM+a00jiAesDej8xLV4XW1W7MlhDS4XlFDBB+44Mdp
NjgzHTEAjNGfZH5qsmMyB5nM3a3pnGUjT2gDq4z2aGHfNA0TLwybS9EerQiUabIG9ksfjkcJHDhe
kb+9kLBVTG3qCkP1aowMDKwa80q+x+a9ke1LDMrJZXndNS04FSa8FZBHThgDLN53FvSQ5XtiPxIQ
QtrqvpPlAtZUwEZuCl0zCD8vaEHQcj1WJMHGNWDtLNotn2FAEllgsiqFsx/i/uOtQMLuJS0lqAiD
Ft1VHmcXOHL3SbFlHcNrmoab/B8hwq45zajA00LIAuOk+y79vmgHVZOBHVcPB/ABxKZITwOjfu4O
qrru7DyFGCcnN6WqKDtkMNBaG0+fNrNu9TgqJSa0KhGTuND7ZqmqIdZ9E5JURI1wHUXlD36dd7bf
KHtlrIOebv/eWpFE/I8oQDTOFzeYVd9llEId5h2aSpqx9lyCEFIiZlUfTsQI5mpFpGFshJioCK3h
gyVPdfp6fSWrm4aaDDpAUbTQfmfgT7w2KOrMNi3K2tf1xyHb9OSgupFHM99KH69LWl0MnI+KSebw
Dib//xNJiRnVo1FiMWOXburZ8LOifJ8wEe+6mFX1PhHD//9ETFGOjoUJCrWfsxKJan9Kw1mzvJ5K
Kj5rrhRhzz/L4Rt7Iie17EIHpROeKhjRZDDntVrif3P8JyIES0WiOgatLkQM8RNJ71P3fpkk+Zb1
4/+zCuHa6UyXNYQrMgDYmyS+YRjdDV6ixAQtqvT5ztX1PPeBy+HPesRnBPgkxq4xIYxVmPZAxg75
22WrkE+LOUFvl+GwmEFjsczP6LDLF/d/208xarDsLBqAa//tXpn+ZTC3USerLki0nOjnaqEXQ5o7
NWQUrRvYyb3au54tm2Eg0fELbL5FR9C8Q4gWB24fDs6G6AdblkBa1Q1MWQIODRkXzJs5X4qhzkmi
TZAy1t/BItjM4VA8FlHs27ksnlvJD0M1TmQJqp5oIN2yB8gCj9iGHdI7ekdfUFHbAZlvehOChwe2
s79cdxWrZ2WjrRebhQtKvKIS00ZDuF3DvapfjCYsyp+2zIPz775Q+RMR3IuceIksLnrDibAuq3p1
qm+T9jV3/cF5dkZw1JoS/V7JR/Fd/LMgwcVGmOWkFQ0WVIMXFrR6H9UNKBhulW0auFvjx/XdW1eP
P8IER8upquho4k3bKoZnpCxIpgn4S28k3yh5vS7r9wP52j4Kupj3U0e6BMLUeVeGqp++Ymg1EPnD
od3le/dFQVv9EPYHZWts26c0qGWhmewgBQXt4nhQG4qtTVqyA4BhmN7IPGKIx4de3w76v3hxnB6k
4JYBNczb2IQ0vTK/FfacegBabUAIub++rzKNEYG6thHXAC9iX/s4bKMvpApsoJ6WbDexgFo7muIO
TXaRaksecHwBV85TBJku2oRubAtyoxasCG62d6cvJOIyMVPSzXwNpaGmlUQgkjM0BN9MowWz2HII
ZWO7KfXHuhkxyWardx8jRi6V4/frmytxLyLsRF3yJle5e6lYAlAGmhb7+qlQbMmqZFspuBj0mpJl
KCFGpd8JqPH7g42uitndJaM/u14nez/IliU4mbioE2UyIC+ab+3+jtIvevN8fef4J1/TDsG1DE1R
I5UEERgYN83fjFkS9axWmU7s6wKB7ESxlQ0Q4Ez96zIrT5h06tVa8hgDPTZb5Cat7usiDrLSklnc
Ra8PklinogVH0jp6o2YpRFsmfTVKdsyK+Ma250NhpofWVf2lrtBXb4VkUiX3w7r+I8oHOxqoEn47
g5PLqIpYyYwel1GmmH6hflezZJuUIEMB1VzZZrcLlTGmr+oKAgh0N+HRjE7U8+vPWHJzKjJucQQ0
Pc0YVprpjWBuvK4vq1fRiRjBsDEmoXWzGXvaY+Rv6Th+O6b3A1pZS+Nn4sq4r1bgUDjCkyqvsCoL
L7/ULFEQjT6VxEs/y0dr39y2u3jw9D1uoEM2edpHtpehA1bP70SusEyr7Y1BTSBX63mbXe67bNvT
oFUXjGh9y4d/tat/itnCC94ExUoHWgwsk74qwA47bx0Fk9nGkN2tax7sNI8smISmVBVVK+jlpOdb
jFEf6SNbdsi0hK7ixQniv042l3dNY05F8k86MQWzjOumSJEr6IpfpXOjsF9TDw6uCK2ZMlaFtVPj
D17M+eCTlEVukpYN/VQw7szyjR15SfqpO8dophtdD5xY2kG15l9OxQlKUlLbqFkHcQ2iFNvcF4nu
gTLCAcpocY8ODevyJ7Os4LoFrr1ITqWKupIUvV0b/AiBaJq2A0XEDsCKpe+uy1lzKKdyhMvOoHaW
98gt+XT8zFVfTR7yWRJ7rV0+PGcORnUU1MCycK4aKJ+w2Grgs6hD74Y6esIdLrkEZCKE+63CWB6H
9i2u7Do6AgwRNp3s8ba6USCzwwg9FewXYjIMiZ4mBe0f0Hsk97Tko8M8xoz4109j1XD/EYKk2/lW
ITkFMpsJDsme58+l/5K6mFaNJOz0rQP9VKo9Ovlfz4zA9Ql6IfBfAiCCVhbhdCqADRwMpkJ6Z/5s
3QdTRvO+qsgnf184mkmt5kHhQVtqWTvHTe+THLX0mCphNMvyEeuy0JEDrBDnYhKckJUMKXpRsRbU
RAvP1ruHeWS71ky3TSIra63rwz+yTOGomD0Vek4gS60R6ddvLuhKMtk9LFmQeN2rCGfsFA9QgPDB
U1d4DnpE2UuaSCx0BVsJJQC7GTQBqJMLHnCUg3VnACLZnx9J4kWPwfSdHqzMizblvnoDt/yh2s5B
vo+84iADAa+68xPZgn+tlK6fHQNrnHlDTVwkmAMN0k8ypf7iTl6dF7sRj5jrhrZyXWka+rYwQU4D
Mv8CZFORLEGLG0DXRQhyBHN4BPywpYHivl4XtPYgBIjdxPaiX9K4QP3mc1VZpeUCDEhYaM7lVimW
TQQS9KJddr35ExXzO4K8VjZbx4zIIABr6wSWCHBjTCdE86FoEYs6VmMGQI3JGhYYYI8KtTF3PZbT
HkxPehWoSTNJNnfFNHhnoIG+H2AosMPnXqxKIgdUj7i7sK59FbNjVCGZwej/KEZQHEur5gUjABF9
97tWL0EyGnugYpGc39oOni5GuIiX3F1iMNZgMfflXXHfb1wvDR+qzdR7S+wBG5U/dN+G27bxyF+T
AREdvX1otADMAY2dIo5Ur1g1Rxpqf0XEMHhx+TbOrqyhfwWTCyGY2cdHuCIIF6sIw0I6q2QoxFmz
+VAOwH5BWn/jgMztoMwg5sPI9Qek3ewbDaGcry/Z10wvgBKzMKY9jUnpZbHkNbm25Wi+MDDCGZWu
CwLUetbVcjKw7oF8J81zHudBXsfQ3hmjUF3JAa8p66kw4X5iqHKrtQVhUzwBH6UQTDa2WuIpyfzt
uiqtXO7YaRSK8XDDPos+p2qQi3E76Gs7D2CpTfC6KdJUCbRZ2TdzSjZt4WpeN3U/+4l+uS57xcme
maQQ5lWD1VgprxSQ+UHTfX147LsnPT8mLRjDJYUcmSwhoiiGRlumDrLiaTxWzPLaDFSAQxdi1NdD
NrjbWpdxy16IRIs6IOwab/B2gKcTRNrViLfVwiof1FleGwVJ8tTNsY8Gm5x8TwaZ57m4ln+Lg2ez
AC9Cspsr8MljZ447Bz3QYwWGalAnD3f1mHlD+khyGUL/whK4IKID6AQWPMCRBE+6RCBdU0sI6grM
ZL9Vik0LwsTKDZsxlXjT1S08ESV406qeXHsyIGpWjmque3rJwqI4xADu5PmR/HXYKaxMcKtGauD+
bfkWqs0G78SbeBx313X+kppIkCEofZm6ZWoyyJjcr43xOGs+TSbPmQ99dmiXTT76FgKaGnCaHTd7
K30Z3SerfwBrNRjtJRZ42egofI2go5nOKFVNfE07+Ky9McnggZ7UGzBssrZu3Kj1dHXTdDdJFTLZ
XPXLKIQLB0jBwahzjCoQcSqK1eSx04E/InL0jxzNgnoz3ilIozpavp1d6i0Vhj+1nxWHO9ZRKTsK
rqhnCUguH5kPkL0iKADw59xiQBw4j6mCjj2mWZhBiwmUCjjd2Ytqga64NHYK4LxDGX01rfbdVB8k
isAPWpTO4zx8AWIaXczTUYMNVuFg9cP4NlZWEOltMDsgmFcAPukadGNRO6xRFHPmKYxJ/j6OVRhZ
/bEtqayXaM13nH6LYGckIsZU9NiJCqTecRKq7k8DLCxN/G+2/FSQsOW9U6pgmoMgsED4Rf5qOFtd
rb2OfrHA2KqAwW1Avbh+MBIZJP8yG4zTxg8azJEUxWtZ8I+u2udD42K/OdWfUYfE+mGoj6UWZhMJ
c/A4zHelHl4/5DVXeSqT+7cTn7yYMC20aFW+iV4DzXctrdiCM1vNA6AXxm1bpNPH4Nbj03Wx/M9e
qtafpQoBdrKkdTlwrhti/siUm7z2lIh6yeQb6m1WLBInzX3Ef5d2kR+INGC39Rpnalf0AKj8ru4i
eJGf19d0fSvxcDjfymFpWWHyNc0T82nU7DRm31bpc+limcscXJe26hgRTnK2WbRHghbpXBxQHxZl
KvhRSOJ4yeKr6iMx0Y9tf3Gsb9noF2iRTc13Gt2zSmIk68b4j2gRQNFNCsmdGaL7ZtqM+qZkDClu
UBbL5sSvmwTegQArwwddUNra7aQsrQ5JJX1Nok2LKDO+BTGwpxkHDGazF3+RNWitOn3wbP8jUzAJ
e1mKSkMiGFzImPRgbwrV9JXo6GQbhdxYzXaJQktB391XyYFyz3KhpSdyhQNNB0dhhQa5mHHst+6+
7e+IBRfv9+OxZOhP74Oo2ICGjekI6GU2snqm4JzDUxvBNjpfz9VJ67I5d0sTDDW0fWFj9piOoz8m
r4Uiu1VXrfFEEv+SE5fTT0OhTiMk0agI6iQJjAFALEVGubO2IE5Nxh+DwLtfTFDThklJdQ0LUpBj
sjOQFzkxnGllmp+5xiSo41VpYBsHUBv/TBEy6TRtqSkqGGUUHYFTZHhun6D9pXmMTOZfV5S1/QNt
5D+iBP00QJodG2DTRo0A3fa5AdKMwsnQ/22R7XVJl3AYXA2nogSVtEmVDEPJeXKqm07/1N0Hq75j
zTGpv4OG3Fg+Ve1Vi3b68EbzJ23CpFnJF6z51JMPEEkkqwlTVzBJHgEQ/VGWB9U5ambmO/pDmcoQ
U2tX0qko0X03kdm5MahdusX+lSevOajfqDUENUiTnTrZDGYhWdzqQbpcO1EIBbxSkIgufiXvhggH
WZG927EXVidBM0Th9VNcVc0TMULoZDhJkWomxCCWvOmpuVkgIp3Iri31v22dQU0EtxEazTkFFRJ4
56atpMV/jst2xy4sItMNRrVsMX/Wfsh6RQ1IOyUeZke1knhiJVRFfYEnC9FrAJgv3+oTn1LVzErK
En36hKbKE9DtbsB0uJXrO8nVXfDQxARxJHJ0yEdcpAWXxohoaeB5XDavFgvU9DgvXhd9Ou7sYaaY
p8mmQF7Sa/MiE4pAIENB3xNYMs/X1dBBsdoGbZqpAwY0MEwUbPDYYqPZFvScI9m5+hKmuunlRAH6
U0NbQBySPt32S+a16KFOKwzdtMZwsewvKtU8xym2hZtvMjcP6sr1cz2XBCYr6oZP5lRkBHEskgvn
nzxPY9FMNfpJQJEf1BGiESDVsx9l/3j9MFbsFfh+UI6DCg/JdzFatodKSfMBjdRTvyU6GCeTfTx+
0VF+Nnn7OJV4XZk4wetSrV1Ue+Hi4heKfKLm3mXDfRK9VOPglf/mLYDV2egFA/OdoYmpmbJu0qlT
0cUSj0HheC0IWbNcCzr9NQWLC9kv9JZGkjB57eRsHBvoY+CSwFBzfnKxzsiUFGD2GNqgN0AaWvys
5i+jKksOrzh1kK79kSM4pLh0R6vRYEbE2Q3uwbI8ophgIEbHjnQkx0pQxT0rssEAVuK9IWpjPIE+
JIUsW3uYzAdl8nU8o9GayvrBI+7G1gJab1pMH8mMrTP8vK6ja/ErlBOi0RCHH7FlpwTW1ypntMNB
SXv1e9582mSjD7va9VXkgBe2LSaJXay5wlORgqImfTRVnYVTtLrWXxb3uTRk831XD/BkVUJYkFjG
PJIBIpQmOTak3ShxsxnQb03y4m1IpDAprnii3z1ZkjhATLeKrnaQ3fXtZvzRJvd2oQIOGN8jE3ao
DfasxM7GRbqyN987RxYYrz20Ts9Q7M10qdvPtYvVJt0+b8IGqJqxflLYjyh+dZIjrZ81J2yNL7Up
iSkv6Uvh/U/XLRhKquh6NTuQ3DZZoIBWaemTI7Gy+9YCKrkuNvP4NBvJVomHIM+eZ+NVGwqJO197
Dp19BLewk6s1Nyw0hNXY/Lz5UUSPrBmD3vXL7H5o/GLYVwveYm+dbHrPqi/i3OhwRRhpIVbg5jlW
p8qE1EQLqv7Z7h6icZNVkrBhzaljmu//SxGr0XkWMaoQSCEm7nSG23WzaDudfOp8FM2X685gJXpA
UgDFTD4QFCU+wWpSe67AOglX5DovSpVvrfp1dpVnUJx6CuVVTIwAI7IatUSo+FQH/aamjD2EDhTj
VV9IdJPhQZkQZE2Pdgw8byXRF+5QBVtFYzFaIdG8iuYaMagFN4Ib6y0illJ7rHvd09v9PMjKbyva
cSZEMAxSWmXUGxCyTA89XumFiw4oxGAyYIlsMYLup4qjUbvmcpxvGCCFMTHgCe+863qx4k15J7HL
36gumBgFvagaDErPbQRM4Ac3i1eXhs4SziRDllF2OKv7hhIhrnckU/AyPrdlV8cUP6pCVB3dL8PP
Zny242fS//0rAAv6I4XfUCceY8lRVyoUSFFsZEsLr3FCKwob9hEbjT9GEoVbu2PRqw+yYMBlwKwn
2lXroLCkc3F2ed/G30aj8TBswyKP9rLTxnBkaO3x//7IeGUABBSc0VdsfCHUccyCB4OYlh2kMUaY
2CGN71rn2Jgybr01CwYlEkzJREiGoXbnu+l0CdUjB7JomXgUTQbaS0LfnWnySP99wWQpeODrq1vT
EqiHg8F24Cp2f8NeTs5vbqwizkZIRE+lp/SRr5jxkYNz9UL730SJ73tUHgAGyrkoZfTzKd8p+ptB
Fm+hjqyasb4qPKFc9MqhMsjN8GRVHYZ016D8pP7ct8WPKorpN6fWlPdR7+rnztYjEs4UGOiRJMWx
WBb7aM162W8BiEn2ObMp9ZwpNfsHDI7TWJguSTMEgBoNkvht5U5Cb5qugS7aMVB0EtxBTaapY7NN
EaEWUOSN1T0Qipo3sC8GTQDV+Lh+2mvuBzRAGA+gI+YHYdT5vsQWqwf0yOKm7Rsvpxh69jEhHLfU
BydNJLa6ujYUf01bR9b6osKhmC1lBl8bGIG1t0lP5lC369s2rjF6eakx2KIbtqMV/7q+xDUXAY5U
QCLAJs7JxYRXQFSDB3zkHFU1/dDNW90tAmI91vqjrk/oFzp0Zogq3nWhK2s9k8n18UTfTHtpB5Mj
H9Gf5C3FEpTzV56wI0Xh9cBk9KiAX5d4CUpBq/bpMgUVn+YxnmyTi2xDlW6ouS2XLS9bavau1jDr
vN678S2SMn2zqerHWobaWl+yi/cqeAoQNAqqi3u+xnQUBnCfesuZKPsnp0clawlRvq3iWeI71pIj
tmagPIvqLHAMohdOCqNJkdYFOqO1IrS1qfOTHZva85JOuuYbQ9F/jJaR73SzJL8awtyv7pQMYTcw
QMcnlPP2ZtWRd/hxfJvVl86Tk+Uk3yrUHMfAakAfEraDlb8RdJoEpWV0Qaa02q94MZDF0rRY+zfP
VZzgPzsohms5pojWkQZFzVTMOdJ31L2bhz1rfAUDaxlGaEfWa63uUMoqrR9TK2vo/C+G8ke+cNlQ
kE+UTowTjJd9lvtm+lZnfqz6c/qSGLuJvNdxJjnGlRjrbMmC/xlTRP86Vxp0fifDT3W5M5nE/leu
0DMRQthTD0OxTCp2NQGInwKloWobghqrW+7KBX0LUNbwuimuOFUHpFzwqg7SD0Dcnxu/MmruuBgL
wPbuYXYCdXA8t/2WRmAJk53ZmihkU0BpaJqcfUswOrcFp9ocjxzy/gm2CwJWLCcPDSD7pkUGrFm5
QzHUFNzCiFLBvSVmiMyes9B3ExpcSlT8qiMi/TDLvg8ycOuaHoIzDi8zuGuEPSKNsTaoVjQUGqix
GMH4ico2AeUzCzMJxq6nizd3qg6qGletjpbi9KCdzTAJNWjiqZRQga1u78mXcJ934sa7ojfVwVAB
xE6mx275TtP3HjXHOUfVZflr1DcKuqi9YSw1IHxg0BTUBljjuM0Yll0sHfUiGwSYwGu+U9d+Vwrg
Ea4r6Zrl/WbkAbIFeW1xk8FrGzkYugKzaDCaNabHojIwOtWWiFnZQawH7FZAkOBmEB8dKkC+vbZw
qCQY8ZbIU/Vn1E/d/JsxSkKnNTsHXs8ALwretaDZPj+rocJsWDMFiYTTeFH1WoOxTe0O7YRC3LQt
abKH97++hWvZETwCXA1PNzB7I8d3LtJR2rZuNI4QVH+poHHrcDEwMBOX/jDloDr8oPQ1Nl6zSoIW
/F1QFN7Zp4JtAUg/1SxXew6wNZXBB0h56ZQgcx9I9BW9/14zbtLo4DZbsuxS1+/Mh9Z+T+OPhd51
MqVdDTtO9kB0dlM/lwMIlxB2KK1PYJejBqRUGRD1a2Z3vtHu9PIYL0E1e7GCUW1+VP01dhqRD1Iq
YBRCzQHlH8FwbCMyYpOj4SPHDTNynySWp9IPyWHzPRX3HMBFdH0gwYHJMcJh63avl5EFKQMKLeOm
0L9G5dbhitxusvnQZgP4Qf8F5p5PjAEmyQaVFKKqcw0b3MaemIXcAMB2D3UNUoym2IBd7blzkOO1
ZUCrC6eA3jAkBuAOeOsR0gTn4tC6X5jOBJ9rsySkbffd6CffUlSJ/q6KwWEBrgxA6AXJng0/AbQy
ZkgOWf1eDQp0pn1wZdmvS9Xkq8FDHdgRZKQg6nw1dmqVxEwUTMV0KhI6TZ49qVbyvuRxFqYGO5ZR
fZdn1huF7njDYt1GcWl4ar803hQ17j7vyF/nDvBJiFgNfJNNMDBXeBeUpMb0twbTmwYDlgLupny5
I72v5Rg6/eW6wl5c11yUgfiDt/upgBGer75Cfy9mTWelX49Mu81YjMHXVT/62pxHox91Si+rW128
ACARWQP+uMPoeMAmzyXmKqubZGGlT+Jgsb1c3+moi2Z00wBOY+yvL0/noeGZPQrSBNMA/rdKsngo
/RQjy0OIazzbGz7e6bb0wFf9g25tcC8VPmznuPgH8gNTniXfwEVcfAKBoYCNC8NaxDodQ5OIZhr4
hHZBHpLpyNox2TjINVsBnPkfGYLGxLi9BuBeSyjx0m7BGqjt9S75ZpedrKX44qrGhiJri7Gk4H9D
hCcc3zDoTYfJ7SUmP2be6CLQwihu+Lqq1XxQgideZv0rkbzFEZ3gHDkgeO5ksmOMDSpLf5o2Ljtg
gAX+fc5E92sZmOQyquTLO5ElPDXM1Boyy4SsGewxZbKrBuBYUx9Pjh5oFkCd0S7aKqFES9es8FSq
sKlWFGe0mxARjGXO+9EmO7vVNdp9RpEz3zp9atxrkUV+RuPk1Ju4Z5jfVVhqtI9VbXgc56IKlkXX
MGJCmVSk/wYgobu2Q4yD2tdvfJOrfU+62Aq1RnEAPaRRh0FPulHvojyNX5LKnBEaK32CmGAgkjTH
hQEAHIz6KnQGURcfqnlu8Qh96rSMKVanGm/23D12uDuu7+CaCJ0g1cqruJirJ4gAWIxNbj7j5gPM
AzMDMClBiWVZ+N8AN9GSkTzhoT7KtWAwPV/IMmcDMRhIp4wNMHfRHoVhHy3f4XctiEOQAT3GoXGw
Z8zg9nTHyw7ZHpM+wnKH1Nx+upnDass8Fj7rx+YZcCXJI3nNr558nBjtGRodFYUzYi0EIy+MZ+bu
8ZGJuR0BMR0k+fs1f3MqTDDJMYZ/UPhOYLiirnuj0qo/tbFxnhgAPh/Xz/ZCFqZsgLIb+UAUdJD1
FFw4RtOZ1pAOlb9E9jbFsDfdLoO8WzbXxayUUs/l8O84ecZNUYKBHyVaXaKlCvIcoyfGTWeH4ESu
rQNIByfMlW6UoMsp4DU3qfG34Q5fJprRcEFAwYgIRqxc2iyGhmW6mR5qCgZFzGao6fRJsswLU4GH
Oz06wcPV5WJbJdcT67FNQu1GD50AfRNAsm3mTXUXhWrw67rIiwMUJArebU6VnKJLAmYTP/Xmvta2
US6x/5XZhuerEpTEJNSquxEy7Of3NFz2qHZ/6n5yf9T8h2X3EHmojJjHdGOEsUxvZBsq6A1Z3LZr
dIhmv+wvy/tw/w2cGluwUBweyu3kA7j+b7YTAT/S1GgtF69DvUaanjDcwAX5NVUPOruRUv+vnhhe
/Hyqp43IW3CnzKVZOqKRBAiUeZuPKjKZaC+oG8mpXeImuGbgXYgSvgoSUUfQDOT0cp391oyUevNs
four7yUrjnoHRzkXP1rN9jmak5T5bgG7dpynspoPF3Hh009ibeH08kLttdbgygnm1BAc22+qq4wb
4o54MxeZso2I+ay2TuGpanozkVT5sLPiCfUdXKazoki2ZC0SQF0UWwJnY+GBde6EVKcac4PH45nx
s9fCEZD5ZtlZMoCwTIzgBCIMYhy1GmJyehdlwODdsgwnQCSZsfUDxvwI5PotxG4iAg8JtzzFWOvS
j3M72wwge8vc7JjN8xeXvSVVcdsWzHdm98Wxl21VLHuiv1+3lsteNa5jJ58gZOc0LUvi0sQn2HGQ
fAFGMgMY4NccNuG9rnhvYxBjfLnX7d39MHqZ5J5ci5Y5qTUGTiAZgJL3+XEOcVciLkc42Zsgen2F
snkT3bbpj3KUXB8ySYIDxPApjAnggWvbE2TO3lWYDkp2h5SN+zoaJQe76vNslJvRRA3iQXFdSjwP
oHBHwIphG5NX5tMctMyUIXzW3BDAtHwuuYW23gtjmFFLRfsKdq8JsvxlAk+DugQS/bjI2EA/TFMF
X7uDCWKq+Dxrlt42GwVJEzX2R4x8nF+Zs2mXowMaEpDLanZgR7I7eC1WO5XJzfMk1IjTCPTJLmTq
eBFSTFWBm6m/DsadEW0aPVis+6QBFntDlPdG94uReVQN+nJv0b0r7ZtbvTvREc6bpzlqWTRSt+o4
Fyq+ZqQ3sesR82c0PYKWUIlQXH5GJ+f/kfZdPZLjSrO/SIC8eaWkcl3V3s6LMN3TI085yv76G5p7
zhkVSyhi99sB9qWBSpFMksnMyIgJ0S1Isus7I73RCi9AM1F1aFu/7D+y2C8SwY26djjp6MdAkg6r
ftE47wwFUjHZnCGQv6fmvTSBZYb8DDoqBDepvmoJmVl9JqowL/gULCcIo9qEJSDRvWKnbxE6bBQv
O3Yq6XbG5h1dRBvrLibOrUSaLYDVIDxzPyJfc3NIJQ43ip/u6a0NHiiyY+8jAozuddoG5KH0glPk
v1731bX9YMBTIWKrAEDPv3LatGkGQ+8RuuGRB8+Z4nv7X7Cv4N4HezyqRYCU8PWFJraLNq7gDHSE
bqBRnaxC2UlKIzgY56cSf+1i4yGHB+SrjBP6fAf0aVaEmcPgcw2F0NzUK/JdB0KNQy1XuafVTH7o
WrU95COTTXfMI/p2fS4vs+MwPzfN4mmKj0Dm7/wL5KkJ6mLEF5QR2jcPXe1HzolKAPltw8yzq2xb
ywezrEmjfwW2H+kfaOkP2vtYxFK4xhFz9iV8CJKEcZgM8ML0FZhCVBs/K6+C9N13u0UhUtoD0Hkf
+bbf7sxbEYXU2g5ANmcm2kP7MqLJ81kw5jeHYcO2hCKPYuxQk4/DV2cSpADWPBcBDXqE5wyYcnHE
APA/KqDohPqnsq0HZYMqiD8Gmi9Y1LXDHPoHigzHhf4ej+UODbNr+no+yoCY6/y8j4zfUle3KRkD
NQk2TtwGEKev2GOGhKeFE0+KdUKBmRCWPFY/Ba9WgFOR/7jIKyOIk2pkcjGzO5DvtWT4HEw0t2yk
jQTJWkEYuza/y6QqF88pCWutIEX+b+o3jvaD5ugFFHEzrNlA18YMM1MtYCq4RwHkGOLJbLFhpGof
dh9ysM1FB/Lavbg0wcVqVamNyNDDRIXnGhoqJxMgKg98thAGQYeDqAS/OqLFEcA5v1alWmPXs7lO
dfXcOUXooh7jSXDdr45qYYZbnLaqzIpV2GNgeAEvoVXXhEpvZvPsSPvSEm2B+dcuTtaFNe5kVcNY
nfQe1pBkY9n7FFokyl8QcUflG7N9UCUQ+1uu9qBHItd331oIukxCcw4CRSxLCimup+y5KW5NdjdM
Jzm5i5+um1mbzqUZzklyu6+aUsYAg/QpbHQChfBG96DaMOlbxNqCQa1dVMAYgvQMmGy0UM8H6CJU
07uBqmE3IK5+h2S3HRH1IzkEj2NIRE14a94IpiCcxSoikgs5n9pgJkixYUk2buxkm6kPpqitZu20
X5j4k/1eDEYdtbrqq3mF+rep/6VCd7x283p7fYHWHgdLK9y2UmM11doeA2GARattQ8ZOELSvTZWN
8EQFTQzWRuU8zUhLlCEMBUGKdjQGSgDRMTXBKNYW/k9NFS8lvHH4OpUDgJjeqCZiwxG1hu0EzEAe
tUQtQ2QCt4ymXtKL9u7anbG0ycUkJk0VE3cYjtgQZPL0yMKasO5Gzjf96DbhLUi4alFT6zxX3Hkx
Zx5B2KYB5AGNonMHl1iY1BF18BZRoaQAdj8n/07GgUz1pxbsrnvGn3LipTFkAnCFGJfaQTEgqm1c
ByivuLrbPfU6yXMyAo39ir7TvbbJoatOH52MDMCE3zt7Z9tS4ngmSXy9cUWv87XaL8b+v88x5/VY
7AezCFJaSxg7Pdpb06XPoZ+egh20jqMb7RA/yY/Xxy80yE122I9VWSQYf2wSex9D5jh8QCsiTA2v
gZvty+0vgcX5uL8y4+Z8XSyGOPV5oHUpLPagHCYSSd3hkGzuJ1QqKCQMRK2da4/Jsynlrp+o7Xs7
r2CPeeyoHafOdUhKCkLvdFf+WdyG5M2svVsscQSZaRynG8GAV06fsw/g9hCFNJHZFH8+oDk16gY+
Zm6+wsMbSjKBhcI9AfOagOZxxa8NUKpBrApgbBxJPIjACLOWWh1gHy2wK7EZeKbdkTH1O8uEUM0v
O0GtFMhIJJqcMMJLdoNaFUmhlpxMpxy5z7bZ6cPRsZ6YvDftx7ClEAjLPKvZ5CJ9qMv9Pn+qA1lJ
nGsGCivnDiHHzlhOOT41a/y4f1TyDyQ+Ohnv++H7+lJcrAT42GahMIT8QNxc5DIbR5rMJjKBSi0g
GVtNOiMpAHGCQ/PiLpitODO/FjCUYLvmtpShOqVJY8BEoK46HZqieRnQ8byVqPnyz4cDBBFg6YAu
zLmS84nrNBaAshBvGDkKf+bIA09q6F43cRHaYCwzoS9q3MDxoLPv3ARlkpYhW4iyWvkxak9sApMk
iglhSGj8apj/YuZQKkCiBThU1eIFlTRajulk1CiaxvWroYRHO6pfnbAUZCYvLlJIFOK1ICOlA8wQ
Ukzng9KtXIlR+QXua9Tu2iByY73xk0w/SmZ4cAzbN3rdK3pRtfbSL87NcudAl6rGoFcwm9YaaZgG
0nzLF5LkiwY3f8XieNXigoWdAyt15toYxvCiocikvY/Bzyy9CcB8dd1DLiI4bjK5cFQuzLSKrNme
7kc4ZiKwXb0B1f4vrADvidWauRL4JaNZJCPxMtRzfCUPWyB1+vakKe/Xrfx5jZ/dTfNgFma4JRon
IInz2Yx+mt6BitM+E5lIt/GBvZl79lA+miFRviVPYHY+ES7MInkNVMKMCORBrXFooZdnnsO4eK11
lUDM4LdlelCrR4OwlXlD93MsBJHPxak7D3Vhc975Cz8JWaNZYwmbyrBJk9+DAfWZ8c1JbpmQJOzy
EEHKHBGdrKFXx8Zhf26qiKBPVTc69pt9qumpjU61fsfKV2166ERS5GvuuLTFDatVpWlsC9jSs4hE
pl8GHrgwidTvr6+ZaEzzNlxMH8hJ4sKE/psbtZlfIBdQFb9iU0W7L0N/quZClktwOApGxrdZTH3Y
VhC2wSyWd0X4bXUvMfgyHFngjGt+Abgokm+2htwYj42paSb3kmXADAhv7ezW7A8T+AsDdqOW2+tz
uHYgLk1xazXo2VC0JkylyT4ofsrW3gi//28muGWCMIJeQZSyhgQyWBTie6n8qobwXxyBi3HwQBen
QTEvUGafi1vdT2TwKyqNoZA4sM07xQlEGfFV39MAGVYgHYxcKTcok5V2jYco7A3q64RuIncyB6/u
xxs5o2gz0N6AaxcEAqvepyMvDZA/GkR40SFHj5Sw7gM8zgvwN80XCXPHyMv0p+sLtm5Hm0lSkIdH
Jf58X4XgLAF/vVW7Du33WeomkC12pNAtR4HzzT/En7k4zdGEizYUR+HJkONeT5pmwiRW3c+mvAFS
Hq2KW+jNg0hEA3W2SFF4dV8t7M0DXxwYeUnDXh1gT512RU801QvZh6WcaCnIbF9m73GyAwiJABeZ
bZCizV+ysFSrcY+THVPYn5xbdLEpb+mu3MWn+pC9KG4DWZB9eI+k87fT7tJPaXN9AVe6C87Nc7ta
a6JGdmbz3aa4RQcMeDfpZ3YzC6k1u0hEcXPpL4AOKXO55A/fKU82pOaSkrEYrMOFsgU2qmenYPJG
dX99UKtW0F0MpXNMq8X3EKFab6jjlDVuBXUv42iGL/UgJpD/k8E590m0gqNU4DgAlqKPiHP+sQeb
ct5pjTseJFCPq/h/s1VutFv14GxYSIptA6D3BtoD0cHaxx4yEDexVwnejpeeiq8ANAAc4ehKuUBg
q7qTAEyC385qL5o8SSF5CQq/+1LUbXp5/p8b4rZEb4eRClqmxh20L7Ar5x2el5/XF+7yHYyAcTkY
bjOYHRp5pBSDkR/YsXLNvb3RtgC0bmOX7dpNuI3c0k+3lCBG8BLf2Mtb20e3rSB+XYksNbxtQSAk
47yW0fp5vin1cQp6ebAbN3ytvwDUacl0Z25DIn1bPt0lb8ZJOYyCd84KgPDcKLcVY8MZYnU2yr6A
GfQsMu3qY0z0fbORftS34+76ZK+t53KMnPsqdipHUgdzyXhslN9m91UImV0ENvgoqC1VwL0n2Hgt
9/bJIvmDRBSZBMc3BzkrdlJOD/+nQfFdOoPTpkydDarjPjH2mryVRJHd5VV0tky87ukI3aEgyGDC
etLeED56JYmf6dYSuMNlJgx7YbE+fO/xIE8sacd5ffY1RC6PoKZXNtlGf8Ze8Iv9uGl3L7ZPSbjN
SBBvbEEIoV7GLef2uddVaIagK5zdsfcDNzrqt2yTfOQ+Xlc3w2O3Y9iDFvaivI/3t7+He/UOwBM/
/gzgqCK4mXAuZj9bXJKgSk20gOFbwtfW17zomGzAnUg3jp8ek09gPF6lbXL7FJ16N9mK3l6XpX5u
JbiTzzFGw0jnlRgPph9sgeVzgMZWdgr5PqrE/ko/pAd75whC+3l++esFGbb5dgGZj8E/M0upGoEt
tGvXiuVtxvKbOiwEKIq17bk0wZ04oZbIwzTCRC+BMCwwEJEG6PSjh+ubcu2KwuUkzyC2GaHMZXAs
LWOsYIhGEy3/Rmc7SNxzazgVkfHY98zeUEMVXCRre9TS0QBlA8wPpQrubNNHsKmDbRPvPQVovfB2
csxt1/nRtI8ijbAakDPBwbMWcyws8vKiQQUi9babX0foxiwqf6jiHx2dS9BdJNiZaxsTaY+ZYsSG
9AB/OamtncbB/KAAFvwmDdmjmadIzVfm89AHj63cQVt0fLm+hKt7YGmUc5VGrsA/KyNOtMLpvitB
XpDbX3YyAcH/Y0QPVBrGUG3F1ihG6cEsmltU+Lay9QKP8hy9O1DD2pRpKLioVx14MRXcOlc0boIg
x1cpDNo9bX07oEu9iCrB6FdnHCGWaSNFDyghHw7YcdvaA/ZJPvwwmU50SFjIEI6X76dh11gSuT7Z
q/sFyWjIZYBOBHCU89OOyfUkJzZGleUfTKMbW6ke8uk3hU45aEb+jTctjKnnxirHDK2qg7GgyX2b
pru02cuOa0Y3DdsrtoifZXXFFua4s6AO69ioa0zlFAAe2PVopZWhXC+qqKyu2MIMd3m1kilLXYA9
MkCVXNJ+RrEnyT+V5K2zbyzp1/X1Wt37C2PzmBe3Uzc4tRM3mMIiUwliOK9iv8KB7rNKhCYQWeJu
okaidSzPz2CT/i5Sv5VUkjbP1P7nzc54S+BkUSAWBSZbnVslFZQJVqI4eG5rOkGPzi2EHQkaPXfX
J271iluY4Vapwm4zrBIXQ8lS2QuKWNmBYEaE6lr3hb+D4ZaHxrrc2C0GYzZA5VobzXrvAGpmW1Ny
K/vj+pDWV2iWWZi7H1ASP/cFoAkmJ5Dg3+CUdqUWjySzIVoFEA3951TIWCTwddm4V1Eg43N/lTko
WmBi9tQYTLzmo1a9WYMEYqvHlCquIuobWTuVkKsFZwQKZRr40M5HRrUJhcsIb3cKEaa0vq0hUlKU
D2P3XotoKdcmESx+Gro6AGcAfIIzpSPuTSge8EUITGFXhwgu1STe0tK4B3EYe76+ZmtuOJOogLgL
WgcXhcaOFgVEbsOZRyDxczW8HcNhc93EyuSBlxGDQZchULH8WhVGWNtTEjfIjj3E3SnRiGKVAJ24
ph37102tpHTAgQE0BmoT4C6y+FwZ6teyU5RYqCgB5+z05ZSQsupKUsbjJkYG2tLA0iwDERIX0yP0
9gT2kfjD8nCRqwLSOhM0aBZg0TwGOCnsfDTStAGLetwfjCSJPqwQ1WyF9RDwhTpj+kwDqfdlLSz2
UqzlX6ywTXSrB8VTV9rRc8AQRIQjbfyUSmxjJ7GBRI4tHXut7m5bpvSUKAaajLalllZfg50372k2
aK7RKOW7ChrvyB2UUkI7czF8ypJkPDaVbd1CxysAQBd9uUoXDt9xa+YaGOWhHWtD0QmKUZNs/jYH
VjTQNIvUfTkNkt+HU7af5Ahdg8xJQW+pp1FyrIJmBKOw01YyMTqmjt44jKbloduQ9iQ1C0fdggte
L0kw5XrkJ0qpUUiUWw2eEX3U+xkUdny8JLvfHXpPG8AZkihG817raG4AdZj9qGjDTaJI+bHJ8v7Z
TqfytZGqFzQj3cNUtxsKakFuXZ6mjjALQoZ5pOazypaqbeKuz360FrPdSSmzxxb10V3YOErsjiq4
MumgFKZrF3Fd+rqZoldpzGUT8LdM881ETvZKRlU/U+b+RW2wDtg0kk+7utlLdVcdjK6z9yO6LjvU
HIbIZ53Usq80aJXwANbCzMVXl/ahZmZc+JVeW9qhjwbVzSdMOcFOAOFfS+XKzbMa/W1MG8snvY6T
R5WigVGbmu45L2sQmEmOsxk6IANJZUFq0tYb+ccwJqj1tRAfMT3dCYfGVZIg2UCTGxDkquzCp3Zq
mP2UZUM7up1B1Tfas3xX6uAMd80pTzdgDxl/yRbk6/JaKUs/l9LuBWJLjuopNDCL7VTpsKnWRvSm
S2llH/Swcp4Reee7Ed3TakAAs4pfysEoewLCeNPeUaVlx0EtLXpoUF7QoWOkyj6t5KgghWMHBtEo
GztSUMeaSAtddGzEvug2LaX6Kxqc0wBiYhTafrks4zGW1ruhUgzXrif0UtRZqaMMnaoWJWkYPBud
pngdGKdO0DkfNhEO7UMT0WoXSMw5an0Wq7AdphAwkVm4Y1mfPIKCetprPQqqZBpixS8CsLjrA8QS
69LpwJxiGH3olZnV7bs6hSLCEA+KNyO8f2txB1auposRSXXqEBATmnxHTZKyJ9kq+m9namN/dKb0
YewLtgvDenhWsizBNkzs6SalCXTXQ0N7qBpFcuMceXCiYcwbo+pSmUxSWP8AaXesEisvww81SVDL
KuPS7u8DSvNDHWTQprVllj3ofeM8MbUK73ONjh/92IzWRk41Zzv1akB3kyU1x0jJLNz1Rhz6OUvN
h67M5NbrbSlTjkzOykdDYvRGlcwEEJrEMgkC3UZzdb3pfehHtw4xU7vrn1hPIR6bVOxgTtboAVuR
+KmhWKPgzLwUWkeNZtY7/UPwMyNEzm+83rFyw24A1hmxLzxpAp03AJCj5Xjoh/dxwb8Y1bee1ZRE
OD1bkh4+x7DwaHEy5OFTcIGsnd/Lj+HCskaWyyZM5+s3C4mOvUhzL7F+DIPmTW34u6i+qtA4RgEi
TwbKv0b0wF29wZYfwIUamSJlNh3mBD46OhJolLYV9WijumAiA65b2ek6880s8tDs6YNI7E0wAXOQ
xl9gWAxkK+bWUrBInq8G+uAT9LXiAjPrzzTSvaiJNhptfrTZWwGuAFJ3hc/MIvSyMiJOOQjikZXw
B90Hc8EfrdwG4E/n5gG/Qm+cVcE8q+6MoP3EVjl09EBRsRaM9AIxOvvdwtT8KYunSyFB6YG1deNK
ZeXFji8nlY/8JqlByNe9mvF2iA6tSNp8JSCfkVZ4SENiBg163PSmcqYHKOchksQ9aEz9K9BZu2mS
wWBHLbes00dp/Hl9oGvxF6D/aJoD2dsM2DwfZxRK0pS1MBmDjaPXKxKqEcik9gFA7iISkJVwEuxG
NnK3Ch4wGt9m1dGo0dGJgPhL+2JhTyzmXR/Mmn8sDczzu1g0HINqVdgw0LIqdkNJz29pH7xnSQqt
RJpVAnOzu/G7QQM5Bhpv5vcYvxt0I8EVbkxYru6p7l+j5C00BRnC1Sn7a4IH0kajNJZSDxODNgBI
2HiNCFQuGATfC0oDNDWYKiy09afd7Vrr5V/UqKGjMQuToMKJMjXf9a5NoM9KUwXPiDjKiY1uv6Jq
iKQo71Qtj13EHqYoImXVixANa/tJm3kR0ShkqFBqO/eHVMtGuZTVxu0ahQT5p5z7iNmkaPKb7HmQ
BQXHy6ZsnBm4p0AFOb9noDlxbk7Kh1FSGYp05g/qMVDK39Vvyi2iqH3xq2LkH7eYwRwo1xxIs4Gq
ETvq3By0A9tGm6/GVHmuCj+bPiXrZhCdhGt7CsJCigamMBPHPmeljfC2lRF5ugm9a2rQ9wwgQUEI
8c8BeGiIW9jh9q5ROqyPUxmjQYuSXFi7ZsqOBQLVjMoCaMHappp7MW3I4WLBeODJINUQ343gFgg3
jpk9HUeQZV0/idZ2FfhGcCrMmQG8nc/XZuxkHaECXEFqrZB0JrW8aogDl6oovV839efVyB9Dfxge
kYZGx63DzRyeG5Vk5A6iEn94x8PHzP0btq183Z1uyk3smk/BxvKtF9TfyViQ+kD/ebXk/1NM/ucD
OL/vnTrNMmv+gKwh8XCg9BsSZddHuZZnXxgBWPh8Rp2+Qn1kghFph7C/8k+5zz4bN9hmG3NffAXP
zX3/Vv9IBFngteIz7Bo4vvBeRx2fW0mQArY1lVDjamryY9pZOYl/RIob7p/wwFV3eeoKoSfzT14u
6F+T3IJq4TT1aYChym63V3Zh65n3HYjufcWVPsyd/pgc1FvpXt6JKrir0TYg7PinO4YMGvTzSVaN
cowAx4b49XY4qi/IliVevA12wBVsVQLARvxUb/ub1+tru7ofF1bnvy+u7VHJ2spJJCztcJ/KBglU
AavC7ICXE/p3WFzcONkd3sYhDNRHCtXem+Q3fY03TkmUX9dHsnoFLCeQCxspNZs01jGBeU3SW/ZO
j7EvAVi5MbbOgW3Tt+v2Vo+ZxcxxzhlGYdyxEeZCgPUAfyd61ZNMpJ5y2V2Dm2Y5Ks4h8T4uLaWD
GebltwaR3cp/79AKuw+e5M3PZhcLhnXJFscZ5E4U3RzirrNgUPsCoDc/TbKr9qR9b57BZao9X5/E
VWvIpeJdoQNuJvMdaeA4UhKrgnuAq429N1v1A3CWk31ngLZQYGrtNgUfL2ZzDvDxiDl39SZpKmfK
Q+ZCMe1Re+o8IB3ZMXm399Gjrvvtjb1hP5OtI7gjVjf20i7nlzEFGXuIkqirfKV+9Eq9eCBIKgyP
wGcbrnqr/0gkIm+jUy4KiubNy+898MSDowb5N3Rfci5qxnEVFamJ+BK66buGpsjLG2wcPSlK0IJf
9Bj+VKHmVWpGjnPV1pOnqZKbl6KHQFiQK8Ou0CZ6KmuIwfjXl0P0bZxfs8muQW+NW7qmHdRth30B
hqLrJtadC1DP+dmDVhA+Bq3kJNZ6G1y86aQjB6g9KdVHr0a7FEqzJQW6IP8uS5AyGJEgW7E+uP8Z
5pW7ZprJJh4x8UGibHor2lBFpKK57lZ/B8frc0UmMn9jhsFBDOyo/GqQfsE1Kb+gnTf8Pkqn6Wf2
WyaaqA68dp4jgf7fOeV1M9hURAokVxt3ovIrK9VdGDTbyQIGztJDUJGGYKE275tS/7i+mGvH7dIu
dz1mWg3kj4wpzaX7KvuspINVvlw3sXpAgDUHTyUQaIA25vyAgCLRYFsBZhTSnRbyl8adCTy5/H7d
yqpvLKxwjt/Gkp4W47xu8S+73LciSPxq1IT6Jfp7gWhFEY47wClosOQ4RNSk3WEQbgV22Fv5vvLM
r2rj7NvdICrCrY4IT0zE9cifYOrO520yKcJwsG+6nfoq9cdUFuzj1aU3Qb4PJClIYvjCb41eAmtQ
MaC2Rlu8NKC59qGbRJQl61YsCzwxeNMhlXY+ir6PcBL2GMXYPBa9X433dSo4kFdNoPaFdwkyFyBO
PzcRKjbrWI/LrkKnJN7ioCmTSdI3/8aPF2Y4D7OnHL873+BVsjf0lOTBTjdf5Vzw9FjdLgsz3IQ5
mYzU/HyfjuMuL4+ptW8l6PEJHgHzx17cYX+t6Nzbo3diOmUhrKgWuCaOcv0jszxH2duDj87T61tz
NdgCNhs5MvBzaRCxOF8gKTM6va8i5rY/7davOn842CA22WaH2LN90ObanTcXgwRn2/qWXdidp3oR
hSu0ThSznu0e+q11Jz3iPXcqWpedmM9c9tHurg90denQSIX/ABZH88K5PV1uzUFrYuYmyjGeDNdI
0n1S/0qlUqTNs5a2h2bwfy3xy2egvGPjHsbyjW5bbmzzxijflBE8efuUFkQu9ix5yEvShCJQz/oF
uTDNHUtarfSW3GKQzheqos5b9KQ85ifoSdHd4KK6mEpudJJvCk8WkYas+uzC8jwpi+XsUJsIQabA
3DRyi/4xR9N4+zq0t3lyHCpRt9UaLhw6DKDJB/DCvuzTlpMI9EAVxtlYXnOSD5C8Hg6Q0ru3tuUO
JceTVpL8TghHn6fvYmNCcgC1HiBBVd6HtIJWqTHBZ5nXveHsJ8FTuP+ITs5uur/urZd0h3iSQNvi
v6Z4J0p62wmDCSMs31vf3Fa3xmf6XZzGu6Em40bfGPfpRv4RfoBfR3D1rO/MhWneicZeK9p5lJ2n
EIfk2+zGuqW7j5fALW6EjrPuswtznOco3cSy+s+kbhyi7O47Nz51xHK1RxCFutYxO+WfIiDzfOtc
WUj+es1k3OoUHZbour2rpZtUvq97IpmAPvnX13H1+pszmWhEBX0lr1aO93GSJwGWMYYQWaMrpHc+
u2h/3chqMLIwwh2lqVmz1klw4EhGQJThEVXK6wbWpmsGOCkq4EZoneM8AjQtObSisLknVGvYGLlT
mJ2KwXHDstlSqxZUIdaO6qU5ziNCpqFVr4Q5cO6TTA83bX2Syk0uao9eTfItDXEBtloP4GxTMXHD
RtuDOLXaGWTwhpteIfUNcITGj/ZG2vWEPgyi/S2a0nlNF+dlOTgZMuowrW+NL2AEIBznpb7j63d1
6ToP+ibbhvvJD3wqes2ILHMXvgymLK3NMbuO/TOPDpn1PGYAP+xaEf/jmu8vZ5dzS6ftjZ4xGDKA
xKzAuAiCvl6kKbZ6FUA7Cq17M77jsgu8yVuoQs2RH/VDkKXZ2U2YvdX6PgtIm9zI0SMkDqFjFevH
RH1OQQseCdJ9axO6/AIu9pSDPrL6OYvJ8rtsfAKCgADLgqIrcZKYXN+Ja3MKPA+Ok7nwA5Woc7ex
5DSf7AGhYTyC9vZXlW80UdlUZILzTKluOlWaTYyF8kATJMDMYMM6kSTVKrhgORTOD1OIa5YthR3m
bJ3sZyv5teqHxW/NOAFs7UWjmzt3QycIA1fiFLjJzFUJza35gj2fwGnoM7xVYFWpK6Ionx14rcBd
pCtPQwAkXiu4TFeOsjNz3FHWFTHQNwqeP5D7uq8o9XQG/mQ0y+JxJ3g1rNwCZ6Y415jwWrR7c35p
dblfs/QQNiKmEdFoONeoO8nSRgYTXX43KW+j8mRPT/RfPBkxELDwzMyxM1/b+RJVPdjbijkgGPon
gHCMeE+ZYFnW0mRLG3ybiAKtW8pK3MujnXnolPacMCfoLf1gVkHUsPIZCAuhLrmr4vHh+hZee3Gd
2eZccATVsmP0sC3r70np9+khK3dF/DpVfhO9hMaOaU9jte9LT5cfNFNwgqycVmfWOY9MtUjXqwGz
m4eQlZB/1U5E0gg0eIX8WpQi1TSRNd4pnSzK0vnV1Tr3ivatd4lr047I+Q0QnYJ5nb+cC+qQ80To
pqPJH1yo87csrlQtKdXODjAyY0S4XElHGaXdnoX3FfBv4Br4KCgAp0x5RLXrztbB2pW+X/+ElaPz
7Au4m6DIbclRUow2GYBMsu1eAcCtVlxLqQzvuqnViV0MltskkIbIW5lisG1s3ERSuCl146A5HYSY
MjfKf123tj4wgE9ww2poDeaWUQ6nKKMKBmZUe33wpgKgxe11E+sD+muCO1uyuKsCaYAJBbjQwSIl
lDsmeky7bZK+Xje1vgNnnbD/DIe7ehQ1AqkAyFbRSIjCWXBSNs3J/oVKzD3NoPeg77IH0a26ImGL
S2fGYoPOFgQyF1QQypAqXQyb7Ln1E68gDEK9IAgksYsyr69tc2/w801JooN5iz8c4bs32n0jAqms
EB2cfwh3AFQp3LLP8CHGXea+pjdgfMlNV2WefQQ23R13P1OvrIj0TF+0fSQI7Vev38Us8I4ExG9c
G1jlMdvVvStrNxAd11U/po+lWQmOurXY8GzOOZ8qhjp1+mKe803pgeBg+94MbrdLPOdReWR+RKxx
KyK7X3cusFmixWCWjOeLFJjdqlflDNeXaZIGnVWQNAEeeiLJ2J0yoyEGuvJUM/TNOHQzRSWFmnqt
8YWGBcG7cHVLLb6EW+koUoZm6uZ3FNrleqhBU3BboVO69vpIdKHO583F4buwxS1sbJcpaPEwav1A
jydUZbr75J7tzGc8pFJiEs2NN+0vyXtI0Lt7fTuLhsmtsqz2DjMjmJYsoBZMtNyw1KvrliTddwTa
wOvW1kOHxUi5w6NMwFJnlDA3Sm9DZJC22tfWLg/AcaU/O+Y9aDVIXAnGuBp52Rq0VYy53MD3kkiT
arZFDaPBzIGNdL1tlg9gl1CEMgLz518u5F9L85csblHDqMA5pcNSiMJTDAoL9GPIluAYWDcCphXd
QJQHbr9zI7HdsNSQc+b2DKEwtNCSxt5EcuNdX6v1WfufGT7KS5tBmlILZoZsk0geDe7TxusdQYlD
ZIWL52zw00VDRjFj6c4YfzPnPqFe6EwCxxOZ4XazjY6GUQFti4swh+3lJv6SOlq90TT5ViAwKXC4
yxUCnwo6bYFbQ/Oc9qe3aOEGQRkkYZAB+2zZlQVs62T7ddwPJOoMQU1l5SEIU1ApmsXBUBDgNQRy
pZdiS6tRg2TmKQ5/OVl7UOV2K0epn6S/LSNxJd0hltruC7kTnJHz4XDu7n94Y2YGYvTEG3x9ylYS
TesrGIeE8CZOjMe0mwT+sTqVcxvYf0xwUaGaDIlcTMA8t2a6sYCalzOoVEQiAs2Vg+l8KNym0ihW
6Q+2OsmOWvTSA+Q6mA+N6qXVwYwSN5PfpVAkA3rplbPRuUxpgqLF4fssaeUACtgwgFBbQP/yYEOT
dmsV0DuwRXkWkSluA7SGOY6hDlORbfrDMOJCnVsAnDsA+AXpucswZR4V2ivBTi0Dzzsv6cL70cPm
dKGBJYN2Vp68MrqhXQPa2Zc6/zRsUUi2PrC/1ua/L6zVYdroCMgAnVBOpl2TMtk7UUxSQ3DqXl6U
56Oa/76wg2SMbGUjRjWGUDSLehKXvx3IZg/RWycp7j89e8+NcV5fREWlZgUGJTE/zpxTan0y6Bc1
Ire/DDzO7XBer9KYpWrcIicxxg5k4YMU0Gv2wKz+PVT723bsAc0f9ekmMxOgNa4PctX4/yPty3rk
1KFufxESGBvDK0MN3dXzlM4LStIJM2aefv1d5H73hHLzFUqulKPzECm7bLb3vNeiKqYygSkPcixJ
eIdKnaplEM6i1lUKdxh+KKCgysDCVz+lxa9gq6a6qip/BMoD+kWg98WAQewZuKsvv7UNOKLess3p
6JUkAbe6kCP5tIBZpa/W/TyChycQeNHBd8HIOdjUZvtvys3o1neTl4F0SzltxXOr9nIhW3rnndXF
I5bZIJske5ZipZBYx0xPN77dSnZwfkYpZJ2Yhq5lCznJN+oZV8SjwLB9LDzQJz6CIzqEs9ur11uJ
+0q/61ysFK4G6Owxs5jFvmKKPnTBKwLorP6V/sz2+WFMsXrmVL8QRLINo7Z6r7DS8z6yhu6l9E0x
0h8JjHvM68A3ltbYfumOvNoIuVZGUnG8hRTp62EjIdK1WXPias/qOxagjguClql21cotAuEF476M
LRsOyeqeLz/H1dexkC190TzjXYT9FcynNvR6TCFELU+FEoGpzThcFrVqSxeipK+YYU0gLgKIypV+
r2TTnowYE89MRxipDXPxclnc1reb/35huofCL9o0hzjNei+0BzEm9ub6ytbtSW6IpdZYheN8e1UE
1/CQYYGUX5lbcezqUQCPDbY57ON+KtMBwrkJgXkGL5Rfp4pbFT/CLdyC9VBo3sEhc4rxCSimRLsi
MwmiOta8aSYmTPoCSe/0PimYFkiLvehSTJujGySeLn+n1cBhIVjyehEGTnMxBw6Rvqut0hETDEkD
hBWkhwaKvbHBNvDJVhVxIVFyQVhXxdSlOYcqaoHuJeG72Hwf/O4BFNFORtWN6ZZZrz/Fy3/EyQ4o
zNUw7OZYJW4Up2iDb904bVEgb8mQDFVeAR8gw2KiQ/HVkBn4tjqqW4NPq9q+OIhkp1CqYLSdlx/b
tnCjTmWOT0xv4hrCL7EVDK3MVMAqYlSFmzMYNyZJz99vWZfaSEZcG/ZxxLSPxH3sv/v1iQbPjU5t
f3wj7NjG90V4rMP3yzq5nmAthEsPG9heIo9aCKcptqavKbkJjDcWH8AOkqZPYXnSGKa8NrzNamg0
r+BR9NoQWUonnsqC1yKC0FzJUCcBk24cuT0hXsGoXdeGXfDYUbPN6ZVZOT4p6EKudNihDs3BmOPO
KTpNY4TaE9DHQb/uDeKV15mjja95COp085UB6+ZfbnohXIqw2zrV+TRnQ03S2Qq9EfktZz/GGGst
/Krl+9J3g+rg84fLcld1eSFWsjpgmQmssINYhXh1bD6UQHdgfrnT+OtlQau2eyFIMjbYPOsrIJ0j
BePhcUQyaSr5jibWRmi2cZ7f5n3h7eKGxUPBZjGD5dtlP7yF+oSFc3Rs261RoM9HYiqQcLEgDJha
4IxKeqqgT6z2VMfK63hrYK8/G3eAJLl8besv8M+9/f77xYHChAZFUuJAMfmlFd4AaJHg6APKoVSs
mSBUbXdDbXd4hxuC128Su11gP8LsjrxvLTJM5fEA+UKDAaeg851kCFwKOmRTz2y9EgeSAnCiq45U
BTUPPqYy8acUyICp9TrqP4usPW78ovX3+ecXSXa3qDJgzVcd8jUUMAE93N11qZOX4RUbAWSp75Ua
RC+NZwUbAdvvYt9nw/BHsBQc1kDuYLmJq5jK9yrQ942BhZTBuDNG6oiMewV6MVr80GTjVWcOwJVT
jyzMAF36BAwaEFz4z6XxvTffZ/wDtSVQxfCq4wkYYUi4b4T2s04rLwgAkSI01e7qPLaZici35I+X
r3DV488rgv/zTaXQE5vACZAwcZC0w57eMYh/lESzqeoGw7jxtdaN+B9R0uOo/KKz/Dm/Lcl1Q55q
f9irxYPW3FHkLQq3CX++fLbPrxF+cnG2WZ8XDyWo1NSgPbSjoL4Nw3KoVWDFDIN3Wcz/8iD/HEw2
1DkVeofZj3lmx+ReaTqByOxAdfrqmCRO1rZuN9lolO03BM9adq6FDLAiDLvA6A3NeKLnByysOm1g
cHDA6FT7WHakVwY0HilSG39PUDobYqfLT0PmVlhc9/sNA76S9EL+vBEGOMMVRGXFAFC2PmefQYlm
SY0a2i5RrynA8vzSdDM2OlzcA3WiSnNnqtG+1t00vFPHfHf5Ij4r8fnvkFwWURrglpX4HWEzFTsU
cEDaPYSqS/PqzgeilJ0TPm7I/KxckAnKH9QDAWCPHuz53fcTwVLajJzdWrcpPQTlc7KFUTv/7E+f
dx6DZthoBQyApFfdVGsmQKFQykPTb+yCPbZEvNYE/JQWEtfyT3WIPYjLV/k5XD73YNKbGQwrIMG8
/I3BTFPBJ423SiVrF7f0kdKporFM/WG+uCx0OtTox9sy/XL5EPOPlC9uKULShxaVAUtRIILndwpw
pVLfM4JTU2/M6m2JkQKYfp4Km5+AM5Q3+vAh+jc/ezD1jZbG+hexAHRCAHHyaeM/G40+GFN8kZb0
dhPskubnv9zWfwJk7gw/Gs1RnfHZi/GpqkDg+hr6T6TzNzTrs/mHZoHdeUZ8QOdRRkMKeARai/m2
/C7Qha2bFEZxAkDxhxG3+VvAlORjokXzPPkxOqF1mvgbWcTK2AR+AogmVNQKKKiNJdWbYtBHjhPm
9SrwIpR7/xh8ZYFdMyc7eukrc3LHuL2ePvQn7vZfTBtNAWxdA33x8n2vNPXnn0FB6gV6cUB8SCmp
XgJ1MZjnxWjqkqvBjb4a7+2uOPh2dkrAiudZz8rf75idyyTn5spUOhqWFkZ84CqM7plskZOsvurF
mSRzWDVKDMQ2/PuhfqqKg2G9WLF7+d62RMwPZeHOs8jqFWpChGHeKuwYmIlN64322uqTtmbiM8wK
ouAjPenOjIAWGENGVlZYTP+G9HIQAEkzd5fPsiYHUEJYljNAM4FHcX4WNWkHaPk8TdEZ6d6cku4p
9c2wd8ICeabthyMU87LINSeJWi3Iu0CFDfhx6fqQ0id6U2He0kqBPN/+CgzszgmoPe9sRoe3y9LW
rBYFx99MtcDAJSddJBpiZa/PDBZ0EPvMNJCS5P9yIFBpo6WG+WUMbZ/fIQeesp4ZcI8aGdzc8ABP
aVdgytB/0Obp8ml+f3fZoxjYBwUEJ0B5Pn+vuojTtG7m3Xfr0HwhN7o7CHv40t8mmAG3yQ/z2O+m
W8N+yW+Mu/F+vHsH3szBOnAb0ORAN7n8e9Zud/lzpNdc9pM6hQV+zvwRBx97YOPrZQkryCzAul2c
WHrQkch04jcQoe/YrX8j9up94/IDv82u2nfF7a6KG8NO9wCZPGSn3Gu2aGHXXshSvqSuDalL9MMg
fwZtTNOTGd36QnEFsqDLJ11pMswnBUgweNn1+fue61GcohNd9x1GaHU0tRGqJuNMfEmvwNm5TzOA
lrRNbJNI9cr0J0rarirav+98wzzPsAoYI9SBwyvpch7TXhXzNj8BFSiGgDLVrjHqlNHj5cOu2lAG
AdSaJ1lkYsyBl9lYTxy17PCr2QHp00/t0dioIK1ZGkw//CdE0k4j5ErZzEIoTFt0P/VPafeKXMVu
MR9/+TxrD2EpStJSEfhaOlGIMv2TYaVeDgrwyxLmm5df/lKCpIc+CKMKpYOEnn7JosMQ3SFi1YqX
GnoRfxH9hgNai/nhFuaVTwR7xJIO1Ax1JWIG/JxUPOd6YitEt6vwIyx+UP41yjfUYfX6FtLkw/lW
2qNqhIGL8QBQAOXvaT6h1iYiV6AuQgyTAq4EwB190MHnsO6tCU66epsUqMhY7xzT6qNT9j8uf6xV
9V4EeNJTzjt1zMw5wIs76pUov8Nue4AU3fDeW2Jm27WIRCqeWVlfQEzKjkCrtWFTwH7xD6q9DBGk
VzSVeqAEGeZN8/6tK65U6+XyXa0Z2OW/L2nalGhF1s37alp9KLpfvR7Z1rjvsq0GzJo1wKoffCcq
BTNO4/llYcwsVgHcD0SowdX60Gbk0KlHs6+Rlh0uH2ntuyxFSeqshDlAKEt8l0JHAXRKXD18K83I
/f+TIimZ0hmgR28gxVSvMg1c1smbgV2xfxEC5EGgvAGuX2ZknlpiGY01H4V8+KXDKXGacGvfbVUF
sEn6/4RIeXIVYFQOOExYAGtSe9Ij1yCYFEo0O2yfLx9nVRKf+WLmRq1hSYaAFKi5xxriXY6ZYerf
xcPBVz1AAVwWs9KrnXH4sMqGLNPgiHbPlW1IxohE6Jo4HadOyfhrTLlN9anCLG9tT3DuY8b2aKDu
jFr5cln4rF2yp1jKlrTPHBtd9Bh0cUg+gfO7up8sbaMWsOaMgOWG/USKii2XQ94gnMIc+jIPXQUw
OW3eubQOiAuAccw1CsaPTeUnLjGrt5z27Ua7du15IWeFwugI7JEhnV9ux4nPpwjegseIHALh9IV5
8s1mI01f05UZ2ZBiMRF8ATKQSJsqAPAdENcbvkdS7G13wm1AP2mVu8sfbPU8fwSZ6vl5ylH0YTEn
ELpaa72tVX7zhD3CXkWpJcOLuCxtXTcX4qScD0V8MfOM4VwAsEoi1U5jwOANcPLABbbjKMfyYujy
4a4tpq04aS2sQKlypp7RUEzk0qfTc83XBkxKOz4qtdR6LAqAH7flKUyIS7WPBsiYl0+7ZvWX2aYk
kFvtQJt8tvqsB6pSEwZOwKL8QEpyH3fo4ZYbr2/1ekHzgCgeZTIUViQTk/raVNLfmBxJe+Vj0S8z
TDuu2l1LRnsA6HU33sdh5mrhx+WjrqnRUrBkRdGNL1HjQTlnCHJgwB9ypbSbYSNSW3sUgORkGjhZ
sanFJKejFgCqNAx4a4XvJ3+vxnvT+M6mrUucP4tswzBWAJZohG0GVlrPn0TS9pS2M9yIFtwbWJoS
o+pESXrotPqI5Y9DxMYno3hPNHD9BOA1LbUrkm/t9ayeFbsVWC0yVcwCz1ZwEV4pCiEzsvM80A8C
dcOLRWBnlQfozMsfbu1R8D9y5MLnkKs1uJEwax/n8aMexV6pFV8nX3U7EgDS92OMtub11uw3tj3A
moaVYUw4SyejU5Z22lBg8yLSYxd+KTtUAilYPPj3ui5uhh7EYkQovgM8T/HXE7uYv8eSGsqfKjIa
2QaMQ1bH1SiQ0bPvcX/fgbatd4Z6B+zzv79XUweQMPbK56FV6ZSRNihBQpC6G+ZbUR/j+B37BUnx
3qo//MfLolZ6bzgUpQQcu4DDxf/PdSXu83aEhcGNoqbcdrsRDad+p4V3GgPF1s4ExkRB3shWVrha
w13KlZz9kCS6onb1vHe7+xicB+VQVzvz66PyalZeVHvV64aVWTOoJuPYAZtpYdFtOz+oMaVox5AW
UWc6OSY7UWDTad/U+CUcNvRk7fktJUn2LGW9MKNZEkIs2yJ2oX7rE4f6G7HMyhgTPt3iRJKaBAPX
B3OWkzcYldUOnZ3a+ZX+0KAk75b3pe+w58vasnGy3y5kYVj8Pv6fO4xQjGj8u0q8CTBVWNmWVq5+
LGQ7GmNggiZyhX+queioGGZADsMBp+TzTjhUt8077WvwNDnxvrwvkNfZ0/vlA665IlQn/5NLzpWk
ScEUIsweWll/D8D4EdwE1u6yCDL/G7KLWMqQXlynprpIFMjodmBGI6/lle8OR/NYu/6TeNZ6F/he
Dvhz3OBb6lxjAcH5l4xy+Qukt5fGXNGVFLc7EXKfTOquyCbHwLTFZN53ZXW8fOAVPdWA8QUbA4MN
DyzP5YuYtGmWlcLJx91A73pmd1Zrl1PndImttjcWc1rzl1lVNgogrsa2Nk8/f1TIxziRSQDSoX1i
VvCVXMd1d6ACIld99IOWD2GwYVxWaqBLGXBQ54ozcuYzAwwYTm3RB0KAW9tSZ1B/xCw5WTE56FH+
tQnG97hVbNJqxxlQ5/I1f3bG579Aio4xX9AYqYlfIETqWGCjqevbImyujWZwGZBeRvjnyxJXPyzQ
bDGmBbQXOFRJk8tUT9pJowI8GcFk7BX4kS/tBDxOlNP75jFkmCoqVeCT7wAujdKlz3gQnLSAJgde
iE7ftSlVr2ILD869/NM+G6p5ogD9IQvIXfNwx/nnMFOT1hgIyB2Wqdea+kMtAT87qAgU2D8gHfxO
CaihA+MWDSlJFlH0goY8gXqZt37/MrDJVgFtkGJwRdwp4sVor1t2lXUvobGRT659ciQj/0mWHE2X
kyoKq1Q46njDyxstPxIQCTH9locv2nS4fKUrkQIWFYCIC9cJGBCUPM7vNKZhkI2qEEgk6YkK8jh2
z1ZXYMpK7Iq4sRu9v1HV5GQq5lWt+RuWee2swNS3wBKnIq7+/QAXrgcTs6wth1w4qPm+jgwtI6Hv
rNh0wkr9UkWYiArohhKtn9hEW4EYiPvQ3Dg/sTKMeugHOHE0FI/Iw07KqLkDFpqdBOMQBlLeMbGu
1EJ3mP+R0a3Vm5UYCTQ0uGuM7CKf4HK0q/uhxrvGyB0BjkYwgtVz1c8pTfTV+4NpeSawevxdqrtZ
7Axstzk/s5IS4gdglQogY+jsoJpwfgEg8PTrVmW504P8DIXNhoF5XfkVRsQ2lEM6HhHUDP0/GDK4
fMC5Ym0fbkN6T1NUBWU4GzK0LuNT0lSZPbCmuMFu4xMYtW557H/rEqv566hNAyYqXATmwTGZJPPz
aXqVgx+sQZxR6jZtc5sb412E2F7Vgr/eEpiLuajmodQExt/fY2ELXfYLWoEgTBXgYfth1e0ei48u
6PVsq6mOHLTmGw939j3nAQfEIe2dF0Kx0/t7B2ohrk39tk2sTIA1rXoaKAU3W+YIFdSDZrnv6/vO
AtdA6+8CbStBXDHDZ5KlT6kIIy57BZJr/773Y6fJK1tJgx1qVltv9XNUNR+SmcAax/oyKpjnqqqM
2CCzMtiHZtKvaBTb8DAnQLG4elF5CRiyMlRshPk4gcN36o19vbmmt3pYTmCeLKRuljyfk09RScIc
h52Urw27qTH8VTSPdbxVo12xhFgNRZAKBCT0l7l0UtDt+TXeJMIprb2qzM6DqXaMUvuh5M0BPDTA
Whv2Gyo0f6hPKjTvnqP/gBxYLgvTgvMc0+XCSaIjE6hiXGnBvkoPFGR+5iGc3Iy/MeWUWzsSvyg5
SAr7A+N3wOO9/ENWzw4uB8CMImvlVEp5Wt0aQmXE74hBc5bsqf7M2Y1ZYZI6vLZSthGqr37RP9KY
FNSBOKKM4hL2Pxed06hvZR1iqZTaxZbJW7tesAbhfnUg+gAK51x5/ZSMfduC3w5BnIMVOSe22sdc
K65DPXkEkfLD5Vtci1YJjA/2sTQUwVHnP5dXq4MaUaoJLLBh4BykuEW9S1rVpsVNnjnYjPKjRx80
GWbkqNHzZeF0RZWWsqUUK+l6Ta0yAtl5AL7r+KSFzYa6rgT8BCur8+YjNPYTVXhXozprguXUSRXT
M+PWAQ09osBoK7FZOwqDc1ZR1Mf4jFynYS0FXHMzwrxVlthHQUjtiWbBA+A5LbdjQ7oPW3EDJkUI
1wMX3KixHYLzFWhf7EWBszl2Ihs3nsiKLuHDqvgPPDmw9lLQkhY1zUaOoFwkNZaEmzLODhPg1Vow
38J+2rzSk2um+HGxIXh+e5KNwLASQjRwx6AhKVcDjSgBKopW5k4VeKS67Y3SJZPh8LpwUoBb1m6z
BRexpsdnIiU9jtrc6rsBIrk5uGXxYmFWWh0y7E4k91hVA8hlE9qIbLBaRdQ95lSc3icbAwcrgz6g
Bpr/aIAYQm1QssfZiCAtbvGYKnSAuxSosoB4LtlHpzfXVM0cP4HDo9+sCFtWrNqDUsjRtPwQZfeV
aRwSht3fSNixEV37prEPiQKAzK1Rr7VQEvxFKPChJ4QKppyqdXUbByCLginrTERzV23yBXCuXHf9
OniJaXGk0Ret1m1i9M/gy93FcQW6w78fcpxBa+fKuIWKAFjzJLszUi1CvQEBta6gaUrB71GxDPWO
utpIjdZMADwVRmVRIUMOKGmGxusybefUNKbkYGrhoe5SkGPyDUuz5iGAkgJyU4yYIzOR/NGg6krM
qqxwzBB1PpDhJB+REDu6NcuwpukAvkCuR8HCBqxt6eZylNLjJi4LR4AkgHhhpGY7pqJs27VK99KZ
I3/TWk07ZCEvTjWvtZNpVNo1zYvOKTUr2PAga28dw9kg7eYGEP5kByKaQjMwc4l53/DNSO9N/xcZ
jqjaTul9mD0Z3c/LPmPlmulSnOQz4iYiajSLC/0bczhYwpuqV7oJFrYWKKO/h8gCVSpEF9IlC6VA
mdxvC9hzu4tOvvholV+k8TBsw8i+zPfplrEmWyLnky9i8yhuBdaWIHJ0NLd6C2zl8XtS2sii7fYa
lNT2/VX4U7lvHe5usfOsXCoiyD+nnR3JQvQYFlVtxYCSjfP3UnVSApbs8a7Xt0bzVhzSmZw5plvI
8TNfFXULOQpJdwr2oBNrANtXfWxFAXqYLdj9tRBxeSzpSfZ6GA1RjxtNmy9TNWBC/qmPHlVMPmLM
U2xVcwHVgJ8vuT1UQxBOgbdcgxOQ/O0ESHGe6wgSDawat6BuGYZqX5e1WXuwQQb4vkmpewH6Ersx
a6pXtajIvcKsUb9qeNZFdl9oww6zxVVityMfgx2dxvGBjEIF7Pqk6+k9zHm5L/qc8kPkJ8O3RBtA
VM7GQPfCKYBfCYAHfg12qaZ3SRXSyi6NToTeALzLq1QVChD9YAf0nPjYQm9V7cNq1PpA6j4ZXTWz
lMjtwhgss/Xgm7cMRL8MaLxmca8HVH3GPlv6BfhgpuoomonOulWrgerQSPOJHYomPrYZQOoBRW4l
rsbDCr/BbG9B4YWprlRVgm9aFQE+lRjVE0b3gaQ6tmXvtXGjfgUiGYwnVSMDIwpZEBo7FpbkKujF
kNlNMfcvs7pn4b7OlOxYwJBNQAdOqZvUk3qwStKrdpO2ZJoJh625D4jlRaypjd1Vn4RW65RBbH4I
zZiBPLj1KwkKDeglFii+LXV0rdQPDUyGacLloCHHvQlcsh3U8Ri7Jcd6q5o0hu+0Ks1+lsXY3hiT
JTAwncR+u4v8NmztqorZr8zym29oYY+mkwR19aOttfxJRGLybVaOpttVuh7aUwKf9MgFD24rbVBj
QOGkQrd7Op1oA8BZEIzHR7hPeOneMvddjuFJDLQ3x6xp46up7/NjO5bkqDaD+a0cij6y0TzOxK6q
oWJKNej5FWOjnt3kTJgeUboocKu0za910fk3KimU6jDmGg/chKjKTdZCeUELScQXUo1+bvsWpkqc
apzK0u3BeSseiiEOr41q1DENVEzlZOdDWSY270TNvAFQtbs47GusE0wayOqHaLLLspuA3qsLot0X
rMsLr+21NrjBjpl+GnpSezrSuO+dNZZ7yzBy4HNDNTb7i6vPcp7/RA8cWiTzzlZVA/XJCgQAqgEw
gX1Y3pD+PYluMS6Sxwdd/KqAQamfjE1IjTVfPc99A17AgsfW5AKW6BqrBCk9XkTETnXX3bLgIyGZ
zRIQKULc2Hc7QfrrEshENXYJGip2l/3lig0EfJoGOjuORAhwSOcmN1fUKQsRjTutotnE2bMT5hLw
LFUnjLZmOVfMO0BogU3HQXIGAEHJ/oGVnNVao4CbvcV2/20B+NKoPoz+s69Hf18ZRIXdVNFsADUO
rO35sYqxh90sg8Lxa8qeh5KKK00d2tSOppIBNlwF7tMUaEluT63Rb3XlV/wlyvsaQRsLVcJPdUnU
n7sqnqrcSaPxS5RGnqVUN42CUUzgJ1z+fluiJJeZKh3RFey/O+VQHkzAFSv4ls2QOIF+f1nSiqZg
iB3D7KqpwQXJyYs+jFZljn2Ogd/c8zNWuEQRT8rQezHPPDNVgO0mNmLzlbT5TOZ8+kVAwIPYAGoJ
ZKbYM80rHWnI0+VTzYog+eRlvCgPwPiFFdF6rHOnAAcHBYxwAqIW3/x6Wcrq3S2CYKk8lIdx2019
i9Xc1oIDV16jxLoF2yJGjNIdD+i+C5SNfGPlYFgLwM4b3jXVUeM4v7oGBOrR1OMFgH/cqdUWQY1/
TCNtI6dd0T+Mt1gamzeQgLsni0FfxSzCAqGh1ngVO8QhRfT2zLfqXmu5M/YUkQziNSNIlA3VaAyF
XgQRevl4r1/KIeHoLIxTzpymS7HD12PPr0DhIhkn2+ipb9hYP4y++l3blTZYuZJTHmj8Oqw76xAG
RuhZiIyuSdXrnkZToAQWtZH4btL04n5IDbO0SdWFyYZdWlXohSJIJjBiqHHrsyJUHPW0PkaZJwn1
jW+yYmeXOs3nH7F4NQLVSK23IIQ2jU2Gg9Z+VPSBRT8M5l3W65WvT9Hi01DFQVWLy2Oqbdw2XBPI
tjqUqmK1cfXoYIB8yH+9LGf1/SzkSCeKa6tFiwQn0uf30iY/zAIr/1q8S1LrnWEXv0iSDXO31tGC
XqNCRSywZWPt7fwWrS7KmdqC1aUwUKQOJxtQ6mBP/xrqOZbCv/aZQ1I3o5p7+ahr73YpVnpQSZ1n
pIohtmW9V2TP+jju03ZDyPzbZaungmaVYugPK4py+tqkeg3ucdQIwCdqB3p4lwTtxv1tiZBMtyYq
hAEBRGRZgrfohw9AmNtwDyt3BcM2MyCCcmJufJ5/oqpUeYdVQdRU1OIxr5VvgL7dZX7xDyWMpRip
ptBGaWU0JsQUKf7ciSZDcHQDLLzU8vTuLTM2TPfa+wXUBGZg0IHD0KSkAlmJplXGUAwFZZMrRHMX
T9xrsCVHGt/lALq5rHGr4jDkYwJpBlTDsgmPJ6M0Wg1Zt48mnzalHisNlxQV2vThTaEcL0tbe8oY
sflPmqQXZTcMChDVC6dS7iZsphDyUSc3DduFGAzIt9zGWvUJDIkACMIL5mgSn2sITSIyhf0EacZP
yj2L74f+Vxo/W73vlu3HQLcmiNYuk6Gxh5aCZqJ8KgvUB7Rrg6R0omjwwDRaYBOCDnYLsskx5CAW
NNrvly907RFgsgY0nWhFI4mRtSUchCV4gdY/Znc1AONgX2FPkNNuRJprJ5s3BVC+RCUPFC/nV2mO
I4/w1nInrz1gLdc+Fj0GL6yQ0Wn/JOq//oAclOk+CuhTiqCWV1+EqtoiehmN0C78w7jVJvxd3j03
hRSEy+gCY1Rkji3mYy+cJVOGKuNJBAwuxAAjd1hzr3IAy7VuW7uhAMJ/sePNaxRsAeB+/m7ngueH
shBM2t/zTiGgbNo9ia+H9OcQ6hsX+fmxncuQsjsEgULLSsjAbGk/femzIxAvTT/3Kk52k7ExrPD5
sZ1J+13BXJyIjVXUdgOkZaantB5SLDX/QPvoOBHsLlugjtlfVv2VoPBcovTaChMd0KjCx0uPWKsg
V1lqF6fm2vKQ6N3UO6AJ6M7juHvB8vRVbzOb/7UfPZdPzr8hsyY/LBKcWEkaL+AcYwt/bZxnCYhB
5mYMmodSwIiaPdMpibF1K17b8Mit66Z8DVMP/ZjLd/n5eZ8Lmv358uMNSilAxjtDk+zK8GNSr/LB
SXugB2/NlM4W/vOL+3MkyZAYXZ+FA4UkVfwQvW1wJy25LbZm8D8HIPOBkP5gIRZDhzKt0Bijh54a
CbDbaiAVmAk4NP7alZ1LkF7wqIZkMg1o34RxmDEq7T4Sjs/pqRMKUg7m1j3fSCRXasjnMqUXbbIw
tEoVMiNwCCQErFeAtC091UqzA/qnmHwGIxZhdoRE6D1qaQZoobK6zjJwAth5pOjfSTvVP9pBKKeK
msNJ7YfiK23C9LFTYnoTRRxslyai3wNqRnTf5xbzyrYxf4H5bHwUfk9/FhTY0pRhe6NAlTRwfYvm
V9WAcmNIihSxuZXc8C7objiA34+RagyvcdPc1ChyEdQQQURUWnr0A62o4mgmFjtggZ3+BOZv7MBv
ZaVjKMyL9eFJLXi2T0r2pA+KdcAgIfMqJboXVrQVlaxqv45JnBkMnGtMikoUoFZVLckBr6W9IyYY
lQilBgCZnQbuXX5nK3kFvuBClORwjAoFW0XJYJNjcjQU9PnNQ2G9KzR2kJ8mYWGr1EuNjcRzzTaj
K4j+A+YyEShIulq2fazkFK8Buyl2Vae7MU+cXrTHiuX7MACoKNruNSZXLp927V6BxY/kjGtYtP80
6dR1vAVVG5bhajxz/tCBvtk2i/p77Fs3qpZs+Ls1n7oUJxkxP+RMUQeIS9SHPkVbxXyJQVR0+Uxr
TnUpRLJfvDKtCUDE0BXxE/yfUeJ26UMJOJRUXBPf2LDLKzViiu40GDLn1WHEKZK4KJ0AHW8V2GVE
SJf633rTLirL1X076Z9bRbdrAMJhjsoaMR6gfb981tULxYLRLB3FJBkjIVVoEZszKisnHzMqYjS9
NeWGTVu9z4UM6aOVGUNDawDoc4LOeDTte2zZ8hixwztpPzZhh9ZPhIo7VmvniRDZgOqJCFiPl57r
OqavuUe/D0xsREJrvuc3cO//FWJK9b6kR6ldSdD+KUX9GuZsl1eW9y9f5r9zyJmNUUxK3io4R11E
XmgqdjliC6z7uCxl9f1iqhjzrvj8WF8/jwosvbGiKMa36bRXDDMTI4YKxK4JyGqk3huqvqoIC2GS
EdYbfSIigTCre/KNe7QV3Z59N1PhYts6bDYg5dYUAQYf8PkwSyYGP86P5rd5AVIXQEnqpNgHvEJH
kHl5svGA/pf84r8wRFaF0Z94ZdRw2HngKcWeDpOdzXNm+pcS61DKaRIvfPQsQLxe/nJrx1uEP7J+
5GOokVYgysr9CWmhYvvwKQn/B4O7lELOLxHl63wSCdxKOXqMtQCc24X+z8snWb9CHQYIVUYYGblA
EZQWTfIRQtr4KZj2av8ysX2ihbYf7LNop9Tfq/Al2mrirGkjuAb/kyppI1WIqKsBUv36W1S+Rhq2
SLtrpTvqyVOCHtLlQ65+roU0KSpIecQw7wlpivIeAVYL2Mwo+lyWsXmR85EXMf4IfLXAtyAkLh78
9o5Yt4OKVU5xhTpTDVRoTMv2aPgWyoYurlmRZcgzH34htwitNJ0ahDy88vfTMDhZFN62PXrbfPwG
cO/d5XPOX0ZOMJYvW1LKWI0ZsPzhtIR16ycgzuP7BKvw6ffLYtZCqqUY/fxUbT9M4KeBmGDKD2lD
93WHHr9u7oqE2C3P0QC/U7WtfaU1RVlKlbyllfiB1c+g8AF5/z+kfVdz5TiS9V+Z6HfM0oFmY2ce
QHONdOVVKtULQyVDggS9A/Hrv0N9vdsSdUN3Z/atO1RSgjCJRObJc7wBmKO94d19/2Gn5m+1XNzx
zM7QYWLoJTirvBmpF9d4lKV11uk339s6+jlofqcLtxyg8Kt9Xzqi6EdrBOcTvC8ADfvJoo8tP6W/
ffSTALt7v/JRsliZqfsqm/UBZigebb50vauhtt7MBIR58hQE/shuB1QKnB245NGavSY5azNuNWXe
Qobe3V4ayORP44XJT3FcLOu82uSfrCxf/OFMlbNVpTrtWl+021r1rD0Vlh3Z3jCwoHPRCwLA+Wp7
z/bM5zyGAQrxPSCXGPr3omq4Uy1lWkyeU9Awde6pVuUjXhc1l/eSCzhKgYz4/FkeUDaQ3O5bv3EQ
NWkxk7Z17dQpy8rz/rym2fX3++/Ixvhkb+0SE5QX0MnbIv0Hlg6WddVWFDuFlPT3do7Aaq1PhlZx
Z5natuhSGNKbXW3tKEiG7E3ehbn3w5kioymZyLcy21DIcvSDi0eg+tevmI8jWKOu8TCiU21gBPN8
EPPMDHebl9sTn7lEtl+25V/rt4Z7FsmA19GyfjmZw1gWvoU6CZfdeecVCD+ycIA3SfXptsKT58QH
Hnta4wtRNUHhzgCN8+pM5MpR82QANW0i5qEgMyRuJDj4eW47sEbFzg6tcywjJ8wePSgfrK62LKkF
sGXO2PrOEOlJUBo+HoeR1mySitVFHiH1//0kH/GZnz5ztWen2CxBxo/PbLtD414CI9nIEw+Yo1OJ
FhPdMZfayRcIy2w5cZ3UE7arxvsL6aUy0Jo5DmPdhOCxVwKPaaN32UsN0OVbymZowjdPfOcRF7c8
PFBZpkjLAAT+2Rd0DrwoyH07v9XIi1s3QdLR8cTiHZtLNPGjBEo9VKXWVY3C7meST2phoJ0RTxq+
oS7S6un7BTt2I3w0stqXRABSo8a5hV5C4sv8pzA2Whx4EBloN99bei9XrM/fR1OrOes1r21jge+x
ZZhA+K2+5vQhrW9lv/EgDzHVocgPqfhtahs1bCfhK5NxHhjO4/cDOeZXP45jtUd7jq4s0WIcpACf
lPmjBIZyoffNvFP0R0dXkC7UbUCVARqyuqdy1IUXJCi+2KT+XEWzAYGjUzC5987HL/P6wcoq7Eq9
OhWWgJWMgteoC+T8G5x0o3aWgtyanrVjG83TGc8PugN42yPN32L1uzsl17zM2nejWObiw6U/15o2
9QMYgUweOouWGHB7DQU6wYE6NHKjp5gCjs7tIjqA5lr0F69J0GzXiQVxFgYi5dWB6CiqR47xRHt6
6iFpHjns6CBGjsGEGYAiV/ejyJo0r1NMMGUqaEIwETDU4/yc5Rc5QwmJNeEU8v2QMfEGaGrEz7OH
1zosLo0LHkCliGkPwk/Pte2pZqXjc/A/A3vXJ/kw58jXNgPAqIhI3NscBMSm2uXmiVzEMQdhoEQN
X+ssWZbVuipzmoUozRaY8B+NBh+Rbft5T1WoG6cK1Mfm+aOplS/is6dLZeJz+i7UUBXJwXr6/dE/
ZWHlgoqmF1OuYAEda6zT0aJwqlZ19Hb6+BEr75JJWXBrhAme7Wh7llrhVDyl2jazwoHsoc+ln2Lq
ObYL3tvkQAoCPMEaqTu0ZTFn+rILrEhzw4afe6dMHOnwALQNfSMaoFQIu9eV/NhK8TrJsAsq1uy7
qNt4XtA9883DHICznhVB7McMdc7CYd22CsmJO/+Yy/5ofrUzSFVQMS+fyOvW1+CnEX07oGZW/44d
vCdAtgGuAOz3z07MtSct6zg+c5aX3Iaq0W+7uqTG7fe78OiCfbCyctiaQaalFwMOO9MWCgLAA/1u
iL438t6ysXbIpkdNAGegCWOtWzomQwwAuKMW4LnFBdE2aOlg7o84+TEoZtLqLPeuCti33AiMyd6p
k3bMPPo3kcu2II0CqPMqhylmO0n1agYPprzsrCmQzrWTPlD5bJR3oMZDt3Vn710cCvPSOEUWcOSY
G0vvLHWAczaBkfu8jEMOSq4ZVJ9A+4+QSZlpRJ38xOvsyH0HPtaFUMIDtBScQJ9taJNu50Bh9uDQ
dpnioVIWa923gYcdYLr8X5cKgA7BB3Mrt2JD40XjCubIlEUxcQ8mkawdEdNTuf1+57xfG6udYywA
XVyrOvKa6/suhSZHC05oMO/tK5ZGkx8HFQMaLw+GfbUZM1+xKvztBg2jN6OfMsfPWBI8F0F+vnA+
OY/tib18bK4/DGh9zxFPWJOyMCA1+AZ/nZ00gDsFaQwDt1Xdzv/GgxgTANgwKEssMC6s3AB0uivL
KWFPB2CULZqXAb76ufuZbr2cPU4FqxyWz/6JeV/+7Nd5/8vsyi8A1IuSAMSc/B9FKDWWNGzYoJue
xTvrCsqDWy8azwSTzAu9X8gwF+zJ2z11W+iAmiyJut8XlQr6aPbj8PuBHYswMR8OgLR4ukL5YHWe
kp6DDDLGwOJ7EtXnSdA/Dw1zg/g8CXVwe0EjBfHB7hTxxrFj/NGs8fmIxYkgujJhNulMpptgm334
/sPeG4a/zvhfH7ZaaFOb6Ng4sCCfx8DcWiG/qC6yn9099+NbiroLS26tnzVCPQARgn0a5uzt/ziE
1aIXdU4TkRQ9eic7NoT9b/3cCqr7q+Lw/FgfwFL8EPtYaRK4IFObz9wTm+4YTunT2q7iOw86T6it
YgrI9iAvizfIDW+pvXV3zz+h9pAxNFSRX9ate+ttnOuZvXz/+ccehZ/Mr2522QJBZHF8Pr28dH17
M/4GORGrWHL9rPuAmYamj/bHEyj0d5jql3UHMTTEXQDdRk7o887y8pqDLW4RXonDro4oCK9bU/jS
DlAY1foDSfaofKG3zQWJ3i+OJsSTxbejhx3duYCqgGcA4IfPQ5hrp7adCfOuejx8zZ7lGjjxNRfM
PRvT3FXepduxZAA+qLxQ7kV96m26TOyXKQAz0QJdB5fs+o4k0lCVNcD+RM/cLEiyXeklyAf/+H6B
T5lZneHJNjWj07C+MYELa6pziGU9kza90fv4BPfROxv6108CuQv48dDKrq3cVFqmvU6XveRdxlCZ
TzfxtRuKnbxz7/SNuR3P5A05lG+39AX5mghXSdQFIAX2u4dTp+q4x4R6w38PZfXZbdY5U0Iwu/mM
YzvifYpnYxYVEOuFQdn6Bhs3WqT2zu77+T72/lhiHh0QMvCDI7HweV+hv0JLdQvcvV4/+8qRG2J4
kOrE0soCjQJ8vkSC9anvzRCdsyecyTGHjdS4BTAzXslfShmCtGbTzDhWRnKItdfxFM/rMvb1Att0
iUpwZPDQWcdcM/WmZLkgjXSG0nBSowk1knoi0EZUJE34/VQuf+07a6uQK0uabm4krIm+35WtHfWd
Gc7uCPogi82nJJWPzh0+DXhAzUW/5+rbOkdPpmECL6/b8wAV5XMQ/Z143RxL9IMEDrxUKFS/Z1A/
740kA5GzZoJ4uKpmxseKqRigvNYN87g6G8tyH0MBnlh867QggekgaawLJAJNH6wcpw7rMccA9CP4
wxY2jy81HGMsEnMcwP1Qgt6mBo2n5cVnxSw2MkZbkDCiskQ/zXSro0m80Ew0msy70tBZAw65lmbn
aOL0U1LthmGCF/+VlU85iloULfNlLg4zdydGwN4OsfgTm/zoCQNpE+JjAM5xg6xOWG4ZYORaWCv0
5qczneseM/rH2t0M6RWtmSzPbO0U+8AxpJXx0eYymx8zPTFtNa2DzaTLGQciBGygfjJB1YREWnUp
vYMOjnxvAIotGv6N1N4n46utmQp0cGczjA8Tue+7bG+7d+iWDTMBUjsoKFvz7+9P3tGo4OPnro9e
6dJO9svn1sDkIU+Tlo85koq2FdiJzaYmMNutBrFj08LTuUeD/oYTvxSv03zmeK8nRnPsqv44mlW0
gPqJSDSJ0ThZF3jyvAeyLaeBIUMV56ETXzXlT40UrMwfoA1F3NsT9o8UrkCiDccHh26haLuM78Pi
U/CsN+lCkTwYdy2iISv9gRe0YeyozVonAmGBc1Kf89iT66PNVVgKXgS9lhbksDrIuY+Ry/czAQ+0
GY2yZtW/ziVoeS5ar5fuMohbrpu+0LWSlo4G9EexUDIT77ZpXZ9TwVz+a6xPFTyX9Vo59k/WVoep
jfXWTvgCcwV5VykORevHsRNU9k2Orp+8O1jmiVv5uEXkn5f2G8B2Vi4D8EirzDvElg4XYdciXWY9
ZEXBhsK8nYY3ESdgET6FXzjm7kEyh4AK3hV1snWZHB2c4N2kwOHpWEZ6YXQJNk3JrDbUpp0hQrDr
+xYBvOaJDhVr811jbr/fukcutU8jWO2idJ5MkniYadOpfpZgNNt5vdGeuEqO3NOfjKwm1+ITSaoF
NsnHZJck3LfpdWuD9M0VUW/9G9grWENJDjyUuLjW5H1OBr4TqbCUHqTgHAMs7PxB5/wOjNvRDCZX
rtcnNs8y/i/b9S+LawI/hG16Ng4LYhN43toQW7Bd+bn4N7Lv+DDgd5ajqEOg9bOXIejInKoMYF6C
JxmrifqlaU/fb4cjTuWTiZVbjw3IRBsL9lTLyi2SlsyW0QI7KJNAptw3TmnxHN0Z4DkApRXo8uE6
P3+SKTlAm1WDTyrZSMyoA9k737gCJDKnOJCOH7YPtlZbfSy9ue0m2HJUpV3NC9Urt68H5W3qEeho
0yC3hsU7piPby2Qn5qsY+Z6woekexOLZZe8Wxf33030sB+u5H8a0OhngNZ5Gj2NMcZH9MKvuV6HV
F0LkzxABL1Ccy+M4mEi8oZCcVxbU5ePk2bCTU3igI6Hep2Gs/G1V0SFzF5h4V16MHlg3Owu1gh/O
cMLbHLcD/jpwl4JhY92QpCCtgxoS7PAEbbcbJ8l3FTquToL4joUn+KC/DK3WGoSJkpsD5nV0n7V0
2Nhzj5Ro7Nwnabk1xaPtuVuIdjNz7oOie+iM8Wqg3kONGdbL/CKbtYB7xQk3cfRwfRjUarErFNel
lmJQGmWGc24hTuzcRceZ6+hUkTP7fnMd9UofzK0WlRAykNbAZA8zct99IMegAp7meyPHVxSrCfgd
+hrWpa1Jk2UrM8D90KwNTrgorkpGAb7K9RN3yPHJ+8vQyjNVmR2Pc9YB6F++WFRdOfx6cCNaBsP8
bMbTiaU69VlLuPAhoGuntOOAd+NAmCZerkzzug3R2wtPC76fv+UPfbk6oLL75/ytr46qgGo9LQBb
T/ljh6y50IICLeI9fWigMeXmZ3LafG/xWGoNVyPiVRehByi3V9dIHgO5+A7+V4XcykYyHVCDktdM
WNVFboI0za4jl74MwxstXw3QxOElyLTSC+yhODGYY3v041hWq6qo0eTgMsY8T1nJWtT2g6kx08Di
ab79/ruPLelHU6slrWkl3MyCqXxKdpD3YQkfdpkqfCX/df5JsEP/NcPrXtZ5qKUhgQD3qU4OVYOM
v2lsbedEfevohfbRzCqbhl0jKieGmZiIzcCtB1Khy4L2IUlMJnrDz3Ug2UBCLR3US8csdDhqepbF
+OSG30/usdMJr26AuJnaSJWuhuJq00Aaim3cJRMkUVtm96B58+j51P+GztDtVKpTd9ax0AGd60A9
LITR5rp8OSFKaVMX3tScTTCyDiC5qjIBo2UTNKYxB0nyJ73GfzzL/0xeq6v/fy67f/4X/v+5qtFx
nKT96n//eVm/ln+7Ek/Pr91/Lb/4P//w86/9c/NaXTwVX//Rp9/BH//TePDUP336n7DsweN2Pby2
881rhzTv+9/HMJd/+b/94d9e3//K3Vy//uOP52oo++WvJbwq//jzR7uXf/yxsJP8x8c//+fPlvH/
44/Na1s8lfP6F16fuv4ff+j07yghL7BJtMlSZK5w6qbX5Sf07yBOwFYAbBoyWiB5gZGyavsUP8Iv
oR0NPKaIZHUDL8o//tZBixk/spy/IzHsoOsWSBZ0UiJ1898D+7Q8fy3X3yAVfFXxsu/+8cfnLQIS
LYiSLdT+YGp3QE3xDhv64MWVExe12SuUiuY4cSBXZJdIn/VWrGUBtyRtD2AqkM+6LLvdhyn6cyQf
LX8+D++WMSsGKFsh2gkw9yq77ExdnpEEEXPXFQWQEKmm/W7sPnbCxAS/X+BNttfvBrfPX7tiKE6V
11cZsMW+aeCR/i7uBX6HdT22t7q6q+0MtUkHlBJMZcIyfdfuqk3VSe++n3XxahlzaQQkVzp0RWu9
2vSdZp3w75+d7vs4QI6Ny82y0YJiG6t5qKd6UiPpMj8vYmu8c2OQFNI8zsihxxEdgrGi8gR3zOcr
5d3kQslgG4BlmtiRqytl1CqBFDfJgN1Q9Ewz8/SnZQ7TfkglGnO/X+avG8wEgAGkFsAyLCILqzCz
k5PsIcOXQw1AgCWx7iTNd6IfPbBKciKB6OCI56Fzqv3+3vCxj4RgBtYZOScPVO6f45OutJ3ZqPUc
76a4tS9smcXZHo3OAsIHSwLye2tHPhPnGOdHBwmvB1DtZ2v10JvunJvAYEubno2ZzMNk1LVAJNlL
AZTtLl+m+nuby9T9FRi9LyP6K5EawY2CruM14FwqbbCF2RR+rVHtN9UrLF4Gf3HCzNeDulBpQ/wE
HZeg1f6yW2ZeDDJvBZ7rgp51RfeSQUZ+iJQsmTnqeQTFB1SZxVSe0vT+uoRLKzfCu3f0zxdu4xJt
Mq5RS6TvKdwDI2CCQCl3UC8KXJvtiRVcpaeX6cTCwUOjVwa+Fzfm5yV0COgKGwNkkSOSTj+csbAT
v9C1YaPrfEDpq7atPOhFmgIvOZgE9GJ937v+7EgSgq2UaqxIy+lURuPrHACpBi9pgB8YF8h7hPPB
QeeullR9DGb7IW3M+UyLixkqc14+gUog9U74omPGoAjgwTGAhcZaG1OzZqUygYyRV6Oi2oMIYUNB
X5UygJ/qx3919y6Xm47ma3gG0N7ghvv4frDh7TJsJLTE8cHbmNmE3VvUAMX739v5un3BN2CayDvr
WFVQ0Hy200MtFncjJH7bqRwP2YxAEPytNBCqQcIQdAXJs0ZkcVfEBPiY721/9e1oy4dJKFfA0QID
v7JdoutP1vjG1DFwuw1coS1E2Xja20Zm5IehNnD1fG/zq1eAbix45aGuiArZl0PT6G5ilzFoXMGe
Ia+QHhU/4Hnd4HsrX/ydrVkunI+3+AYD//n5ywYnUyC2sihYI3VyBXmg+BA3rrXP+RD70nLrWx2H
9wSMd5ULwhGFA8KjDKVhHFRYXeb7w2GoWoIM2CgHKEd6qXeGZ5qLdiIk8/MuVe6WCDUnmzF3xRSW
eMBxNgs7eeFlUYKJeFTeLtOc3NzmQ6arE0u9empgbFho9LsDxW3iyfglnoGSIIrVI0G9mtbVBhXS
bNxA5iFJmW6MEHsoneysl2V6FReJ58+ZKnddBugX5yp/RU9gM/pU0qYKXXPgp871l0MAVlFw0UGK
YvFxUJH6PHFI9Sg3M6Et2OuZ+9D2Y/FLLexooT0Lfq0y8NQeuCDYmIgTEQbq4Os2wlkZDoOMtPlA
nQmCx8BiOoGXjMbeceJpCq12AIFxJ1o5B7Wq4ZJzaqAxogUdJ3Bf3gT6RSyjLYO5LvOXqsVm8kcj
H1U0S7efoglkfKB9IxYCQKueO8jVJVI7TLZ0X8dCL+W2i+0si2TViCmqDQjuMGNG1T40tFzsoaMw
8ChZzlarZaik1anEILyhv5Gtzq80My4jo+BIXYKGRTw7uph9bZoKaPHKAjrOFuYkZpyM8qrKFRlY
Kk33zEjQYMjGekT01StQ2zxmdiYvuGbKPvz+GK3XBV4dcTxK2VDyAVp33b0uRS7TYqxKn1yIMVr0
F0QI5JR9ihNo+btY4g/RAkhK8ffBQmwv8H8KwdfPWyCTqFN7eA4yZHDt9IkYxGvRuD7jcQxK/6WO
3nYpG0sdMFAtq/sg682rGBJgLNZicHd1C2u0LRN6YZdJXQaJ7aVXqlORyNNzU0IsA+TRNnomwLrp
406Lb1ReKBQ5cfDSMC0UUEJlIUCdVhjMiWPVRlPPf4G7ihBWqBg10InbYVVPIoTKG5Rau3lbySb7
qbV50jI3zqdboNJLIAXd2WVI3WgYOkIthmCyygK7aa4Xl8ijpoqtLaph9VWjDHc85xw9YrVb2e0G
VOdAePcu5GAATIrNPfyBE6SlhZJkDGklBU7hfNLCeHKd66lu6SEX0DHOiWajJk20Fmw8pKk3JK+h
EJLOMgK1B4TCIPmgHsyEo/ewNtUTFl33rc6mRtCkIEzZEHCAWKzDzdNGRBTjHfwJQJEK/AhdDdqA
oZ+za5AEgpu8xyjmUG9sYm895ZK9VqgqyKjormNtrm8ay8lvDSMtXq1uQOLNQ77UYfpC/oxScyY3
8ZBcDl7dmNCFclvw3XSd99bWegvBQELoz3gs5QxYhHITxkGo5/dmZ6K12pHDlcbj5lqno9ghk8nP
yyame9Kbkd16btSa0jzD5GsXaI9t/doi2Ya7Q2eCjp72bZiUjdVvITfymsbzL5KlM56Sw+T9bLGj
blICZEE1DCAtr/hUMTHp5mOvNfoWjD2gMxfxD1pOxlWr6R0blfGiZ0kZZtwFCsJVRJ8g4T3OkdcK
D7hSMLQe5sLOQL1E6U3t6VPL1JDYPRszM2cw1r7J2akABSQIijejO+j5hYjrZye1b3nWQdahNaZ5
M6I2BSoiJZB+AYvFj3rKy2SDVjUDWoq1dg1oX8IyjcqAJDUwqlw9txM08QaaJX43gme9zs3hxhF1
j94vD+1KHlB5Ad5S1caqUEyzsRH7AF6ro34+YAYzQuywI6Tf657bF2EZo4YBQsPWudOT7C414j7Z
49EidnmrIdNXlLzbGB6ac0PVz+IBqAKFmcwpyDjLJME1Qizg/kQ1XBUKIHkhJy2A5Io6JIMt93hm
2zjc/HE005JVWXsbAyoJsv6JNYMZpZr6AeL8HxleqQyzSllLyt0MBEs44R5nExwXM1KIBdgE3Zai
GXQaKpRAXozMUw2kNXtdBJ2Jbvy66saYKQgrMZmDcxxEMCrkQjbg25dtOFqJdZ02qX3vpmDWj43E
XAhS70toxe8cL7mtm765Bq8+f0lHu9iVlThH3vzO4zQJ7ALtkC19qqV6yp1WgHuuzMdfiHRePAsX
myTjb3BkWT+zWTnYy5a1k8rI/XEsoNuVXJK5Ks+0xiIPWawuqQSDcp7wR129tCW/h0zUSzrp0lfu
vJ+15AAHlTBnGEOn7zaN0pvAs5sylJ31mCTe6AtqXOqk40hD11FWqnvT6cG7oMmzxJaHEkSpuEmr
+4To5obO+RukvYMaTf4erX9rKb/3KMR3bXvBBQ2Ni5ygfEL/Erqv8np+Rmx3I01152q5FpEOuQ+o
ieaM1gsLZVk0aKNOzmvsL5HGbGz1myZOACTCpXteFSZr9Rq8xKO0/RaEFEFq65fCmrE6aoSIQZac
I/QU4CuBz+S1bQRTNZOLYqkyQz5CMCQwTVjQ6F7aqRYY7mSyoqgs4FcIVBzM6qLUPaj6NfHEerN2
8A4yt6TMCfA82V2CZCrCHIXggKLNDGcE/K4aE3Vyi8ophKPL6jKfNSD7wPBrAwjvpqm1Q+RG3aBt
DKtjmU5fcgQdNcsKIl96QfuftNcB7MIZg9wp2EYBRIj0mmPoC3EZqcfLvIPe6kgMeWsRgFz0oryH
9MQZyGHQt+ctDwzkspH5bSDppHaIJA6qg+ax1yBVp3T03k0eWMGM4mzUu59lHu+7VsQbLksghy0g
mi0kipDm83xKpRkkUHsN69HtLoQj7h1kE9GIrWtYmMK5a5QiQdkNoMbSI0KTa4HYC6gTE9pXdLrO
M/c5sefRh39NzpES7sOapM+dkUD7w4A3LEtnZk6bFECVdTTwjDw5ZHX9bKTtHk187t7rIRAvRfnm
kiFlsM3f8DRMfUvEWujOVfrSx6o8awXkfkH5LW4t2ot7FTdYFCP1ENkQFWo1eozR65gGeZJHKtc2
iJghbWLMDHvi1Sg8hV2HV//QzfzAi9LdtfV8A1jmVp/G26IEEeSwsALL7KeUzTVPOPXJQsFq1O6z
PoskrFJh7tTYGkgszVloQzGF6U0bxgLNJSnYihU8803bjFB0rVLmTXJj27MPtfEDIJgp9rt1X+V4
WLhewtwmucrydN8Qeq7keG2kDZzcMF4YFjoYnfouViOiTeRKtvk0vlWqh8ZMPZ+niQ6/UZbnozFQ
NiVpBd1U7c3uvBqcXqZhnnETLGMUKhBIl9usKgw0KYvp3O2STVOgVlcbo7OLO3ltor3YjHRMJKjI
sOBF/+gkYxc40toQOJyGkTLNL7QEvRWmZjPDK8t7ry+e8apJgVjpJsIgRjEELTJw2IvKGljizBeA
aO771lOQ4/Ae4bypX3MFZnW+VNoTXOCmnSFGIRBshvrSwZKiZoagPi2btySH3sM4vkFtqvGnAhsU
KYwCarhiBk4WOjvlGI+sVT0B2eocg60oi1BODxst36Ru6pvWjH/T85vc8ND2WiZvnoFS5UTQPZ2r
8kXjpGfICniRO/TMtcqUFVbasm40L0vE0/40xXd22ZzbIkNyxrBBmOjVT8mkn42JJy/zOB+2NAGN
d5bWU2AaOMZacznWNj8IqOP5Qx1fVGDGDNEIvxFFvtPEXewk23iaA9AYh1ajn3EtPThpFmpui5u5
LAeIxxGNNXkDrZrYDEfRvPAxfbYdvkuWuU5tdQdNrhIc9Zazm2ibo0LZ4jcg3xK1htAD8AC6ED63
N3XKN2QSWURb4wryZIxqtw214kg23cY2CZrNUhDJQ07INK70Kd0Xtd2CubAOkN14McS473h1pjSy
gUhbygj0XVlHSZTkczQ67hUyzPdaEb9kpRWhrzdEFim00GBVVc7tRItL1QEhpor80YEKSmNO9xWk
HtMBt21X6aE1WlYEtFEema64Qi5VRHIYq9AAy73fmMJGPozHiD6xJCg5BVWZdRdZNiF4t8FHmcLf
o/K7hQg5iPRKc5PSETKTU3vbNB36mQmqmMitMaIwiKJKHrTetZkjtXNBtBsjcS6gYAg9JUnOdMgL
hQIiPHt7NgW2lZWySiRnQNqWm4qiqQnSI2XBiO394sj8hHE+t8vVQEFnMF/Nc3am3PI8t+V4MZbV
szNT4jtTlp1XLqJzRNYPbtFcOe5UXg6Qht0u/Qym5uIqB+S7NQjfmnNM7jleKHeJ6/22gZKduLMD
z/qNa5M7CWEp3UGwDkaTN+64I56koJIfHeeX5mXoZrPrgk1Oo7PBVAfuGqVv4FJAuD0+Iu/9NPSu
w+LWqUO7dO/sSYekkm5EVSnURiqZ7d3CvMsT9zZNCXrQreYatZxrJ4EoB1pN0cJdqV/WRKAyVRs+
JF/SoDWdGz2P35wujsMiqa9IzlF9i0H6k9nODvHaZs5oF3kSlC9OSkWA/Pklj0fUBSu7iVB5ua6a
7HfeDmB4J+llVQuEXiANQhNk17xBfum66HTcBUgpMc2uf3Qa9ISpU0CPYL7WoQ6+q12U/ojeQwdo
6qkPkB44svVO7sdJXfYO7QNiJGNEk6zIQXGH1lc3bZ6yYjg3RH3guM/2jSJxYOIBFOD64lB5gu84
YNupM8nHx74E7xmad+H2EJ0oeNRzx+NVHBS6XW7jtHomfS73fe8Bepryy6aPL8uO76dxGEDfkQFa
VPW4hGaHhMSacl9v64npUPGDbCZ4XzVDtSArteMga3N0smXFj0Z1W8hMwqPBuTCtccK5IOW5oBn0
3k0jUEN5XxXkVdHGvdKSLj1objPvK6cxooJjlWWlE1CATsnBHJtIy+NdOhkb1IjI41jCsC3Ixisc
HCB3ijelIFeZW0ZuN/9Ixv4H6FHhIMG86jjthoAxWwOJH+ukeQ4ix+tqgHqbUTfnpopDj4I0MJ+h
rERrxDx5kd4MnnNXZdLyqWqvGo3+nEvv0hvM7VBo+g7cl2hicqGhCUWWMEu6e0uRe5032lnjVteT
m9w0enVTDDNnueKP2ohGmxLHTlHQ4opKQqDc2LfU2yslQ7epD1Jr8ULBYwY3d5T2Ei6qciJIX24m
KUOkNHagDtNxzwDX5FJIRUE9rZzPjZaOYTN6O17E17oFjOnoQPVGm+KdVxeRWQB8JQo3SIQeSh3v
W5m7eDTrb30tl6Nb6yxFU2/oCKcGkT/UsAHOjA3oCDTVaLp4rgJDFzTZNNkRmdp28HM6efd4O/a3
nhanwgd9d14ERNYpnEqWxbVg6KlQF1Qgnr6xeYtbe+490W1pPqaHpiP5tUyq5q2rRvg+0naIIBuT
mxeGaCsktnhvoXddIv0DZlFqvCCpQ3+QEQgPoqXThV4PzbiZILZ131S0uqxBsRH7ms6JiDgdjKu4
JjHubn2M7f9H3XnsyI5kafqJWKAWWzqdrkLriA0RcQWl0SiNND79fF7VmJnqRTd62UCikMjMuBXu
JI3n/PIknabZT55dhwmPVNgn5rjM+262XqQqZutm9qbgxe+m4sEGYE7mXN9vdvYShTyWgP0/K+XF
SR9+c9xR7aJ/nGG7X+iDjcveRppOGxmv/qKqmpSCielz5QviDsNBGGWSkjm3UI+eLeY0ANoyRnaH
qrjNjPxlJVx4I9Zpt67NU8Ye3Wzzg51Hj2DC7U4PC++xyLtfkcOvRAVXt/Zq1Nkuz8bsx6Pc5b6g
clhWAW0j0txlWxUmund/UDIHe2GjIWrgizna5eLyQ5u3Mw3u3Z038JIZlvy8OVW+b/1V3st2uNAN
8070u4zH3pxfhsD+bMPuLQhKMFGNeGc1xaHIRjCSVtZH8iENdpGMoNe82i5lNLEBYLcuaq8HkRxM
dRQcKjExGW8NobfPoss/bMGTy00iEQLy4VxDOgleSCdmGqQjDa3VFAImWCyjdNk7SaGGJRF5ewxG
dTKc/qnEuz1tskyK1c4uUO4/sq7kIS/1+lx0hlA38zq33+xr+U/fDuFD09V9upZh85R3Nmhvue5K
PRke/MLyBGiZ6Dw8F4u/PaxqlDtjyPVBzj4HW2WxYVVFdWO2uffMk/49DutDyZR/30ZDJYmFlvW+
alfjVTYTKGwG2fOsp2E78XqkBZYX7Esn2P2abaseAqJ/z8EWvW9ma5yJXnrInerd5YJcpNvKfRFE
25vhC+4IBjjCesfQfG0kW/5c1MV+KSbxGm2ACn4pvGcLCyUtDhZFLFCAp3Xqo2T1/OWh26LiV0iC
7i9PeeptbryrcsZ96y0zvBSlaO6r3GA+99bqtgkzxUgBs05AthlXPXb9KIBiXsRMVo7nxeFCLEZh
QeyP668qGG+5LLBqy/AN9dwkg9c9Lr1cvrsCRIpHJxVr1IO/uXTf2RXB+n0nTqqd5lMoieQuVdYd
ZeepV/qzqLUfIv+DaD173zNc7xiprDTUijER8wceExk9gimFO3OeQ2s3VVn93LFY0CZK5Y3sUEEY
qB8qg6YHP6hfu8JI6o2cSBr+8l0vGN3KwnGShkiA6sCf68vnfDCFkQjbp4Gs24CqHEeZr6R38xaw
cWjGeVR9go7oa4WSue5QAVgXu1zNQ0QNOXGUmjroaX7QDqNz4/nNSdVZm0ykRjVxP6wqVSZ1trrz
gmQVy9WpbDfGSWq/uhuE353L3DUW+pWJ5pFku+10mOfP+BC827aabwxhiwSDXfPZTGXx2Y4VFczW
uGi4tsD8tot6SJGJOn8QVfONWM6q4jkvh++w7rf1Hu68IRtuGK1f3RVdZk/qK6quZiYSno3c3a02
5VsXiastpIWm1oyFq+58J+22WQEahcEkG84u1wgepVm2bRTPeGW9o8YFQkEXSDXP70K2aT5V0fdm
Ku0DLW5FxGQd5l12topykCeVTUULMg2ee7Ymq3T/TNOieDqnechiX2zt8IW/Z1g+nGjg0Lfqycl/
Irst1xtzm/zyxD045nsTKuFtFNM/mQgCePbzyOMTV3bY0aqJjI8CWKb7iZnatA59T3XmyVoDIjTa
AMPFsylc/ycXuf/Qs+jnx+CfFMLQ12N1YgzVLpNDOx5ns+zCx0YxzZ3dSAVOmk1jvRwpt5nepd9Y
BRYvn3+wqtWhmUWvaAoAQAKjOhf2SpZVoWeaKnejvbrreRl0I+6c3l0fGj1XA1l6pnMslPKj3eAV
GXsUWCMY9iC0+SN6YdILZIbyz2Qbo3uvle+KPdFKrgc95pl50ueLsabDKuf+CBQv1G4tfNPYQ1gK
vGChSXB6oEiaPztlNoV00El+PcNOWLMpsTEetXt194f9jwiCg2Mvh2jpntalXj7Q3yMGtX4R8gA4
ON4PdZeqYfTBgjuOk8jqjwpY+XEDYk3CsbAuXO3PgvG1UPOfcDK3fR0s2+fYlIlL+1msx1Ay7YDZ
sVmBM+z1woYzrYuf6Aqg5bq8F6kru4CV8msoFoyipm9AFeWjlbK9kzKgnI3OvuF3iapZGcuXlU/+
nfSVGdOBm+Yq7+/5EfcZmLx+caLZezOtrjrO3voTTvizqmILjr10FrpZGrpGm94OzpLfNa7qIOQS
A09iinFacLpaRVFzcM1J+qSkN2GQVKjY43wdfH0YXRXSJtzplUfE74VzMwdm+5O7S97v6qpU7rkf
F+GAMVwp1tRa7Go5EujC8u569RAmOIRZAGTgsIawH84zqE4THaQMtXtT9pWW+74j7WNXDF3Z7p2l
94ML1QS4kmRrtyLlhgnH1FFqNS+BGA3vPptV4B9tWRrkdRvICrJ288jaUrnpX5bOdOSJy1tuR0vZ
9pZk68TvHQQ9hyUKFZhXFBz5kqLjtOtHRuM1f5ka3Tg39WpyFPjK4H81BxAxUqaM6DHraK5lUsko
SaCwNV3bCIVt4bmdyekS5mEsh1o6N8LatPNcOwsN2tHkjc3RvAa2H+lvqrs+/tcxocJqFl/K9/vy
wR2dStzWPVROguJy7LDXdflIK60v6FmN/M4uj/zJGWDFUDQXawrJ93KG/j53B1YpO6gJhpKCVx5p
/vfcw9uUDhTIG3sHccLyNkctrVTD2pWkSxfjUVBVvWsaYIyH2uyGI9qx5crzvPXTaIVx1o1RQiUB
qrbJ8e+2vC0pePf/RsH2ziuTbYpJ+9IPjr7n3J4upetfKIZvqA+P/AMShavaYwG3cbzpIGy50TNc
yN1oDC7WzYjZp3WXUzEaRTxcCXe9wmXtPH92fs9hZaTw5NlH1tp0dACnFR9iLIslHRfUOmzzNOYe
gZ4ZItUw6Zt26Aqmt5J7wRud/tIEDqBP0fjRnVj1erTLcGS7iigl3ryWsEJZ087LvcyILsZ2fLlS
KelMwtPHOtQRt7kTtr96o9b7efBu8qyuf9bc0o8GcQaPaiyX8rCENcmOxpafNtN8piMCnY9nkjq9
Ch/AhuBmsK4x2+k+GlMjn+1zyRHRn1c2r4M9N3+a3KiSOsr6Z3uwWV8A4lw+id4W9rzhK+KiPRdQ
Jl912S6J2URjMrUulZeB11gxlcx8p7rsGFs1UNY2mO5xG53y3FrZ+hCwkj5EhOjuBtW9D/8U6Hkq
f1iHP5C09k8DaABnFkx2ArmhX2s41reiduRjbQUfzgKOs1jU9YhVZY/S9QdQQXNUL3WoH3w3U4c+
QKkR2G13Gw5DAGA/hfd1NC8ZEB7XzNRNTSxjFc0nvKv5IfTr6GdBCoshZ5E3Fo6xOycz5zgApWTl
9ihtLK4nX1+8WWbmXIJu/hlqfHLICk9Bma03eqV+jLfHdBdNgXNGXtTBMA3dd1DWZZZYva339dBe
cdLKUTKFTXT2jddnJTHxjvsjA08eo0WaTWwgJLb2Yy245erF1999UFdLXGWGzcJflQ8R7N2Hjlav
2Bn8MbeOtfn3swMtFE+FbZ1h/u0o0fBldwvjSDoarcK60I+P7VaMD8YwnyuLzgm4lCU4AiHA0XmD
AzLETrMUEMpz+Fn0WxjT99zvHanbu9HNTebC8r0YZEYkxuIqQddUKXYkRTV7iwCzDrnDt2luxVeR
+WFqFJIorgluO45AOh9Me1V73av53Q1nVF3dCnBc2BMCNPuyFYCGVuTbACXCXnZL5wE8VZ3rohUo
oud5mJ1Eo+I8FGvokElPmTeXZDtoZxanoh2z50pG+pKj90431+xvc0MNPwF9OndVrf40rt/fWWM4
oF7wL/U4vI0aAiiQGZZ6R1ByixlgPfU+6JpHucvFIgUEItn0Dm6/lEY8bZn7uNrB8tmNHd9upnp9
izXFe2rzhelk6Bq8Lm14B5oTxrXMjsrbjixzZTqaMyEx5vqEVsR40X47PQ4wZky3JbmPJfV8TIlV
2jel8z6SUoGsIvOcU+7xsWLaaYOnrEQZECIyP0UDRaBdNWfHuQpA68ooqUJTnnmsT3VbbJ+o7EC8
c3BIs/KHR8PN6ANj9Ge9Hav6eXYW62Px7PzOq0vF+9suAHV8+95eo7fav2KtlhDVYfasMjElmgNk
esUuqiPBfjfax7rcnENW1PPD1s2EK4gm47kooj/Oko2/Rd3+aSr68IZ+nr9VZQd3vXR7akpnlKnB
SHr7Ct8HCb7So4RaKFzsguGnas46GNOwsVQM6Z26vXFcs1ZhY843kFPvbNtLj1WUJtVI6s/Rrqo9
ApNXahp/eaRZcOAItt/Ojb3WvJG0KLuMFOgIM5uWVbP3sbFZtphSQ1xnIMNokla33Q6QZb2pWc3H
eFuLJ2Dx9kK6whPpaLEKBUFvcmTbMGaoymvH3FmuBBLHnmZtzoWhi8s49GUaKZVf0H9MXAjOzWiJ
eEkLAK1Gbc+bucik5qDdqyW3aKcakViZ0T6f3ZfArH4EOrKUZCWyk9xlz3xmvU5WjW2jrM4i0l/d
aI37kO/mjyF5Z5XOUrrEhurXLewWK+7KBSmhGDctiCwOi7Oxieg9E5kAvQx0yU9YFQepEiMVGBnL
w7zwtot7rzUujcFqLdUC0Dt2hLLPuORzXuHxUMw1iVaiAJBfx/uxD0GXgmbYQSEXl7AO2l2BgPMu
bDrwdCBoTWvnAYCRRYWtbNeGDorASJm7qhfdS2kayJiGaNq3jfBSyZsydTe72mtDBEkHEHObWz64
sCmuhU8WxuQxoDWsHXhTern3ZGaBvtn03L96GYusALb8MHzjpLVxlno2bWK4pLwB0d6Z0/BVzp54
mHHWXfxKlGeCbqxjPxjjaxa61mXozfBG5n3/e20IQy2NPr9YVqtiKr1ndMyVeY/yy8joh+5hIKDQ
HhfQjZ03VeLYacSFUXidK+VW8oA69V43bZTatuFNcBh08c1+a9yFJRRGzvL/0hld+JChRN03FsCY
nW/rRvlsI59Mu/sOnbG9wVFjyJR+U3kMOunvS1dXu2nV0080wf43iK1jFkBObmFf/JX17FaDeT/l
SwFrvBFxYu0UuO/ZUOCO17HyXXVS7bPeqpPMDNYDuIl1JlbIiIuMT9AOCLOqBZiTOtpxPPsrdT3x
oHV4lvVUXglw+aU5adYjT3X0PMi6yalgEGtSBONIuexsyKNeLc6Aspn2GhnbUQSaWKZ25WkrvWF4
zwbGUPCPMBoSZap6jIHxzMs6GO45B1exd3glg1c3t82/Raij4zQwtylduOZr5/nj4+K6xmtbzvbt
0AbDeZu296oPxe3KGvboVN5wFpkvnwyhBXH/uXBOftDPA5i6jcFqgSxLnFax+JurvgXnb/Yey6MZ
KzB9eWr8llPeV7kFmJ0Pyk2MKSeS159MAk68rv2lnbaY95G9Za9FP9V/nTqL4FcM3gVhCO0wTSa3
zRipilu+lGYUd7KsXuxOe26MWs4Ok1L2HnOyNV6mcawPHGjMdY23oQ1jt1yQAgdWOk5bANywIfD0
gZtrPcsHo2CjeBFUDEAOoZgDRnHC+74rggphjTVYby56Cwasys/PYdtmO7Z23znaLTiE2YlyitdC
wn+4q/JI61OdpXeWO+d/zKlScKYB8q2uqM+201o/Dg7l8xRR25R4WPGazNluugg+MG9UeyvxAr/b
2/ZTrAA9ngcvXnucY0tZ3tR1sN45q1mnQWcsHTThdZN25W9c46fJ7LK4j6pbGcyfJTc5iCLe610p
C4VgySOUdHVrlp+uE5Aszdjeeyip8j3iNE49JvKjlRFpUdolgpnZqXoqJDJ5sHLRl7HPS5zP5BsB
0qTQjZUf/ALKK9Ohbw+jRxdxMbfjbVORcz40tUl8LNYFpNp+TCgz9//gRWmhB3GyWSx2zhr+igKK
nBZElgfRW9N7ZVj5KZJZPibN1A/H2SbbtsgQSbAQGzEpQPkD3zf6InR6l3qtVjSpi1TphkEnrQty
442Ni2QUU5dsUBrGJTI38aIk+2niiyW0+Jft7eZa2wNOaKLGep0b25lzFb42gE128hhMDK7UhRmK
BTdfuF/LqTqNecscz78z9yOHNISy6E1K55GvsLTkR+U7zpB45qL2OaKTFAjQmHft4j4tUI4p/gPI
osBFnLV6X4qAX4OX//Xus73gyBY2fWxtuRwtp2sYHMKWMvvR6D6c2YPX7MhB/Bg8Aw1hMGhxO2Ve
dcGVy++BajuDAGOnzmdTJYYyH/i2OZzxyXENW7mdSkDY/0ah/Z/i6lhAyFzAzE/tGFnMAdrwf5di
SoxepFPK/5DZb+GgV7h7369iUHoEPy4jAmfWdTOdguykl3D6hrwPIIWnccA4E7EpH5csa7hj1xbh
K6fh+hDBTjKNVWtbx9vkzHbSNVNh/BGThqmpZyn+wyj7P3L7vUjBX/+l0e+2/DXIUf6d/sv/6n+R
HZDEuf9P53u1G/6bH/C5keq7LgmW+Je58Oog/OeP/MsRaNv/wGUSWASABQEZTNdEx385Ai3/H6FD
bha+LJf4CqJy/q8j0I3+gSEw5J+RIYxhz+OH/p8jkAJAK6Dh5WpzcE3/f+II5Af/sw2EMMOIzFD+
P1w/9Pgd//3+5J2J3afp1C4bhF18QuIGhDVFpjL3hrIA0jp7gFvKI78sdwPg8u+wQi63zVYSEPJx
XEq4fxppIaB2RmOHByK6qi9N4/spW+z+UxKyHpfCij5yQYaCqFCQDiaSDRzIsfCQXY8r1eybMRAd
qehf0E5Q/2mmrrooF7PaEqjtqRqAHkKV3wjEoUezr9d9MKj2l+3qMlnaVb11aoRw6D3jMesm46Zj
D4GnCMaeJN1FHG2Td4Pu/eHsTi0C8jfFZ6jzr6YI0rJyf2G35pF6KNy3jjPgEfVcv/ccoU5bTlng
vLi/u9wRz+5YrveLOZdwg9Ke7oLO8n5yreynOZDbY1AV/kerzZozNLTFgcVVH0W1+I9Vk/unSPnT
uTJJgfW8cDp3BIIFBMTRbQS6ZxI5ccwkKQh91/jpABq3j2bZH/GvZB+Rst27jEVgp7pkFOtyUEy2
KTnaZgxMvt21W/U686YrY8bGRu19s1hvnL5bLiyuWypVPSWzmxewlWN2yPxm54/eL6v2kL0v1vrQ
Bt56qxzR3mQ1wEpGLWks3fIhdDormRxzTXllVo8LFSt2mSG8GMzwMouRj9DMpJblDGsyG9aks5ja
hEAyM7i/DfwppxJ6OQ59UpQ9w7uNim6gJmtaD9Qktjer3XU7DybxfdnaBtoEdUXvj/5rVXqfxLd7
D8aEYNboAyj3vOgOGWXg8cJU1iEvHN2DbvtfWdW18aIFbg9vM87IpTNgO0d+z+LNHzud77xqeBR9
VbNVW7eY6VCrONOyU9H0t4tsTcUsfO69gNRIWl9Otyu/4N7oqa322828bKunCMxwp+YpzJEkrUpR
EVvn7UFt8xBTzcqFmdbpzVqC5W1VfIMK4eO7M26vntmoixmInMC6sQePmFVqe8YCnY5Gu6twQvW2
yc7Zu3HnAc3t7NVeSLaTduo7hfvVgeoexkJHCSCvebsV/bp3Jsodleztvav97L6SYX/bRSHkwtRX
ok2Mav1soRaOntXM8LOBy+bIWJyoSb+b/MhuW0vkxMJBLTI64GCZnoIjWx7kf48yZYhWX+6mOpJv
rbvRHTAwvrWh0Ht7YznOAR3Oc2RA6mAG2VMylb1C0XJrV6O+2Mru0xrPwa8JchJVsb/xxU8WI7Uz
nLKsNK0Yh3J7HpgnTpY5OGle1Z9LMLEBTO11f+/NPcwwal6P5dvslug3t9F3VAG5j9s6Q7pKmThj
qOJKk6RkLi5AabfRv+qu/J0pyVnc/K8thLHam9qIIBIMMDa7KlKh+v4igjxCLVabsRcgFYu3za8T
FGQcRTXjIMsoTC2mgGdRlupsBogAC9jivV0qdfEsV1wy263oKbaiF79a+gtVSwaSFAsXTWhosDmW
/NO82EZsy84+tsvsfhdAXTvptEDUKyN9Y12zXIumv2B9tJ+N0rb3eePekHR669GG/InB42mU9adR
jigOZG3fBa7R3RRFXpyMOn/eNO6Bzvfvi1aUuzBABdfwbKP/WZ14XSheb0DsYrQxUzLogBKfK+dp
S8kVlEt9g0gDgjR3gx+31vp1HTHoovkLnluWApRYZn7JsowC4XlBQM4b6WYQEZF27ZSjr9Icw7JT
5kn75kNuVT+lfWQzGveaRnRjdr9youJZzBNf2n7s1EG6dv0PdjZXpqJYbvR1my96wV7WGqXxZE/1
do/lAPa0c061sey9IOroc0QQYU75lAAOdaRoW1lKUNBwGhp7jKNxeTdqmG3TFCSwVTsUEXDP6HB3
Q149YN6KPSswUCPW6pJbdnuafaLB56m1cVyMz25Y3muL9C3pKZuJtRZ3c22oh2UukchlZN3OtvE1
9ht7S+6FD7OonHTw2z109EdLmWaP2Oo4IPmnbi06okk9Y6KbnoOtSi0QKQSHwSmY+nTKDSiYiL/L
dK67vZn7ZZLrXqbQc+fVif46VfWAzKSG+AbW1WuOTDzv9rghrLuq7Luz65d9EggPkesQbr8mBT8b
jjynFfIT8K4+zn2vvjFqcypi6nO9WDgjV193fwe7/iw6lUP5CPvFaIc8NRtnV8Os/Snd/ErdW8VR
uVlz3EAMPku/DG9Gtrq9gbc6dnv3oro83EsgxiaeOasY+70zYs71VIVBn+Zb3d+E3XwLn4lUQcBV
OhaSuSi1/AKpl311ZgXbnYUC8H5ukGP7/WTtpa2cE/g9Y2yWW4Bt8CGAAu5spn5XWDHLWfE3Qtf6
6jHxH8lVXw7B5ph3gDVf6J+cQ27mwckfF5bsYviriqZJwwLkM14jSctIl7nAPp65G/syvxjsbodx
Cgh0MolbSjIj8556BFV3eTR3eBv9IM6nVh80iO+TNyGVXkTkn+dtym4Fpum07+futIGSXAor0yej
XKgYWcYpFkNlvJoKSZknlyVFBMlrj7QFWBWzdLfXKC+vsg8Km/+4oQajiXRvJ0O/6F3Ae+KnzhBn
BsbknqNWRrumNaa3apvnhwpxcEw4xvK77XAexpvh5hfg7fxWVAixfIPUyUXdBHbjpK6AzplNM20a
sz+Zk+7SwJ7phSiecSq6v69tuvh7zPDUmI64getSkOLuus/M1ooHvvwgbhrf36OPy+7XSnvHnmkL
QbINl9qE+ddobMx84ckOo8tq64sfrHHtGqnfmymi+Z3TeWBQZnZ1h556YtOGqLrMIUJrtIU4xgwH
7q9qbr1uIfZKO2epwEcNfx0Tp3GSsp4bVKLCTfuxPWChOW9R1j1CagePM07XFF2ETBFN/TJM45SR
Mk2KVgyOQoLZpZzQDsny4HQVCZP5J42jzt5b5S1ahLswB94aDX2ZPNIQJDcyePLwbtXbraJg0qWy
I/bNgaIcmrqoXSODbPqOam3vjFpBP+G+smS/C0z4OsM9NXoD/Q5M+tejX4UVIdquuIl5RtISaCqB
z4hQXef7uV5+euNr6toCKqOw1tuQV1niQMTHQ6SftPaewmxI/ZVvch0tJ20q96aa69c6spoUbYTY
hwGjVy4voW66Q9neR7qg2YTm1jHXFdouAiErKuFhRkzBfqt+g/EgwF6mDtHWtV+M8D3toOALGMTj
jFQGaNdfUkVvnn/W9nyLl+ga0WpVe8MUTwPN28agLg7hzwqRH/4RVFYm1qa4CHg3NlYe416z4y7K
NiQU5cHNrZfaCI5W5QEosFTcZ8WEy2a9rMWkUHwKf78ExdvkOvvanL+Q4T/LqfmthvxvVlNHZFbH
oiVbqVPDYSiZVnStncTxyscsQ+uF4VTcIEvtrlQ2WLGabzSCwMQyxRmcLi1mGvD64lpmsTBkN1z4
2K89QuC51qwFatf5Tg33/144nRF3ltW/4R9OVVHe5dje49Uud8gefN7OzWsre2T1Xf+WB/a5WhO1
cp5qT0yIDqskA3uZkGCcrb5CNbPly7t9PTYNtYu6Hwx0L2pr2epBom8MnuSQQacbuUzrfByG/qXz
SnsPF93GAhvFWjXVXeu1w9mwWpQyRU55PXdd9NEhQYtHYdh/m63yvpqVAkdpoBURZ8Z+Lqqc9n2O
4o6gkV2zdnc1tyFLxlokXuOWKMJzH4l7Hwx/6GnY0nzum90V9oPocFOnD+BCMS4zvAELL0PZJZNv
/fDpzo1h3AqiOJPAH9U9CGn4ilYcRFGs5l0weBlD0QZGZqDeqfljkyFE1VyjuXm3KkK6g0jdC1yS
abE19G9MvXHBomeSNBiJ2z7KMYXVpogZXLqDLQO5n7on7VBT1dBvOBGJQkvWWFFgbtMRVU3filzk
JgqThUu4mb6+QUkZj9eObte+g/g7d2Uvwxi+HRlRiVir+oRBlfcVqk28c+pct9eTSSsKBJd8Py3h
XWlF5gV9Rp8WQ2/dMpP4ZENBXLTOmvqNvNXB/FWbyk9pmb4do4wXHskGJ1U10xHKvzrNCI55Bdgg
adllWia5b2S/vrsZ5kWF1aidQd1CP8doR3K8WloG/QH11pIr8LJ+WA+ycG6LcnyaeiwJrJM+j3NH
/VJQfjQq4N2B/C8W/pDdK3PyP0ZNjCbYNWeb4Y77wph+mrL0dzCPfK7GIVjXp1VjlS9uIyiJw2na
RP5fZUXPtqyfeBsmbUkSOM8p6qUNja7tIxLkPscL5vIck7O+yxY0hCU6jXhb+D27CJ3qMm2PYllq
MMTm285rHCkFUui68hkgSP/eU/Ri//LY/duri7okdmppvYPZZue2lk1iWBxheQjtnnudeMf4v4dc
ts5AoaTfQJtTD8PBWgVvtkUaakPiYo2Xs2+imwK1TzxHKJc7q4MZRZBw2ArjCeFYsQfMRIWIItye
swRVBFxE45V7YoU+KSO3eNf4ze0gfb1Xpf1rsuc3BqN7tNfZQ7Btj7ZXXrzW/bSr3k2alulHYOEN
QwT80q6sQ2GZ7y6CH4LgWuby0M72PbkSrEISXfg2g2MX5q1DwkPMwNscGDm7P2Ep9Bk9xcKXOGOv
8pATBLR5/yaGIOQuXjuY5zFqwpNujepDhuF060FBHoK+yYFUt4o7vtPBdys2+zD4eKDZhvC/25XI
PoxNOe+bhufwfDDbEvfHLi88LCA5Hmfp0OiNPiM6DcPWvdozz1gmrnbf0F9rMusCBkytsIEVlS53
ayS8d2E0i4uMo/woqgl0YOOUjnF0+xCjptZ3fu/gbekwN/m9+zWvowB0lOLcSxuHKy7HRGlG4xZe
exfmdk7SfSBvjBJLZjtPQYIiMHi0TSwpZi3NE6de+dJ6foW31DTuIuhB7BBTQDNP5o53E56hKg5N
43uhbPpxnqJ2N7mT99cQ7Hz1pq3biNbDlx6QmTjthuBIz9vaGK3c/6HuzJbjVtLt/EJGRwLITAAO
hy9qYBVncZAo6gZBasA8z3h6f9BuH6uKPKwjX9nRN929YxMFIJHD/6/1rXnVq7h6ihA67ZFqQdKs
xv6WD8qSCMR8tnVYUlDrgB94MBVNC2rFTbHVZV7dD3gnv3WNFpy8arVXBHEyyhrjvvCq+dLlKLC2
Gs70dZmrrZ3JkbXFd88C4YudGzfGpi0i2O+mE/urEp3SnWcB+B5qhMDeaBb0MxtCG+xGv9al7VxC
UvQueIpRDCuElqVsei46N3yIvQ0UoKtmlvExl1m0xdMB8t5wS9IYAms8o4dbn1Xd4F4myeii/OsH
XOUGKDt4Bk6HRTUxb92wrLYYkjDb535DBk+k9DNdCXFdBy3BLT3tFwdH1UUSeMamzszm3MpR3EFP
8HERWvFnLYOXiiLe3UiquDIoA1JYN3aVF9bnyg+QxXrIT4eQ6Sqpcrm8QrmFP8rOr4B43uFuyq4z
diibSFCr8+fzAvBB385rK+N4r+ezBBliq8JHeCp4zZJwU46d+UN1COzY5Hsbw0GpQA8UvVlZlrsw
78Q5LCb7Oa+6dYxUdS1yurKw/dhVUlQzPuVEAnu0IzKazaKJ9rTzvO+FKMq919XGa4mP4qwtLOin
dYj2qfWk9TmJMw29hGZGbHhMV04/rvI8sO9nPJOYJ8uYGIo6+GT41BdY7rEdZW69r5yx/zSaQ3Un
rdJ5YnpJn7xeRY8B8swbIcZwV1iNfY+ehkkgNQ1KmOBVzufITL/klcbIGBj8hDEf5k02+MNDkuK0
W7smkm72V9ZIWxdDzo05AuSwVUjRyq1oJiIA5vhV+LE4l+hxbkdbDsj4gilBL9AhKoolPn3HmYpP
gRiLe0nJhpqASrvnoZBGgvNcBV8H1q1gJZkTHmiLqYR0bQMBbENTx9raGmlaasf6n07IX/UPFlrg
Q1v//Nlev5THDYL/B1GApgDi8Z+zAJFovbRHpf/l3/g3DND7F6AuICySzp3HfwHE8u/Sv/2vBROE
Ng6un0n+CHzIf8MApf6XkhQJOG4rhJSkhf+f0r/1L7nUj8D3ca6glG/9Tel/qev/gQihEQEgiT+k
bfBwnuUeQ32URAyTo6KhTNivC21wmslrcfbH8/j0z9/7E/z3m7x2fBm98Cg9rQFy6KP2VzpY6Mp8
GQCSN7t7bTXiC51BGriRrOr7amyj+7DUxTX2vdRain98gL3wOI3E7jjhGhRlKdcTMkmBkqZGN6+R
xLNu6+wxTKY0u0wUZ0fcvULdeEMf4gvGxBUBnxjjYmtbPTJ9aZvGc+ab5sOQRvGXnqkTOx7+wHgT
Zq33EBXAGVcyUGLjp3l8WSVmYjAtJ+6t2yEQPoEPWgA8R8+EfGRgblKYkpjKo5YLReZcpQUShZnT
U517EPHcB5l/DhRdpv8Yje88/QWr9dGFjh7+HCaJOTRcqAq6p6ksbqrUXWkbjMhgbwnEWbkjbj18
3x9f9og+w31RlaWrhIrdpCnrMoT/JDcFUdT19pI3j5qNSb/whm0Qp8W28x3/DMUP+0fVngq9NRem
6h83+/uqFo0sQgts7QBPP7xqJdBYoolh44q1el14fbRNUlZX+gLWpypBs7pqHJ2cDQmqZmQTxW6c
JDAAvpMTED376LkvAVW2xVcPd5GWrziO+m2yHAdRNqLP0+g1Nn0XqmsFr2lcECwVxq9C9PiVG+lR
lQiGcSOblINRFKtoH/Spl52JthNXyINaf2X79fQUobFCB5Z0d7jexmDv2tQ9N30SFMCUUMdOOxl3
FHuqWrfVunWNNF91Q0rYYV2oL6Nh9wO1wBhiilk56nWZZCjXZCbFdbuW7JDZAU33JRjDfK1NRQCC
o+DdQEJvPLwBKYu4p5r4G2FJotp8PFyOOpC/n5ZW2iJbh7A+UmoOXxxYs2BGLAUYqHQ7ujq6+oL5
d3qFGnwqsdB8MzR5M2y3XXqrbBawuRxeK2tLvAkxyslO42cvPY61a7fp2ivbKKNPAINI1nO0sW4c
S9wYiUEoclrVdyou5n0NuyldG4PRkeUTFqBD6nhbULTdjIlsT2UJHk0Sv58K6QYu0AbQa5az/PM/
8Geuk4wJvCY8Prkx7NBQJf26mY1oU5QYK1NZDsX24/fw3sMhHEgKzEhAEU2XrvOfl8RXDpRl6nE/
8X3dq9Rxf/pWlvffprIOqFbEBnSXSoQUwCYbLk+IYdyEI9CYX9vUVnSODCqi1RzRcqCgm1ApUln/
OaICiS4v6htr9/EvPlrDlmdE9oNCXoFmhCnniOIoKsb8LHmbQxk/sFNOmPb75eofX+adQaNMWi1o
TSDhqd8zzx+vAvVbojnc+dxOHj1jzjbOPLN+aYsyv5tqd6DxEp/E3x1m6LAmK5tvwmU6cxZsojp6
/+ivbMPqMlpKgvYEwVfTHO9QkCqq/UVXPoNQm+fV0DgUrxyJYnDXTIL9da0Bs3x8/+88ZgJtwHOy
81Cgi49+ipzwVCLnNZhZuZhubWpJoP9ODb93L0OdxVNsTpBLHE3gJCZLqMVU55KZnlKqk2Kb4PMM
F6wBrSu2vvJbDxXh3LdKYHOJO2Z0WXFvlLj5bsCZ00fqXLyugRNaN/8Xj4ANm+Py+hHzHK2kU9El
dmi3BiaFsN1QYTfO2dkEf38VvUCalWWyLWQhO/wA6Z8aReXRRgxis/3kFLBF6AvaTx/fyxGHbhlZ
fN0WX43gm5HHn7njUuabR56zaYfZmaGR/9GJyfZ+Zc83o06CvS07az1nyJE+vvI7HxLbTaEVcdUA
Tu2j7xUnJGf0loE0JZRqL4tUd2gbl/q81sZXZxqABg9lEN99fNkjxP/vb0lL21JCQQVFF3E0spoA
SzLyflaYIbLXkZFjPo0xL6LGUrdZm+rzcjFcNJ3dn/tsMS782i/PExOY4Zw6oLvSYbpWAa6s1m3m
/sT08s5Mz2fFW7FhXjqmPBpbHR0LNuJusDac2rxNtGaRb9g3UAib+ysU1uXfxRP/8zxY/JbZjL3a
m7VlzEkDodgfkLStMkApzXwJzaJ4zQMPlJVpN5vIdmykvO709eNX8d4I0MsZxjIR1zGnHI5wD+ld
pqhTLQpb9l61zSgshx7QpKyhHDTa35ZN5Z+YwN65KqMOxKVw2I3iXDm86mihok3HjoVNLPLzoQqe
hx4h5bbGtTPSH46o8Iz9fCrOYVGKHe5JCfWTJhJxzb50Oe0dXrge62zodBXgGp+lu4kNhj8t8by6
CPKCvnqgRWlsW7ZdF2WHA+fCzjrj19ROVG4GarLBvuqF+EUdPA4QPAcYmYMEl++6A+JRbiJvml+j
zJ5pZXdV469U0JfUG1OKBFuOXfNwZqau++gGMqN6P7LT2SO1VdN5Y2UTFe2M5hmFKV0Xl00yNeps
KqJsTyCGN20qFAifLXe0QWkZWCZiBAzTzlpSFlBLxmArW6fLob95aVjihkhATNLiUOMWslhzKuH6
nY+EQ6+tXb5jMmi9ozXI9oy0U2LmE4ZZdOkHC5F0NKnidUPgn3WLKAeqCTE1PTgnn/SYK+lE1rXn
xXI/wQ46d4mhOI9D27upWmHd9vbAifLjwf3OAsac7ThMr3xX1vH0PVkKsEYPatQSuf4RM52tJ6Pq
v318lXcOFy7yV6YxHgdJ0EdbWOnV48TbZ7cVlpwtMhrVG2vQAfnWrYjwUhTTlYndXG/c1oVXkDji
xPnu3fsk48AzFfRo4S7//I/9UDskXTRN2lhpdMhfTWtq1jGxzKfCP9955ZydFN+stJir1NGNcmLL
BAflRbyV21cw0ow1bZjsbFJdTzsuK71zAAfWTll1dOZWY/TJasD+llFiJatsqvMvITo+aoMzBDoz
hOw4xal54lm8XUz5vkHPL5UaZpYl1uHPZzF5IonahMU0yx2Wh9zGVFmK+KkshuBmnjzzfArip7EV
+sRaeowwZxmX7HmXjTpXttzf/OQ/3kIobazHis0C1k61S61A3RYadYRbGsG+mIt4FQa984vCDki/
IGhw6YniSg8eDeBSo7X7eFi+HRT8nIUkztNgO/775/7xc5DATlGUV+yQDHBMWUFZOszbUyHQ5tvR
Lxn1aplXtZbMrIfPO2ysEokdcLURk97WJv9wUyGpBgOGtX9nNKZ5bkzD/cAB/3nGFVmu63ggFb3M
pk0TiUKeIXzIt9IUXkaPUWUDHdjw1XJmZ5dXdMdohbknvthllj+oTPCmQDGz4iLaxU5/tOgNSQQ3
s6UcMAzFK3DBhmwhgWojUmNyKnj17VInKeiJ5QBHqjKZG4fPJ8hkYZhI3TgwcCbp5jqN1nFqf64m
oT+DD2RXoSb9+vG7f3csktuGltllaiHq4/CqTUaZrR4FUrcqFBcIsHp7ZSUiXzu5VXwNANEuSc6F
RCE8u8k6IbtttYj38GuMET1fBdvi45/0dvJY6i8WhU1qCv+WPf8xHHO7GLuBIxQt8wau5lCyajWO
TNYS2y0602j0zz6+4ntDU1LxkWi2bYuZ+WiXYYeaioDHo7dyw76faFhG92YPyGrXl2OISsaW0bwu
LMMmFdHlrL1NvMQ2t1mW0zENU5dkQWGpMd1A0Y92jp7D8auXBkSWpZj44luvyj1aGHOG1m9SOjT3
H9/BO3OZXAYN5xyPbsRvK8MfzywzAtNJOm7A6c3hro/jeA9nwAP9higDoHd6bfldDOnVgtz58aXf
+azZiC5OCQrlPL2juR5Ee01RwqMug+9MrClJz1+wtbUx+pU+Mu4W9tNVHQdK/RT2MD+OvRnXm49/
wzHVfZlRqcXTeWY2tYhEOPp2JpJYxrI3+RGSLuVQxYpiSwBgdlSf3aZu9j1y0hVo8Hbbofb4WqYV
1MbEnOLP1UCHL1Ye2zS/pCv88S975+kokxeCg2Sp2y92gD8XmWgqBWz7IFiXhLQ/1mpoILGD77qO
CJOZd2yD/BwvfyIvU0Kg0l3JMaP8/PFveGd+570uRWvpasQRR1vZyfAbr3GAxmM5pk+JG30zTsGp
k8k7U6WGZ047wkTbyTA8vNPcRdXjFkwkA/r9EvFKjF7Wih2wYIUeT6zd716Mt07BwfHUG1B+nhE6
RNyKQT0W21tUx+5Lm2dfB2s0v/z1w6O+yVOzxe/okaMXmDhJpExknigo/ApjOKzhRKTRibrzezOQ
tpSlTKqG0uSIdvj0nDTqJ0lcCXtyIIF1CZlibmFonAf0lV6gKofWuQP8czOlYJxnJLuQSozghzV0
qNhR2by4HQw0rFLOrywK6DQKDUmXP7a4vQokUsWE/u3h7x8O5Q6bYCisLWTPHP5qiooKcGHPRmbE
dha13rSaRClPTG7vLAgUCSkXwoXQ1AKONmppVlH1CLiKkXeakGgd7iJIGZ/tInSu2NE2J5aDY+PX
Mptoama8BhpfcCiOVn3ovQQ9edYyugomf8j4zxYSXYR/qD2CGhkIuD14RVokVLja9jw0Q72Fnzhj
Ux1AG5a42hGQKxIkEzfb68YNziq3tlYep+XzwrCvpNfmzYLNrk/svd/52DUJJhaDSICiPg5iRn8+
mqXjG6uCsxOn1DraG5OYtn//4mmQstDQLXJssexl/lhvwhazr0JrhsO0URf1jCzbMetTsQvvfeVo
gymqudRv36xqc5BEcvDZfTWFD55l1ICpS8+ON7ieQcV9fEvvXcxlX8ogo8OHkO7wlsZZiaxOJxSG
YRZewTypz4uG0pIscBt8fKn33hHfObZCZhVWh6OPHaV6NZBhxE4PM9EqN+uGqK1MnqidvbOf1KQr
mBShqdjRoDm8IayiGK1GppQe8Mma7X99Bm6ZrnFzPzb5Bm1y9dejgv4M34y75N1x8DsaFaqJ6tLu
OPbh9iHsRY7lrWqN8cQIf/uilPJslwR39sicYY8mHXz1JgUPlrO+E4AXDQelYTabztZ0wmD3t2+K
a1E2ZOpnMuB4dPgMUX7VoVFzLc4J6IVdjMOgMOYTE5z5doajoEeOsK2XwY7w6fAyyRROsFihd5Lg
YXyvUz2S0iHLa+TtqH8HmX8TSRDfDFlYXap46vYxavMzVHzVxqy778mAn34kKxEx5Bx/4Tjln0rH
feeha4t8Ns6HcmltHO3y0r6wo8xjMDVYVTkoFvRUnBaxT2r71vPHD/3twKVkYFlaMgtzPD6efoHy
URghVQIvkINWFjHa1QQgEbgSPCdWvTp4iNyhVSc2su9sIg+ve3SPXut3YwEseW0EFDNVbb/EZUl4
gxnPBNhm6jElv2oHD8U4B0ugb70+eckSDznmZCTFWd9mCeXxoXj5+HH8U2s8PIXyw5amEicUBA/H
8TOZnmgke6Q/Yg2syrtmmg38CiWZURfUVlT8MOe9la6tIDB/uQ1f4bqOCOTZOHUbl3eqJDB8XdcG
eSAaZMFZHHYVRwNSmR5o8Gm558WnnKExGHxZJllsX77d9GsYJNpgU+yprVfG+OILMYNbhkIREhCA
p9BAIJ0Ar44br04uem9GNEYjC0O749ojtPaZOPlNS8gE54JBi5/p3Oh7auOcbOdh6O6oVKEVzoM6
/94XZtRctp2C2EUrCTOlP9qjWvMrJ7WuBob3VepQ9mSFXVq2yMHQBKIDmZ7grqfh1qtNB3yoPxcA
F8BgXFJArHDkeS76mGROhu+jVfH9ushLsJhXRLo6fhKoTQb/Eu+l44UwT0sMGw0qvgETmGd+qVCN
updqKIGtsD+jo4UoTvTbAc85joHONF9bxN+vHiXKnL1ZKORZwjOZNwjJDGQMhiEf6f8G7FsQzG9N
F3AtbNcRVkDDNjncwnqznx2EeD+apkwtYJ6g5QK/h22Zqr7f5VCQNqMpCHCgRgghPWgc5ME+gIfv
ld2VT7rV0Bt4woOfw/wM0VPf9Rb7VJhKduORsWA7GfHSMZQIK65biZoAmtvKNH2XYgsNH05JQN+J
iAllvzaiMARAXkfpfTbE49cGZcbXccru7KqLz+tI1+bW9bP6Z4Ws8nsCtPOJqJ3505zGZPZO6LZ/
uCCLQWZSzCo+SZGXgMPk4uuwsxD+eTUBpF9XEis8yl8bfX8DUe3R7DunXaVOY36h/mHPFzGwCvgm
TtybG7D5kNwV/Oqda2lQL0M4DeHG6lvVoqMsrU8O3+6dqIGeryLTNZ7aaHK/x2UtSaxxg/DB5t81
19PY1PNa+IPUsCvL4VtjUhonosRATY378lq1GjR5Zo3EaiW1aWcXnXQ6xpkbQEFhmAcasar2HyaU
ftYqhfRxNZAPgnlyFO1NP0XpK8LE4SaVTvua1LB7z53BjM+rlN3fnI/I7ikLNg9FHGORqnBfqhUV
WRJ4yKs2L6eiqJ2tglkGEMEuyvBMm7D58PTMQbz1cJqDBfF9Ayqw1xETI1ug+5uhKv0XdLTQ5bJM
ImKfJ1+Ha7Gkd4ZZGe5GuM8an9isHlRvBC1FX10GnNhBbULzcGuMW5hsfuS2gVCkgmmxmUvRYVQx
cSeSEtOWX9IszotNWjU9AQr0J187JzE41+YRVOgykC4WnQyn+g7rDhJkfJ95vR11NGUEA1RMKpVn
ztne6BVeEbeY7KekbgqU9eZkX/J7LfRNcPp/QWTLH82Oc+aqsxQGEqJdhgui5hxng38VUXk8ZNHP
wjMJQXGE4X8l6Kq4yic3HlBH+d43UeT9V1kQL4fqnJL3igLX4GATMipUlBzz4CF7XXZLwNNS16Ia
+Shse/4Ky2p+7GqNZz7E/Er6W2ulKK7buf0iKsg2qz5Uze1sqgmyz6ysZ6cP/U8RUzZw2Cbq7ikE
zHfeFCDhyVGHTHCiZ3vaoUwAjezbk+wvKldGJa+8NsF+mEDF86ZIv4MRCfsNFEOMk2Us9SaIjOGO
NCD1WvVpcwvxCYZSKXvxOlRd6mwMb8D/GotKxNRCMWK7dUR8Ta3EEw4TqFuJbII7BFwolY1INXrN
d6x4xKULDLMoZi03Fp2Z+8G1qSya8E3JmY0a54Lglbbe4BrsrtOuxU6ksFoMl77RQeoRcZQ+Bria
3R3VLfloWi3GLV0l8T3w9hCkqaaW7vvSfbGo5j9FU9c+SEJu5r1wbAt7qMPXvUJE1T6JMPd/T0Bg
poa4uqkdTfR1QNAR4wMP269iVNNTi0oiedD2nH5l5vbcKyE5ImP6LovvrfaTcO8Q2I3ycMAEgWor
/Qxjac7OKsBx5srto/6BdKas23JQpbFSTV2ApaUC00ElKIRcT25Oiq6/7+qRT7OYUP6nI2Fkfjtc
2a0fXhuVL14asxmJARnS6QfeWdBNcUnh+dxTcUQanMw1PGayDvGdJFm1qtOhvgxZtNMLRbdynXix
qTdWbls3bVqzbrXKbsy9hZubmcP2k1sa2H69QU+EKswDcYZdizpljISIuXQTWxPIrwKPM9tqHMrF
CpApMXBT5HgvXACdeasJVzwL3dYsACzY4efBnWtrB7Z7V8dgNFM7CC+CgQ9uMmramkQXo8Hu3Ki0
6J4bBtQuhuC0D8A03DSExsG0VTL4PsspgyYpB+vG9GsTNpdXF+T9gXtbGWE+fJeztAdKaXZGfmbu
Lb1NUY9Q5gOgjOvIxXAL9hCI4kr6nfuqSUb6kmrcKVdeANMRqllKYxeF9Nd57kG4dlqOI8p2Ke6s
DNPECpeWHe7a1qZLyeQAlkAqx/oWYYyChaNZOFaTOTmfRtOkIzsKn79n5BUet8J3xFVNApOxKYVR
3AaT9KJ1NKpW7Cwo68G+M3vvaxVgf4AQDgehmzTGqxiLzzVTs6hXPoVf/ybNTXB1FszdTYZzmeGC
++R2JJEJn64H43EVoIIjLKYUs14lydy5eM2UmwHfaCv/rJJGBKg3pPa5DRo37a583twPVYP/o5i5
eOZi33kgXy3uV2lNxvXKrqrshT0h0tps8BoGeC9FvzLVYL9MI9F065A9n7FGrCjgFoG0MxHCu8y8
fudZIGi82LrRTefdGnHb3pd+GN7ouQpuw9B0pou84eu1oFERKGKb432d11A3Rmh/yRpaR5+Cu2+m
b2z+IPuWKrEwzwmIvWCOogRzUTUSlMBepbkDgm89J4RNMGnNUyIh2GjnJm3CfO3JjlCTjnSqrqy8
X3Gjye+waHKKeQoV6ke4/2votaa/grVOBmQ0iP7MtidzD/VhaLehZSBxqa3IOnNoVlf3ien3w7os
SeW54/sIAe61gV+sC77DFCqI4T7jbQ/TizKO8/QylRInlBt1xJo4WVgb0DxEWm+aMI2T80QJed3B
aTSpzlYduUgmlbOVhdygvlZd5Vcsd1mSbSvcbfam6qq83VmQwN0dKNCovBjdOGGfIGIs2YYvVLzD
8I6tIummFuxsN35OayN+KCLLI22T3gIuosaQ2GaCvP4sChuAlJxVj23LTLJ4VbVekGxHFSfTpuu9
5AldlLRWvleILwrqwaMqxsy6sJwxhBvomDMeLFIeQD3Ad20ZKp9qkgZqdKduvPdMeyANpe+G64Ur
S+OKMBT4JYXd5RuyzKF59SMEkG2jG2cRolVeD/N2Hvd54jrZxvZGxjXxL86CBzYzMiKazLlKCxuE
OPuqju1LaHhYSYbGuzczB+ggyX/+j75vA4fY6TRIYWQpKyeRVKFkzgs3/NVjtOG3Lc68FNzKjfIt
Yv2cRdkAAMu1vrN6jl/4mNS4thGJ38FyVlRHyuxTaYahf15afv0sSi+/RZ2dENgiQGwUQ4+1zbGW
8LmmNMlPC4xWb4OyjiNO7Wl4I8nCJrm1FFN2Vc+dEcAo9816WxL8uwcbHjcbObApAOUK6e0sbRZ8
ZK2zxNoUKNNwXjod+TcyIadqEwNvAerg5+O6pg6HWR/rc16tJOiJLwjlIYNy3Bm37FAo6QtPFmKb
IAej4zCESbl1Rer3m8Dsq2rlm1WWrVA3SIgfNkiU1X8L5jqxgw6RT6HYYq3YKgIpa3sDwj6bE+tE
ufO9oz3tb0fS/lsEmUd1ogmJVV5nwLh5V+GuNJLmp5MAf4tyoDMnztjvFTqQli9qLgRKVBAPCx1w
vNjV2i3LT1UsBDkov0MTN79yw8IQJjLrxNn5Hf2Y0pgYNI3V3wLZo5KUXaEoKElwA+hPw1a0ZBLg
wp8X41I6/vDDbHjUCpqXZWbV5wSz1m01ETHXKatfVXBEQYf4Hu6u1BjHXTI7tJk/Pt2/V+zQKMgp
pKILgUh7+EQQSIpCN+QWTAG/cgSCsBBGoP/NvWt8IqtArAGcTSfe+fJOjyoKnOwRVAmPy9LhPryq
E7AqMZK5ql10lwZ+KHeVAPbfAL2dzxow4avItbt5XRVjcqLa9fbaVNIWlagjlA0H66j6CVnJT9yc
a9dzTNxPMrj7BpYoDNb8hd2o/2nMOKAvSNUTFd53et1c2XGdxT2DrMs5GgxJmnoAn6A+JJMqkd23
P7pQUtaY4KyaLmyStHEVbZZBvDZ1V1+Eom/g5o3+T63H8EQZ8+2LdxYJkE27jF43TcLDVzBGhmcX
AKK406G74BCUXdjCr7DGeqTL5lP6lR55fOK9v/3+kMEizKFPi0gVStnhRY3a9AglWWScpU0wQRRW
34yQEx4xLPEj/yDdfTy63/n+eN4eD9xeFBTUXY4uKKJurEoUko1RkHzRxuk2gFQCw4g9Jyub9oGR
jZL10vJ8qpaJ0bGwoPAM7z1R5VAPO3Fhjh2SJRl54XrAAH9KePHOQ2ExZGAgTKH6fyz1G+LeLQlz
IHuoL/VqILaUDJKrEFiMqMwfHz+Q5a0efnhIseXy2S3yQnHcZRgMQRB67mCq6qHLehDbjD3GP09v
bfgM1hprY/DUzaMR7OxQeMmKwPDc3X78I94abqjq4AXRREyjwcdxc/hWkNzBQV6kJpEXqPYK5MFE
+lE5WzcDZnS18VvXOXMTjf4oZ92RmwmYNyBxwpZ+GIbwihOT4Ls/aNFCCZc/v4guD39QZLtG+du/
gM4S5MKcuHdZWFDdzuCG4ZshkKCrzPuq8/t9Hcf9c08NcNuVjb/5+NG8HQuucJDsA39U+FmOFdYZ
vNZe94yFEv3WBswZAlArUVtCHo19g9j3xJ2/nQzRttJhwC+CzpVe6uGNt7AsK4YerfJ8cJ8mGlNg
FIggAR65HAWCiV11nHRobpRrDScuvvzxw8HIHTL10ONgYqTFdnhx5piiyb0ZcW2F17/tU2c7cLo7
MdreeaSMNYY9lhhAhW90dgAzZ3PRHIYcFR8TtNSfaovEnyafm3M31WBQPn6Hbzc0rGi0vvg0kCrT
vDm8rYTyBLIlltSuqoNbBdl3k8fw3WWL5OyvL+XQXcPWubjXxG872R990D6DsAgkNEAD1M2buW3i
7YhYZjVX/nhqKn07dXAFBgv7WlrS3NjhbQUOLrM+FGwSxjC71F1ePmHjIWSUkAf3OuyDcVgRjNRc
ZVB298Ns/bL6iEilOhLrsqVyDOiwuJDgpFZVR7QslRr/THeS7A2Iu8NFigD2xG9+500AHLAdpL8o
TmmsHv5kmJCIQIkZWVOzin8CSyTTYurUXSTm+fzjN/G2e0MbmndNThWTm8NO9uhauOOS1M3DNW1p
kd3WXdK4uPur8Ucc1oDvXd2nz7lGfAQXBmwWVsYo7F8qspXabT3XVbYmOjLUG5u2hXVXhl7gndj5
/J7GDj44VBIu0+7Sy0GmeNy6tFvR+CmBBuuZRuD0FETEbKwHzBtAo6hYjxtCBqZ0p808HIhntrzp
M/qhBq1w4vib0VEkUyE4yCh8Vp3zTKW+vtVxRRtuJM6lWBMQYUHPx3wEQ6vz8+EiU3Z93UGOT7Zt
GowEB0GXPDc6H8A5mXLjdNPQi7BOfBa/l7GjG8UItPS2uV8JDvLwZQDiXPiDPns8NpG7wagMohKF
m3yjwmAXm9mFxbalSugkAIZkWp6xZlLhgoE6XWPiQQNeRYUB0HnQzkPTkd70LaWt8GBH8fTdcWJK
hLEnZzJPW170it1V9y3OCm5e9HJKt/EYhcAVRBQ+fDzM3kyZVCk5wHh8gfyHvsXhjVUkhifsbgnK
EBzkvFo567KehhMSyLfbJrQBnMZsxSadXaI+Gsw8KTcyiZJYw0svr8j59MZdk09NuEkzWe9A+Bjz
56n28wULkGf7GpZFt466sthAaS/QJOYKPkQwtjiuqWf41rZ3R+L6/vZpYHBDGEtn0vKUOlbmDIXH
tg7dEY4jYrkqmUBszyN9YgF5+8z5rJn0XBxcy3dzNJg42g+yM5EwGaSC7g0EkGJdO5VbnjgfvJlg
0eZbDg5o5itnOR4dvluD/99qMniCNYW6rdT0P3zqIcSWtnmxi0FeX/ZLT2hNTFpzUasoUWcfP883
uwF+Ac8T6zVKJ/FGvDPAfrcrUmLX0iqMs0YKuDm4yq4sh8SulReSDMBPG9Z24dsnLr08xMMvViJy
A3TCVfEzHzsDRprrHSnS0bpvqPfmyIKv6ST692VVmHejn2QnHvY7L3U58zqLawqKgXv0sAkvEGhn
Kam0ZSLOx1T+mPDSn5iHfsvmDu9qMWdz0ll8mMuO+/CV+py7Sbjq43WkIeYkFKMTsGxkIa9r9gjh
Nm6IVV8ARJhsItHl/XaebkHv4ZkdqCChtijs/raA4fndIMeXNIaJfrADQqzb93mePtmOHl99I+yY
B4qGKnoDs/cesZpF5rzTOmfWEDnwhuYCnGPPL/02lqZngJZLSAdYmO567ZgGMRyVaDKOPsopoL5O
JRgFaEqCrn5uGA8Rgj//p5vaVb/HLAMsCoy/7W1pv/rZakASnG4SAxnApiXvfN5SXs7kBtJ4IM9Y
1keOV6xLwM7wUG9q6qd3nDmG4rHg1DsBA0zmco2A2N23zUjcUl62sEdoWzdfiQqOzU0YlAqMTRgW
PY+yK6wdwE9yIpLZLm6zPgK1B48SBioxVfouQEmFc2FM/ccYGN1LU+oSZYCIh+a5pL98ruDRRSsO
eYQG//6C/gpV8l/jmP9/BzSRVBD+AyHxBmZOvunP7BVQTHCIM+df+odpAp2ErxrnqMU85kAvYbP2
D9NE/QtmF1kzi2h38XguAuF/M02U+BeyeE+i7ub0yczKn/vfOPOFkQIffeEkLOJivuD/+T++j/89
+Fl8+ucTbI7+9yFt5GgCWngaCpQ5Ak+2uWzcj3btJGeGgd0FcmU1bbuyu3HatmSkrLwirb9XZemR
TAoOPIwz8w5mOejpyrC3sYizTWhCJuqTOds2Pl7ECEE6eyjP/QLM6VU1c7ubzQGoIiDwlRe0L1Gm
X9BIfkEY/zxjRQ4rCGyuin5RNnkUE/05HdLCNcMFzVrbJeagqzYkrdmZgnvHcH9ISaxLI8vqfJwr
B8Vg6IANJyfTWggnuUfoUxX6rxUhc8+tWU/rcQ6jh3GIJjrlcUdLSzjXrUnbTuspB/soiD5cognz
FhHFSCLUCjTyfOYGptiERSZv4VV5e18P45VX488Jwv9F3pn01qqkWfQXkYKgnwKH0/u47ybI9r2m
b4Iefn0tnqpUypJqUOMapJQpvcy0MUR8zd57wd7p+mpvg+1xqugzJvTvxKzzIYm2dabKT+m7Jtjp
DAzzaWBO7+UA43yOmE8sng/gQOf9SAA3S6ni5PZFBvGnhhEdnZ2E8RtBUU5Y1eW3iaB1j7K38wme
lSFZSJjpO1Kg1FXvYScRTymbsYOrHoM4KU2VX8n5mnrIW+OU9kH2D8RoJkO76x3QQ8yZZ7sV37Wa
zWUAyN08GKJkW5qtLCnVWrBktV8qkre9bSxxLYD2EmTPmjsjB9jXFAi7C7ro0lEuUwo4kpAHeccm
jqxzB80YYoopgCf6SJq0SeA0E+aGxBmKfXEtyMHgB22JS00Ty5NEorESaF/1RaCokQscQLlF3rvy
Rc+WglgZYvXUwXzlxHtWx8jxYQGuQZGMr03TI8DTliuKfkp4ErDuRJSy+YVw5vOkWbckC3sdZTmk
EelwRlTG7PvHt34izM8Q8qnTJEnB3XjtWU2AfAQFrLaM4tJmCZtKD9H5sRt2iq8I4EkfaRdTot3J
NBwkUiZ36xgVQReJb3WJLXLHMp5eU4eNoX7AbFmhsWzwDQyGnATngtPai2OmbJWrfbdjirioWm9K
XMF8ssK8ZukJYrpnr/kGoSgK2fvPuPWAtfWj6Py6mdGUCbL0Sn1on0FNHhzmVaDCjT/xZJJNWU1v
VmcYG49agXMIULigJKVAHj5aPX5ukjl6MnFUHtI405l1JXuH3KFgMVhndc4BpELlKZjbyH6zCVvh
t9TCtO6rnVsYDIObuTsSc0vsTdp+dLhkyZF3NG9p7ehAkgR9Rk/S9zjMh7HXj2rmOAd30fcNsqf9
yPv1pvbtd49eO9Cqegjq7Y8QJ/oUWkgBwnR0PtUh/nFG+UKQvvBmpmOBU+CC6viZWPGu7l4baovQ
N37OYizuGnemizN40HVnn/OB+M5RNOtl5qY8dRU5NRWGmSAza9fT5w1No6WfnAlEIpAE60GxVgPN
yt+I34RbbuRMQbvpSTezjzSddv3arFiJRn2v6G0RREmT49tYiiNno9gbXW2zGkJw45YS2YjFeCJ0
lP7ObMkFxYHk96sDQoHM4YOJPzoES8AmmsKPp5Ybj6y2zGe7qoCNIGgIhnWjpK2c/oGmLedS748k
eLZ8ala6Q1m34gfrqt1ApBy9/hnZHaeKkmp+9WVM6/wItOAY6eA1lcJug6hc4fOtqk1VArswXr6B
jud7pV8tOD9R9CeJU50jg3+l9gsaPYjCElGPiKPeS4f1Zajs7zEqL8WIZEnWCK7qTMLljeRbMbmE
/E8JG0o33sGm+V6JId4XtiWxBWRRGKHULFqsi3BpljMiWTOYptHl8+Hn0XrSdyiM/uZUup5abDIk
fbzOYv5TLyiqtg2yPnX1UY9Tm+A7ViL/99rk/yOGxaae+N8LF3/9+5P8exLb9l/4zyA2518MqDEv
4dR1NwcVbcR/BrGJf5FEYRksLKlObOqG/y5atH+pFM5UMxgp0RBvvcx/FS3Ov0w8Niw7VUYwVBz6
/6VoEYxv/r1t4if6NwbL/5w1LnHuKJZF1iXwa+eprrJbN69kybv6SwYx/sg2EQU3VQpXDjqFdrC/
JNxRT1nat7ZSpZ9KPT8WCtGwrfOtGvlDKlPoSiUJnUZ3oZknQrI3rmttVnfUcMgYMpoXl1R2Zan2
Jq/rin/NGHWU0d18LvC6Eb4O+dUFJJ0VlE8kR9ZXhXDOLKmvrll+gtj9IZTqYPTtb6e4V7vTT+hL
HxMxhoOxS4pX8Iv1fCZjul/VgxmhGzpVWYo3/SWX+l2XqYsnjS3GcfEgaLrkLUrd/CFCOZ9J0I2v
qpVXbLbXXZmW972LbkzkOwdeRipfoX8dN/yAM4R6RFVgEljFEi6Da4hLMW29Po8mz1R+slx9Wa31
OLnrHSArb5aoB91nRPAIBc1b1n6slek3heo1i4RYN6IdO8VEkiwGUTqbC/PbSIJleI3LZs9jJI/G
c9PrrN+J/iTVlUQQCBed+VeJleee9ivAKRdoSvfcxl9MtTwt8uPiKaoZKYrsoEluRE0AGYnu2fPv
iBoNnFa9JkZzWAExcEsY5rWGOL/m8w+Q7305tpR1sxks83Sx1ekGGMzb6ionH/8AdJ/zr7rJdQxG
JQm+BfVOGgixT2NC0yvt4I6Krys3Fh0NKfFlfxSGmj3E/N9SKPu5ftJHBumvmZt6qCd8oN0FjBp8
YdU4hhAMuagSNzkmQ30Zc40GDbWmGbWPMeprW7tHLbxLbOJA2/Y+tlDJOfngSRP0tV6ZXsPSgZe0
/JjrmCGEtZBe5pz1EZysnTqoGykAe8aWM4LnZlIfO5Onu+b5uw5i0BdEHUGU+9XUv4ZGlKyox+uS
vdLh7jdpUWdvoN63hjSGI+0/7sscZSETDrmIFyCEHqUBIRrCLxfbW1DZ9aNn9hXUZUmd39U3ayG8
d/jN4MQRyBtUhLI7pMJF6AfN/KNsgAMOU9A5SE+HzjOq85I8tXIKpAClY34tQ/HSMt2NCX0thhKi
2Xi/iSi9GnBCPxDLrO2sLvWr5E+irSGN/xsRxE8RYCQUqiT9OgH38h0u152Rmg+djYCyKY6FoRwm
fboutfrjFuYHBSDvwbu7HqCcsVNjsV+2R6N+7esWokxAruopxuzPcO08ilnF+4eAVzXuF2s8OHn0
EI3lbxLDjJA9ob/GpGm83wMqWPNuWMf+yxbtD/uaU/LPX6MPqwTFWoohclYMMISJPDlL9gFo+M11
+DwUU//tXPUv6S5MO5zRhR7JARGlwKqzs1CIr21jsmrLe5R1O3V2HljSyrA0GQ6sWMJDjQnsFs7v
mgD2YpnbN4XFICnazjGptxhq6uVgcRQALklxmxEzBtrYvix8SJjmrir5+whZSWn9ADyTmuZ7nt/n
U3qQEQJFqT+l/Q/jCKDD5brBe7y5Sb41R94lYCwESBQ/GYAvEA1YkwSEPECNjPVGuMj8yPk5MT0m
PoM62msTx0JijJLCFmdR2PKpTpRLykD3yHFu7OVClZFTvonxXsb2e4T4A5Ok8ZTbAslwmu6MvkM3
VrTSU6PuaUlQyVmLeCCJ8JZRHLK2mgZQBs16oIMpdzW1Ukhmo35CLJ7tiA34zEV3rh13N9TRzRnZ
uCv5xamN5Zl91Bs+s/s8y6hQzDsNBk5knJEkrUEzpn/x1zyuE6HlqWv9bSOR+XOeOUG3ZAk1rSBk
nMr61BqocUtzvh8HU/nQe3eE5JRg0Ee+RGuK7BbgZiZDC4q0vfAZGUp0iaa1vUslatmS0Q5y4uJi
m5E8RBAqHE7Rqr/rpZFecTcKD7z1zkl1wIa6Mh6Fg15HbfQXGyjmMYsIxXB613qC/TXgMyHFwVTU
a7RE0XsPITFEMJG+tn0zhaAdG0SCS7bDTZde7DKdzzFDWHjZRn2wiq4G8oGjHkC4ROqIdUIii+UK
zHJfauvVbt1Qri1/NIXPbkj2xAb7nGc/cAgHj3XOAovMKM4GHg8vdlBQIN1wdljQ6qO2NhB16j9N
Hz9pinLQMS6Fi3jsUqD1kdHHbMeaAWmeWSOdSzd0p2tVd61u9KEO/eAbgRt6ocJYCAOxcdJSipic
tqK6s9HXbjI6eev0ddgtFoysuTnOmc3puDA6nmPGCdx6sfg0KpU2nsBtwjvLU95A0CqcgCfdQOzZ
usA5z4+9XRk7a1gZZyz5Rz8nKrANh5hkN3lDSoexVr+wtRqOxmI/QW7D7GVn+U+vVlgWFaR+UQ5g
mw6c+PVsboJFKzf4C2K9IS20PaxGK+ThUw1Y4rvMMuRqEHLD1ZJFqNTdvWko444A1sg3GqVHhg7c
uMTf6+MyUb2Iu+xWVeJL14p5bzYCDWySHErpPE+6uLFL36bSprwMKvWB/UpeAHHvVOeEeADvUOrl
W2TNwBExp2fHZN6pElF1yK3VQIQ7SF+R12Xeo01v0/U37lMtIEkW+KTVvq1V9We04ofcBC2VOCXn
gCium3dfTzuglcsVu9jDqthIR6tDbw7Poi0DzeA+idaf2c4/a0mBpjT7lseepsWeUfHecuj05zAy
LvNsBRoWDrc2T2ln7l1Q90lKNLU2BVBy/KlLTmvpkFDYDvsicrim5BVp3smdyxvwGQjMN9mZhwoY
Q03gdaRbAPjQR0eUap2h7dizJZ6hNXc8e+qHJ8WAq9sUlf1Rbxnf67gSEOAmfAQojrQbC8zB73Df
rF5pq52fly0bj1U1oiMLYmefx6SJt8TtBn2Cl9jrMQiSnf9P9Pg6ucXOWLdAcixc5iHeUsqVdAss
NxH/nGi87DP1sfWNx5llIvHuLDVIO09iRNH1loBOXg73YiLqIkSXpQRAElQoswVA4i0/HXknSepb
pnq3citVW876mBjKowY4eD9Mq3kYkly7QM7MPpd0lY/1ltYOW50aqUNNTV7uVE+etiW7O2qmA/mR
5L2bws6PsjHVQ1bM8q3dcuGNSbeQwCDiJ46pqg7kZy7P2ZYl37rmcOoM8uVLLUH/C8XhwSV83sSZ
lXl4efo7Z8umn+OaaoZWUbnLyiQPhy3FXh0m9YjYqsbQodoPcD5t7LAxOlPNbg6zK+WO5SMomUig
GdQTPWDwZvqTNpWnNhVcHfaWrc/5gYhKp8ueyXg4jSTxi47dUKj1qvmmFWys1i2yv7OH7N79J8ff
/SfT30pI6s8aJ3qxxsE9Gkq18kcFAxDTK3P8wTvXyo5BYj4t3pq55IhvCAGIUMVJ16cJrsCGGGBS
ZH+tI/WwIrVtxmRjT5/sEpDTBihoN1TBrJnY1QUkJOpLWJF/1gJ//oymx4cg+2lavcqBqCuAKQbj
KmrnMXXNPeCdnnlRGrRMFmQrAlITTzIGaGCmc7nnSW6pSe61SuUd5ppXA87QtEx3YoaCiDB9ns9U
7eT7jNWKkFxZvSGPPnVjCgv2XvDEqgsguYubcA0uTnFUma85U/miF2uY9QjODeJKjfqZy/VE2MyO
vVgfzO0MbTnOPoCna56laOHMnG0nVVwEU9bdi815LMkrRSGwIZoYd2RZdC1EfUU6fHS7L97B2i/y
icWtFb/W+ew1ZQSKXBGUf2pH0H2SnDInR4YmRvitCvPEMjbe1kkVzD8ED98GmyKcbxB7I/cADiyL
7KRTthjNsxCSoOsZjQv+xsE3icn0rImmz8g0QORYiYMma1/WYnUf8xw1agXXwCfC8FTabjCkdsyQ
o6hvst3oEzkvvhPnLLTtqNmR+XiKbSMUjfu4aJ9wjqE19b5Jugv4J+QdJPWT/Osmhj8Zyq6Je3aG
PCRcaR5uAG9QZjKTkfZr5m+1pDu03mGvOKc8g8feZlepvTUa+HJXG/8MnYkrhno7SAq1DQv8Er5m
qsrEV5aCqbN4AHQEU35W12EMZqyKgcryKBgoSrk3lPIMZO5EUMtdrHTDqVKH+yaZGIbiUd+jpGfO
021CY1DCnQH+gxHx6kVVN++KkUQdDBA2gtyssa85ZrH9KuKUOZauv6nI249dYoHJ0zCZhUZJcnjR
V9au7Ap5S/R03GlakQZlFDvnbsAQSxMnylDEG6ZFLYwDKGEYA2lRvcwKZEGMzsl9IQrWkIluv+nF
sOwhSbX7PmpI05jX2X2TTrzeW6jCXjJrKZ5scxAH1Rz7cGi3Db3Dmu5NmH2BBEdmqNoV94kY8wTp
bIF4v0P/RXMzSWCJafk2NUv7jD+s/EJ733+P1BunHj36SSUUqAsRufUv7mgPtyGvspOSOMWnFedz
wXoDM6hRtSMAEbd0CUy3+vfeFNFTTrjOozakXEwj8hLGdVFaPg/6on/i8krywCFTpvJwv0aI+pv5
MGR5xKaisp/NVorQqfL5Lkcaf161lIbM5kW1oE09RfhlgzptlStK8OVYsnO/i4hDEYipG45+wql6
NehXaV24BNbzahj0cI7ZVm99zr2JT27xR7U1nlzXTN5nEgjaQE+W7m1wzV6ExjqLV+YI8xHcn7Fz
SmJjiVk8rr2SHuc4bTFR9K14JCyQ0q6i0sVCteQ8mpGL2sHbKpw0eYW5ZewkSr17V4zJ72CMLlbN
2MixENfrwKtlJ9EeJ/3oi0ho4TrY9Im20ixnxojcEW7unLp53BhNZPFIwGPZVF0S3trUnY8axji9
Wz2SHLogn5lNGL31XCrtPfdu5+E8QCaAjDcbjCe1TGhm8igoAJkftFkpfUrOBA/7qv1xyxGUYhsF
DIBYs89Z+XcZUkyjRQa+uhx3Fe06ynPNi6HqbAlT73Ukir2wIW2jSc90znDiaB4yk2TvxIH03uQf
FS45GnXx3pblXWNKwsMVNX52DICeqkk0wli1A3WEwDZTrQBFmLWWye/KyATdjkeGwht876M7FLvJ
0Aa2bzhm0OedHDWKAsKhT3MlifCdMFuVBDTWoghRI7XMeFNPb8qA1nRrJh/Q8mAxBT10sHAgBcv4
YK0vGelh+IP8nLGSY+R4KZJnNQXJxd64DqhYj+A5D2bLSmaYtJjWT2uuovnbi9taU3mZaNoKYBrM
QGxfyy3TT2a1JsmbuYYtG89yAtc9pzLUhSz4hlJWGGr8N9OqMCvtv82cggQrlWs3T+3OlmRyu2Vk
HDRB4uYiaLLyrLnRXh15lH8UNDksHiMFjxbLnXj+Qqh6zyHHmU90F7/tn2WsdmrzHilwVS2GJ9lm
R6qw0nu93Do1pMQcCLm5t7CXUDAg3LQU5bWPu11XSrpTtzkP+E/O2KW0ULIG6SKYSi3m22CFqxLk
JfNCE1egiqfIcC56AV81+yAB5wa96UdJ3ClIB+7QWMkXpG6RE5RVDUs3ZSrTFhUEyrocwiRhpAI8
Ut+VdSkPkk8IV3ONWwtHvic7h6MFj67WPef1fMGXR5WZ169s+AK3cb4I2wLxUlXpXlPz65hj4rKf
BqI8WAWsV60lQLxkbZq51zhSdX9A7XWQGa7CJurMXac3DF/c5Rut22VwI+uOMxuQQNWdjRQYr9bW
7q5yReYx9MV1klxUpkI7C3zaV7xmvIQWrnKCbH61qTfDdetGQS9nG8jpLt8oi7EbMNn4gqGlXozY
ugydglwB8MZtqCz3Ok/6fMu71t5PdRNAvDrXTbQD/Sy4lcxfFXw7TnP3ShBf59n2E8jJ+hXzr70z
Cka5KD9YITbYh1GrtZ6aNI7XF7N5UZg/PcHLGP9ZWfh919+1+boHI/VQVpT4+iheYQKKnVzdO13E
PC9YUCrzmS6nEajA1+a8LfFLDqpu75JmdLYES+C+So7dWodOxFuK+OheK0ibKBk2YsJQwrhcV9+A
d72v2Y6FGOiyPXpW9Nhp7TwoSf4jp/herMaJn+SVO/GqYFEsbefLLSqmXAtgUrYbI5bM9Gimhk9S
GKG5TaXuTKW+lwQdHIhAZGOUp3t4eIMPJVaSd+CcSUXzZTUvn1xWLHzcdDcyF7oMucYslaVsMKlL
ez+mWnOjNLhqfXcmUkkPxsnQA2fKHnJXsU9dFP/VxiTfjdb6Y8HQ8yyN8Im5wKE75PUDwzQOyXYe
wrho6wcrlzm1Rw2cutZGJ4RnK06N2ZiXpXDjW62I9NBp5Oml08CAZqng+xi6z8V1X1gIA9LGetWH
fD8tsHOF3TT3XDxERLJB11bHvPVmisGCM9g2s5tmlU+OKTmv9D8jCvjtVuIvEi2SDR4L54LSBvmw
fDHJyT3gXcB124c4ugnVF0E/yFfd+kzxHt3iWdVvyXDEjxjY4gEnz65QvxSGck9ObW4NjyNPGkpT
j07MeFrEku+dfh2fAT3VBFrPw420VGWn1fmxjVb1aibDsksz52NwJIVi2r5KhmNM2zl4hwqVgj6x
6i/cxm/kQhqCPSMVVOc8cFF+Yp5P8nPSREGl3kayCU8ZCeVeS3aEY487MSqMTeVOtWoMiwkfBEg4
FmUKS0YN1REZGMfcjY6qplynOPVGdhYNmbQifaEIFv7YioPE3LgzzX6XrTTIDGHfVMfqrkm3eTtL
ci46iaAp78Y9e+JDnuFBRPKJiY3uX0ezSGjizHYVkVEue6KyZG2eq7obgigdjEOFn5oJAmVX3Xfd
lesSSjwhaTtG3L+JIoO5JuAqdVSSKBuIvZYYIDUWiWKe1JwFBUxWNez68kfELGglvHIrBk085O/t
EqvncYAoT0j9sSzj5pCpJXED0ToSP9uwcNW2gP6h0/5i1ev3kxguxfbYlZKvRO/kaUyLfqct4OmE
zrNsv10tAhGrRHPkQxC5TA4veRrhpp+yNiwdYwz0VsQneF0/2Pe75yyy/qLRDMbYgFALHzGplBDa
CDdS7E7+kA1cklWvasFMmu63dMyvHA8tTvJRf26c6ZnXAKAxHOJGj/9S/YgLSIyTDoX9PJvKOR6x
rqkx82B3mdJdhfaFkiPasfZk8ZwZXjIo0zFu9MoXIHxRbujXPJvv6Rpu5BW+sT9lBGGUe5Pgib3M
xKmM08prQcp6BflYhaGeXB1gpCLcijae2RnjTybV6E50NJNlmVFTbctvQInDyd6Y689Vfu2b9kbb
ynLbBqZsg7xtLfhrsudcJOHHVmxCMWoRlHTDDBJDp2mvhprcRkN7GBSGnEmLkrklTVo13dumvoN2
OM+hW/xVHM8sefHB8jawUhymEqRHoN076Gp/P/fZk4mg6GgO001r5alFM4LOcoEZzQZJqn8iK+W0
T1NzL6HR+hn/wM0eYrztVl/6gIb51vQlKOxPtSXYO3IOiGwIfVGGUFnAlcqMEIr0RorQH+KPZUjM
KHjbOo68nPDWHSm/021R4nO70No19vrWx6ZKjk7NDX4HzO8BaZLHDNFPV/ek6Muh6o0sQMCyt2aX
vywUeZt8Gn9o2VrJ5QGu0q3h8pvUF2nzhSJ9J3lkX266d2T3O3ccgCZVaA3YL8F+hrsZuffLtn0k
RC0YNT69ss1vRr2eh0VAp04uccykDF9G7JGq9Uck8VVj144zE2AsbpFjbLpvKMgqAgwYgbZq4MT3
1jay15S3wUT5O4vkZjlkkKMPYVIKfOWW4g32JiSrOMNt88iw5Z2Eg4d6ZD4yzy6wQXZU8V6uSsPP
quxL0/3Q+Z8ceLnBhrL+HP6MCRe1VIPWDAvrzgWzAyA1JJD0ikvbt2SCdW/eEcQOse2jENrsl9b3
lKCL4pKzmmm3VjusX89Le7Uq5WrMA1x4wwdXeBhG+5am0bmOHMmdnGXUgqlfIm7ftQzhngh36QmB
Ew7kIfh1SJ94D9T1yWXZ+yy72Xxq7IWQDT3WnjH0AYGMIpiK6DXS+kzXfALkhkLdjfAXWMMnAgPT
H5CWeAuS94BI0wdQ0agTMqMLhOxR7ZAvFdckQUvN+etWHJYaW10PTUkRgNTmKh+Xacso8K281Hxh
LN7YZI5fbW1RM1TFUZZZwF//lhOM6WkqObBtUXR0Q8pDjq1RKeKHlnROIkpuiVLkpzYp9xt5nAiL
/oycNjm5BlYNImHe8ia5LW1+1GJ0KARj4BBaTYiMjJr8rINSVKrzuWTK+JLV8ldVGbouNp1oBg2T
Mt19sjkTA5Q8jMGqwkDPYjRnRfSY3oqgHtfHEreMQ+/yMHZG9pD0CQs2V+F3alLKKyJKLk3ShWXe
31YpvASzkJKu+3756SN5U81HwvgPA2kIZlnQ2bWsios6BPm4R6n7SFSvJ3qXDu8PuWUEpiFwdXLO
Gg6zIwjOkJgk/NlwnxnISeRtg2GFbqZTd8BUbtRgMi+ZNoIXPvdVEyTGMykbN50DPk7kXSpIZiKR
2NYnDpxVMT5ciDq7octR4Ay5eEVBDC7BiulupimKbH8d+O3Quoep9ZzECzzSV6NYQsI07gg5D+P2
mI1BMV9MO4HL/OPSmA9b+hX1gbKgH26FZxa/OMm5f+G+5+6OGI53q59Dvf9JjFDVm/cia7+iRblX
p014oAcxUc0rYQwNQQZtfyly4avpV5XAUKIBzTiYZR9mVrfrMy4/xjSF9VGW27kxptBGgSDn6ckG
O9mQHwpaII2e0YQPrPeZ7eWGZvsWr/NxRa7Eq99Y6mNW2PFTG3fyvioZGTarHI9dq7h7dB7CF3qb
fqvEwe8rlEdsdDiQ/LabtB0rfBjpRGHFrCdTFU6mE0EArRZ+VRLyrk0zdKdIr7DGjGazq8vKeK1S
QTs3dxz+mWDi6LYGCQpJczOySvsY9SSl1Ji3CIEi/u0MOz6qWEzDDGn926D140IFmxDOkDnNI3pl
y9fH/EVnE0/6PKz302xnuPNFdw/ZJn+eqfD9GAaJrnWs+sx36UYHu6yfslZ5sXvIjMxZP6Kl2TW1
yl6s4CAFW/nQqYbDzfXKLr3e14tRe9FURV5Jz1Clio8BJAa7VEcn0spkkEfFj8ise9Z5r2I0jiJJ
fvOBwI8uoc+E+dYXtPWD9dg7zsmNGPo2s3lzbQa9aqTf1JQPpSNpdIczxWuid076NIAxycBYDyB1
kWDFohCB0+xJlQ8FQVXDigPPweQpev+wTPO2Pi3vieA4oP++iwvjJk37E5P+oz4pp0zvL2vRoi2d
WgYGU85fcVUOcZ7dF/D4KBLjp1nNTkjJ3g2uWXR6hOT1RmIemgIC02xhZjCSJznr9yX5VY7CyLrW
dR9E0AUyxaHX8msU1aAG7eHbzH9bbVB8lUofW2aHuoT5r57PoAMH+7cnRYnHyfUW6wXChiZwXP7N
MlOpFqPpJQrpD/rw4PRIzqM12utz/jm4EIeauPk7RMm3rtbU2lZ6amdR7fnjHyJcsd6UEIWhaHvd
4C5f4xNZukyUzJpdd3zOIveVKvFO16CUZ216P6vuJvm8wzDjLZEJLw7seaZzpda6w4eH7tWyt+OY
JBkrSoJoImmo6hiX1JJfNI/y92a1904ynjRj3raNAGkrN1DrhlRok/4l6qF5lTfCfMDhOcmTmkA7
U/FE58v4NOjkmhXiszKWo9EPt77KoIYzmUqaX2EoahgL9xlYItpdyeTX3rUE0QfGIPfYi/WDvVRL
2Jezvlsz4foJdExYpsbdTNnYl/o9/vyjlcGqp7P80pISP66lfGrDYjBz1H4zbXH9KnNO7MVjTzrD
fTJrt8id74Qa33A3BFbXvxPmcqvGNlTs5dF2v90hTAsSQBqB96DPd6alp3QzREpOpt/TCBG8eyiy
9K/JrlQjP0zbaLF4LQUxOIp2LVhhGx3zllIcMyZts1Y8LsOTYx+XVBycqnyYyyeRg/jtrU0hAOVs
VU2C2heitCA5HmN3PsvFxlMzkT4xJ4TYZlV6tteu2EktumUkarIEZISFM54dE20u42UqXRWXRNhI
e5/ZbuvL3DonSpP4c0cOV1xaf5S1vCAMeTKB2iurVkK0JMcI3MRD3+HtV7IlRADKd8h15mtx/140
y6mw0dK2/alKjEeW7YS6WVcGHid618XTF5aeNJtebbW1H4+lvdflEtj4khDO7we3c1gUtVqQ9YPY
V5rYpMdjwyvHepJSrEBJOV4GR/0DbNDDrvkim/I7ssvz4o5/h0Ji64726hDFAX7cxBdD+4Oc+kEx
DQZTQ/vomJTeo3VMG8TxAEPcrGNHVfjzkLHu+4WJgGPK/gt386Wd8zsTwYXf5zOhUbU4z2pzSyaS
LMp2ROMAvsGtOUeHtT7XW6BbTZ4RiqPinUL3qMr2qxiS96mL9D1t5HmetNdllL8VW14C+kuFWbiC
HNv0NKZRfM6/47oOFNnJ7xQLxx8c64tZMiGUqTHsiDi45xo+CWe5d5zEp7bYb7oNu9BCNv5TYJTJ
wq+IQNrhL2ou4pJV5Y35ne0neULS1tRcEKL3/CcSnhJt+UWlyidPtQqNfsDWyNp282gSx31pu8YO
KsZnXif6hUOuXjnvlaMjR4TxyGZ4i+dTGpOVNRpMcFGraGFjuTcNBAXwG1K3eDzlS2ehqRbK99r3
yKSS50Gx91o6AggaswR2hpOc02ThyTVsy2KhY0+ztXPFAgJjE0bQvm2Ye/OZcjMoe+Tz9ODWaPiR
SH/NzH1aDLjrRSaY35V7Nx4/e3hejnGpGlYxS8szTkjOscf2s2rni0GbkCAtXyBWNug1LPPV7dOA
5anJtKMbd8uokCtWJV9Km72Ys5GcK2zQQS4K81tX1F+rajlOta9pC60rm+ZDpNkFv2vBViLetlPf
fSc+auSQ/8HdmSxHjmRZ9ldaao8QTIpBpGtjsxlJ4zz5BsLJMQMKhWL8+jrwzOgM96jMqOxdt0hs
KB5OmhsNgL537z1XoKjCkFwb5KCxGDU4MoggYZ8YCo5Ojl1eRmODwSE9grO54Td1QbQBArwvbqBm
bSRBCmmjTVBWsSoiYhTJdddehcl51E+pn7kb7XnHzJYnIDuHpunvgqKQR1NyVQkreoD/iGmiwyED
UmzVhMPJc8YXkdH7bI62v0HZvZ/lBNarvLDG/qxT/6GxeQsdCFWJ2rlsxlZD6Rl7bXC2iZ3XqL5V
Bg44CVcF2D8pyQ5dq0zuGnbUrOZIQYW3FjZHHY/PsVd8a2b4m3rI7lsj/+ixIUb+l8OJoUX8HQB8
Vpzybb2nWVLmx0lIXAyosXlxtVwRWb3DsL2Os8fO7nZhd5eyFxi2ULkmchOpidhB3HtmM+JMGBAn
dke6TO1TJcBsBEN+mfj4xAJz+5hADr0Wi/JeVqyeb5vESx5SHOx3yuQfijnVPNmTThdW0HwoQdd/
5X6RbwlHVPczpsjvThLwcLH1zsp5CNHflpzTUgzTxhaWiwQ76ecc29YZZkC5rwJzwmnQZReToYPj
NGP5DhIQ6ROnn8tS5Ml7VIG2SgzGVlB5HgPTaO7KyFQHA+bJakArfaFL6S0K8biI7M1v0JRsXbdo
LhrBx/DtLSZBedkns7oqsiQ/+05pHq22f2or3ka6Twxqh43qyZe5QDS3O4f+uAAyRpd/qhiMKRmN
JDZ2s+VuQJJsksq6rtvkeQp6nG3eU5tiOLXSqllGpxsKVOwNhXUIB4juD03mGbddyALUeas5U6xl
6sONMq8ymVNyK1ZxFx0MlhAH9knGHqUZ8Bhg10Pa6xu88ne42tK7wZMbcp2Yqah9Pym805sR1toK
kNe59qyXNNUXtf2RdeY67Zk7UGg0KrSuz7DK9vkE4w2tKjLTl8C8ApZJSOfSIk5Ikesq9m5qvz8g
lrNDyTe+9WUMaIwJhJLOAAHSfHOy95kSoix94rpdsxcOMRHN3zgtT7vOYOsXt2AeCHTwjJnmN8eP
LjQ5z5XwyE5ECO8cFP1T7rOcaLIzPWhHAtBYm2JchHb6rEIyAMwsDXeVeDOTH3FHTkxZhU3LuKkD
5gRufHZKfuZYl+VN47v9Drrb1inM6CXH9LijPIYHLA5I0FsbUpfPSbXvJYWF6XRLjBq0MR+JbeIU
6jS1IXPtaLJ57u+LLryM+iBcxTqsyKen4xGUdgx/Vr2q0n/TEatgW+XvkWkET+wIkx2pfQ79MsnX
4WDuenIJa42tLZfw8XrX8aE5BluLEOUaBIO3bgKeq8Xo+auiGNZKJFdxPu/60XqGt0k4Cs9uJfbp
FONezsLP0OYmyX7FePWtEXJtIuKrjD66FcnvC6Me9n0x7XMD7qSR5sEqzUaCIC2IkGqmSNkPCVrY
aIEa/6sR9ldNl1z6+islEr+uXM5HrpjmdTcWbzxvuXgGfHH1+FLNNURirK8Bz3NE83w1hLVc9Q2n
stL68LMPJVsc6XZ4RZeTWnV8IXCSrgQn7EIqvZZmy+61KDJuJUOwTR2ZnPHYrbg7h2gSPjvSrt7G
Yfww6bjeBgBhvkoFPNlk6wYTTYImXOCL5hNad7Lu3GLAiS3KiUrotuRVINj++7GM//fCoAQR/nmm
4hIJtXurfk5V0Gz3e6zC9n6jEvfvuYmlMuf/ZEFt8zfy7wQ9maFoojIXFP3vWVCPwCdAB58sxpIh
XfBaf49VCOc3OhKJggr6WH58u1+in/8qCmr/mqmwQtp8HM+2ILfxEn6lhriRYFhH72HdCX+S+J7F
48+sXPvNAMOMiFz203Mhk/5BjeO3AqbG2pxTP9/NKVGm7WQlPko9y96Lvs3YvM5wC+HI10ZgsKuP
CZV1adOHN1UM4/JiRBudNqr1xqc/vOV/j7j+FGn9NX1u0uRC9sMOaEdZyl1+zbgHLR/umQA09rE5
CQ9z3CTdPuDhOJ+agVgcan6Rfqa2WmIdZvOVQtv0Fm0RnTqVKaZPTKmOC39zbpJNb8v4UZfMmh5d
eg5Bxq4gum3Rh0GySd+ZuCY5E5OYwT0hpiDfNWTZ2MIFQRHzkPTG5rCcSpvVYJoLVnCIYwYhbCov
EYa400BeAfZ6u6wwHarX7JuQ2MGTO6WjvwpbuJnrZCZsuYqp4fqQMPrhoMc+pVdJge93PQCy416a
agDRGePNQm71MrEFbASwJJ36HLK24cA97peeUViKxkSaXMXyBqbJUKxDmXNObH1wXLs2ZqRfsX3s
L0dfB7deUBBarFisd9u8tT1iJjUnIqzintUSt4nZV3bBoC6rjhznSYgqkntYiTNao1/IzyD1mxOy
rLjIVEC4BjyoOgJYV6+ZnynM1lns8CYZDXfDgI2Cvw7hyyJxdfGrmAd90yfa6XbFaKdU5AVBfw5m
H3ULZsACIjdmw9tahW/Gi6UM56IxxR1g5MjKrsu0d5j1wmr+jLTC1FImg/O9yRWZ2r4uhger6Ih6
FE5if8X2UpuU5Ao/52RkZyvRmX1dj8g7zeBxJyyLmitg4BWXTow/VvpIVyus0DNkpdgZ7kD3ETRI
W3q+d9TztNdmmeJhtlC3GRfYXzkbp0nFZdAKywJuyFN1g6W2jHeWcsVTxaL7Ix2iyVt74BlHpn4q
3lkyU3uP3Rnuro/UHfJrSyae4kwH1zOwGs1Bx8wantk9U4Rh0FO2H4usVxeNyubvgxz5GIdRYLHP
AwzT7vgIEiUpWrSvldsPydsggbxvYcqErxNIe/7MZermtJvXmMFpmo3BYwv33tb93qbGkLhoPnHA
8scBG7gTFTwJZzOZ6p05RY0BFgUlkw8ea9NBYcgw3I62niI16ozhIBqe6WFSw1aVLCvCxmKqMXqG
rSizgjvLGefhwbHb7CUrah8kVzAO31xI3CMHUEPiG8RUY68BR3rJkeygySoK5+93A8Hzo8NYSWAi
qaZDKesg2GPzK75XYtJXpZ/XD57dr/MWkhnXAYH8VcHVe2FGangvk9g7idLN5n0cAIKuguBVg61r
D3MyRTwwG37LCfbHFb4G/VFghw1x7kwUkrS2AavQlplnblpTRrhd/Mp6nzrw+XujbYKXsOt6fUiS
kbxQKGXJCg4tMYW+z1If4hgDahYlJEstEYFI7IzId7Z5bznTcaLWBdpr25Bwjy3D/952BUz7nvd7
EyRenXL487W1bUUXBPgJFSs/g5s21fGmzRDW1k3rk0iL22hLF137bou8fRYgf53VcnQ74Sxt8n1J
ar1ZdZjvodjAjSIYxkPqQRvo/6vJo+kKXZ0pG6V/whhrD/70nkc2pq0IZyiFTW58W7OZzbcWPy/H
t11XC7xYAwTqXYWmkBl8aDjdKUYP7qnIqXa6oLajbsQlLRKfFqe0H5wL0y+BCaTobjFf44aGNA7M
fDCmnUdhu7MaxwY9WmI5vUtCnfVcLcYAAZ+jDptCc5LQ3YUGdY4DP4Kgn0aRWLPi7OyV8kYO7NSS
ptZNHFns/ZMyxbdlshqsd14uCbGiS7g+YF9y0Du8cvE5VXOjD4ZyI94hf/ADKF85gdUQ1Pibbavk
IXBaFwUVPNGn3QHY3Zp90feXHnfy8tNLmQoTLm4Wu3Ok8dNYzqJnKjucTwZ+yGSFDRNkiMRhdxEP
dlBuaNkd3yizsK7SUWPd547sfgjXtjHCB/QWTVHIvapOvdZcdaG278PU0xdDU0yPyeQUBR/ytrrF
+x1c+0kOciAa2+8qqO33oa9GtctzoukIIx2CTNQS6mZpnds42wyHy19H2lNbvLLEn7Ihia/xc/GM
gJhZuYv5F6F8QZheBlK3b9jMc39bsQaryfRONIUrKfW0TrWvH1NyEuFqbGfBh72HMHWIDINlVD2k
XbMLpl4TzDZZi00qwzuObSIdt9Eg8o9ECKgnVR+gKzZ1G2WboCnchzQC/4sKrvvgpLuJSmyX6+PG
Q2gw6XE2kHfRoIMJbVx3DgWmAmUk5iO2of601euiS/ETMtqL/NLGC3UzKK0fRjbhelPpIbqZVINL
i9p6nHNWU5Fm+fdPvP9/QlKWs+Q/Pxavvoo47co/AlKWv/A7H4VMMKQtz6aqkePa70Fj+zdOo2D3
lgpYoHuWAwLl9xOx9ZswXY/zahg4ATbaf5yIXegoobMEk03bhroSuv9O0JgfwRAPsa06fv7nf/g8
9HygcYSibCg92GsWmNIfMIOmm42QyD0402Iy+WxWtPR2z13hXpDL0TuEr/0f3pf/5uz6pzP4j5/o
QYcESuziZvrlJ6YoVUMW4HLqGvvRtfI31o3cPrOHNuru7RA5RXbYeQbnOezEh+mouyyV71PZtCtl
ODvViS+unstcV6jz7UvtcA9uCfFs2dif//Vr5dfzy9tD5edSSgWGEQQZwe7l7fvD2wP/IfJwq3Jr
jbkHOyWP6dZr0FQhxiqGRzZtGKEztF9tPyAQzrd5ClY+UcM+m+Go1RWFEiDZcTlF5Cx71HZnpNHU
s+32zLnsVaQ8SOhpwBPjNM63oAtvFQY3x+OE4nSJfZqD6zgN9BZr764dRnelNE/Pvov7R4xazkb4
lBjXEbsdE64nRrzpfQSPMHKXx1SEo8A3cF07VmWwLKDzuDXGO6JpLmYPp9njASE/Dib0cpCZvzGx
Lq2VX38r4eht+h/4hjahFrKiaHCTiMy6baC23rJEQc2GVL8LFxQERy20mRnbQ9GZ2xBehL+AI6If
DIkqm5yvKDfyr7Z2M1rZDdJF9jyuRGdsTXrP1oGf3rcLrSIpq+dEu+ERzNDL7Mp70apVHVt6DTsq
P+Vuij2Rw9bexxR+uVTWHrMherJGZF1zDBEdR94gM4xpGQlsY9+pVALcbdot2KxT2DeP8VSad3PP
4pICiGprGb1xlVO48x66XbaPQD7w+wsPIMS769hsWKv0lSC16B7LJPscUqO8KXjqXgqiBxY2Puoj
0hR7FmvXfJ/JdI+BgiZfMt/iiDGDZJeBHn0BmMNf0bmJMGmDOiGbhbiTZAjjBgOCDbuDO/6KK9B9
THNSMFPO6Wu236pwiZvVFgHYKhzXMxoFs4BzI+ZUbTs9A/gBJ82aVtVnYdC7w5mWhJFkRd8zpjI+
dRLODdT6Koi+k4aIP+NRvLWTxvbf07sDcivRB+mV9e0c4e0oYwwubMiNVRZY9aah74NzGWYhNibx
joq+j4oU65sdGE9DUjjXTpvml5SdtHtbGs5FYsVvPqznl4ZH930+UXySQIYjPSkiaDlO7F6pDv2N
DB++e5ElWJx9WZ1UJM8hvdzfmjHyDxl1e5xQ43LDeJ0fjZQdjjFZ+dZVKfst6V0nmeU8sCHPeHNE
SX6AqQrrQHaOIi13ObmJd5+JfQuChUYeWrl27pjc1AJrnS9AC2RlGB6498WPjTneUT6WcYHGxU7p
6VBg+0iTIVxJTw0bhfEUlpAELh0nB6VK8ALNEN0RwECL6lDI7Mqtz5CL51dYP8NrRxXubTFRADBg
fkG7oMhnb6eyZHN221Ztd6E8wvqlmIYrenxc7A5JsClsP9rrDijEyjG6dyzB156lEKULtTXJ4q0i
e7pKwRe5k/Ppch67xL7j7zkBdRg1TABHNl0ct30ZOST75c5Rgbs3PbK3w+CjdQAGxCeeuqj1ULM/
+9EI17FyvVfy0U9IUOlhSqqUbiCJvoRLidM4+aInt+reZruUZysP3IOvvOfMsSk2jr32tsXPfq5b
K77iFkQJLGrtNo+Dattawr6udMhOtZ7sm2Aeg29k7LJ9ymf1VgLcupRpVdzYWb74X2ggiDwxbe00
z9d9WuE7iuQbR8t2X2e1/h4lDZLj5MfXwpUmrG6/Wy+r1pdGJt+mBehedvpOT6a1T1rhXpSix3Bp
mNc6Hh4M230ehfkkchyN9JjJ+CovmuSQu8qGqcUIc9c65nii4cI6CrhCG2o0xi8LkPYFwlnEypoN
xsqXlvKx7ZQ4Evssto7sCvkk9h2ark4i5FJLFQfHl1zXbdm7NL01zoFO+QmDo2HZxEVJt6zqqZHX
shEshh3Y5Zu6kd2rr5WV7oqoo1AM236HjzvS5kPN0pR3VlXfXdmVh1ljBzWtyM8u/djaa6CtQZQW
n2xd8HI3QX3hyqEmYejmJXVckf9Ot3C9c4w02vRhmEAeKqx0W2pHnWJcwhznPb2J6lhcBU4mbyNV
4NcrCmp6RheXWOQQcos7+4PMejNuRdBFD6QNLUigCbVpYASHc9TQFqJnjuKQx+AaTOoIqZlwdd5K
RGmhpp1BhG7TIUnjqnP6elsKGOBAj4ztQj27qVWE2awti1NHyr6iD5AVhkCGCetg1yd2dpXLMPpO
axFAChhl4c6qQCBz1exMQMM9n/phWNnulOOGybsET9ZchJdYL74PRhuCYWvDLStl9033OK3szsVP
1SAGXaD95PIsO0/uB2IgG79Gc97gEyqvZRa575iiiCbj3D+Mbn9vN1V0ovW0u4iF425lms1bGXZf
SRkXYG7LeuvRxbZri+GkfKbEzMn1TYspadeK8pmpNQf8VKPuGWGdHKa0MuF/FHJT0fNyVZhmvJmq
3uM2MQ1IGkVo3mJF19ucdjXoaoxEEOaW2iG+fhU/+vuAjHTkZsE0XSftnJ7zYdDHPo8uMTIPV5wM
MKGMmFZBSvGQ7LIsB8dRDDgKS7kzdIoKE/Rze47C/E4Tvl1zQUSXhl4SoZw7sFZV1bUIGvcAVflA
ukDhAdXDlGy1YSaHepkTm8Kxjvi0ou8du5IV2Kz6wmgTdUCEUwcaur+n7CmPKRrNRWMV4VPa8iHl
lm2MbLbabmrUycxkP97Rh1SIdRCb+hQ4bnCYNGTZdcSYsi6q1t3Nc4JflUXqlbsULdred7ugH2WV
1HO4A3t/M4mWfpPCav2NNuMrlVgSyAKl1q0HssQoM7TXvOOpJoXLI8kT50FhzS86Q77M6RgdGnwY
h5ZO4At4YuoyJkT1HOMH3LUSX3nO4+9C9aNm/gq7cRewezoBnZbvboHBc8i99ssYYROj0CI92GU9
4G2fvL0jEnXnesOtHrpkU1Xx/dBa1bG3CbXPLhYpfH39GtJmvBKDMDdOjoEx4Paz7SjS2PiMjRcg
IJzrYGB/G2jHvUTUbE+AAEEPCv8mjSyCLmO9xlOWfwky/zuB4fLgJ9UhDxz2Jx0CeqwLXDR0Bm7p
xKs31NFN66FvqkOfpdbZGovnvBfpZeJGd7jt/YehhJ3D7aU6ub39WQE1WxLR2AxK50kS076N+/lQ
JPzY2lQImJoGMSRBIks5YRkKc6Iku/WN3t2msu9uu2BRc5w5CBBsiuyp73h4tk5cc3dsmgvtQxAy
h/iSji/vi4JQSapK2U9pGofPgY4iTgq4gGjrCkaCrhX+NVBhN4MzkYQHTp5sZtwo7CCHDrRfmskL
gYlkRTL9xSdIuUa7wlcXNOnKRp07WxOZqdgoKG7S9Q2Ejge3NVqiKxWclCYTe6dDBzem9D6X3lVT
tMVa2GqrfaO4pEHqJSNztNJeWBwJFPW7Wnn1OqRdSkj/njsdDl8/xT7JkmzdJ9l3qeC3M+V90l71
Vkb6Yarl7cwsdlXkwYdEs50GBPA6TKKVFdtXeVA+SA7ZpzJNXgp31N6aV7ZJQ6oTTdz/+EwKTpMl
H76hbeNd3vTDMUsxKwsLl1BRiA4wIOmmcprKTZ2RNPEb+pLncr5XdRXsYja/7EfZuJkxQNbUveE3
CRAQBzPII3knaSRfTyVPULeDXOPW0Se8tnQl4U/hDmWbEZAgy6ek3QozztYND7BVxipsEzu0gyOt
ywfPzZPL3IuMvYCLG6Osixivptm2JazEoiQfgHw+03tF6KF0OYziuTBT6HsUdLi7gcYA0gP6EFv+
sMskBVBFXIq7YZSfcFYorpp0y9jkr7WZ9QjPoV4PnnPqC22eQWyjVZazs/Vj/5svjfYwqnS8dkvi
1EOhib0F80UlXTqZKkMlZH8E7DeUIKdVYp0X0K0n37otau6RNW2Gvmu4l1I55U2SorlbGkRFloFE
ake/C3ZGXtTPujXMdZXONFqNwWeoSZkV1btJ3StLcQacleOXIxKx2b8jznL29Z2CjfMSzS8Cmw/q
KNShkirojlNHdyTlrd1mKrCR4m4k/VCJuDt0TUhezjhM1QLv8lEIyF9mg+Sjx4jJ9u17nJtia4U2
t2MseVACtOCZ2P+QoczXpsXHNI7HHpmBFtB0fF0YdtdjYocfrELnjVY1WWxOSKgy0K8sKx5hSdXl
PhXuXVt6lH1L51bl4XulzPtCJ/HJrbka0pkxUi/0kCTTB3jJ1stYAcoiDngeS+9RhwH6uEi/lUUz
nc3lTueHcKmSjDID+jc7Uh0u4glV4qBFOOpTYFJax2CStMXZfrUJQa2w0S/vIVTktKoKExdzfl1w
8W14ssBKVCI/DmUXIRPxypouPPGaXr3piWXItKus+pph3b5T/rgfPBCVWGSnO1FTYBtkfvta2zlT
chB7+w6v1N7UIDbdbBk1RzLrOrTilZqZl3h9/Q7UEG9TwAUrpco2dqopuiz4B2yJG58kxW47PkBb
L8EYQSHvDevOy4Eo+K5lDsceexdOeX6FT5dHFhxDtgHeY+0XBzfW/NIjb75MZybX2UReCbgvzkAV
7h2Mb4TPou6yh/B/LKsy+vB/tL4GRXdyTEGxKrtvlZOJyfFwyzqZ1oCSHKKxxIAMMchT5lEuuXYd
aT62aQ9PpDCNq5n9xlH3ZMR9VYtVwSz7Rbeo/JjR6nagfqb/C1n8oS75738v9OUPDj4UnSf6h7L7
j6/+Z3vE/Vd9fiu/2l+/1U/fGZH475znhW780xfbSqd6uu2+1HT3hbrwt1cBanj5P/+nf/i/vn58
l4dJfv3nf3zUXaWX7xbj4vzjRtDyIRP/8x3iGQDTlyreqs/2T3/rb4tE/zebyRhEmSl868cy8fdV
ovMbqjYSuWmbtvVDLf/HKtEBTMif8BdprzSZ9P4hrpu/+RRl2aHlBBTSiH9vlWjzjX7ZJYJtDuhk
QiXj25m/VAtYwdxCglBMkLIxHqZWwIvS2pywekRNu/FzjbaWu63etj75ZJzyYM4MEE+cfRh8bXPs
tgnq8CmgIft1zsbqmYUOlhYBUIIMRpWQA48ZCB64I6pjKM1+XU3+XzWY/QLrZyXqCt4MmmuQ12G8
/4KLNt0paJxABasgm52ddHqNgysmkO/EGqZEUcKdwYh4GAxcPuZsmn/Br3d+XTr+eAGBabNztB2b
ZMvPS8fJbepSseYnVYXZRXEXutJDyu5fNzy5o4jz+aqN++gkQURSUovwhHfsHlJMe6wkycFZ+etF
Y+ZVUirc5801NZHtflBNuJdBq44Oe2l3S0VPxuNaGo8hJK516nrha9a1s3vlKivz1hiY550YdHT6
21vNyuwv/qnWn9fPfFM7AA4uXIc6Unbjf9yvVrFv9j5yCySpXN7lbRYyTpmi5cQvQ2/H+X48D8yU
VJ+OSOPrTo4ajd1lzVEE4KvCfijeOOR5hKmh1rclIUfWeeybOmEg62Z84v5wTf43+2vLXF7Tzyvz
pTaDvT29SFyHvzaQDI7bF5ZGYMQ1XZwta/zSxES3Bv/ALbne/oLTf3SCTXlvjy524HIwVzrWgh02
02XvjKQ8ajKJG2tMmj0gmkKeWTp2cMas4RGcd/ARt3LSW87UYL3xzDaP7gyLq8hwjSJBgbf0KvMm
QJHOosqlvgMcm1FqCFBYqPZjmjfv+ajVlRU66jm3nek71ZoGvlAGbc6mHTQYaZ85GBlrtwbq4vcj
/GuVtxfQkP3rgCaCbd0N1b0v+vCzjuZHlQfzU81x7bkm0ftk+IW36SwidNCbmos0ZsyOsEfc0M1a
II5xY6SRshxP5Zx5ZznJ9qpeBkpls1JVUc+QuYybwprHdcgE6v8YRX9MpTyR2eAto6rjGEytiREd
mx+TLAdYmm6X8db3jUv0BX2Ml9F3zNrrnll4VAJuMdpj2Jmv9o95OVtG5+zHFE0PpF5C+Oat9WPK
HpeBexxFvCmXITyGrrzxegqN6ETl2v4xrZMXBZWTy+dgMsIdnBbskst4n5vdqckba6eW0f8vPl+/
3n4slny+x5TrgogJEXh+viSkR3dPLQBPt0GPD84b4dOLmm50VqxSfe/gOzMfW9CzsnS6HsxcXU2e
/6wN2yg3Ku/x9I+N4Vkby+2zjecQKsJCkB765eq3YflsptC3/qJy0PqTs4rbleO5NKxRjotS8otQ
UgW94/s1trpSGuYmk/hSQhDO3NSn8DDyCWJH2H8tHbvUe1ussuKJSBXD8+u/fvt+vaHw7vEqnEBY
IUYzCL4/v3ujY9QJXhLM7mPfPIQpv9+MeqsNgXdrZ6vGe3Clpf/qd/bnn8rDwvep7sEK5xP3/Pmn
0q0V20ZH612JqbjfJv3QvLi+ij+IoHF492gbgKmSzdUjLIwQsJIoGZLHrote+4aki6Y55LXp2vbS
wKe1QvMNLrxm3ORgX+a/uIEh9/9yA7Msnm5LMZtAEwohsv38ahW7G7JhGJ3TcOFudf41L/49WYob
wVOxiA7ZSBNknhxmBFGTiaOeJrEx/48FOYe2hdBtAOyTrlvfiJSROrcnf+spO90borA2gxupd4AD
Bzwx6Yl9gYLFUT07U0MrsdWwRKza6N7z7PLoNaW5h7r+qIx4sDBQQP1lxnQ2eB/CexUl4aYeGFNb
a6gwfWi/OwcmX6zxGdori85jQgYFcHR4arh0/dWIPE5JWt89t7aDHoYJ/kZYuKcUzVQRAByEqZmi
rG9p6NMRStnbniWL2rZhHEFmyRUed6AKO4OUzH0LcPVgYE3fE5VnRZNiHAjNiidzk7ivIhkECciC
bw5bxHsZa2Ne4jAZ3owpHyg/NFxj7Xs0+gy2uhGiaW+1UfWfbgyDnttZfjbBHUabyO3nU5l0uLuW
8vcNGd0R+1HjXCXCxueQ4ci3HfniRQ0RHSJkZ9F26Y3BMv4UR1W0JS3kAIgsou1Yk2QfmWbgqZTJ
qfXUfFKF1+9LB8BFSZ8C92wzRo6IhhqflPQFqEzfcd9bSDBbHXvYpowudrYiY2G76xxELTS+YaUC
YnSTu0zT8BW3QZqzWq4qJd9YNMuNprMhQEg5EoDtzlM6eJsgjcbLDM99AD0HQ714sUkRXjhN8uTF
mbHCnUicsE+vgomTYlPa88ocKnRRQ9SXkAb1HitN+F7ytNlXHjvuVY9HrdiMLA82Tg/LbBZ1cKUD
0GdTEV21tQ4gosIO7vOquPJ7cHqRhUTT+uaN2RrfEnw3dz8Sg0bWRsOKVRbI46bwaPfIFB95e58B
9oQbFr3EhEdvh8ELrukRxNjIWeiRIgfriWM0HnG6Bi7MOD86bLX2FjWv0Pfz6aFsluL0QkoEiTG/
GCu8GjinnisDh4lnuMONAnB104dGejJISR/mkuNsUQeMYkv9eEc95gZXCGa/viOUlPRBxSeMqoks
rYYNHG79jd/hcF8ITYV6kVKwwYDZ9/juBDUbJx5z/guefxYptofnxysjRD0j2zhd8TUZEyH4uhvx
IBI49QmlFSjMTUgMmrXn2sswFKkm+apdjcUbX0zK+E/iUPbWQwSCYJ3Gc3PVmZxOd8om9K25YG4H
a87fgc9cUfhC4NVV9QdnMezgfbh8ggIvODluad+R0oR8GKjuqWrs+0wCqCjt1mQIdpa0OcbK7ZzW
GXXNEr9KCXr6UPALOFdG4r5Z3PSfDXgJh5p7z2NQzEgprV2/cFRNtjOtGpdsFHNOxrnhZ3v4dDh9
hmKAu9Ui5+1EA194pTPLVqucXdsLEWr6KTJSgAqVE9oU6vMVXZwJmxN3OBYxwGw+Y827MdJl0lTE
ARUZMCKG0JGS0NtbeTxd+HGsL9Iina9bW4kLX2DUCSAwOKn3veaKX/LPJC78cBebdrm2suzGBgy9
LsMx3EQwC0nY+e5bn3qHOsSUY8pRHTjN5P4TK01Wlrg7Qw5oczo8+XbXOJsxJDEt3MJqdqlBeB38
avwxEcLdOnBN2NINOcyXqp/3HSu3lRJY40Kpo0OYTQkGvTo9Jwl1urxRg3EeACneJwDluS3INt0D
yISB65r0Gczsxxyimave0gA6gmnE9Af9rpF1dWWkFMQDpAoQsfux+Ew9aNstK5LnoIpZdCnPfe+i
qbuHBsKNH7hKRJL6LezdYQkbsOvyGuuchzLcDj4sIExLvuFt2oBKlVM/Vu46zoFbEokWHmFdd1TR
HpcWOg/P//p1aiaeETj31MniPpatTdc2uAKWa19KiRwKXPBAtU15nZJLz7aSDFa47antAnyD6XV8
TD3BdGdWJfxH0VF/qB3T+hyIDlrXfdam7M2Wn5QNGWlJB+maCDqXwRQE8alsJhMDS0ePD2LbNNi3
5DC8+rMLKSCuecXnnh61cl27BIVJv5jzJQf1iUKMJty2rcbKOAsewPTNpntZdePNQAUfQFwcj3uo
ttbZD2SwmZXpHDPBzRf1EizWMFrjTeXXNjfiSCViK2WscDT/F3lnsiQ3c2Xpd+l1Q4bBMS26FoGY
ck4mc2JuYEwOGByzOwAHnr4/hFRqFavK1Fq29e6XjGQOEQG/fs853xmM8I7zVPTzHhKh7ZBJGSve
r7rmt0s49DQXALcMWz8iSm78yhev+idb5mX5mZom8x5F0LtjIhhGJFMwyPFjMaQAYjMHN86uzWv9
c+psApq1cu67siDhtn2rUO7EFdmM4rS4s/NMRm44A/p17ms097MzZM49blz8oPilgXl1Q7RfkJiu
WHFFt07dKCo4tp++MHN8qIVcngYkcWZut21f2nVFunCzhRHIayfzqAmNnSwdBtMT/DvnPqduGjcv
/oTvZd/y1nAMMvFOWH7qHEsulBh0gYADQtv+IbuphjO6Qnzr+4oMkOdV37o05vsAqAvP2x66b/E4
6B7ZOuqeiNWFPXyMTFN3NJW8YdtcXG2kLy+hX5ZXQ+GYgQKF/X3mvzFn83K2uGyQbx7BagDorqw5
Oyz5PJwHBcapZU5sksqJ600KitubytiUC4W+Fb8SNeRXB4973XWDq36KNoxfl3VBHbfXiP25WDBu
VKljvznxRBCmdYzpjt2mjJabRkpvY4mhAN3UB0tEfHPDSedmH7n1dXeRWcdNcaWU1zo0mwo7hwTo
DxBoqmNcUFinpoXwsN18sYdVfK98x73zUXRnq8F+u4m88Sb3ZtY63+cXDVhNq4P0FKbPXsXC8SBK
/0ebawfnJbepa3yayxkTqXwIN4F5rFy6JmIbqahCGak2IXreJOn5ok6XYAX2YpOso028dlS/pds2
SbtXVXfjbDJ3uAneCuWb4+Mkc/xOt94SMalsArnjhA0AUkRzNBabWqBNSc/RWdZdcFHYm01sXzWq
q/a2INrcghbrLrp8Ufdo9Osm1w/o9mxVUPDBe6HmN+1anYOLxu+NXnHjoraQKW+dqy12BIPv4gxo
Ly6BLnDSs71ZB+RmIhCbnUBsxoJhsxg4m9mgRGYNEsXN/wzWPrtDlMSXUE3La4pTgRnza5hnX4Z8
q6Tsu+FGbbaGCn8DqS+aCkADs/wZPkn+k8QN2dYiSmcPHZHY3eLX1hdrXpjSqTI6Lav1JZ/tGHIr
d0lrc1goL4UoDasp0a5vHjI9jTctHosHVa/mzBYh+vDyxn2sN++GPUvvodz8HGKoSaf7RZHMy5Dd
qUqm94EZ1Zcm78uXyfLeQFKIs6ei9t7DMGJNOEeGi4nEyvGTFGVR7CnbKs4QJV6p3A6+jZv/RIkM
7XDzpKxrpHgfaBIg6+ZZcTf3iouNhbSc4MzE2aLzxsYAuPldcoyUp3Z0Ba++97No/JcYc8y6uWQo
dDv8z//jMPSRH7i8ZId2Fti4dfTSMHYWi/1gy8nsGsONzXOGTxXopwizoSudNzoNsQgggw3YESW2
xBx7YibxPOX2y+Wu+rdN8992SX/NJ/19q/3H//y3/y/34FuXzX+/B7/FjPFnvoy/8NcVuBv9xWUB
HsRQ3iMcslvyaf6l9P/6H1u+LGR1Qj+3YHXiCtbT/+6mjf5C7x9uWhclhYrkf1yB+38Jwq3JB5dn
7LhUJ/8rblr8q3/crYUg/SaoI988unylPzYB0sC7CFGUKEfzm981l9hvTS2KdU+J3anyrOyXJEtP
fDIz0bd0rSRVCMto7uxe9eC940q8cmVjOWDRR0d1XMlN6bB43YqftFtYnkUhZg0KYkMbnJ/rIHPj
2mn2KeCrbyk21vFQ4vQNIMiPoZMMsKX7Ay66sEikzzy2Gxe7PTp+mLo3npYcXXLO5TO/NbwNQ7Wa
H0a0hIRrX9CVuLItBgjaOjY4tnleKogPhlkw94u+PLQ911iZCw543xD8TdK6Kt+9KmIHJwKG/53C
4tEdPDjn/s7jSQFX05CAbwyT1W5txWCf3Vla1ylZkJ2v5vVxgjD4W625dS0LVqTAxcxTWK3DF0hG
ITTo1QWQUXtu9R2mbzS+LYBQJU5ZO77Tbr3c++6y6Q2lWOBlGj8/mLGD0E2ioWakiZxvRGHhrwed
mCh/aNL1fWDzl+8lRtbvBrIn0r60EHilZ7M7ZOdVkdGYrME5RKUOfw6zVUD70DndcQ3bkbtw3LBd
Pe79bF+Q3flNnLZ4zQRf5lDhCsfOpUIrTMjE5Qwr9mzdgbMPV8jeQ/aydGLwKG+Z1zfAf+RhG05p
CC8Tz9BkTNN42FdaZa/I3HSdD3Ub96cBPBsIijIgd98F7aypFvCwOYgVC/OhqXIcYIt07C5J1ya8
mpeG4hmofc7PcYzp9gGjjS2Q4Qy73STHe87X3D1hTAVOxh3fb3fYYIx/7NZpvF7ojuxY2cLvgCRT
zDyO3XoC36tCVmvNoHH6TO3ovMc66slCcJXC8+pO+7G12Ak5HM02PLK+hTfjqvF2nEC0Q+1q+B6m
sM/m8xgQtvEsv3kXpCR4z0St+cQ124OL6H3IC6MQeQEPU2wH15jyVhpIZXiQRJrmdrAtkDd5oXp6
Z0P5xv0danlb+fLnDCyNa3kRBi8wA4P8IKPS5tneZyW80LmBw8MC9l0z/kny5SxJUDy2l36DhpDq
ZBjs2adwfxELJBZuZWP2m/7seTk1M8c2CDncrw8GJiS5FdzQcD1Nt5zyfq5BHKSYTZKA/MxrumYE
8kpRpsOJeZ3ejFJ76yvS8dZbtbh9kehFOV1CAyVR77zeuMyWFGOV1MIBao45Tt+qsprLBHljwD7e
x/rDcBt8S6MB7rPnrALPFnOeuvPogCLaDv+AIExgLd1NW1MAcpVlVLxeASKuy2OxZvUnMlQhz5Gl
2LiUuigfCCGN9nkOHeY6pVZed8cico81LIUSOiCz+8lShBmu2F5EwQlRDvJYF8dEnHpXrebaOHn6
HC548nf22mLyImsKv5lojnNdWKLycWIYMX81nS2dD4XxwTnkhSZdhDuRZpF+WNX7wJsBimQ7c0TT
9guaxF3KARZfRDFHlHRBCZecey4v0kMhcz/9QqoIh0WeWmrau3qI59sRmcShJqsR+b304uK3Draq
xBzIZczjhxDwziukp05wY+1Xj5RFhFvExL/cbC2a4xwEdKqwYylGtpFVJM8GpzZxoaIJrwMJyeiK
wBRJ/WjBvPd1ddsFBuGsMF6JoBzlsSIY+Lu1wumHWuXU3owg2okRkRh7Q7evuAmKgdQYExguZXNJ
k/k+/QDoMS7AIi91aSVxl/qARNk1QOj79dNPawOQb+YQSeBckVnrIp/8mtcU3jM8dlJto02X5B6w
LCa5loykPLlbCI5xFbmKL6vegKKrT2+WmrzcJTunYffh17pk6pSmTYWNwZa1gzeKpzP8awZvi+MN
l2SeZRPS69SW1yvKlOweUy05vjTIYwbxGSt+UlyyfuqS+4tEHx6iSxowuiQDs0tKECYWALChEdF7
wWOfHKHn0h56SRc6l6ThcEkd5nha1nNeICpfTVswUQ3kIHdmiytaTrpZUrcMIxfbb1ZIrFFcEo7V
FnZct9ijPwLUGlEgKWxQWy7SJyE5tqZ9HkSk7/BP1b+RreLoZG+hSn3JV6Z8iR9d6Xe/EY4YOivH
DjlC5gpCGzgVzq/NMUrYoMrMBw9tUpwhb8p3XwsHx/EW86T6VL9Fl+znVJjxEeWARKjcwqHykhNN
xZYZ5QXyT+ElSZpvodL1ki9dLllTpApyp01YGhzilzwqagdqpkNKFQK7/5WMtkG8uqRYc59+W/h2
FvE2BOX423TJvIo4zb8TCGWl23Yl2971kpCNLmnZqduSszyECNFe8rSg4cnWLpecbXrJ3MLdIX8b
bVHc/JLKDS4J3WkL6zqX3G7RCDK8/iXPm1+yvf/6iPx/5wP5f42zcBGJ/vsh+Ov86+ev/+AeufyF
vw3B4i9OGOJptMlRgUcQfx+CHYZgD5wyFoa/Bcf+PgQHMd2ViGKhLRzSZpcc2r9DFvy/gBAIefYD
WfCYnN1/ZQh2/pN/wcVOEoZ+jEeckdv5Q1/qayZSg8VqX8Y+2YOy9TDGGrcD9MXElJNQteT8w21x
0zGIxdj+RTHKVzsg1/VPDAbun/M4cmAQkjcH/APzAbHrD62rLyrCnF3OgZ/PD8Sz12zvWTU0LMcu
8+AepkkYJS2HFfxInQnUBtAlezYq3YNxIqdMloXEL3SwAutllbedwvw+b4ZbXQbuFcFth7C9cULW
1nKmaaVRW90YD/2qSxjL2gcoDHh8q9IZvH/y0/0pFds0F7FI53XDbbP9xx8/nOGAS72l3JPBtU84
WovykPdu/HMeOK72mYz5qbygZzQvSChYiWERfP6Hu9l/5Yf4U020CScKfrOba4ZxON6+yX+IyA2y
ro3Srd58eNA6KUKkdiDt/IDIcD9E/j2NTq44mrScPlZHwawLQTA9z73beVfe0Cr9TwTOiIvefzRo
YELaDCyEKl0uhH9q0WCI2jbVtC+GIU6lr701ksw35ejXR42zVifaR/08BiulHddWUS4vjaK9/loX
5KEJf8cpTlhGpD7RlhItgKt89fDUR8EruLaFckMNuXRHZbuND3Lxv0o2w/QTpzWtnIZcF0mTbsY1
1EwiAqI2cjLs8jxyXoq5gDwY2dol9YZ0ZD3PtkUjpdPhqrhVbKvEfqhs419bytPPU7ZmEOvmdtrP
UmTAHgsq1HdrDduB2HpYYC6Vix8AJrDAIPFkUNkVPOQqPmQwO2kKaloYxH0edv2Ra4/11ZQigwNv
axrSC58h4savIwqJuHAF8VcrRfU6Vl6gt8pzU1U/uPLJ+o366bg4Z9yWKP0OME2yaR1gQdjwT4BK
51bzDQRcI/aqI/1Cb0bVZPB0cjAjvpiXN/KlYbTDXRGXO9ulAoSCkFXSsGo7YPLSpl3ox/MyTjqo
2BkpavTa5jhR/RKcUZxB8PHuqafd3BfwPZm6KTv7J+9iP96eSv9o6yGR6PkuJiRPBGz6L8iVf3gf
W7FbmXr2HIDWSuo33+ZUOyuq6OBVxMZkT7Pvdwu1V7XlPsh0dDVcdGeUe8/r8SdT5ALfq5uA7Z/B
D2FJLXiv9Od5duiSJWkUlmfTlSy3Gd4bdU199jTvJQwXcMcFjsIkn1E6d1jbZuuI1cTU74PIXD+p
qbilHp1sPq2tTMIpD5q+xrCuthyPqwUswjATa3/QbaYUwpml5Yl8fy1PXHn7b5TijeuB+0ihnhZZ
TRSUDxzcyYqSk53nrsiJmij+5Xv6cbPhxVrFeuSdRp4zV9WK+jC0dZ54cHL47btd3FB677rDWxO6
ICyN8NfoZlWMOJAyA0BgRMEMJmojav9gqXksr81SrvIciMJQq9J72VPXKKs6chcKG9SJdLYT1/K3
D0tUEe6ty5wVd69X57P0Fnj/YFka/cXpVlsfMEEuvFe1j/6567Tvo4mRsdqyl5rARueuKY03mQyW
JMuC8bOD46UBF9t0vQ5jWJXwznhe3leVNV3P3qyYzOJalVALMRuS0q9Nd2eWqqDVC97qXlGWKg9W
bNLlqiqCfkUTnbN6J1x7TXcTUGoUErsig5eNYQ+AvmLA2mkz81q3aavqZ1jkzlZwTzrjzVDrAycE
lOLKx54qQXJ4DiXscxf33TGW1jQeprJugVOTgdjnHCRsi0ZdTSerGIgv1VaM+ceIRn/CA8tw0cwT
EQUrhXp+wjRa8gmep+rdqVbcgvVc1/513ke0o7Kk4IO2wDU3WH0zcpCNjqoXk1nRsF9qB/rINE05
rUhN3z85DexsNhEO/ue1DIsfeTvWkrKICSvawoGd78dui64ukTOxC4pjiJUDTYdJJDSsG2cNnRKW
WKy9XSA0l2E77wdoZVjdtraIEfRB62QNsk25NPZRoJH3B6lHOiJMwC8C2EvY/uYe2yGhhXnsH2Ce
59W50nHBId7XC7mKNg4e8blgVvdD2dno2k1nH6hvLQhep5X1mcWWS/cyJsMPnJa4ugsSMBUaIIwG
DJYlpRk9tzjSfBZsioQO6A2ZDhq3g/eqyDWbTji/XNi9xMyjKaKcDf+BCxhOdZxnJiu/CtMa760G
aAExdyJKYhvHvh1XD68EhbxFTQIOkXoXkbOSR/i5dPY6kZ9BRCX3RAOScpYPykshzdKBFL2HQQ5x
XyNhfkpU/C/xEnN5nG0tiUwA4s/2Tp7TV1/FhXlbUjvC9qZ6mo/rJdj8OTJM39LMHe40W0UPTSfr
1CGoZi6SPNVJU1f+DDg+FQ1ylFG+DoFjavfRDaaWAhqviJ88PbhgvImzYBHknQEuB4cFEI9Med6p
7Oeyuw7CdQl220PIP2hnq7pbq5ya39RkQ5TUZLzRssyAE3AtbdS6dlUAjGUZB8lgc+VIai8n4uos
82od854KhiNMrR5b5NS/x/HCPmBqsXLxpRsGqAknVX3tc0cN8MA6KfVzjLlrMjuA3h+CCY/O6o70
HBSAxG5p9MwekfSxdBhuz/BYIOit+yHjYD5XkiXm2+xOvXOzcREyYJ4hJA0zLSuEWsKP06PdThHR
EIJEpIJGBK+k9LpQIwuVQ5GQHiS8tATK29Dp09ldgLTsFeYAPFOlBFgIq1Z/2t08mP2ElYY4mvIp
ujPWNN8VKXSuo/AgH/GsrDneO1rnsGOwMzY4mDrJvmsOSk26H6sWEaO+fiqnVP0Isin4RasWLaPQ
Sftbqt1oqXJ1PgRXzbzCRKjbyJDVyflVsuLwBLmrsrGzk6DtFRg0YAH4jU0190kbuM1HFbHz2gFi
avnCEx3Aa5iu1GPXY0W2hMX1bzZlhNRpbePwtqomejJTUzinlpRrADSqap65sLIBYgTHlUu9CARO
nXXmp2EFKHZrsQTjKbAyMo+tWeHTdAHLmb3VW8XvetWG+A5OD+SsNddbdeFEvVrSkgzFVTWNHq6U
kBKCk9HbnoI+w4yO43rbvho3evLsjH2gn0Ka2MmidAoQAEFF5nAZFSxnDNtmT1Z8bL5ltFXGLwyd
C+UsU97+wC5D2CZPC7+6KopGy8eWqi5ALqB4HOpqjPdpOV2kTwWv4ZlaL+u7CmwSyEU09qSp7O6n
Q083NYkrAI0bM0miFVA0Yj9Z44qmBYt9I/nvvLUf3Y4pizKmePwG6tf78DD5/6RuLAyTqoPGuhuG
frV3/ThBn6GnRpL1B2EUXrP/KgDPZNjijyCBkLuLgMUvO4kyDA8rSi1OjJFtf5lK+zBMPeRqt46Z
qQ3ZoTwRCyaMXTRADcWYVkEQJ9DXvHskVjCBG5YS7FzM8+RM/KNCO/G9V1joBrWGE4xdYvBo3AYA
+VQVk93w1Oryl7TG0L0jw5mWx4j+TOfgKcqGdg3dZdFeDPhEcjXR+dBuG39TwDDYeeESUQtdcwdl
wWsb77wYwCT7VkKOvSVO4evjMnlLcIjYa0Dd88biXSoykUeNPeRHgZ1C3hThGrk0aJv52UbsaQ8m
GNmGsvjH4wqSzKkTK6NyayeXBTxySinmdMrqEluMzo2pefsU9g9rCgAescipvnakfun/G71l2rXc
Cm9agz/rOBnR/VB6qOXVWJO7gYOMnUUSqP3pdmr6MSx2z9FY4E5LIjVSXtQ6uXn3vInIFUdqYCVo
v+Vr3ZcD4fG+k/GeyUWIaz1nhNMIt9JGz2Bv7SJtDeAIV150fg4JFL1qveY7KfTxRC01uK/KssPi
zi9dkHYR2JA3LxTQ9erODUhPTEHAfOpAwEoqBlOJIJxjdqibSfWQMNaBQPfYpV8Ewaf3gD+yHOkR
KzkiYUZcsaxyqPcI3OK7AkZVU0cVdMCnHPzmIAQDYx/qAHWYfrJYPDTFCIy67slk75Z0S147UTUX
BNT4dpPQ7X2aoiFs8H5dCHM5fI54p44dYwi27RDU9GQgfI5V+dsdDOBE344Zbnqnh0zKFcF7l0C9
pl3AufbBgQSFYszy0LDy1UChhWxJgpVcOpyTPzUMiIQ07dt2mdJ1L1i+vRRxUZOcneiKPU2WhT0d
YAskKWl5rFy10cjk4Rp0ekPAjXuXr7ZQYqXMbzU1rP/b0O5U0hdr/bks3qpBNlC5R958tV4aDwwC
j83C2wnoG9+hFMKrVW3ArpsVfH7tdBP5MMYlithzK6QcMLf4A1OoFmioWbt1CKXyN+mwMaezmOaV
3aIarsNxHncprQNdbBOUmfDTrUq6R7ma8TbCb3NY8xx0+GT1CNx+7p1d+l9OtqP0flpd5Dk/XK/o
0oE/HNsSI9UFhhs3D2vqQDSzVJPIlm4HOBL5zsVydDRwEB9afuGQfKm6HunhGSpPPYOKKJNusuVD
s6bnHL8YLI2NQiisyPkBxZiFPsrfVVbr+ZRq6hylVxVX7sbBXppny6VK0V6b1zq2xj2PB5rcGyOu
0LTOdLuBKPHK8txQcrDLRNYlfLot8Bl0WuADB8InGsACdRne8S61NnD6Vie0qJOouuG+a2T/ZSpo
C50bMnfUi77nRZDt1TZxFLMh9eLLmzbjQ5yP40n1PLTJZTSn1oRUF7FOxuHS/qAT0eBqKvvrxfGy
r13U3YVzRMFqZp2AuKvvk4lgyDSywjoz4G7Ls1hzp+6WBxnQlzCN1RFVb0pinf10BY9lbBesV2eT
0+WMQYTuEgyhqTMfF3+4Y5mwrQTWK0a8h8gA/iiLSOzBlFkfo8EM45fhlxiIxs6FUU7Ier3zJWCe
ZHRH6Iw9SdG+0VOiSi97RDQ7+XHfXDkAnq8Eg35LF8eTqOzqgS7n4Bz14MzzoL9XIwDLKGoQWRUz
QRe1uBJRkpJoUS8K7e1mHObmic9gcM6tiRPLWcFwDFX+C0foVxfQDrTktjp3l+5Lx4P/MnlXGk3s
toOldkP5Q74bYbIfgbsVsJd9J1k3KnZGkR8rkHNQ2jGlCm4EMdgjRikmwc3NTAFwYyGPoPSup4wK
Qd0W5DIij+ykgaB2dLpw2LmwR5nK56cgWvv7OqsPEuzEzl3G6gVxA4TgWN7KUeUHz9B+AaOvvwkm
13zxsVIdVGkNPU+LXN/4g5r3yyzL65YE/87zI/FKENF7xEjwInCgEvCdaB4ftFr2BmsNY5rm+KOI
F8gINmDMoBGKHkc7nWtBfEJBNd1uNbk6VH3xhNSWfzGB35CfbJprL5vgTzZRfpf20IjQcnjyWRDd
VjgDID+Gb7WkRsxjA4GUHdOCyspuvZM9jarIsWdGl+NAIvkK5kn6DUseAB+wddKDUsqN+CZYLZKZ
kXWvfYygU5reztb02FH+ly7yxejGvvGGeDpEAHs8rRfayoNy7/eRg83Obm+WUna3MoXkz1GWpGXO
DWjmDIOnjM1szBEmQRGQe4NasQkmXKegedGdLDRY6YrohjNXR0rchuNA+H/YWXmqAelbPLmwPUwn
qUwEWdt7UKmdvYyYBe5rBt6cVJbDncuxvjVVfJ1GmZc0Ew3Q5YLajH3YPxieV/iuiOSXziMXa3PI
A59yj1Clr4sP6kYvEdBGUrUEG+iBGRxK7Wy8zjNpACyLOUpUF3GpNwWKypQehJjYJvABoTc5otQL
bu0ppLC9oY61azFG9pbz0c/VSSgyuOypAv+9CcIzIIT+OidhcBo6PpY8lLyTjLhle9WPLOIN4mHq
xACw3BcCzu64LC+gN7DoUht2pkxkaxcrw53NiBFuGyQqS4IbqKMvdBLxp4pwucvoHCITQ23RVGKQ
7tn1JY3OQ3LAxXxwxwAfLMncxK51/TkseDzqPv5RWTyvZZpBz1aUqlaFpsdLzNrsZMCMGCgWL/C4
34rZH1/HOXgFRxSeEGy2S/xwZTUYKhIb1sxGiglMUlTRa+XQszX240jmZF5WUvky2he2ogWV9xEN
6Co8FEv+vPjhjR+yH5Axnx387bzc7fyaQg77kkt5axVshmKi+1eL137KCc2PjB7lxtWnVdTFrRbj
vZzS7CyDnmvOun2EAwvreZ5BQ4lLNrXoli1S2V3tYZkvUi6GAST9vd/004Fn/7LDcs09gqDofe/W
XwNktBMdTBBy58yc9LxYySDnh5QdOBKY8432Uz5Mvm3xmev4DkNBi5Bl7aymA9IyFfdaI7RSqlS+
+UEc3WRx2HIXrX+lRfgxhfl4duY6OutyFqRMFRVqhhBDqdwv/lp914gyMMq3WLgi9k4Bo3mBMiHo
My/paVD+yPoiGPqTAgZ6H/c8YyAUaQA/1DRVupPX0GvUA0ZVDOusbfHzYnUUWR0RfOBGs7Xd0rfQ
znduBSAuLSwr4TLismQfl5txw8XKkdIIifHOthwas0diNWbWT8BrGP+iOD+PoiFV405HUqC0Bef1
rN5qrwwgXof+07CoKz4ilAUwTu6Ytj48t6Wkx7c2T9DEGneJ5VvKhWY3Et5JKgAge6kz91SLHkBM
Q8brkFEszPfPPqOI3PywdGv6HbTWcK+0NyZWqdHca3sJH13stXuX69Wu72pzcmePb1svd03Qjlf+
wNq9dofnAcPzeaBJ5L1oqNfiSpUe82AA8wOV5Cq18+mUlsjcczfYt7VGY8KJZMTBFhmoy7I5Rxl5
pmnsb3urSu+HenqcaIUqMffsgU1T6mO6/lDZ8i1knYMreSi+OoW6yTLeadANmoRHc0ha0++6K9fp
HrlqoSIwjt3kBTFlqlwYlaTjfCPJcV79kczIKK9kEL0P1ghq2yZhZOFh4C1urTRCU7XFv6hJhEB8
MCTzaj1a14sOr625ZJsb1b69G1id0FMUUF7PSbZLtZDneQSUgwMku2bFwKBYF4cu9HCqV2F/XiMq
ptq28JMJO++x6a2rUSj3OfTB/OzIBzRPaSfvpAYbvHo9apb0HmmNdncNtT9HIODhHgDrWLDZIQLS
nWcySF5YonEXZA2bwH8h/vpFqdg7ct+5rsPxQ3ajoAMrK5844fUHJTjgBa08OIiUqS1YzJtd5OYG
lfkz1e9UlImPNLNeehHyucSwAfytZ7+F2aN5dnAZf58DC6YhqjXFBdXDwiTLqlzND3FfxXe+BfbZ
yxU3Yhb+OWomMMHNBEoiwFcl/CyrTpudQPzfN8Bwf69Va93gUutYyoTXC+mP7xZ8aVrda+S5gC0o
PL2p5u/hdv9OWwoQ2sKCNDstv7T5gDqX+P5IS5J6Hdv5rXB9UrXxi7HXMemWprwDA4sj+mADaMR8
xcZ/8Y+Tp2vrPs0x21+31iiWu07y2f7V5cNALUwWzel5xiLEPsYa0Ok6fvxtlb+0bOH1Lo1aaa13
Y0FN1pJgQ6PdI6S3naNp7Pv1xCTdZSCLUs9WDzErRW/fCTe3vuKAlBZJJSunAtOP7eizc6VXetQM
NVbzAYEkoxmjj2LT7lji+9xNxtITb7Rnxv41QbsI0hUkePdZiLRr7qO0JbTfsPi2X4YAxATnSNyI
s7LRk+4x9gfOdc9Ot7qN+jZ/p5J0YHvQjnFzGhoHoWQH8YJKyo53PpEBGUbmHDgTgV8KX9ao/RUy
5DUHw8sY3isekNOT7uIu4nrXgqUg47LOtnPG/e7Odz0LhPKLq7up+e1Z04S9AKr4ynNGIGnzojch
FuwnUPc+6a545VBMRamqGwBQlgNlu8TmX6uZiAk8Kme+t+FdBwmVvqt5RZKZ2McFpSAQNwUYpRJc
/kLxzq9D+imszreDI31AbY8INU29z9NtjdafltnCcksYqvx7Q8M6XJCQ0Nrr3Jo5eMl6QsLAvdg0
lu8z9r7pzcvhRT86YYablaLilMAu5cxmXVTiVe7ESiRwRN7t5YBfg+93DP3z5DMnfnWN3fgMdtIZ
zuPc+eEbAsSwRIeMdS6EZJ+0dfQZ9F4Qfo68E0J9Cmm0o6MAoj/An2zsmY/IjAHYsfHP1u9dBEfq
J8Z/xiJuN1xSTFFU+sFfcKhQppVXjnvmnp3SiDWMgTkV3jTVt3CceqoUuXe9d/hVkCty3D2oEiwO
DG3Pv5uYuDf1PR6bbE2h1Z0dzXlGj8gSiZ8WqYuRLnlBr4pftkDEZrvLJNW8PIOBXGfkghm7pWIP
6cj4JDZB7Ap3S8o8arvssWxIfhCxipkRkyrcKb3BuhduHBkgMokf1fUH20z3l26qYj4RjlLlvdVH
eX8MOPquG1G1H9XYU5EErZRwfIyhvJkXWtFZXHuPXTl+zxfLPiiRTq8+n+vDyvr9gdh09Sl5aPcT
GT/fxN4NfSEc4GnKUZMFhhOwcW5N0ePlGd3HMHWu6y74zor/mzbYDAP0+udgNLe5KyO6yGquk5Qj
H9PY5rEtAxDSuM5WQDV9eJXlwnrISOg9jrRXZQez5A73+jgaf0q40HdOlsvsiu/E/2SLwQcaxlD4
VHMOP6Syq16pQ7JuWUs8jKwiv+WpPx/nVkafAKOhGynSXvsUgcydNO4LvEL1RyaXDuFFFN/8YJk+
0XSrk6Qu6VSQsXkaMsGzuiyh//ntGvZEr+j7w3g03ayjy0/qZ7+0GuhMWYOkIUzlBp/wBQHdRTii
3OUDY0rSx9H1LHp1whWRJaFdttesM+1zh0UrFA2Ldjr8vOHH1j4cWCUve0mWYyibY0qbDtxBM/bn
sKOPeV2GU8SDgVpTtplqIL2uJVeznv1UP88/Y8e5wYZytoK8Oi55RBm2FT/mlQjONl17ubS+t9g/
knCoWOlvdOHVW7Pbpe17/s8Gp94QOAvGKFsAwzSNRdnhgou5ZsNq6PGaaxNmJ2VxpdyhbMa/aidM
X7Ad5NdumdN1n8N//JJa7VabAC7QZcc9B/W5HLr6hsc4CngQtqVmn1yw6Wbj7HhXWdCF7TnzGD73
UdhlBNlU5fx06smm+YlO9Orot+xeD1R5ZygESJ1fMmB788kiEkWFd71yNZKmjN8qflNEWdhsOXsG
NxKVndcZeQj8rPwe95vtu4FnRHIaxUGDoA9YLbuRlq9UgdLJgXcPHyyyLE8RBzGNMaX+3+ydyXKk
WJqFX6UfoEgDLnBh64DPklyzQhtMUkjM88zT90dktnVkVFemVS/belNWlZURcuFw+YdzvoOvZsMo
V7HwZbckW4KwhjZvE2cktmYQjUcljIPKZepGPFpQRSyB6qAxXkxM0V8sRlg7LyjZQBwqIEm2ulTM
B8pgms0+JOXMDbghJs+CpwZhqo4jsgQxkWOl0Y3+IyIjMPdYG5ECEOWDNLyYhyvDQ1ejYVBlriLi
GBZVP1K9VOqeAaETEO6jJk96OhdMuWzBDiXX0CdsOzMf2F5bS/o6kCSCN5CtNWxOTpHImw29zW5a
YcfTUWtKbuuGDSLj1yxl8wWvNPMsjM2Bp+ZBQ5qI3RZXsuRX4DjPmhkcIOWtW4yxdtTgX8K7WGKz
eJ6mgYBlO2qoFE1qpus+D3A3L/1C1VLHessSjZKpO9qpo9hPBWi5YMPCltGkOVradaJaMZZLnOjo
Aia5rNJ0K0FgCyztMaaFjn1QClHjl51R7U0FayWDmED5UHLB+oMZ9KweECc4/RP9EMN/7BLszRoU
zF/BkMnUC3rWgj5v7vhJSrONCN+gkHoOu8SUYLVJFx7ljC1/8w97SoqyNLXBK6U2aq6AiEg2oaKw
MQkSkwR40IYvdp1rj/+I2JWOI35eWr+oPBAjAy1usZ3gorZrIGliTeXLP0KCd/Qkh2cdQKK4GWEv
unJOyR0F+9d//we5FGG2gNzxGf2IblsIffjoSqHfyMWAClxrg7pslzGKq8P/Kw27eYW8axa6sH+t
NLx6y7q3PwGn1n//d6GhZvxmSnQxjkHbo6OoQl73u9uG/wfEE4e5jkZe14SNsO4Pt42wcNvo4J+k
rjsqujQUY38IDYX5m70S8B0NtJFk+Wj/O0JDftSfNTs6/ApkUpYhbUNSZzq/qPtgRuYKXT1LX1wH
sS19fcQvYAasNPrbouKpnd86IS5a9rZEF7t/7KFZMJSz5uhWBfiNMRFhGK1kiiv3fgwQbLT7BkG4
oe9FyqoP51sIc6HhMAgWCsrbRe84rl6W6sqKUePzo8fqQWcAoSHnPSkVDkgKDV9j7fJoTbdqtpMN
HjB0uoR+TswJQ7oH3r8cCQG59UBH2UPtoNBaARucqDmW/COZqR5RS1Q4HpMFZknJJm4+wXV7UO42
anuhkGLr8gl+w6KnievmfigS8uG+ltHcBM7LDN9By+t3LZhvAHAd2H/AP12NmfvGFFdgRfCONxsk
Rnb6Lk3dxTPnSva5CikiVgxTLyDEwvGbWbhq+qGDbC7NezrIXTS8TaJ8Mm1KlYDh90yzKxhd5MET
MBHGt+E2L6MTeVS+ZHeoTdpBKRlZkQQ+asAyAUvwKvRSSddZzuz6v6Yx3zGbreTtHJOEcxhQuOG7
7sPTan832U6DuIGCdE2UiQvEwofxDcn5I9ehrYAO0/eZ+qktHzaScOdNs3q3a4Sv5cTazu+rPr4L
4wtC6IfexgIi92YT+k2a7kiTcyf5osYLOTsM3GHCKwYtidldoQDDprsLShY1Cex5zXN4s4RLuhvC
/maigIlJWVydSCl6sZ5UzXlgkGL1flMNvpyqa0ED1jKtYUepZqMf0cqOCvJxm0TX+q3IcGRSFIy4
G9XTOETHOGoxeLVu2yfeMMenStVJ4boXVMrJd2Ty5JKSiijJlO0Ok00IQPOqTrGnl5lL/A9kKPKT
iRoYQ/BPoBgtM/MLhmwWmcAFf5WADAaHQClV8AHFzhjl2coH4AWEfhKEXuEOJ2cALZUrpB/G4DP1
7BhaT8PwrVrYumdXGVFofcRn4ElYf2Jovmp9D6YSGUfxLZ1xjIAqXu3qMVTC0a+a2QN15dU8bXYF
RL5ePCa+CA1TdocEHBnKtiWJE4UBGyGSq5yRT4+zSpu8uCMaRXzkabwvULtspmL2UBTSqMzbetII
nZw8Q+puJi94oFxFPQ/afZVON7AufjoJ/wdxq/xFSvr7AWOqqNkQgBrMxTiAfhIFCmnrToQLBJ7A
F2pL2eaP2DxY0+Vba/QW/QIZYOMogGsaJnd1Qro2hP4h8qtl2irBuCuzYDutK2WhbYcQfJ1xyYNo
C1+MP4Z5RnsvpjuoMWzOu0+A1y6tTKlhPMdbbIBUxaw3JmwHqCb0gUzju6XelsxU1vg1hFdYtVIW
LK8zfmUxbWz1ySFpVOdpXuvlweYZr8nlOVvGd2J3GfYoJ6s91TkmkfaQRG80py1hv0O6U8YHkm29
gtEyipiNZd20EX0Gjda0++uLqq2y5J+Ulv90UX/Rh/dyxruH5HuzZI+Imi5GmXgRErhlYmFbEEUO
nVx9sch1WtEqjU8x8jffq/ifXhyG0C3blAYYbvUXyFbBdtjGrkO2syZ9IBfINNx08sIWFq6XWO+L
2KCwXMgNMwHw2wCA7wwUNsoLLdsU+Gl5w1Gh6k9qfOapV5CFmqfQ3mWOxzCetntfqT2H6c1fX7lf
JKrrhXNUttIC3bINfQ7Z/893o8YdE2MR7TeN844i0OtVy13keU6Xv7k+61/0yzfED2KCsJoBDO2H
Vvan274PUf+o0FQ3PGU6TUq2yUPXZjBg78P6737WD97Un34ao6vVyuDoqgVB7IeG/6efNqIHQaNH
f1CDdSusOzrqQ9yOe7Ks90DXPDwmRG1E6ATFywgRFnDHTjMPaenTrGzS8Soj/LMraAnTOXlcHata
mkH5LTZzlj+rIVJU3vMonHl35vusKO8TsiVG8RTx8I5x911pUA1Uo+tk9QGdi6uup3lPwFd4PbYf
tMq7zpwviwaeZLwCuXqcbgz1ls2OL6DJhDOGfW0DKdBzrK/ZpL8XpCvwYGJIZJlG+Asdt8qeDVPB
65CLQwkPFn0OnRVHCatrutO9Hj5lFhHjUQ1QI/QUsnFDPOvLV65cwhSEVLSzW6aUSG+A5nrdcK0x
F2fGE+YEAGjoGnkh2tD0u+BBpT63kVewgipuS4aLJBNsR+bfmsRDz2WQ3wZ2eGP1rJiMsIgvwClm
zs+RAXqf2UqQL3snaggSv6/kivMjtJpMX/TZ0/wdaWNq156FLjiC8pnEbp19R+9xVHOfUMbjDIQ7
db5s7bvkEgjVV/A3jsVbj7YqkjdSu0ugIHb7Xj2k3d3Am8MaSD5QnsN0IKr1xxsgB6jcO15tk96h
xR7bU7fVz/DBBOkCoPk3eQkO0e43YzTvFjF71tpF8rQaFG2dfUzDyWvLidOTqRz7DKM91yjEGsvZ
dEDp6oVd9pI/2Fm3i0J4YVlsegZy7Iwt0QSQoO0SNyn3M788uoyNw6tt6XtuqQ+95rnPtNOi+aUm
XGTxEaZOwD1JoO3k/JFEtZdQ8Aiek1JfcaVo4hrXDM8ZS7XSiHyD2owfVzA7dxrjgKxv4zRPKY7g
0Trq7Y59YxuxpwQ9GFhPWhD6LDT20rrggOUol/v1lSrg++dTwmSfk7toWKawocmwAFjXZvwdt+4t
Q4AgI7Qz6RgkO1s13eb6i60tG93kj/XhXkzE1Zu2O5inwaZ4nKMj+e0HE4YarHnyoGCDLuCg1pFr
e7fo5n0mHgdzuBIYIQ1pIXjZBeEjUdqMmgVNNVyUyE+YLRN9xzDkLuU3sZVLFGiu1t/W/ceI7MtE
JD4wBzPUI2JLdtgxaK3tCNK+dQJqGGjKWPJGi3pk1YLpd4VBVls1HrQ8cPXqCx4bsIaKnVAi4Hs2
9I1kFhIFkKYQB8OXmIZ/VtFyIx4qS/0A/Y3yb7Q/F/wo6DtcQPiorXxde6rtG2QLnrnsyXU70T0T
/wDlUSgPZvzcTw+qUA8K+gVnjO5TmKILecsaOv2G0ZsKNBPnc99+IOfbtcbL2COWd5gqjOMxCsL7
taQciZlmSI57k+F1NGyj6qNon6u0wvTOO4O8DUvddv03NiePKIO9pVWJtApZ3+NxILD7CoZMaD8N
kjcl8Qtx+IVlZjebs4uZ1FU0116RaAXpzoStdiriIHqLNeZkktyqlyzleSHlWsx3eKI3mOWlDueS
nf/wDCmAqQ/3JbGZnbH4zNaJCJq8WWd3c2wVeEk880Pv0cojvmUe1G2FftH2adR7BjqP6KlWoMHQ
uM9l+oQE3R9BH9mx6a+tRK9lN5IsbqsGWFIsuxoluVl0PtOmzdAbXh4RYZ8RXphhFA7amxoVGpPV
fYJaJrNwBVG3WIzILR7j5jUkSISgiwPfFunbT33yqIF6oVZS4EaZVuY5qnEgOQ9H6hOoN8a4mpfc
Z9N3k7anLvv9RFQvV0FhpNXNyzHKwdEzwUICd6u0d3W6HAL21wXzBatBiRbvY7DtGnzBED0xAiXQ
MMT+FPe8GloWtlmXPajjCc3tbskOA0Qs5Q084Y+P8sMIpVzIlPIk/QpuFriIfNKyoaxiAWl+jCMK
eY3Hlo2o4G5lIsZInDkqKTGmsuVG2rI/QqNUuD3voZTOlmwsPzQxmMlnc77PjcKzUfwvaXlMbESo
y3rk9YF2oiHfhXHEUjTf1K58t5fj4OxHttKpeYXr7xR0j1iU+5FRcLNLh/2gfhtZDafduY6BCcji
YBo3irmbULKOt43ixcM+VHdVcDS6s5juQSvUwT6jKrC1s0S4qEPjRSOyb2vCQZXPdnoJ6L2ofVZI
GSo2zoITkfdMf3Zj/Yo0rFp/Tp5d503yqsA/R23xyl7KDfrCTZ6IQvTsdLUH6dt2emhkeI5nGglu
WkedNmqyrjBV5HQ37KW9cexdxqfuXMlrhf67G+vtAiyqGcpXO0bJoXuw207dmJD2uDXoYVM/VKcH
rTyU1vWQfhvkq6ZnjxquBEP7Yje+mfGPJDi+IsJTJ+7TZRtBeV9UGpNI95bXCXYEUOSgIFcyYJ13
EOxFlMBnEYlLBpBj7q1kMCwrSMg4iapi49wufGHJEiPTlPg2eGtzq8LP2bDyzCogYIM3EVcCQIAv
utvWkB/kEHqRdmw4TM1qR2jPftAeF8e41UukMmj8QzZQaYOSj1z5ylGea456bGKMwFGAVvdTe+4x
WUgQHFlQnbXsvuWt3CmEtIyR78gXmvtrYTMnqR+D6VNRZuI48gNbbRevHrrE9EuNTQw4aJ2iAwA6
phJ8Md8UYKad4/gFiclmBjJNLa4cwFfBxEGc9p4Z0M4/jAjNcJ0wXuhhDtGvcFtXFuYbREfr72+T
IlNF+D4Mhr5q55Z1uOuL5CEuWfSU60suPS4Nj3U3blYpDwBfHwgc2D/PdnQXrXnO9cF8gx8u2iQ5
5whXV/AbmqhHWQ1c6XrlW1HkZ7xissHcKCz6EtxCpYPEVd1HeXLsVHI+q9lLo9ifMyq58jQUvHxL
N0sNipMR1MHqvZquQTcylTfJDf2qsc21eraPigBp/oX1RYVu2kZoGqf8LgJeAwG7huJJRj4pS+S8
0TbQRLHsLWdBx68EyeegsrgfbPjI1a4R1R4B0jZX7etorVJEe5PE06OoSPww9uhRtjNQA0CPLtrz
KyNEJROwTwpKL+2fpiB32Xr5FozHNcJMQYKYTNdZulKL86uqu8lTyo+88XEstfTRb3pSX/dNeNCb
NCBqCUUHrIi8/95yZA4WMUyDxnoi3NrGSLvauFN9WebYb2FGJNZycChEI4eGPvSllX8XcCoGjv0a
oFfXvLbTtNUnBuF8jxA4vEDydoDsmOpUn1wj28zdQdlyGHcI1dQF29bEhhAnhPUtt+/7jhyQkNdf
8cLdjHxIm0l5yBFTdAzBgQOmYeRlwSsbZCrPfG/MtMrES43QpnRkEILvu3yEsUtTgGxhC+Vua2QL
Z9gWSGmYyV0xXOWL8hI26bE3tFOdvIT2S47dQBmH3ThfsV8DkMhWQBmba+geh6Wrd0ibdgzhIC4e
MXJ4eRHf/ejq/h8D9TdxCPqKYfrXc+n7rBw+iz+DoH78kT9G09ZvqDUxHksNwTsOb2a/f4ymCUMA
J89RAPBSN8TqP/9jNG1Yv9kSQ7iNGXwFRUnmOX+Mpg3zN4MJN/RmYQkmzbr574ymNdX+1ZzNBJxY
V6bctM8Mu41fzNkLn2CwepKB50rNn0Cv2e+kCigcUPCteC2wGueMCQc2+zHBR5WXaSKHpbAY8B5D
aK8fML+pkUynKffRzPLVFxgurzGxrVtQ0wg/2rDAyK7IRbmGaDfMezXD94UtrwWQZwudZ2fWYhSy
Rsfai1h3gMBJwJtKFzujclp9R6RC/BjanVb6lVF20XbMaxbktVEFb0R+03QPjcjQYbN9qdBpIK33
lmKahBfDAU9cgMTkQrWZYImVYp9tvVQE6U0f4u5EBSdabR9Zwap5ZZNzrRbY2TwNKACGNXvJjqI0
m1PKJhTAbj06r2DmgV4EJpwVFwO9sxymdELTVdrq/L3RWjpQEDfaW4L66SoJupEMsmk4S61kw9QN
PXmT7VwQpoWZiFOi0TRF+hXUUuUkFKYrO9kPOVEBldnqPta07iUJw1WZgfUNNaVTycGrCZ540Rej
vmORiIy67lVKD6hSw0vQw7HFBeg0L3loGt+kFppPMiTBPa2d+iaw4gEbPGyW3DUbEfHWK8Hlu/WU
XAso7vHAS18vqabJZqgM+LT4XzE+lTb4x5bhHrW6IljbkwfosBytK+VGBi/Em8GaOYHsd4OZusAx
9nyKosZKacSHFjua7xjeHOvbOJve6MduVe1cDtRW9vLMvNXa6+XSXS9J7GEZo/9D8qHn0ldF/r4o
+iM5gsxjmZdXWo0mJHdhq15pZrez8uUG69uDGjhHDAtPWftJFNOlXicV8adRd24Sqi94l8/5EG/Q
vd/0HeZChTFeHBy0gUSk0RC7IGohEsNBLZJrdFO7xqhvefwY41I0CcbRODmhSpX+KI/llNZU3XjR
LH2LeQ/TZBDt0PGfFxurlU62aiLzc4eRCRLRvQpcOglwfZBwpj84piXurWwpPxK1PYiJW9Aep8mL
ZKagvBAwjAfJ+NrQoEGo8j41SSdzK8xz1HC2afiDNisvbJvYedf9F4lAV5adXEzbrk4FsjN3QKD2
0CJEZlO8JYnnGIVDcy3xQRggN8OhPnTOGQq6x8r1YrXqNhaLtxjOs6O9qfP1zBwfJ5BmVO6oPlsa
BLdgfqbc8POG75SaUQ8us84wGDursJ3FRxt/bzGIVHpsIrCrEvRy3fJqGcNtsHT3gnAsBdoAFFhu
Fjx1+URPfJ1Z5tZ2UHSDhmwdnDmm4RkOy4oOZLBtnexI3SIVRS6cnIB1AwtWtuSenW080Eh63Ewt
9qaATGfwWQza3LIr73vlMco+9D44oRR0w/lFt2CVOqCRMdio8Sktyi2PLHXyIdbCj8hiuB2yBJoh
nm/idvgWGTR0YeDK6H50tId6KspdZDjvClsb7rrTQPITTBCKOPS9npLejo7Ru3FTP8galbI6TiCL
c+FCxr1FlbENLNre2hoRqhQvGITOwwqOnS2snlOyzbuKUCMLCyntp6GwUQiGmg1EsbfQ70UULH2i
u1Ywfpo9Fr2N0ev6bdyYo0dcBt7IML3Ehk0gNmz5vN6v9zRep2AHho70jomEJw0C8mnK+umO+b43
1sM3qZRUe8lwNRN6IZb0WbdMfJIoYSVhxEybDxjl7/Nldod23Ops/JflRo3jI3bBbQk4nKE4q/82
u1ax/gLh37QaGipUsyaL/TpDT8ch72xrhi/kPFjbJeApbl/EgJI9nxj25cl9MdY7Y4almovbSsY3
an7GEXsOU3tXDdnDVMprWTTEb6czvkq3Yncok+FOV8YDSCRfay/M1xaGDXejNZyRDRyL7m0YUIk4
bd/cZ3K5GpQvVsaPs2ju9PHowBkbGvmIqNlD28vkB11Qt5tG9o1xNU6ncDkjgdk0CueylsRYVeoz
juBzBt/bMHgwx3Y717cR8vLS+gFx9p3sOtP3uWjOY2RL7EsEzGJbwbwYSkIRdTrBTvrYtfDHzABk
242DDXeb1ECTRYWZr8jyDkOK2PZ68NVO5gG21p783OAEeLd5y0ml89TBRmRU3/CaZvegLOSWDsOj
MebOBr88IuzFDFMfwRao33E3Jc1u6apzlxk7E40579mlu4k789wGHzA7ztpIi89D0A3YVVLeAAks
9D4Hj6HvlrR/r0G0q7N10fBN6IJ+dJy2Jj2Jbr4vOurU4kZON7bCpLG9qMx0R/VkYBq1ROuBB9k7
Je4xrBYGS5ulo5qmRgURmLawKFAmZw06CnV8i6v23MzKO+aWrzzWTv2cMtNlgD5b9HVdvK3xhbjg
O7YyP9TQ0fvQeoCOqj/bI24xXZ4VVp2wk2/yfj1+S5E/9o35zV4a5hPWRy0VLHjd+9L027FVEPvP
QXwEiQmzGd17YNt+OxtbsXoqgqZ8iRRClNtYvcwL0I55uTiE5/ZsndSEh6v0iOtwK95gs5j2grEz
h+8bKQtvemDwLZNeZOtXejftEXRvNNwVXmexemUugK/f68PR2YdMfJQB3bIao8KWfEnpORxr7VbJ
+OvnJ1XtEDlO0jGvl4aBoVqbic84y2wQGjrGtC9sbGgti3XyzvezeGkDIOfNMh2s0bwCaPhl8oZL
Ydx7U802GdEX2c37cn2t4hnO7ButeTYYcHEwPS6TfgpLeCr27Nx2wcUO5fOUpAfoCAQgYFKd3m0U
5yy4pxOQWT8xkcmH0a4WZBM64UPSV9gXpsGln9v2RhezEIjoiovRJwfq2XFYizYl59i8b5r2uu+Y
+ys8PmV3SGeb21iYW0xa30OLXYJpxlcozo5lF8KINhHzGWnrjbP2YIUkk1sRlq4RaLiLvWS1p5/J
bzwIeWpjk75LuNrSKFcJv5+lorrD/IT45hI2vPYZA8T4EhOygRg6axR1ISGYRpJz7k5vuQV7YeCX
nO+zJNySRgD04VUkNjOE4lsV6pvBme9si3X+jM8T5QYzeWsZbp2OR4eYkSL9ZjJ0nBZ2HVN8XdtU
g9E5A2MZQyxQ7b1lArO0wr3OIZ8O2jkrqWxzAJwJCX1ApFiduRL0gQnLz1zpxeuYRZkuisauY4h9
QU5AZ1u8m8snCwtqEn9bqucogVeKLBNmPMNVGemb0TK2Ibx/Uls24KwZ2SjlNXsxkFF4ooBmCuto
R7hxaVPDfazXh0RXvXngF51P6FFemtq8H0m9eDYr3slRsqcyQYJBVKoOAxsJfLTMfhh8oN+faS2H
bRV+x4XvLTOVLsWkmrXu+oKdID+jonInRtcFQw7VsrhFSQec1eWR3shfANRv7eZ2pBS/BWlkeUO8
zkIq5kKVSUFcC9Tp+tNQfypGuJvLm0E95VXnw1slh4c9VGJss+rdniYmJ2eJzKP0AeN5GFG4xWAp
WrQfn4E5HNL8pq1YFnTlqVWz8AVTVng7j2L57DsQjmSslwAP+Pbo4sMyZBVCG5H2yBOKIZY0Cy+i
1qh0i0ucMHUFGPUUj3V9MNmzOvqqcenQrc+q4RXQDDeyE/cFE9uFyi2FpyMZLk2KG9VFREC4+Sbb
Ha4/KNNuMc2uM8rvhJ54CHsfTKa3zlIRDFxHHS9lgFy6xFHdFzRGi2zfWaa6ky6+d/0w3hY4wUW9
qhOM7Rwy8ZSfhj2/klEsZipvFksoJhK8fbNm7uELmLfF1GN3PcWK/plLipMSLAuoqE1AlVM4NAoq
GO+eByNAO6QbC0rY2ic52F9LGd3C+WMt2z7St2PN8Gvi+pNlH03vYzbts0RcJayWZOXs2szcDc0n
on7fhJxgBR+oMG86MW5DMbpwyHH/IE8pi1Moseeh5U8ipDjDXSv3eX7HZ3U2VMAu0dpPFi+RPpO3
OpMwvdcAjhRXCZvD3pbYjxCRD18ipnXQ54emta6GUD3bnIPXRt7vTEFvOTYXLYF+licICwSTVZao
Xqspt7MVvWlELNfqKDygIClkyiFmXcKCZnZQGy2Bci8WvE3SPJOq+TrNQ74PE7mf6irARBOScr0o
N6SBUsmo7FOTl0zeZWh6s0h1tdT0pAJZTTWz5k1giqqlfSlC4nZT2OrNJQhUiQkYt+kmI2/pCO7f
ww90JaqGAAPipEETbfkXvxYknMoMwkh4uTkzS0rV6yB8mgvOxtiPBe62tiYRbMGgM+V+jT8AgRI7
q1iX+GX68TWyOap11m54yb2cBjhU31KiREDE1vmjzjMLPtmfG83xRiYHmygejplOe0evctYbnqYu
Zslg9u3eMVkO4a28z+ckqH1L4VG06T5dA9XRkjfZVlvfAqozf5dpiz6tCtbIi6U76bInBI+ooE8y
o5rVXHlO0/qjboOdgKXEN0606shQDCbM7CGdPyWC0aGBl5tMmpQjw66ns4IiifVzgbF5q1njSrdB
9L6oB4P9a9raV4BKn4t53uNc3cw287GlRgakhAQdOO1bHg47WeuKV82T7o8JCN3EFSP0K6gBhyQU
w12N5QxcFPY5UAiSiTcjWDYns33uAobBEsGWTrVpFKp1iKvbqt1hw7VgT5RklRysuf9a4sP6lfXg
4Cv+koTFFc9Pk8x4LdkaPWHED1q3y+z2WxPm8a2akrvAXolNP9QrI9D3bOXWUCZHbYIt2kQbd2u6
9LanB5WK6G3qFUqphTBBqslypjbWZuOmL5HZbzJWHFwJjPoevNwluC4MFR0TR9h01c0WT7GCP+dY
hXYINoVa9AU4zRTu4Y0E6s7C3AASArX5zQBWSiEnO9PIAql5uXQ8tWw/Na1S8MZgkoN4TrlvJD1K
Yb3HkZfgH7EOeOkcNAStMCIkaSUNjxCJdkshRG87LwPtZOos0QuDcP4+G7AUqQ6V0/we8fZvjSn/
b6I4JaPDfz2H3MbFmsn6s0J2/QO/TyGFxhTSkuhyJPoVC7zWf00hwdEzg7TWdFVp2KYwGXb+MYWU
6m8qmlmVAaSKA0La/y2QNZ3f0Ingl7BUwWmyCm5/pOKSR/uHXO33AIH//t//UfT5pYRP06L0/UXm
pDKBNMlMBoYv+XTs0f4sGOoN4O5RR6WcFNJ8iouwHlyrNcDDJKM22iiumuVxnuNsfZGRZkNmujbw
6Cxq+RyO/N6bn67cHx/w7z4Q8xMUu2t8rdAFF+VnBdMYgo7pLHoIrR6UdVhgKXdhKDAxGxSib1iq
qH0JamBSElQrvwCtT/lMcFv6lkNNHP4Xn0eiSJYOEbj8h/2LFK0isHa0TWgTqmJ275rSIRxBQoD2
ga2aSgme1currHSb945QWEIVyqTd5rXBwR9i7zfcv75Avw6NVRIL0U6vw2tY/ciq/3x91EYpglC0
phdhXOTULpcKZR9DDlJMeoJ5NhnDV2K9UtsGrZKWmt84Qdj9jULvF/mXukq0bU01NGloYBGl8edP
0RJAI+zKFl7XDfWzoU/gy4u0sXsA6TNAghGMzb2lmFG8BQ8i0/1fX4R//vGr0tKCZ2rxfFjr4/Hz
TdKxC5wdbNBegaZ0cqHAg5037CbWPbW3dGAdCy4WQuJ4dUYZBOS/UaSte4if5W+qjveOx9oQArqu
7axbgp8/AK8vUU6q5BzlIr2R5oDYD7UXjbvTdBgeYiarhL3PP2y7JoaloJfVw7CsTjUmI+03ckQR
yfz1Vfmnh5lPZeqazR3P1SE0jUPo508Fv0oGowOSh8AGHVRO2eg4oTtLeLhiROGF9Vy/T1WEYKAe
1/uj17PsqtWcltWfpIn/mw+E8HD9kT8p91TB3bresFJyypmW9cuFWhqWHF3L0KUpFFQqMXgBmBGm
OoK/U0d7uOUcCMmDtEV4O6lzTpUzMX6bLKUQrl1l4bsYc+ITMh4LWKF4Pg1yAHHa0ujE7Ws0F6xX
WQsr2j2nEwSRoQfQfgznBAa6Rff7ZIM9CLwk6YEfjq0djZ6VSZYsfa9Hg5fr8Bq5SCRNkh0Tl08K
r8gE+5idt4eI05e2woSO4jGzwN4+KClBESC2KgPJBnFjzyR34h1PnBq39ijLjtle3xEoY9k1Tdwy
GZmyiUbcY/x3QuD3ipy4VxghlkhFjB9otVqMupfHvbzXtIRzbdCb2kLTHo/szcdGR8LPUM0fui4A
924G3xMnQDMgjS7EKhphZlLLvlKeNZL9Vu/WmHypWR9YnkEOZ8ik0uaTd4bVhVtwkPMlqwKmtYj0
EaBZar9+eh1UEJS5YOKmLaGYx7ODMC6GQFDscoyD0ZZqowtozWJtcYFoMu3EZdmQ6EbcQAeKp5Hx
HiqT+jZhxHR2dbMKvzHfEW8RpEMPEGY2WqyZ4OJbOs8wmilSWvvCxCQ1d5FCC7XV+wa4CEIEHVkR
JsnWpThDUzUGTmq42aIZD/EQkxU0i4h57QRXp8QTFWBtA8DZ137IaP2Cd6pgRWFNxqepqs5moRZ2
m0ZQxllT/sEAxjiKupPJd1VpjgU7GeWyDEHlV7aDltSQNaoCRvATOygAApSWeYGoAHzm1FwgLWno
f4Ml0Bl8rxmIc6JDTQIoNbn4xUzwVQZpBl45dOOh7yttPofx8kFOivONRSSBEfPM7guePt13QGCy
GyM8CvQJcbYFOKWl35wY6pPSlkGCtK57ko/KRUm+EWxC3oFMGeUPjskNjBNXvYsUTHWQ1GRvvuG6
47HvbIycpkqOjDUX8AxFzMChnm4mu5uJlB5XVkmm2WSSIk0fpJeEQMEsnH2uE+b7YWG/5vTtQ+WM
lK5JJgMfhyfAtQAbS0oSAcqhGj5oxBbMIt+PXLluEuIQzSWwQoc36R403/oeSsROLhXvHgSN8sbA
O3cMu0y54ri0N4oa5WTBDo9ZxDi1tbPqUJlA5zatM6D1EnqBtFbrUFiN6Z1jtNpzriaLeTQVhHA7
AKQFYZiMgHkMdurI+n0g1wS7GUOTXn0KNbpwmS9vnHL57QhA5Q1F3EzVXNDvtsApkX1khnI3TIaY
d2Zog0julJcqY24mzAC0GokrR0g7SEcMcVUSSQIrcpPLtSZSTTMXPKCMD1vctj4mTKXcTFBKd2ZG
AwQ/gSltBcqBqUkcHmQ9vwQO0Qn/yd55LMeubNf2V16o/aCANw11yhtWseg2TSeDe5MbHsiEB75e
I3lDIek2pHj91ztxzz10VZVYOdecY+5yG8rCoR2Ty7Tk7zXVeltljyCSJncVFSXOzXk/twAoS7c9
gFA6D6m1Gui3JpK3LoDtH8geK0gXrW1wwE/tDVt0eE4n9OSMF31G/BqwOpv2yFW1LI1LHpYkqBc/
S19kbyGDtAFNbIuhyqcaPzuoVzwnsjLwupXDVYQgM7d+3j64edAe4pQO7toNhg98d84nWXX/ZejL
6Qg26Bb17jEqgmMaLTdOhzuzZF8Zu895nlfbuS1n7TkKIUdyVhAg/+TJtE8yE3esl+Tst9JdLJJs
Eyf+waO3Qou8uGDI/xvlH5Cse5OerTfuxMs18pIFDmHjuvy6uHSH6WVwItzXkwh1p2xLf0LUh7xF
wxjqJayRmas0efHTKIU4zMIKT+iQq3ZEXcqs+RhGGqYMisNJIY5tZwsj6F1bR554Lf3Bu0VFrMjl
9vZsn1krzsWDOdSvoHrdJxBfzfJsSRxlE4XDf5zR+KwAmt4r+nFWQPjslL7ZfOy/CkNY1RmoVpRc
A3Mq7LfCcUa6e23aktbhIHFfZnRyP0qZ4FmnUtf1d8R84OA6ZMgd0Ix5Rjeh6eff/J37OyrkEITz
IZ+upBzBtjQT5W6b2rCGV9g0qiSO6+HEN0dststgBbtqyhcegEPyEvtRcqYgo6QTBD3YWXGV78Dj
iDHb0dOZUh/rjvhcuwTzk5WazmWkT/JvKXq/RM53xo0hfZoPUSHlp1lhmON3Bmodp7G3Ja5J0aAx
deLkx9KMNtJPw0cVDtWjRyQdpY9e0XATJKVHqLav//p9gNhnLMn8YiCtafDvMIYk3EKi2V06wQCj
csii3GWQV6tJimXt1B1zjWIP1gytlEjHJMlOA7C/o+RS/NYvljUiPcCwWw/BmJ3TXrD1iduO8Fof
xj53ibhtz45L4/fnNMcdAi/9zI9N5S3LRpkOSkaUJ8c6TMJ800ZdGu1gL9odWAI4sAB3aoUPqKWZ
jiEfQTwEXNPJ+sraWLwtIkwwnimd4Bm4jrcbr/Oshj7qqri2WY4Ba2Y+XNXKbb6yxnW6Vd70r3WK
0zLocuehwbRBGyE9k25mqebcWbZhEjJoiJnxEExh9RPMBaq0cgp/oVqrS6mALkRemhs1JKNxa3OI
PTu3pW9mL40xR0j0s+8ssxds16rfmM5CetvoF/zAnccjEEDN6DNj4VuLXIR5tsJ4Gu18bUMZ9xz3
yOE9885nlwVCqz5CVb3FgX4o+9hII5S0iDhflR+wlnR3qEmohRn53yHY1YLykAeieXKXBPr5ZGjC
5ZClxg4esn8FpHpnK+ALdrXP2qR86arSPie2gT/fJVeR4pisfdRUt921oUGEqwieqyH+jHpUpomg
9ljS1u77B8eq7wsLxxgJ6bt+8mgJrPLdtCyPPuwoeg8G8ygL7Chx3NuP+UKWvglpvVmyT9+hAIdQ
PJLamQ+YfbUdNig+QbRM82rM8lhIN7aOJq0928FrzeSkuizQBPA84+Ax1BIsE9Jq1DKhjiFOmfiS
FmNdPyae6403szLL6AvaDi2oW0BOU/TXYmAz7wsaY4ZXS7DY2WZUTqjdlIyKtlm/Kpdwh646Ftue
gH2DKzk0UI672DRxwXPlU29mzEijp8rEyXdGCw98QnNSatx34H34aMRukX0DV8EpWUJ37R6bWUfE
VBGAlAzSlNSBLPAF5UZSPAoXs2detcRNI/dXlCXxaz1NOd2wfnEHIcfc9cpu7z0Yec+y1ZFB0QHu
8ol8UN+d7ygoqwl4+Oq+HSf5JRDS6C5Wv1Vnl1+TLDh2pc/t3Q2roz8E0QPW3egSdRJk8AC4uxAY
o51J0QdQz7zvEzFts7oNTx3b/e+5r3F3sOMheuni+ui8qXt1Ex8qJjVgT5GcAOEu9jXNsIoaKBRs
wvBB4/BpD6Nto/JZVG48aW/AL+mm0aFPcKJPXjDtuTMWeAq68b5IBB78sUkwCkzpUxq71n6s4mG3
mOYdq1HznhPae/CYKjZm4uVvUW/A0+h9bEtpKdDsJJgz3zMQf6PmV0ef9JpRc9i2rS8PJj/yxmrN
+hhUTnfOqqbd9LZn3zfjoLZm5RxkHqd7jijjvQnGK8cBGCjTy8CEAyHHL5zl3HpEKZNXTtcz3UYU
gmKKX4WuBB3Or/C7n1CSW0SSLKgqssUy3CV2pNidJAt4ovxTVvIFaId75pl1VQJhFIFpXJnkOx4z
Cpl3hn5BfFkH+8xdsFW0fvoqlLhZcKhg7xGVssgWOv4YbGfbe+Z5lOxwk8cPkkYzYjEBNXaO235i
DZnY2yZqH5kq/4LyVp2SxOba20Pooa7J5BhYeCSM8uSytzsXRWds+EIAANqw+aatzgBO3ZcvTTpM
+z7qb3k9WtewTfzPqRqJDgz0L7eJU/xm7vqLSWOro4IbM1zOzsQ+amKzeAZodvSKNNinLlHhuE5e
PIv+wrTPLkVc2Sura92nMrQEl8eZCt5oNGHf9ePMHioMzwm3ZDhrA4DKOp4vZkayxrL787IM2pfB
ndMlg5gGqNCDs9wVWf7bytxNTbPcmJrlc1P1zw0spBv2re45mRz+d481eGU5n7Y7bvopLS7A6e7p
op52TZOrO85CbMMLd7456Jd9Cx96dsxf5AQofGt4gXo+SqUkbQxO00vdtyVmTzpHzkuSLmvPri8+
PqfXqnAPMD9tnOZefacs911NHb6DjGLWioLBTTBPTF6yfeXzA0TBheNSCsYvs5nVxqEJECFZsNGr
A2LFrlhhQH5VEyuWNFlHirVpOLJ4X2L+mlnKTckzEg9BrngA/J4iU5czBgv3DPLxua4SfBezS3+w
NMXNtxiDieYey0qoJ7sQv1gQlAdIvTHRfKg5ghqJFe0DxTbsaZK0B8PeDR3DSoTvcTs0dJkDqbx4
JYkINiDxjkSuOi/NX8B0l3oMPnzD+qKp4bnvU55qbngC+kW2b8istcG8BS8OS7g9zMMHQMt0S7bl
i/QyqzgBjAuAHPL6uKJaFh7uhBfINhlYqxOr1k2olgcx1AenyjfQ7kjPqTM8MJvIV+Nw8XR6ec6z
ghz4mB/cqifYptrBBLwx8KoRH7xFow4xpJX/0hDDWUNRbfaDUGc2RYr6ZNwHu7rU4FsVN8VlGQps
cKQWvRjsO/SOBEp0Kf7O4URA0QEHOifNsVaDPLtNS/QmVdE5TJcHdLvqWLQwly3C2l2fxjcbx1Pf
scey8pkPBUYIh/xVl7J1n8ziYrLqXQhMBHFHYpHYWBimBBjLYtlTnuew3ARlXSW8H21lPrbRtDz4
9fKx1P6vUQS4K+C7J8M9Pn0OKfqVMVV2B6fBMeD5OP6spNx6rfXXXuYbdvpta3THrCYcPy79fvKZ
RKf2yKXiDqMsgwZRpweMImusrSfw0t7a9eyHovnVxMUVl0ehihdd4ZyoZjt22U66331gB+vYNi6K
C0hmhA/F6O4boJZYwLfBCB8NQnLU23QnVNRQjOleVPQxDlP3tSQh8EfinIB92SVhrfJGFuVnI8PD
JBGPOKGMR4UcaNPiTrzrGqdRnEDKGhxxj/XJM55RTXIAugAUIAsCy28BPJaaudBDd98VNVjRO0my
xz22buIQ6OARMx34i3RyHxuiw4oP2yyAbKTJZNlqasrIf1Zy9lk1L2XfCu5sDtLAyltmGYE/q4vu
ImEL9ZRKyhGTmA2uysXv6NLq9+bNnpKvIMVrcR+PsrFZN01B+WLGurtlZXg5b9VhtJca+W/quoMl
/PIaR6EdbwIFE/fYlX7ItzMCu5LcHvDff6eCu14H5c+NYc4aqv3lAsPj5ceNjEt/GV8GDcsTGpsn
NEBvioClgwoCq4caA2FPMEpsJo3dk3NwMjWID3WEwkRBnUmpCX1Ire1G/FD7fgB+rWb5lWXDHmv2
dyAB2A52AlE77TZCMwBdhyU3H2n7kGtCoNSswAHHhKnpgQXFIc/RlOINVpouiBIW4241Xthuuh9g
YevM/L1oIuGyJE/N6EDuUhMBgR9uYQjB0I+zx0wC6FnzsPuwwBw2mndIjfADvRjeS6hZiJQ9HAf0
RSOoDt0PLjHPPqXmJ5aapDhrpmKUWzexYM/bZAAXI8CLIzPho+OZwBg7Fy5j40fH/ofUqJmN2HSy
VTcu6lAHmugI2jHN2ChmmvYIKHIk9wIBkpYB7qhAIZXSeEj7BxWZUYKwnsBH4oUxThZdwysn/mPw
JmOnwF0582/pD3lSNHA5fI2jpP0qOmcQKk1IlbPX65DSeMgs6737oVnGKWBLZ8mg6/vALkunurU/
+EsHJMwqm+121bX9GRcn3URWePOoEXryNT5zMsrXuGfIIT7ZEoBBKKWhYIdV8CY1ftMlt3qXSzIf
kDk5z0lialhn8cPtHCQIz0jDPCON9SwZuQieNHQ8/UA/Nf5TaRCo0khQgFXPbsMyFupwf1w0ONSC
IModd9rTnQPGKiBMh7gT3ALwWSzUNX600CDSmSD1ZxICJ200pjSemUnJ5zrb4odimmeetc9bFFTo
bNU60rhTNaevmQagDpUXjATse2drs42tNSjV9bgmK9ipCwzV4oem6njGJqKz9dn54azycg27DvZq
oSGsfLQ4jJfh0UgGjr2UggCawIC2dmyfDUo30HLns2TW2kQ/kFeNewWgNF5qjYD1cIziXnh3NBkW
4Ep9QOmkkZXrxkqg30KQnfKTD0Z4T1U8fiAFqK7xFnUVmj6bx4Vxx/vQYk7WcFqlObUNwFp4YZBr
fyC2LjjbtLUfuqjZlewGN+0P8tYcod/2moNrT+6Hx11zNAlHuT6sXIreste2g5qjAOkKTdSFkIbq
SXy6+KHtmqXxTh0I7gVQvEWQ3DuAX4aqv0/Q4da99Ma957vnFt/iioG83kuYvt4I3FeWRJn7gL8a
8TBM/RUDPSjyZMMSAErUbIgN3UzvwUit0dCzq6dyqFgLD+1m8DdhiWgIIS9eZ74mDWvmsBe1VwKw
3xiN6D3iEYvAr+A48+5I8/J3qLHFWOAJXUAy9l2PLKnGkRUhtxBEofyslXlSHD42ZRctGBZylabX
uc5IDABJtts4yoi8402XLLXulryBUGXeoUvGqySsLiXmyd3gjsOughzIRYi77LxEr2pu7scm+uX8
8JjzRqRn8UNpHpZ4r5KeECybl32VuZ88ckjqwZWcJ/azIXFvyJ7jLWIoQ5qci/jgGg7hZo2HpkWM
IJrp/xkqHGtmL4rfZoODBsKhv/HtcADrE0H4kLXewQhr25vkJkWegcJuILejpF5K3BBbKkBYDhf+
2ZGluy+qAUM1aGs/LRZqaGFYDyPgayHHF9dW7xh1n23NxjYCKNlptjzMQ7OlFs7Z84Fl8mmtcW/6
ozqVPl4jF4qSzI3s1tV0B0pA3KpfPmpN5i5BdPugul1SHfvJtcqdUUU8EKaWCEpUi60nkz0imnlV
VGSuJk0Ab/w6eLM0FZx9eKCjltZWOsF6bmWwh5se/aKcUGxsCmfwsbnmLa/EGTHhfjJoO7a7wSdU
CJE8Csmxl0DKE2DlWQy1HLufzu2JXz1UUYf8CWTzevDuWzQlSK3puLccoV7CpslO6oeKTrMT1csa
lU5/9UjOlqPZC7NwW9FXQas3eKI6cbqHrrSrtRsN380Ac77KUtxiTsSJLxmMsqpQz1nVdwwT9t9c
g9xtrLurALZ70DjkrTXuvWzSlxr++wAHnrrwO4k9hP0JiHjcAN/0ajRn6QYvdrIczbIhr03eXcju
WI558NQW3V+YcQfJ3ZRbCrnsVgIWzCK6qUgvj9BRpuWDtnBqyZe4BwgJeUB4Hj7tbk4utqbdT6Eo
T6Mm4IdDH1xHATwaMP48QcgH4TBJZID0IHzFVMnKyGITFSOaacvnng646MR4lx+ieMYk3/FXGB0N
4VcddsjgB80PooueLNt5MeLOuTH/ur/cnhYh/OXZieFYVyBC+m+yH+g/TsCtp5sA2O2os63bATL+
34wgyV1OHoJMIR0C9O2R4qZWwNP9AjIcH60J9zJqJi41+kQ2U2c12/anmqDXLQVoRCeuJNjjfhoM
eEGhfNJqkOp+gx6fKguK0L8Sz0+3oyO27WSaax0s2FDvku1suhBZHZv5uei7AN41D0aToWQTeVTj
6Z4FSzcuoMY8CcyU30ND8Ds26GVwJ8xk7FCrrzAMg3NAfUNImGdt0eWzGgpZEYdANDRbdD4Lbyq9
hOaGiQzlTLdC8LGJHx1s8GRxgsPMtzwBlt2beRvffJeyr1FylSEsh112cBJzYxrTxdJNFBMaqsZi
PPRLX2wKwwWnZjLKMHhiwm1OXUkqq8s+O3otrGBiZUFef/IaRnfu0NOQfrH39IDMJ2fXnJHlxopY
W8NiAhth9CfodBEzXRpmzLMXAiDI2oxUVKzbNoKG3o3Mp1ArqOkPgbe4NJ9F7In94PiXmsoO3MYA
Pue6fimVR+bLL/4UuuFjCWFSjemYX+aoegwFj/RqLB4q3QqScpHeJZBmjg18FSu34g2i/tug20S4
R83HGnvpA8p0c61168is+0cK3URC0im4cJDx2TEAzvcZDVeS7np44PiEDUfzRf2pv4Zcj65BFmNf
pPVk0P0n0mUudJ3wr7DpRhkqRUwOohTTNqEho+jGfaILVRZdreLokpXsp28lzqheKelgqQfKWGqX
Yhn4n+2zrataEjpbmEyc9ThQ42LpQpdFV7tkuuQFua5a01VIKwboCQAXlMFw8ANW0gUxBr2bx4ZT
aGXpT2K/0L5Y6UqZ9KddhhpUi555DNO4yPq7YSHBvwsIILGOrlO1aYjYsCUTY1qDuinQCOrWG7/x
pFmcDnY63eUt92LCv07/hF+mZ4AUFn5UG08H7Fhzdg3iAV10WzLIprsy61hnoZ0NTx1Qy6dsIKTN
3KilTa/xS5QQEKLP1HBw+8J0jo+/LWIAAJYbI3RRRIX9sx1Ymumnef22qCb9Myd98tEUMkq5WOXG
7xRjIadQgP6WUPMIe2+omKnQGyIutKbzi9F9emtnfDer3gISB1YiV3ByIlMMl26ouE0HXh/QminN
pvgiKF+P9zlK8ZficgEPc8SKvBtDqH3ntoF6Qq4KyCxbdqQsJCLBNtExRfUQ4B4h3lTa3gHfaWru
VOVFSFJtmobrBI/TO1rOgOpjeGA75tkYz6Vg/4sPZgSbEFRz88twZMd1J8kZ2KkU1hEodinwTJLR
uh+cYPqIymaC1UwP4qBdVvgxU9uwnJ0xorCf/WnO3x1mS5B9SoW/q4JObwxfcf3aA9sGDoJ0/CXz
3vwT14OVbCt8hhGfFD+DX1QFzamZof+2ZIS+XNZeAInzUn0TWXSo55TFh2HYobNOHK+wdnlLJRI0
j6WfSQAoDLcMffJP3PWcXmXchIg0eDnxZoxhjk06zrURzKwBppsc738HYwyKk6+6wdzFSxeCuVFH
t7Wu0iufwnp293lCjGWKW32+yry7RdRuwWVDPvy07AU7pLB6ICC8LCAxZIwUvF0qlNQzINTJw3w6
L29pgl161cvWCI9522Qh6XHPeaEvOpoPrCoEU2MCABtVUYQjqYpgYHcEQocXeqzUk6con1pXbsUy
l3Cg6o/QAmlFY10knhG4fY0z86eQZGSFYaFFlpi2nV9hj5/cjrtkMS3xa1AEOIWrjC3DphscV+2E
yXm6ChqXThEF/kas03LKBU0MAQHEyPrAoAC4R4AbD1fkJvGsQEsIEGZUFvw18oVAFTYk9An45NHK
IEWG79UfpcUvi0K/MbHmlvC9fCIdyzSp7BFHGQjc0fSb6xBBhT0aNiqvAzVgWk29pG8eyizNP06Z
zNCVyZY+RrYrUZqLsb2Gs0fHdDoCws7HZnhNCMTtzMGjJiWJ04xzmrYG5jV80flKuknSsyd1u5Nr
xlZOHDXBYSB6rvabJUiSYj02XvRLKmW9Vyk3mVWEEyjeLSqv/0qZEoGa/HF5DyMvTtb+EjkPRspR
xHocjs641M1zU7IIXAMNL0KuAhbW6qwT+i2LHgc9skzT12mBxbsrmk7l9ERM3jPRqOEcEFvC7DV6
Trt1E1U3Gz9QPrdw+LXRHSvvlD0MbsLlksmmtHHCpPgqvLaxniruTdc8cm0BmSLCaj2YNUBQQLoa
1eIodp1xTyOO7LKGQ3Psf1aXRkqrBUFZSnlz+L2D7NFTJLI5y/U0amueIZ71u+mzcdxWtYMRHK3W
HvZTnvU9GsAIp9IVHdNwZbQDb1WT3tl1KHjD053cj3/ScCDyLJuo8TbLBMWaBMrCNhko2ogwbGG1
I/tJPn7NXCnwTJkW4TNI+N4IYS2LIs7fyn42QuoBmU19h3Iq3RowuznRwDGwQDm008DuaeCtKOgW
bt2virvEKaPLZjP0wJGptqCiet3Jwjrl3LECQDUjiya+GsxK4lEFePCKQnW4IgSGIthg9irxu5CO
YRXMLDpJ77+njejTzdSaOtgZyP6RDGH2u1XB9KoQLloA+WG5bEG+R0xHC6Mq68Wi77eLVTufdc67
A35jBzXDrAs8XJ00PI6hHO6VExcIpLnr+SGfuMx/T2IGs10bZyYfgibivwkpvVonVW5Rzkz8cBVx
J/e3WWKB/eOOzmqFHTEFfFXQzzx5e45y3EOKDKEhQN7kpWZq1ZnNa4+5hPeiw2l9n7SUZK4cK2ye
5zYtyCYWJd/Bp11kHbYSPbOmiPcB131QnkQlwmJnJF2dbSPy9+DW0qS3Ea17828Qp4zAqGBmz1sp
oh2xxBqXsEFI3IA7raAxdQjyqN4EZV9+WCqKgd9MynAo2Im5cjqWxbfzho5E4VIC5Vqx+USTKHjR
240MOw5CUUT577APBSvebJhXGITI3wvMON7JxQqt1oVdsfePOs9pDvxyM+CdyY+bg4j64BlKnLFs
jIjLEwlofqXDxMv5lDUUZmzCjLKKdaaqwln9XxXbs2znaGbplYtfLrDyeNcF7pTsGJQk/bLCHN7N
EOTszrdwj/CHs5w/IxVuAQESx+C1t12uGz72ebn7XwyZGhL539yPFsmqIAxsfNZs9P6ZPjxWcgYR
G+D5quwZO4MRVZRVwJ5nKnWomYuQLJgjurzmxQ4afecwAypkfRkkL//zz/LPvmFeFX4KvN6uHXm4
Q//JiOnlTB/sk5utwCERrU2ny2mSKRWkJrOCIrEemsWi48NrOmg4S50HRHxIZ/zDEvr/MwL/glv/
v7wim8/u8/98V11Kzddn+f1v/3Loq/izmf9rSODnv/hHSsC2/xUXMc9vbN1UdGJc+I+UgOX/q4XL
G+shrxz/4OOw/Q9WSUi0wNMXWtrv+BcWP8B/skoCJ7BIiFuWa3s6QPD/khKI/H8isoL6ND2c1nid
9XfiJvnfrcV1Tdkbd0W1xo3xIRBVVfGUQBg4tHB8Dg4dVOu5K81dyFPCtMV18DASYcCDdRjQChDU
FogxnnCbLC9fhI2gHwCV3/YBRQrGOJoM2rVDkSw+r96KSSI6GG+k539C389uQRbQJr1QgokWFAKW
8t/n0fsaaC/rxWcDcGlby7AnWCuWG9OlOoUDVcN2UyVnG9F0i8EJ9H0cwmOCnRrfaNuc1g7WoP2S
iWMnJ5yBlndDHPigapxnr1zuqIy8MyzMa3iAjD05BLkVOOi4KRsOjE/D2TJsNhoVsNQbEYqAWhhR
7hOkAAL/YMTQ07LwOU5qtvz0mGwh5oe/aNYUOAwzF/Req1mEjZ+SmvPT3nyWhg1RFQX/GWt9Wq6n
RiH/oKK8UpvHAZvCM1mlkeccwr7BWRdStMaDr9ceqCAynkkLCf3nlN2IxSFx0O06z9xW0wKisXRH
QRIxsTbKRxxeWya5WtJD8YZ4By6DuPVQho2kqt8i9PYqqMme1jMV5gBWduRiYyT8zDXYGvB4eHLj
geWwUS89CMOwtE8wFeOI2HTL8mKhjgzjBP4rCgVgdwRLmm4FGBNCHH5Ocq+JgUL1lp6/JSrqemaJ
9zrMaPdZMpfHqklB1QjcdbPzXRfLBcexD7vJnf8WRUT6KjF6EAxZpi7jspwt+WDFbCy6cjNBpVzX
GgeR5J0eFhmTVmjU89tsJe15csPgk1vn2WLaZ/yleCttnf2icMqEs/s0k5E8toP3hzzW3jCMd/oV
jnYgftd5fJ83y76a6OKxyscmCvgFuOBuVUxkv7cj6xuHAtzteuEGxCC99mluQScCDROyF7bjHOKY
Gs42AEyC0mV0c8uOvTL0agjCs8A9jccvlk65Dy1DwdBufsPfPSyVg6k6MkiVE/eMGSjsKN2lgCqO
eOejq69pOyvcAzN9fj1fDtnJ2MGKK+4Kf4JNjGbRcgVkby/D51m15cM091SzDJgzrWE0DiyThmvU
BNAT2N1sY2oUwOMnM8QOngJTvI+Cxj5OI0ndzE7NbZEV7AhUjAHA69K7XhbBtlGmACBeAA4TFNQP
QC8v41AbiA49CBWMci8YX96DHvVykq0PqzuLUcYGP4C3Rh2yykmNu9mbHEs98ihrH2VOSHaSgpLS
q1+GpVHggeL4CLBBbfIiLpCXgOtOjpfeBWr4A6Ntoq+LmsyVQB1Z9zPXJVxbQwg2g55OfRXu0kYb
bU1YmZgwN3ZR+xeRtvFjSfX6ndca5qHoPcL8SeS/h7b7ZCQsl9s6e0qT6mRIoqOxxR4fKA0e5W5I
HsfCMzeBJQEjev59XUX7OuG3zhFiRW6vZXdZ8HmA2QzAqvSjupSgYtPoqWbNu81cVjW6x9x387/e
ArbC5sIIcs02dwD063uhfnIS/t603enoLEHwmPKkX+lj+iQ5+3kPuvHWYza9IInq8m/OWaKXc5Vv
x1Gus4EsfG1fuH/scdvsi5Qtt+EP9O46F9HxeWvHP/CvcZtiQMAmphgH44XxXIBVDpI7Tz4kBhNd
1DbbBYMk8PcyWE9h7t8JbgrObH1jGjBW/DrwWhtgj3h0NpSpyJeGNBnCo/9YSjKXUQVtrYC7fJIi
XHZs/usvnVhZFTIfb16ZZgfa7uWzZxJVrQhZwcnG+MK2oC9/zW6lqY1AXD3vxODIHd16ny0segrR
s0N9XJs1CojtthGkbQs6juenz0k5cWOoKrM7Kq88TSEO3QqZ3R5N4J4I/B3qqDtv7CF4maqKL8/t
ZUtoj9cg5zpaowyTUwEXiL5Cxr8QB9ej1siZv2DMsazoZbnnQzcd4Pi8DkOPX8VAGh9n1b96BKgH
h0UAq5AWhIIXDbesKT+9uI81jwG2w9Cl227xqHsaJ6Cw5NCDosTTAwC4w9Q2z9aho1LlZs3tfBMq
zdfSqu6xCD4BPTrnVs0PZuaboE1vhpDvo4NPDloRRFFbpW9eXEPnSeGcBJw+66DU6XYQKzYOp5PT
dng2DIJ+Cb4fF2pAzh/76ts+AFnSZJcos6ZfQ0xLaVEsR3whAKATXIRlb5LOsGV/Qg7eWug0eX9H
dzv8hEplDfssSTHCzPU5UQQ+JI/gGFJyQokE9135NrQz3fCdfCrbJjxVc7BQ38dzM24mcRybtN3X
FOJwhoMF4UrxULXVlkRud4odsih1WxwG2ZonMK3uc2ddBxs5p1/Y7HnF0m0Tl+by2gxdVMr3JawM
aJsCG01Wd49OZ3gHLLTTpumM16TNkw1vQusQKDO69TmEfMY5eeQZwZKSI4TkjA0XuZLcjvgV/L0/
jlx8jYZdvGfEmEQZj3Ux8Wbx+otZ8tIQg3lxMG07frclFY5F2MI8Uyf3RCu+GjvYqLbguZGIPzRI
STL13XsRw1hQ2TSuSVeJnb+k4k0ZFNhRwrdcRAYL0i9na79EyQTWSnYrc/DVR1I3cKHLpRFbtKcl
pQoKmOoC1ZS4FPIauj2OFt5NU9zvONZfRwo25s7az6lxXmR2N+VvMfUhU/YWdcXV94p7ltZbd6r3
lETyYUucRx/CbOu8TvX8VGU0TOW/I6rKnAh0ehR9lNBfrfwSiXQTOLDW+ze75+E6EO/poN/3zkGx
IqcvFgy4ovXXnDPORad7HMVknlQFEgQpZZUGzRFvyKtrGgPNsv4jbubugLRWAzt1bjVCdTXUW2MA
FI4m3m5TuXfGaFcDo3TTN7J/u96Mmv1YVp/5VNybtGoU0n4yovFNYtn1aJZtO/e+qdWt4w2zoP6v
OnbCG4r72m0bpNyJRlQhy/SOJBbNdWXNdKJRM7cCKhhfCypoF2lL8LW8RiFIpIIOAoyNWnkJP4x8
tDF68nYJOx4PQx0iDfBZm1ask8odTzJcKfT7bYUTe8dM+fZhzKt9Xpnvi2I9E3kkqsQkboBz0oPr
s0SgrQlBb3Kf+oKXMjfnnqqUVAG15muxmY7/0M3ykSDzb2274ImNeHn2+rraR30Xahl47ScE2dMm
uZSz8Z1EwaUhJ7UjVbdxVPM1J9FlxpMZTXTRwPTLgfTOCguMkzbUD+ofK1DNGwMbX4OaLqmob2Vi
MggcvBUW1vkc/wMORFh0hSEhlI3klPw/VW8+lVxjroZZ4DxX8lR7nv3mNM4DXnl+KiDZ5I2BFD3R
LPqA4sRbyR7EvdWOjyqxHntBYySHQUv6jD8idCZvqvaQgWiDNeP6cx7i7Il0xnRMs+++dtd2GVIY
2FWXpWDqaWDN9EQUPkw3KS/hAGGikTK6LzXwtFxK9chn6oYF4AsJEtsoYL/aKFHT5hyoCXZ1sMf4
ZHCIO/6dI1qqwVzX2yozPtdtC3a4cHFGGODRVl5Or3OYyuA3pQWI8/WY3wlFS2wc84D/d8rOYzly
ZM3S7zLrRptDA2YzswgtSQY1cwMjM5nQwt2hn34+1L021pVt03d6U1aVlVRBhIvzn/MdOkbJVMmg
3SBZspjX+O9N6Oa01SA2c54iKZUzza09715MEF6iPOaIESfHvrbAENe5dcdNqdu2df7B2PYRR1b6
Eank4rPTt00fbpOGUzildvKMvaphzJqrtZPzPSJiJXTzdM6njS/5UA6esaJTyyDZYLD0mjbSXhb3
/GE2SFqNjWcUEPZ9Iq/l2QqL/pzWebY1IdRyg3KhA+EiexqTWd8DYyeY6PjlszGZ+SJ5lqAtSl4O
umSwMJEzOAsVxrvUB4QBKy/c2gUAuW2Yhz9AMyDNkH4B1EWscB7wjaP+41XRCIkxtnmKzOru1BSY
N6VjfZqY235NvD/Qr/BiMe4W20wC8Bl9WOaDSHAU5IwtPDz6lGFUp7ImBbKK/U7RLtaaL04Siw1N
j8uULlQ/LQBvTBymM62pGCiR6MIXBZFm24cGEpfANWXPVrKpSfxsg2BmlF72EwStkFio47o1sVDX
vx+XkktrMGkC9zUgYG/AN9ggUx3wLUaoo9PbMMHmiP2F4OiZRXefhQ11T/n4kdClWG3IjmQt3uxJ
Xt3Jw0iY0/mqCp/sFyvlFr2RyvdOAwKcG0kebLZ/hENt7TqvHSCZcBhYBw4rcSEtwrQqpj2W4YjV
UzjTziCCukrLkw5D44Tw350tPb/4Zi7ehh5jpau74RWJvH1lgIuYOyPpsbqXezOoyoMfV3T2JGnx
yGyB1oUpluIcyQ7EWIWxW/mRvhZTBOmqy8x7GVrT8hyp373dDmtv4TUqHhHl6S2YUEg9drtPzepx
DN9IrxFkaMtX36/rT1yhlKT40mBbB79hGfhp5kr+DCvt7Ad6FKm0pvGaiUzS7ElP2ZdsorXLQ4B+
SFP3Q4aGi8mChA36/JI7G+M30tbcclyvukQxFdLE56jeIIR+zROMEorIpBoc90hJWMmjW360JQ9b
pEBkqEyfvAI7naU5109KBGdreXuOefiam01+62wx7pCczU3jpA+UJf2uxpZznl1Wl9p3xytX9fFB
9maIp6F6JyzCKNqJk0vT5+2mwuvK2hQP9D+ziWdDlGHCyTGEr+o5e6GDYr4rpoz6iYSDvzaaYc92
MicohEFvOeQgVfROekgeerf1tmkfubuwZv8RA7wUn1vi2veJSw20V3hu0J4Mk58l6r321DMWOEZ9
7t2ALE0H6fflvp44+m4qObvvlgynW21m1iOnNvfLDlR7N4oOO70z28O9ZIFnWUooa63U2rPL/hjb
FGTLKCpvpfczkUQEmwfZmj8BrW0g8FvyManxGWIvaKuviQ3+VM6UgYdEzw6hr+Uu9FGUVxbt1pdQ
usatsKBfY6zqX20auPGWxtVPHs8RVUEZhzLo44uBnO/gyX3MINS+88Jn59H2828nInQ7GcrdU5VY
PIMLZJXNrHolxfxstSTIcRlCfynN8L0aWi4xAzYkrAfVkZLX7IdyuoBzVYQ91enVSMrIp1Bm6sxN
XvsYNjp6S+pwcd20riMIkw0w3taqmzqAckntgzQP7Dn5WDrT8UjELekVO7aYARgCgo/STo5yTsp0
5ITLJa9X8bvjxEbOZaDoPuJRMllNxFg/Vl5VP+T8jPui5gxJG8iUXybbIW1Bv71533AOPKZQcPF9
06aYcFNPzKs1NvYbLXPlHelCoOeh6RDwJNdKM0uF0YaQdzXMG5svmWwZMdyJ1CxejcZ0jqVpzI+l
1lxTTZ/srbKDOtyMiYyek8HmHDPI2n9w6LT+jrqEoBnnY3a0oCYbr3NP45TOcJuQsdzTVEdxtZRJ
sOFWan25RKlWYoyMXS5j7tMS1LrL+GAzmbPPzaHm/kRMhpFQ3Z4SBhbMcrGt5GcGTYt51XbDr5hM
aRlJ64VpY3cqK6nPFlxfaonhXLDnhT6KmUsOxoSpt0kl+UKK72e9t6Lg06WSou/CJc9Rg3oySIM7
qAKnpBM96nuNO6TJxqPb9VhruD1lxrlK7GelzLVDAJeiErlruZvAKI5uXeQDYOcgBsO81sDUFdd4
aHRjqGCIBfNeOdemFDlGFrbLyLrxUxwtt313PH+VTs42wzCw6Tx5DBQWBQz+Xv8uBxgmPsi0kK5W
uqeDNMAkcBdzjn2cAp/woAtyOJuBltFhnbPH10xi15Sgst8MKZh7Af5jS8HoWoyveeHdGjj2Vjns
0il4dujZSWWEd2c8DMV3rtndMBdiy/Me3VnXz1wTe2wlMdIE8whH0H/TBy72/c4Gl2/2cj57ieed
CNt5VGZku0DEP4c4+bbNabo4aY47wR3Wtgm5bLKmnrK74hUpg5ktKiOODkyQDDb37phWezcIz5VY
CqIS9xzY7s9ALwe8Hp8MtXUhx3mSzcs91GFPuOXJbDM9FN+TxUkcT0n5yHa89aFH4auX08EngG24
DeLH4rpIHOwndnFfLgueSwyHwu9sAiJoEmbyOPQJN/i04Y6mmUVWlV0pJOVFfQAzZuI0tSXXIwWu
HaaVKXYfYQqSg43JgiVENfQva/ThS5pXBsibtFqMULl9NtPs3kq97klxJ9zxkH7W5DlXyzNZY5rh
S053hIa4rAS4gQXtSEThSfl/6+5mWNPOGZqYAw0IJ48xf2HXW6JYT6R1tuD/2IHc8xjGP/zgIFMm
dJIZqx8+z8YilgVnk3wQWYZNXnK09RvSyX22cZPgJWrcR6ZJOKAVZUqtcQ9bZ9/V46dI8muc8VO3
1sjdwNs60/hjaZDlILEbC5/dvrzLootKEga0aXQaCvXI0fUud1CN68LL4AkGH8BJsU1My7oeP+LT
JdCVhjbjNes4TTVcoCDapIPbrsHYbQppYEq1Af0zySdphrJSK+kc2flfM3pVIqTITU8HRSaax3He
UI90NBECuDSSoXKZv/c1NGxGHiuXcAHPl80TWW7j3j+h3cAoU/RU9QokkkH+tI3bkxfW7Gkicjk+
MWMDZte6sMaC+jD41cWj1muyH5AiuQeAVW1ovXZIqUHzgplb8dIgirWngiSH9nAAYbogYzdU40FN
DSUdAklr9N01aiBVQcVO5y3vN9dft32ImwnhDeWMIAD+b4PqeRuulyR45H0OQ8DNT0Vs6OEvvy4o
FM1buDzfjYpQ8J25vYrKEjelMRVii13QIz1BpSyIX7GMEylzLPyXlJ/wPDtw5+rpswCPUTkJT3ht
XPFe7a0CN1DQ98AettGM5taRuZNyAyPnQ6lXM4jXNHDfg5xaS1LNvgQIBpJjBzBRmTQCOU9ReglJ
aON5gjfmRBuvgdoLlkW+NeZ3kJqfnNYHYMOkbgwdYI2FAxq747kuCKk0+HLPY+9s/Eg8lK28ZmBx
Vyz0X5Wgh4XynHIY3vSooNu+gRp5rCTuYiQnfztojgWYsN6yNNsn3Fu8ZnE+LC1MUOzSrmXTHY0X
w7qmBoAI8CZKdGdBdQgT/M2cERIT7cYtabirjgblc5Wa47Pi741efyjjaVf3e0NdnAUocrOdUwBN
PCpekCBWefQih7ueST58/CfSfYj+7S4N9z0SadPif5g4yaK3APqh8Cy4Ml1ZJd05k28sRNi5uSzC
MI2SxYLzmHIeHUn2Td5ENs1+WAIi3eLM/HCnr1y/MHnh3sfNkN1A27yx5vGMq6aid00H71qAXCdR
SJCauQd7RFvdtQbyW5evcmBHBF6yt9HQNDrVxXkWnb9q0nB8hiBjA7mltsZicMNQPXjuQdYS/Lce
HQwGV6kVVxKLxpi5/XZG/0SxItTujsw0ke8wpejCaRg7cHqhUS4wz3U0POORuJOZcVQyXZ5novoO
xjjuj62moK2eL06kNvBE7U3W+YdEcCO1iKOKKbhls+PBKJyGhp+Bq97kxWfL7H5Urp0CBVSdf7XL
9lkMDhXYdOZdULacAlNl+80GhBDic45xku7isSjC4FvW8XYK7qOMJMegw2YpNeLB93YMN96jOO4p
H531bRAvvlHd5Wa+KgbSluRDvft0DjFYTgo1t3sCaHFuKV73JaWx/jgDT4zi97Z1pos/uDtO1ozu
+vemmagm8vydruuLZT3Min3W2udpPh0IOOPrss1ha47+czKz0YT2WWTkg5tX/EyI3eVzbmBYBMxq
gRtcVcI8LdzUoWTYVs1/6afWFJ/SIR4OpMWiHap4dsA87UE01d4djjmP1rvmmgpolrrZJCIBEPGX
4hL3q7AKb+VMSkwN7sjHchAzEN8FJTF+VCIvhQRkay5I0EkYeWjNOWsKs+IaR+fMcrtD0U8xt5BI
HkJoVTcz9N+zNKYkAKDlxlRpeF/5UXRKifMmvApr12/8ayjLY5nW90myk3bJ4NQMvmo+bOVahaA8
rpAb1xoeK+VXW0X39+MYJXRC+Th7g3xrJ4HYxK7e9jEukaihwa2ucb86NGPJbovNK8KUql+RtZ/x
ry+472R+NTgSrpguFOsx7MedDDgtDe0WCtRr0LV3Mafo58mrfPZuUlRc5x7HLPwsif6ZVn+Ba0Bh
rVO9TYVxh9Dwkrv5AafNwWyC25zFzqYVHXpW2KP9uycMdzebc16HjyoqOpwuLT7tUrb4NGDrWRDG
QWo7SMPgSstcDldTt9bWJbFBnHT8nXCmXs1ZAO+zzr+SKeLI6LJ59TkHrU6kn1nw6c/y5uMiQpDg
HSamK6mWl4Cro4E4vwcChAbiOOaOm/5RFtI9lqOFp4qXZ60a+RQNRp0yraATQ7d5uQfD/7MIGPQB
V6hMtkWs4XNAFdPMkL4u8eyIaTG1wS4OcEv69AGRALyQ/JhYdQYmDMRokpPXZycEuGg31P2072Xk
LaxfWLGOva/neZ3g5Pb6qV57XjccsdcZ67mYxQtOpqVqjZIsITjqQJOE+J9ferr8sC2NSJ5MYtdp
sAzk5I1tN10lDbDbsJPeXlbDd9MhYHQeoNiIiuTdjIVqrXKTKC0ewbu8sO9h/7Z4pHmMVRuUx1Y1
5Smm/mgNB76jox6DlK1t/+CZ7Y8omRuYvCZQdBUlG0OXu9Ewn3g/PqgUIQeVi2ifTUOKnGEMzTM6
WSTy8d0rOE+qYRq4uil5HgqR/aLirT4GMlGnuY456fdLc18Nnyo1U2Pj5oIKu7lLd8pLhqMcXX00
aIHgvVnm6zqnyy2FvrmyQI6tjTmEWYt5aV3VeCFEijTbpZXcqlj8ysf0zSg54Kks25s9jgTLHigv
VdRft0HzHjNQAnjjN5sAqeoRy1K1RVTK1pYsjM2A0exqzw7TDDzgm5IOLPJa2dPUYRHzow8wSERd
1EzfhA8vBbMD3xhG23WoK24rAp88N+KUVMoZ15g6mpTcvtRzH1x017hH1aF2mx4mcuyGD9TuhHdz
U9zXHsSONGzrX5is6M2zCOlZMg6/JphHb3Akxvf0L99d3dGCgakTF5n8YVI9zd1nvmu85H5KrEej
hyo8k1Gk+4oW65EoANIo84zM5vA3SrUJzfBXTmMF3tVq60NEWyNScxIiRYiBgfNDyeF8xijHMuIU
AZ4Ca/Ae49QBpeY3L17I4SazcFf6TgSIYQyIDlTh9NyOKj0EealfLENfS6xsPxixqMOS/16ZaryW
Hq9hbWd7SGPN0U8jkjYqu3a4cQ+Rn/Yrsk47VKktUzp7WwIuOSbtRL7IHtIjDS2wT+BEo4mRzyuI
bw3dZ+TqYosxghVNQ/FaDwknCezEehM26kQgbAIP3CInJIYJ0INMiA3cHMszwzkHXhmsOtvGTuo+
aVhHNEYXNWDz1D7/ZUj6b3mz7pvv6qlV39/t9bP5n8uH/qzZIeGxtf/77/8JZvSfn3nxOv3tP7B8
43u6dd9qeuRWU/ChfCKIpMvf/P/9n/90T/2LiijThA35/0azHtvP4u+eq+Xv/7MfKvh3kl4hMF7P
po3U9YA8/qMfyvt3QIqAynxHhMKF2/ofPFc+ZFbXEr5lopy5hBn/r+fKph8KdiPQVuGFNirFf4vM
+ic40fSYUDuucPj+XMt3/kBc1m7JSkUomxlTO5wzX3x6nMjXRWvZh9lCNU9cGGf/4bV5+Icx8e/w
VevPL2tZvu86psNE0OJN/WeBtOWUuXJM5PUmapGNmyHIqiOcvcbfhFEWdhuOvJl3qaOpae4ygP1c
kIfIxJLjOJUEbmK46oSiW6id3TNG2UbaN8d1LyAbHblxqW3Da/vLjJHK8YKhw69rlYQ1bk3aKT6C
ohbwUEJSRCehU1rI4XM1LACyHxnJ55F9bnjv0lPOQO4NpM/0i+Y+m05gLRZEkoB5Evm6f+/zjD7V
AR4z/dRhMqiHbBLNkwcgJ9r0QzPTTht6bAW8NSP7WFCd+O7CRoIfFmB94Vsbh441PYBVuyX2zc9A
/A63sczZMtd4rQ2bA/2E8xmVeEontHqV+uek7z2KCVsfNiIEauUMR7KhI8y5EDjfpo5hIyJWdDcM
wea9FcekSQQQjo+yFPcGAXS9MeZ4uGJYq2j5JLG68oCGvZcVyVvyddqpHyKUsxKzWT0aTxpjrb1t
B7srLvQdChqeydiznSRm/jGYlfc2ClhKlaU8Z+02ZfMBtlXdiyoYvjrtpJihsYZGm4hILKFDIu0N
mtpklV+LP3zYOtLlhy7sBGkiMICPrlujtMwDHiP+nAqrkGllSYdAKgVmoXmKOYBGlv0EFcGnaQKT
Ltd9pNFt3JCJmzvqByTjCqy9DxR39v2TLgO+JgwC+cHNnxugnKDYsbOjb8cs8ScoI8TWtDa4vVHz
8uw7NfVXBMPpJpl0lP0U3DmD1ZhKN93mRmF5+9FuG7UmfONQiTSVkGn3c28Vc7Keg3khN2QM2H8F
OKtN+4SrMcNd4sSzaHCxdSUNLY6ml6WTaaYfSlE3H6LP+NfccPjd9w6T/V2bFkDJV71PouCeLz3J
bKci0rlbww8j9ZBr084fpN21OW4IyN7VGok2yfZta/N84T8T+sZGZ8TkjaYaYshmsNj/H4SEbvtS
NlZSXFwee55Cj2wK8nPN4o8y+88/DGYIkocxtJAwExHymaN5BMOzWSrSNOB3gOMz08AhYo6zScMq
hoiTR773Azk4njZTXHp61/heYrwpaONU1SY9T7Odzg142t6zt4Yc6EKbho6furKhJjIJ5vxcNRUy
YddrqT8mAvvVBoYmAQSfsjaOJT4B2o4JDsm63uHjjU61Yl/7o5m/9AXOvo1oRkJHgOCK7NXn3JU/
DGgb5XOLOUlvVZmybrQ64IEkVgDuM/My/Zw60kiPcsq4DUsCrP5PuCaZz6WlUGJPXMn7RY1L+rtA
cnrk6tm4H0lFMCDravIbTPJPeW6qnRHPwaudOXm4G4ByPMcy9e/qzhRXOcHfiaFb4m4f8XOvYYxk
XA8mB2YgICHtH1FeqNaMo6yBnwdtPnZfbGrfDm7M76plzyYphrONnOtDiPnmQbrc67sySAXtJel4
tnMzeu3JIKptbhmpf+M09VzZ5W/JtRuIZzq6e1G05hFDS4UZO2U2N6X2XcJqTIlm6AxPlclKWKRW
/csqOWvno/BuRV0eOEzS2BO7b31Grq2q8B4yDH0FXftd8ou++rKVm8QxKaoaiC4uhQp+1X1VbXmP
9RdLVDsAt6KAwcjIqgOwmDbh8psJJ7li4i1JdXHwMsaXIW33TSuSnU7wxQRUJl0BBrU8D1x1KPkz
JopfCIpQH9MRdqRNyXnHT4wfoovTuzBLXgPOTanD5aKIrXbroxxiJ0ibdzOmLz3PXytnOgcWORBh
xqduhgsoEnlq6exQXu4cp1ASx4kus4XTwoFxu6JiF+vv4iUw53LvRAVPCKQtuy1YwLqM2ZY/cErm
7Ro75clqWEIzMGssU+7b7E/PdoEI1IlY/vZ1d3B9qlVSVI4o6n809LmsQQQi3BDiArTNPd3MB3pI
0P/poUNjZd45g52y6w60o/0LrPnRMItDlVrIo2AwP6JcASWMQIkC8BRYRES1ayhjsLL42Q45MLol
fpuQm+88qsU3GIAPp64vWzCZc9LtRG8HN0xKdDbYyGtO7J3ivArvusi9iaYf1glXY/BtHRY0/yay
xFh1Or20oXvogwoEUx7fWWnEUj2GJVe7bB83U0bHjTUdTXd6Z+nE2eLmO9VWcry5UJLXRg751mjC
r6zX47CiYiJDmOk9Ei2CtXDF+2i4hcHImJ91ZusSojUVmFrC2/CbVYu9DJfgVH0O7cwyZDR+SQfE
iHUvnV1YnJmEC9Jw/dr3ZuUeEJmyF6xaGJG7MQbra6ohpWXPi99D7B+8C2YIdcw1UyQRQq4nFY3N
c0Ug/BN1Iv4RGk3jrT1f4VAEf3ZhlZjulW6qDf704N1nInBimlV9JhEZrB3ptHnTlWix26nh1SIG
zrwejYDaZCzUKrObbNuRoHrWTUc1YJIN5DijeUmn4kzCCC7TaxLnIGdxS1I1PPb6Y0xa86BE4v9o
8N/RiFykN6APNlsCvWE7gpXefWeGn8KVEK5o92RokNZFvsdlVHtfbh625oWr1dLR0BFiXZUcDLjY
YDna047crRhheut4NhLq0OPxdyjhnYd4RbjwT0b65gbNvM4tUsVr8Mt5vOlM7K/onNJKt05kAzfW
XoT9xhLFxC+c49ubyIr2rkxjirIrJi7BrhK5uMWUNEH8FBU/tDUAuIszbdyVwPg5XjXK33c9IVbd
q+S+JMGyh82DD0b0+WGG7H0KctLaiJ32Vum23RQxutfaGzGCW2P2l5G9oHFHMGRY84ze/MZdWuI7
eO6eNnJ55bKZrouk9+WqzvG2uPDRnqSc6MjhTxmKRzVUxnS0No2pc3Z4ZMCfZuBOe2Ji5rtsTLtg
9cO3SOiSmSZlb11yiLkrvuvO67cYa1rGQb2BQb2UqXj1B4jVRO2h+eF3jBxVAkMQiOrKYHmp4aEx
kR2cKxMo/xRbZf0UjP5bysaz0ZrYIJY8fYCrVN2l4NDXbeXtNUsgXGELUx5cGfNZ6Yj6k5IZoASH
wlxnHPbgse0bM73F9tXVh1ZaGUPeutjhWHRZ+ZDxGra+MzYJta86O+RgU8DYUEwDbPyxt55z9a1a
FGhrbmiec93fI5FbgJfLeisJQXQ4w1UNodWvGcTUsXnNSO6ePN3Nd4nFzJKUFUFjGqbK8qcMtC63
me5hNXDtvpuRO1EJo72fKzSDZO40b22SQ/4j1AJOU7GXRXsmyfjY68z4mgqdvAulyb+5YVMcyVeF
0cHHFbEBBBmsYEJBYQXEcdYA6Zm8Dck326fGz9wSdPcH3AJTwgUi8ECW2cOAK59BI21VFawr9htA
4aLBwxQkqjvMJoy0HuZjsG50qrg0+0TzdDqeosULBve0fWlt2+jXeWZMh4xCuTPWgXZXWoP9ES7w
8G+njjxYcq0Xdufeo64v1+Hw2gjTcXZN6cH5AxINEAhBpX0KehlcbeUzJu6K/pHbIzO8GQr8nhw4
F7JgjGvS0ST6CD3OCG+F0OMzOUmS/GThkt9eKXiks3KyfsQ+gRitPHy5AobfWjqqGXadUVAGQ/Vo
CPoiDroVoWAGZQDv19Lup69moHJ3B6W2RxT0rPHeG4zAPuWUtamD18ISWY1ZXPtnPbu3gopbAsS4
l9Re9co/JaZdPpPKQM0qSn3qcns8VSVisq7BKRR+9rPBySFpLTT7i0sm1QB3lMibMU7DKXMrJo9U
/W6tlGBFLnCZQ8gYkO4cHeVrm5pvzHSL29FKJ+wrXcQ4bNtzsonvwSkWEFIbKBJTxpUc4TihS8uR
ZYp92gdWyJN5sH33U/f19Jh6bZHvAIlSc8Gxq107JEKvQ1QZR+Sb+NIR4AcDmb5GXpKeWdXNM+Mg
965PlYkR3XP2YSCxYndudHVYxe/dofK3Ft5u9vw4fXHJ42NwnDFFMGa+YiFemEa285PJfvPmekJf
GA/3NwOJcE9o6SWzC3kUk51fXLesXtQo9Y70COZtEeu9gcPsEFkWkEbWoIYqIIwjEDyBCjSBNVzz
1mKLnkJRb5HmOdQjHq46wFFAW8fHuR+9vVsJjhjIq4naJEUETsvl8rjFmt1j3zBNcDls9vvRkv1R
VJitLiLBYLEoG6eg8lpCoGBsMdwO9c5WFZETmy/PF005DDYh48613dXuq6cDZ70wDQ4ZcflN57YW
mzg2WG6QjE6igh84b834IRo9b4eV07oWsvJfY4ihv7PQQKNqhZjvS6HuuSzqcC35bmnj7DHg98Xi
1JPYW8Z2YYpF9C8vY9VanIOAEbjIAoffVpOuFULkY6syd9NWnOL3BcyRBw+cCyF0Osb4q23DAha7
IRF63zaTUwdWl+Efc5utJbOWKHQBQKTGOVl2DtJvkjqKKQuZ1x29x3a/rl2CKFyZ3Po8+IMPU5Rr
5MVoK/8ImxzqmUdGqIGUcu9YwvmiRcp9moZpPhVa0/YpOh2t+rRzpsW3bIGh5zKBhq3wI4GnxXQ/
Wnb8Zse5/HCLGA0eD8CjaVNC4NI3cWRkAO2zEVSbKV2Uz92gqZLzwH5g7Mrr8LfLUvQshP9dxiO7
bh9z3k0s3dsEcRURJybx1tsUBwxkrayxfyrsiRu7XXLQQ1tw18SGyF2U4uNzMlv5UYNL3cGrx26e
F0G8lZhW10aaYXaOdVszEWSQkKeUVNHjgC9BMWo36Bd7Y3Mrj3rA+4+tpT0AYMF7K3hmwFkPVfEE
gi2/FnaRPpfelN/hHqD8rWlnXv3g7PNrOUWZyhkM4XmEhI9vkbuO4qAAzSb7xSxB7/qiS+2fU2fn
n0VJBfEqnvwvFMTx1JDH3meQio/YRlN3CwAD6VzneUr7RBkPt1ZF5JIKIA7jsetN92n2B6s/NLi7
3tqeXzoZjdy+DLkgUs3NGX42C6B3zidJfwIKc4gDlOHd3pKJpGm9zdNbZnH9wXFreT9ACdBshD5T
JpCfGoYQ9Dm0xcG38tncFdgAvrAqDFDq3GH218E0jzQd6AS+YDXJT2GU8wt+ucVPUmMx5W3EuZRX
DzrAdYBOxuAdMr9zzvNp2JV0A74lAOQZube5mA+KE+dvDmfYB2qfefnKSI10iXTE3QY6oLof7dL8
QImiq6F1BwZ3qR29yZKAtO6wHAF6r38NHabCdVNhplvQAPozp/P+NOAPWuxpi5blFj3/Xoqm+sm+
0CfHwTD8G3PMvtmwWqqXNO+YoVmJTY+kRF45zAlUvXULyvtkAEDaJqYYntOWqvS0dDlsiNBM3rom
KE4gT0uTCBNMdXwXiAgu1HvuSFEPVu9tHBq7OHZ2UL31nlW6lEaYKGlG66MC5FMyxtiMMaGtwhYu
NgVwAf+ULOpIEomDYtWWZvqDDhU2GNXVqA5JWKE7BWViMS2hJrM5RaDaG/zOifrJR3Pod3uOGuSM
mo82Majz1U0EqApkS5NvubXxSRpINNPGiKXoabT0sVVEEwq9o0smcibdxuxM/DXekzYPL6Bz3kN2
SVL1H3+e/aUxuYtOYqWlfQwCsIxxBcE4zDyrODIyWLoQ8kGxW6+8iMRMs8abbM6HQlugIQiW9E19
X8ZEbNaWmc1igozszSXcvH7APddMAxITE0lj3mFJzLGpjxCtH2BYIMVMQLM+KsfltWrskE+Bx4R/
gh21yjP6tKhfqM/Q1uIvsYsXZU78+lVLMv/Q4oEjS5EVE9/gOEg7v2o3tORXWfnILbCsF6nnL9kG
rYoXyWozZJ8OilhxSYC7u/hGmSVuqYMYCGwNBjFXz+2y8TZGsvkwXJtPYLkZL98/dBybNtfybAAJ
1rtBC34HXhPzw3mY0BBQ60HmWw1Zm74/oISL8VCFvFAdzqFx3Wp8t+uW3xMqa9NU9b0BLpB5SJub
5Znwbak/Cp/k+ypuorl+EVZXjDeWyzjbaxE6+ZUyFh7KhIt6ThRidLIFr5l1+Z3J0lNecMF0bxz8
dftaeWOkXuB0M0kcap9sgQDs2TK+pRFmrYKGz1bqmW9UDbVbUEqx/KgEtzvviORngPQtiTiwpevq
LlMAZzY938N4DsYEa2Xm2Uh0gUfD4nqgcKPbpl7NjzgWpDhXltUNIwckFe/TDv8T1tHyYnhTi51r
dF7TMbC4pQbZoXSB5lT+XD4z1hq81b8JjB9Ia44Lci1yfRwHE+GRBuWyuXeGCmx/UGv3478eFCyl
Z/8YHxx//a//Ac6AmDopqIA3uuXxPvyj/iujpS0UjKwx+djyvhptwDZt2YN5D4Wv0p1tdqTO/uuv
af2nL8rHhpbluSYHQUt4SynYz89HOumWYrt/4zBddy2HJ4b9RgN4AxrfOuJp+FZc76gqpRzGmbTE
mNYbEKWLrjKM3YTIgrWSDGwxlFmzDnumt5lVdUwZRbmbbOn+oAurHTDRLckU+nDZ7CcGcBUXlzZ4
cTyjf/KlmVALKc0T4WyT4aRHkO9flGX90WnGSynCgN47MG1L2v7P13SG4WqyfUwr7sApz3atjnGS
S8xC7viAcX242v7wl4NUPv/Xr+x/fmFNHL1UmS2w72Xs9PcXVvJWwxINEr7PLA6W2EmPKMTJd+I2
XCBCpk3Zv/hdmn/gBPhhObQuvWnL8M0Uzh80ClWluluyHywScGBngF6SSF2IH3d2gftFYXDBZuHf
UxDUnKoAjAxavY5x9AbagFUPT2yVQFPu/sU3tnzdvz3YIX0sAQ84wz+Ga/4fL0UllZVLNnRaCayR
oFA5PhC65rioSLdn/+I3vrxL/vxijqB70Qb5wLvpj3dROEVeXWvAaP3/oe5MluNGtmz7L2+ONDjc
Hc3gTQLRsSdFiaQ0gVEiib7v8fW1IGXZJZm6lOXsPbOqNLvZCBEIwP34OXuv7UFER9ZcwaQFzKZO
Pv59338pYTnM1BxBP9TEh/4+43EeliThnSIt1WzprJv0irJdU0YDuap5yd7w8eXeP8hczuI5siTT
UHr+76EnxSxi5LcsYtXPjSeeYuYMhF6ty18AiGaTtfPahGJjoIm8rHyrjz8AIZjv7qzgmWKAaynN
+NT+9c9fLRXxCGkOpyGTlaWre6ye2QJgSanOZtpohFfUHGpAyYj1cq8xgn4NFkjx9HhqECy905g0
B7GbedCZ4+WyBeFAEluB1HzXWSlobOmiV/SDTmJhUlMw0GRbs2T8OhxjzhiLtRwnmYwOB2JisWj9
Fg7CfbO0TFCalRFtdd+x9v8awUDSYaNlZrDWoEoyTrJgJ2LKoboF2GVM7Tc3nFV8VlDIWpcMHYiW
hHo3k/CedWZ3nY0TP6LXTqL8wtmCDZUpDZNATKVsut1g8ge7IM/Rg+GvQxljxuvWOwb8tcSpn+7S
MtBnNUSRG0wi/F1sThpu7igd0mZZ8YjDMPW6EycR1YA15Hz4suniQ0dgEH8U6X2PIUEQWA4Tspby
pqURrDp4BgnOjJcV3MXtgvZADRAwUTjtOzsI7uHuQ/dFeBzdLU233DjG3LGZWoqPoLOACZRF5z07
j5uKDT2DE5qdd64xLcdIz3P/rAlJW46lF/XG7UR2cXdCBhnbfdtrj+ZEhQyHOF03zveldPlzZEwn
aWctNdhg5VFSYfWJqKJS6XKj6NPEB2NKuJcBg5vlGIA+X2noExt0jkaC2d3PekTXqRefkvhmTPtY
drRSUTzBhejEaOZnE+Bhe9PFNe3r3ptxy5Dru9YsseIiPbMY9G/tWK9khZhAEuZ4P2+Cw5d2GHmT
RW2UfNiFGh81cD5E7XU3edXXdkk65jSEXtFpxgAbY2S6t2TDU5OYzDWgAQJ17hCkQNxNAyb4hvsY
pNNFmxRMFWxkpJfCVhwgM9yqxumvKm0aQUPzww5qY9RDvlV0Nl8E/sObOVzVl0BGlAbLXiA849iE
mfHjl/Wd4MASNksFJZTHsks+5M+kzVevqodIvwIuZm3iNqamD5kf3vAdWadcFRiAHOvoMnF7buDH
132/+CJdUmyzDte3KCfeVxPWyPkQWB+z7cxjfQ8NWsuIrefp+uPrvN9chacRhICYQyNgO+4aDPy6
amH0FHn4umkQKDc5k4Iyn5d3nfBm8DAGWOTiD8sfCpQ32wq6BVpoggu7jsAz/u6KdHLV0CUlESXS
cIi+FvkzAV5NfYwSTxNqXuAz3qDhw+QWQDx76HgNXz7+0v/YcTxkNVAfTTRJyEigD7350iNv0ZSn
DF8X2HRXE0Y+wOqTfPbmhpf642v94wHiWpp77GqBGEM4a6nx6gEit71QDdTSzbRqLzWmuhq5MoGZ
G4+8M6TZ7vT0S93w769r25QIShILbP0scV5dd/FmC2cRUD9zdKfrksBRckFL50ZYcGg2Us9PyM95
sj6+Ki/ku5+XkFWFIgnqk6RkVPL9zxuVYNYCss7oCOF2N9v2dFYmwSnpDPBsZykG4ch3pxcN4uRJ
Gx2YNZgz7SOS6Ljbke1eP1ll0lg75CL6LGWwN2+rwMtunHyQX6rCyc+9iaYjroshufMYBz/m8Sqz
L4M1JgMZ38wOOMz0F1HIjZBthuExi91VNYMm/RTDjy63FmzMR6mHFmBCYtTJOYsmCKPaLr+PXWDU
h0VY0wnyiMK9ngQ0R0Z8OFkfSs/NO9L5SN7AXmLjyFtTJNdjb89+bfgV862ceUvuwG2iVdU/e1bH
6tACFalOx3JRDlOuYjCOaF5YTAFCoDJEzQgGXf081nsISdldf/Z8DEm5jwqQcfC1Gmb+hDCr4uLS
7MrgU+qEgrnqMnZmftrbAeCQ1u0qBDx9nnMUtVpQNaqISov9DMMaAThIwnlK0YuQykyhw9jvoh4a
POrxolhfyM0zrlom9Nip1/5MFDZ4yhmlPiVdsTa+Ys+8anXe8UVQytAKntm7oUhNB52SR+BDWJS3
ohjAIEmNJYQ8V/bj2TVbv3VYh85bjfkCczrM5KohvOJYVgVpabhgg3sQNoWzn/PeO8ITlQ9tFY93
2mXD37qGjacKaI8+KxpcLD4BirBXC89tD6hTebQ7BHFH5scujrAyYGeaEwXU1J3GoTnDGo8+rBr1
2a+lWtO0a3gxAiM9/9WrSVRctF8rGLT8VBBvu5MqjCmTfv37DGjc8MyMteOex1jv1LlDJ/Fh0iXR
xa49VUdwH54N9ac1vhqMTT4rlC40dZQZLN9QpqRnhTCwbQwV2SS7jurzoHGO70eCnYB3ehN8fnPp
++AiKegL75u8a2tShpo8v4hHvDd+NtkguTQaG8NH+cfD/EuBsjQrY7IAK1gd7NylkZzN7Gh0pSts
7w3vyBrbt/64SYM50a/spvTOynmaDh+/+f987zVVLbmsaAFtgT7x7TpXIInzuimp0TLT/IB6CRv/
BorMUnz/eaF/JQP9XOb831vB508R53/UoBfxj6Zsy5fu/b/1RjT6/4ZKVLJB/XeR6Ab35mMTP75m
863/xd9oPvcv25Qs8nI9VCjb5bDxSyYKtE+i4leesFbFpDb5J/+L5lN/WUJrSZnNLshRiF9zbU9E
//f/KPEXuhI2RwHt7xe173/lsde/Tofcs19y2b//92vJJifFd/sBD6Oky8dn5ELKVOs/f7UPqTGm
vUkvyB/DMAHwzMBZGxorjduU5sEhcAAbXEvZ7C99CcOe6UAZ+KnscwFupU3uSaq2xW6odHrZqDho
fSI6k2IbLzk0AzoCywO24pi5BI8DmRvAqVrf5W87hGQRO+Zjnms8Rs5BjfENRiAxJSuyPXArwgCI
S3ZvmIjy3ojJ4ugUNKzZm8LKwtmXXiieasGvk+R6ugP9Fpx31CQBiFQ4xiu7wzFPHAzF2K2CZ0vg
IujTEPukk9bRvhlpK+f53nT0lSXzqwjXrbGAsx3dC0Au5xCcNvC8twTG7EkZ8jEh74g32QVWDj1j
OiLW21itOPLvxds0ITEhm7QJUSpccIJr2V1Pnim/a+sOWgz0ADOyLvB4bAvUCXADdq5jH+loPtad
cxnAoi8o8Kra+4Kv4GZ2aYIbCYpHwX/JsA/BTLVrQRUIOM/mNDLPLnGR8RcIcg5aIlwyIwKymf8E
B2UQsdXR9nB6+RA65X5GZt4hlEQfXmNPRM0+xWpmuoamohbGMwwRogum/C4Ok32XNjd0F7/T4HY2
OOqoqrPipHJrACz5SUXt4Kaf1VLvmW+RCJdHN+1i7rssO9HVcKNoUHN7gcveoQzgNPI1dOU+actT
cwGtI8lv6OwLYLXcpAnpE4HHhhzDB7cOmr3GSLRx8aJEkMqi+cvA6BO67CEsVptwX5FtQuYvEP59
labe1i76fYkh0l7SXcwOxCAdW25tsYAmJ/msrlVAfogo4V3EuxJ0f0YKS4mP2TazMwc9dBJLjORe
z52LYRwaBH8DmYyd8Vy2p60m4iPR+yW5MzOSZpB+TLnDt7a+9GF1BhXoEHqZRMzwjXCQi7JKo0Na
/4Aye6WFvQlppMb8arHTXrdhs5sa/SmZipeeqdMytXeKQ71q22zrrt5NI9sJVV3BFtm2ZcqLA3oJ
vr/KPWc3W0iMp8vYAkNvuZ/cDkFUr/0h+IStx0/bIjwfneya5mT6Ba1yvSEwFwdkdmSDP6IOExuH
5F/LNE5tytuvTX3RM40Gp0xQH2Eyd+iLjoS2UkMF/RWoW7rKuNpc9TmjSbo13eSKcwaZpzbk+HDb
FLN5HJDGYi2uW4XbGYGVgHnGoHIv4vhMg2ceezZSgDMEpWGstcl51lFxRHJ6YQUVRQ5eYjN28VbV
vKzxRRqgCa6y08jt6GN39rVTTSeAbbHzzjkzEBNs1extzJo4pzG9DOboxKJGm2wUK0zfXazrxPKB
v0N5MxadnzWXFkkwV6lBFoBcCBRp+/MBhBtRF3TLre0wR7epvTgcUKubGP+O7IMRWdloHhk2bBCW
P9uYRpI5oF+B+RlNoEcHhoNe+nU2G0CNCGsTNeMSsc2Czkjq90AYI8kdBWwsMEiVdLLHtDqQZ7ZZ
9bmZp0jjsfwusrZWyY/EuV3EEDv71oaCUqe3ibBvc3KbmN1+0XiJUf4dMs5+JhMiR+THRMPQJOFi
I9FHnjGov2asczlPy4Uso3Ozn3aT4TFhsXxNIlgkKr9V6rgGeQJSzzejHC7ytQYm5pQX9wVVxdag
NrOZ7IiOpR13j8hvIOYXm6YGI63K6GHOxjMVzFdWW5/aUDw87HaNYCQ/h1uUh5xLE3K1kDDNqX1E
r5UzJUVO7XbztsjMXSoRnkmTlHC31N+XBiN/RPlGLxFlut1cmCCdpiQ+dQxxYYr6VDZIDGFzNKld
3VeysVm5w721el1aeR6YyTcsjts8jk5yTdyUWm7NsLuIKDnxGpFMFWIvHE8JRuBxKsib7oEGKtuf
5ubGzOTL4pZ74AP5lm1tOs5QxlskblPr7rDS3Ttpt/dyUkvaaDx3GMxIji24CVvmgzBSBN+N4vMA
UfqU5tRNqerzdTnCroitq4ZxqZ6NwPMHjTdbOk9Ti2WrwMIUX9P9GvbzUoBApWmNiqdqEjDJxssU
XNAhQlvoHJnPnCdyZnBI7x5pxcaU0+WIUnaw8vRqCuZvnBg2yUKOfAuxDxwUWsx+3JXLJ9SveV1N
P5xoOirUZQ2lq0fYU4osGcH9FmQCBluO8rN76kzlxIIIlQ0b11iz7DndOJAtSRTVUzfZ3UM0dtW9
1Th9cWQeHa4icOnhsU3omndly9bi2aJ5ajzZ3E2Ll92bVZcxBB20vp6GWrWbhW7NN8AA7X0z5/r7
XHBpppINgJYiaYtzXBlon4AI8TbmZq2vUL53d9XYQNTKUFE0qLUs78vs5YMgw88hDwrSfPsdyqhx
K/tWk0NaCMJ1y9n2AEY0VrmLsJHF2Hoxbvhx5Y3nKmX4uCPk2PhhW4xkfPpCzXmLPx1iRNtzEwZz
ZnWB9jZE52Wm8mea4OMPRyLCvKRjYBvfyhlpO0zKbjjU5pgsMIeMqj8QsJbVe6fhSIshGIb7tpjT
Tm35/6A5m9pZPnR2x7elQiLstA50vWF66OBzsPG4bZ1xyMvzLO+T+CQ1OZCflJ2TuhdkHWqfQPFU
3KC766mC0rgFzWQbriKPCwMxs6V0No7SCENxjmU0tg/j1OXtRrDYzuSFEypyuaDYsLd5YxpqR152
RL6greAmtB0W6E0pOHxvOqBvFGLuyhJr0sroOYYEJhT5PDZpdvfTnH/mt4s9Xtx4ZJi1WOVpylHJ
guAHo/UcSwNQy0nka4qtEOV4OU4w5XjKKrvwOyR57cHB7RNcQfVo7Ic01ojQJUUtQQbs4LjqfgIP
qkF0wGs0dmo/b3VsXlQTyFO0FjaB53bUFg91UoLa7eO6hVHg4KLgWzktDXDARETVxxAftzNKcW9D
1As1Dho67M/a82a0dnT5lyNEvCkB1NUHRESVQxUzOVoSc8v7Y477cfGWFwxbdn41ukSVHPnxV7qx
dPHfLKJre3/qpXFqOIPuryqvl1+C0jbqTcohGTF2VdjstWCoR6hg2P5h4Aa8MXB84hD/TkwhMBeB
Ux/q1tXR1yzXKel6MQyejTtPvb01XN3PG6cMimueWdoIgSBDZ68DVZ52jK8MaF/lXEAGarvqjDZB
cq/muSJslM2lOerFau49JGcg5EaoW1DYoN6EGemoVKAJSdkhd3k/w8sDkzV1w1lVlaR5BFTuLCZm
F9Obb0g6OjE8s88Qby8O2kkUxww/jVR9a4iIQ7cUDma2Nc258bbEkOZbmQz2WT9VRrlBgWWfj7yY
CS6ACN0ohwqCA1Bckzu/DBNs6NBqFgqY3qhJK4tXSINH2cvfIRKy2tZQ2aa9pKXqYHBkXr4ipAYE
kZ5sv8F3JpXOQ4kxUmEkSPpceJWgfwm7V7tAzZQ4gx3jJuLR4RxvB/aUcT9rp9mF2VI+5W09fO/l
pEl97AneZgcN9Hns9dVzC6Wq4L/mafHjAsnrlpDSbSus2xog0k7kEWwDRPHmbaolv1KUZfmxByNN
ErykTsJuNd4rRV7nhvy/7SLaBDZkMkIyqkozpwyEGLmtRhGfDmnYnmUDNd/OLoIig0dKRMjBVXCs
8Ewt8X4Iy/CrRjDHE4IsX/VPXdwP+lJHcX+TDo2U9MsyqirXDr0fCkMpgIOlm68I8wHCGPWjdZew
OAfEKTjszkbWg0nmBtu3TqXkD1l2aPksQCswQAhR/eEWLmTegHmxPOSBztY02UBSjtBJOIkQIyyr
vKl7mE0k+CQOrYwwdOY2B31XvuhglE/KCZ0O8NYkv6GM1Qn9E8fttyzNDAVUGo2seihi8y02CfES
QhYFAloNoGw8zGOU60QBT6gMO4ciQdeMCJhCOZ/wquEO8Ja0/YEkorc3ztjz83W1PXR0EbFbbGmk
sCWZHuckadGH8l3ko3jnsk/0q+vch9FD4GtZe2XtR84S8DStCrENLqB0HV6OZbZl9rJmMS1CnQ6V
nEE+FyXu99pNR7LpHTf27SEwpu0oy/omAkwOsbBPom+13XhPwqjQZnCrQcvr2W1GPwmjgYwLexwI
F7ai6VNmquKG83P/CNUiVZuKFzne9QQxCUYsTeSQchOUJ2XWAIBY8JQQc5tazcQauWJQaKrO7Iay
hXa/mGVNjnghkNUr8seuqhLtDMQZCaEpQ2PDKM0j2vvXUPtfNXT+a7fmjcP3/zf3r81g4b/3dbbP
Rf7YpK/bOut/8Lf7V/9Fg8bDKQ7jQpveOib51dZx//o5k/cYHXuCpuna8Pm7raOdv5gVWRIZimN5
6Ohotvzd1tHqL/44i2GE7fIXcnD+TeLC2wEKS5UruTJXsnAmM9VYB9yvmjoEzTFCiReaOmXDHlB7
AGk7RolzXJfHV/fkNx2kt+Oin5dyBX0twmiwGyBFeHupNHawtfRsxpbk3MTl4BxAYzufnKE4j0za
niMijS9J1biHKkY9+PHl18baq3HVr+s79LAQ9kAt566/vT5JR3OQI0b2Y5WG0bWwIoacE0S0PR0Z
ZCGGwv63kThULuZENM+hILeViNxQ3DpycH6EiRNc04VrnG2TzazXSaprb7MIqvR9kBq52FtLkhcH
B2L3S83gNdlCt6+ROrrc1sYgehFMekljAQJEQUFfssvlFny2DVks4jbsvDz0G1UH30NnHu6HQVtf
aBMXF+QPGd0OkWz05eObIsTbseHfd4UYIalwJkppr3ft1QMAcSpobKSoZBUSf7xBhGY9QuyHlTcT
bca+kNjqnrOXeMxapBh0yQVK36qEVMV+IuunJcdOuqF01AQBZaG9bWll/GjFVDkMxioI2yiOGgfK
nIarTSUrf9Cg0+LAztV9DpCsR1tsO9l33Uc1YUKD20xHph/lw9S7xPzGdjB/0nWOzblxo6knagtZ
IQTApvuR9DNootTBTGLwLcZLMjWjS3hftXXaKkRFVxQYSbo3cydvTzg+4Jw0mBgum9yr7H472VaH
Q3L07Bn9GzTDbZTHE5YikqQezcyEr1DYM9K2tmc+d8GZ0DEw4kj3WyBY94+IacdqxzouFvjFmGK3
IiBdYVssfXdraxWG17JIJov6yY0encax7KNVWhrCkDPlAwQOh6q/bQukr2kXSHT8rSYNERM77Y6o
iZF/J4RIqQ2tOm2zAQ5qDdkqPEgh8zCZNRzWEVnywGkSM0ZARp8fKDvD2eBhtnEmA8qz1fNMM2/P
GueoiR1LvnlpF7l0W+mCfE4D1xkvgtDwgv0Sw85FWoHTaJ/xPOQwoemgngRSZhmk6pTgrq6y2FAS
JllkLua0bVdBWybZ20RzZdlrRonM8Dn5uF4BOmkcK8H3flFRvFcdkSg+Pw8SMEZ1Ng6Q0VPRlhAo
JH5mkbvj1kuTpsJMmY17Iw2meA/syRy2Hz/2v1uKCLpxGeLaJs32d2PjNtG4gcyeUI7S8Q52xLEM
GhtNIJA+y6YfMRYv6FX2g4kB1836P42tf/PSecphcg3DATzjuiW8fuk6YYRx5q6+gCQsdl1TKti5
fXwKFUEcSuEl5x9/X/GbtQ98MXoz12ao6+p3s2sb5DXHHSLBxmKk8FF25zdT0ZzFTek+9vVEHJa1
wCoi7XGLFcQ8yepKfgc1XYLum2lR5gnDrIVY2jOId2Qp/OHzrWv/fxRq6yqkTJRpnkYPx3BBrvlW
r1YhK0e/WtcZCXlGAGvPm/Wh5ziyG82URM1wimnAhlN0LBjHci6dLOFLKF77Mjc6VDikaXz8gd7O
wNbPw05tgt3Q4F8cuQ5cXn8ekusAasne9FFq0yQbEKLSIp/JKPz4Oivg490X11QHWKEghChX63fL
L8hfPZouWcwRUdzXOuuMFujtYDznqnWeDXoveMQTDaKM4GwKwYXhNYQWOyJxQfQjE/W0mceHWi+w
jXoakWSEGIrzgkEnZ9uXOUf3jz/yP59dWtIMghxLcmOoQN7eGhfFljME6yceluq7kCWuTKaekLiL
6DZeDPWHcaR4n22GaNO1kO5YaHFdXpl3L6vhpGWPasb0ByNTd3WgYPLEjY2RlPkJTs56LCJQF1kI
/RpT94jDxN6MNfLNj7/422eCooWyxSTzxKWKAbzy/qWNEIyKCmOmr1xjvMkg0KIOSOfPH19F/O4y
guqbKZ/tOjyJb++vtAVbIm443ygn79Nc5xmNrTq3P8V9Nv+YsoScFcqYQx+YPBtzm4TSn8wiMTfU
L2m6xzqb5jv+d/TJiavs08cf7+3Kud4ExowUjRiyXFDn3ruFpHITqyXjBp36mAcntXaN3ZSJ6FCk
wxcYggliKnRGQZ1GZyZdhNt/f3WOky6aS9g36Kre3pu4IeBe9ehBHKyD4a4jvx7jbmzQNYnCljRJ
OJWMDfF2i8rsd42zjN8+/gRv39df35+uv8mzz8JNc/ztJ3CxwFDe8RAMBSwPvyO0npAHQkmvSzzm
5AFl8dGa22H38WV/qtP+s0Cu19UmDCAi9Vglaf+92zFkDQ+rqcjZUYCriLiyTPNLFtYURQPWsAuq
NAeZaSmuNFgpOoMI99AMQoHL6L1nOA1sU0NX/vhTqZ/r4LuPtSoEeCZsYXum++5j9WVvkYlok9ZW
jddhDT0gRkZKSLuZ9RitKahgPkMzWLqBPf1S9zmE/nyrE+NAluOU+isn56zEnwTjgDMDcTqS3u9G
LoFdb0TW2T9yq+zopkfKKLeoMyVk51REDzbOX7ykLbVUFVTZgXuxXKvQuye6PDx3WEbAvhOgQJKy
GTvXUcbauqEG6l905EUPSCo53hcdSdw7U1covvPWbArca9X8w4iCOsJi5VondBJyWjV5BwwDI1fA
TMumceG6c/VV1SMonUq4IO4iewBfUXDxs3RwF0DQnhicrUlP74qoJQJJ2kpYJzQdvfaEMqrCvYrl
YR2QVvp2LBHJ+oQ2Ic1pFNZRvwBZA27RsVco2ZRLbNkx7cXTeZ7wFSO4Iss7it0XtzaMGfCeXd/Z
ovdG6MCQ38lYSyeIO13dPFsBnjY4QrletlVmYBbEsbEDzVKAzx367vOkZfmQQSF+dsM1FHbCeUpP
tG2S50hQFZ6wKCvGFIhX8Bs30/idnTwmnp5N8rOpIOCTJeNlDTnvEsZdQnp0uE9cK2ASX5LJXpCj
+9y70/TdFVF0yUlpkJ+9yI7vY8eZqQrjVl30hmD+0ZQWHasY0s1IfcKoHVVy7xGd3OVpiqffJAYN
9yaU3yrksd6AV+KTsVhAEUaFGz9EchGXzsgx0zfprReYSCN8+x0QvxojZeQdFtsp8EVVFR1AgRfB
hyklyYFbdXzN3DMUHqnsn4hcX+5UwHu2GUYdnND6EcxhRoJt/LSaB6A/2Aj4EZG43rkoDR6TocPw
zLjC/GpRrzxRXpJ31It8ebEReD1EadTBBzUnMZ3M2axhPxqF/NzAIfiKBsu8QTPh3RjZuHZOZ5kQ
MpGA7IGASwqD5Y3exGlymS67YQEPTkLY7NAx7p2VR5DRasuZSW2sUslTOEt2cKCW5TxHtw4GjFXp
cDgL1cCBwcCaax3aibnAHtpE4my6eiyrLTFB0RU2zxQTOoo+ziPpNJ3gJIS5lM2G5Lv0rhmfSjtt
wFwPac9TGsAqIcELEZ2PGa9+tPMUdCuAPbQAHBQtxJK0NoU/VFP9orIpenRLCTEJ2DJu+jlOXfIJ
oKdXm3CgO8Ht7BtU4m3Yu6dIOBUsmjQ1iE2xmCWlqNQSxhFW+z0wwNVtIF3CD+brV9NlP+PtIoR7
ZlsGXqQ5pFcTffsuENBrhkWu4cCY9ZL2oKp2HYNoDRAchYFqt+teCm2w5WHZpKj/5J6wAIimS1da
D5zj0KK7cSAvsbUydUYPCd7Vsgdmfk2X2Fg8FxPmlipcHmwMSchGwtS7BDjYutCKQthQA685qVhe
3J3XCOFbkM24q1HOI4NmwhBaD2Hsojqp4RnUFNqJfTe2mTVs7a6ng5AVQfKAxw7HrGPAYzxJ0WR/
q8rOADKGzfgpm536xhgIwvJ7Y3bsAw5PbKLWHBRnkIpBWnMqp1Vq46/zDRdlySbrpPfVMqT70nle
8JDrYkGqRbYd93VaX0DptZ/nebH43EvlFrBoDfzCOg4F0FrHNb4KHbIXd3IlFAeRltehQMyzJ5xG
d0dLCuuiC1Xl7mwAqe5OA4vwx2qoOWFWg/rkaVQwW2Sz7bItqf5xaqT9eFsxqEMMMoh23qk56U2m
8LrhAVmG/DyOha72g9vR2Ew8/N4MjJfrYYqzW5Nx/rypMokbO+0azemeQKXySM8XlmqPdmpidFsx
EYOfFPntZIvLqkzktKc5EB4JXODJLyinnrRQZP5NEI9OY54I4iZAPcHkmBVFt9flXu87lOjG3u1s
duE2I30lTNvlxhit4tlcZHLPn6BeWiNgmJ9MdfHVzZuRwISFrA9m9oAr2e0YbMD1V+BSmRswZ4hM
CRMbbtUnEXs2ZHwkz9teWrK4cq2qW5PKCDv3zcaz4d7W811STAPDZsud7gcYbTDFWh6WI0gxQo71
gD+VpChOhdu2mrPsOCEJ57CuVEko9zguL6yhAk4SNtpN3bpjCFlp5WguieyaTV+Z9kk/Tg6T/qYO
GJWY5GP2WCtJSkD4GVapddWz0o7nUWS318R7tzYzjdJmKJ5kRH5D11mlV0moPxcLbmqWcZPehA8x
xmNFEI2aD9Vom91Z4drzqenEfN9pckp9TBuQMyhYGAchENXuGk9SwY4tzX4A0lCJiMWDmM1TXh9b
bnPPHm7SUvd7hFv2HdEKxqelFEt3smR5SnoFrA0chBCOiQ7v+/5goALCUG6cM3uqgKIEaZ0AyfgU
YwUpNvUQ5nBT2ouckJjnPMuqe1GP183ANIgS57QKc0YjH5dS/6yrNY1J5NacAS3nHwfgHlN3nAUE
mqSCmU+I7IWqcgHxVTnGGZ0C3CRdZiIeS8xLG4z8H842bw91P8tLSTlrwpKk56zku7JezPCVA86M
fhN58+USBYSSzo3a2n1v7m2SP/5wvv5nGa2lg0sBX8SqdnTenferaXFHCCoAgqcaQVc1K8LQ+gms
RVN9YfAysqQG2c3H91isJ8V31arE+cjRCl8g8Mn1LrzqMtBnI8hiIAkTRmJ1jljXuAfWMpwi4OWU
3bC1jwGmGSPqA9rQBc0oGI1+BDv18uNP8puvr1zhWasDkLhlcz0DvvogRoH/PA6YaxL4adBjIGvH
G8cBrZSGI7vKcRDJmCcfX1T+5hmj04ADBY8I4/r3Xa9UDU7mFABkZNYOTwVPg/LF0CCkHOOq6Pad
0UHEMOgJBQdMysRzB140P0Yw1+HGsIwW26Ui6ng3dUu4r4WOtQ/Eur8gA9ZG++807OxqdBFCp2DH
vpqyZW+xquzzMpOMgS+PFFHIAbjAPEnUxVCKLWAtIC85Agnb1+1QIq8rXMhNc67W7E2rCLcuE4HJ
b2tcjNuQpmx78IyypcNpGijAoDMFOzQRgfxDT+qf53Ai0nD/0thFXEtz5u1vRCfGyUWTkqeZ59aL
KSLO2UAxCF74+GdZ/5x3D6XDadZxV8O8ycHy7XUMrtwl5C74cSfInGFHYC8WCGX7srwJFKWZz1a4
0jma8U/f8TevPW/hOnrikVCW9+415JBvUrSj6OBlGzaOCruT3pz6O5Wp5Wxgtn7/r7+rS2vfcX6O
YH6KlV8/93LCsIhKgC2lkN42NQy9A6SfbYzG7W5zZqg7UUbzPig9+w8H6N/8mq+urK1353asb0VG
hlvPc8yhNNRBuiMBIPvDKv6uz/pzHXWZcHEiwhvFG/buho4A/TNdN6j8qyg/hrzkcJwkUKVeFJ/7
zGnWZuX3vqWCUnlrwNx1wi9eF5oXahbeKT6P9CRpVPGoB+3+oXmyprS/e9JspODSFEg5BPild8tf
VlIGxk02An5JQYkVXVmF/jg3xJho3aQ/Yp2AfcOEvVwlFnKdzUSaH5DVvkKsQ+kyMiSyqczJYVUu
OyRp19+aKqtaThCgiZDRgB33WzA2YHODDK/8x0/Pb5ogtAHXj86QaVXKv+sE1hNiSewTk+/VJsx+
F3Z2NeesXz2O9ifTqW9VTDolMa9pc0Jn2/xRaTV9juXEsAoYopz+9Hv/XKnfvr30QlnAUeAr3M/v
f3AUmloUKRoBj6BmeVoiKfBpdkt+49LujkjDmP54RGggSAbEeeeg0ETUDWfO9cUYJ3e5KXtydFwx
EFxcAj0cQ5OZDVUjqEi6w7F71cIlesZZGOUg8ztEA17kYt8PEovQQK4702VBivqEGpa4tyCCB+Nb
PfQiiswq+143BI+dLnBbRh/ji3Hs0c9yIhEGCoVhmINbFPpYM8dyDj8HlFWPrRlMctvBsnhhNGZ+
zZZQxeSQ1D3MH+QoBF6Nqpy22FHgTarA9SA6jTx2x2V00JvaEF+/ZPEEPCsKZPM1Yop9C/YJyVpe
DDDXi4W8JuBBkENk1zn1TjHgM84k4LxlS2yxhr1gp6AVpjl9iVuyTAFNcPDcjJxg9VZJBVWkDUz7
3GTg/s0dmuVxSOZkdZs3eKWc1jONbRFqciDy0SDnxsUJGWz1HEOL5LSNtrPIc5RLZhnssrCv73uv
EYAMtVNJP++YDvlF62XfQgOY6CbQZbYzLD2Ig+u06QsauYDo3n5Q+45eBXXvgksHdEDOah0DgAl8
bNPdlbfQgt3Qoc4QSRtu69dmVbXINiI8/qzH1QVtES1QVBqgV0YPfscfdpd/rvA27wHuD9OkFCbH
6O3usoSepe0JoaNtRf/D3pksx61cW/RfPE8HkGgSGLwJqmPfU6Q4QZBq0LeJ/uvfAm1HiCU9MTx/
AzvC1r1CFQrIzHPO3muTdO5MI5KzFJAdsVlnEFjHT97RP1wPpLe06Q6vOKvjwYkxEEtvY3rahCSr
Xa0Zfglz6ym87jjeEbDOPEN88hV/X9qZofnsoZCK+O/jpV2BGzNUjZVvdC2AgJ3HLJ8TC9LZvy8/
f1g+bZwWvO7mKpR4X15/ObSZPcmsrc0RncCQ5IZTXbrvI8riyGzFc1/QDHKoVE7ZGYadVYj05u+X
/zjCW5cWGg3snLSAWTWonj/+kgZiucUYkC8MU+ftAfX7N2ZfT5vCMKrnv1/qDz+iw6mAIQQliXSs
o43C8HSUcwbnm6plvsf4KsOgwhyy83wqQyfO9Jf//oKE3K8/HpMe5C0fvxtnLUO00JM3XuYQAsds
4SSkx/LQKHe+aNwx/eR6ct2Hj5ZtJDlytbmt9P3jvnVVzq6m8mQKWqA43pT+Ev8YPcem6du4WxOE
2nLIxn5+qF1HaNwLvo33ISWZ0FGNkW5cqO/13s/d/grenivI9oswayAN7+9S0r/RNtYzB5u58mtj
O0ba/Gwi8IenEVkqTz5HwZUgcnTLij7WJrmNjLBpmJ+1/ZRdFwhyA9k4BjlRThSdTaOwcAKlWELk
tDifvA6/1zCcWm2UI856omM+8fE3i2g69qW9BtvrEEgkrOXDZMz1zy5E3k922xS4BlKGvz8of3jX
OSpLw4Fbwzzw+FBe+yCTdet3m0nyTOLDph8Zp8sn8QR/ugpKJeacvOrrYe7oq1WocWTOVTDrLLct
1TBpf6r+VwrG/+moW/+Wo2cQoBFhzzY7o8MB/ONVWor83tCkJ04tXgMQJvU2TC16QiV82LrE0PD3
e/eHBYTEBd5pnhfoRu+j6F/Wr8KpDWcEK7jRwC7O/Q6QbzV2GHHsit7P3691zN1ZVytICwrPLAU3
Wq+j1YolQ9FVK8hulNYLU4X2vNYN8xD2/9Ok7jAYm0LBuR+YnXTNvIPjJa9IsJ73meGCDYwGmLef
fag/vPUebATf55SF3smRH+/4sKxtpWzqN10kwmvPLusTb06rL51Zz/3GNUZ359VhQSYF1BVoi34Z
OBIv2Cf3Zr3M0Q9PkcAwj8LS5fc/qixx+KJaHwrOjH1jk6/GsPVRk7N438yRBuWisHcy+rGFuTGq
afrhtYM/3+RJbH6jCSTRzmWQ4D4pkP7wOqN5YLTNfFFyj47ujR60VygL/foowtfSjuZTC7nomTEA
wgSNXx5GJBGf3InfS99VisLYkA4uJaFtffw9vFx4+RTF/cYuF7xBYZRvTXj5AdOBZqPY53ZLOhgX
RF3ob3//Df7wbTHTcmSw6EHxCY7evYisihbkP8mlVWbcxAxfcdnj8IgocE7IhereOC9Wr3+/6G+Z
J1RfoG1Mvqm37uHH60oFaHLtkrKuuFXrbaBiyu6KMxuocc3ZIYRH2fVEYTU+w7uQzka/Sw1IcBeN
LLsnNcmUwys5XeVmxiLa7mkyezbCLlh0AfONMaWhXZtX6NHIzMk8+0fcOazNlhlSLkXOhEGxsQsR
zPRrYNWNCWmUVaTny2IJ9SdniN9XGwQQHFgMdDK868eFkchzr648useiH5xDa2dgDyWp3X6YVKd/
v6+/Xeq9bwodRvoKOewqo/21q5DBaUjjykN/LruHpREkcrejs6nj2PlvH9iVw4ECnb4I0zPYdB+v
lHjFXJgjBSgznWQ7mk14ipek3BjCrLeTJmmmsWp9t0IR93//jr8vqDysnrmKxRzLsfkMHy/NzmA5
IRYrLEZLddMgYX1osf6eLPPi3uQlqkCxMNFlimZdaTy0t2aMBLzvInWapY2+0tW6cvz9Q/22T7p8
KAYnvL4oE3z3aJ80YDNWfOtlk05ueBl7vXuOEt06+/tV5O9dFQoXCxU0OmXF8Mde3+Zfdi4n62XR
VEB7JkyeIC5MQtY2napzucOR5j0j5K+eiZFf9VoOQOVtWKYjE3OrikYaarhTgpFpNZU5rE9wUySB
vPhTtmYLVrBk43IsPdymS1juxsww7gWAouvC012zx2UE14+TX4NVWqZVSBlvAOMyG+HGp/bYSBBu
VdStHmWmgMgxFyveTbpo2r059N6ln4Jhp1fSELNhZDEFfpHCsgzQuDgEmUJE/apNExWoLFo0TrYq
+hYj1bz86BsSHwjNzWPjvI17DD5RkzGHGdteD7RmDUOfjtl7cI+fp/Np7QtcujkrPPkH5PTok57B
uLorvLkNt0vEs/DTakbn0W+m4btDHlp5EhdFim9LWTXiw7bFUsiqU1t7mq0MSlskyuW2GIbuLYRT
98IEEVfYIKD2B0U/MYpxhqK56YoO8wS/UYj2WYnoh6MiknW0saZ6Om5jf0saG+js3DX9Vwhg9k8k
B/J8mSQSUtFmtb9zK78sNwVgmUsGf2Z6tqQZ9g7wFAayHivq7hn4OuSGULfSoprzFvMjopc+MNw5
t9COauo9lcCm3k7QxLi6Xbf3QL2IbMF5AYDWGTq0rWNXLl/IlTEeqw5OUuBPq9xk4TkgGNtlCkw0
cN4Q1KzH+jqyp/GbJwE4Aihp55duCRNoZ01dPIq+cZ1dnK24g9jNLBxeFKmkPPnSCJHGjQT9jAh+
4xO1mFl26GVUnhioktoTGt4E+2ZNbeIqS1fDqxITmc4oxVfHSTbjN6QfKn+SAdnqTdiWNIfZhhsB
Y114LYu/CVamXK1h5MxXl0j1Cj9wOdOYQVFk5CLFRbm274qKLNsGwjX0W9MbYYamfW9j+S9JNiYo
XlmHGKbbW82U37qIZejvjd7FqN3PLSCdSriDCtLEbp9b1rabyo09ol/jpr9EhVQ+pXEjH3r0GdVO
5xN2qF6sTZtRtv4dkcLxQ+pPvrvB2Ry+4eiv3/QyjKTdhL77XHBEwyTekKMS8HIh8hQJDJWg8RrH
2XqMmuNg0gRCtCYdmPWdkY/ALupd2y7NN2qa/rTILAtPWoG3bxvHvf+NEzQeZT0QrlvaC62fzrG5
MYPuUI23o/KafYwKgJ94FlW+gYTuI1EnAWM147UMEOKi8b87lds85wudp6CLLZC9pTTrc3Pu/B/z
OEQsA2488C5rN8Z03nsNWMWkjJEV2G4tthZd9nLbec5g7KE8O8l5zpnziooGL3MrKuJ+qAUi+cnO
9LtskDWSrDjcHB7dyN9KaM1cBAI0basutlW5j6BvPZauR58spcV7zlwzXQLlTtMdL1l41zBCPy0b
INVZKutm41m8hpsYvgJYjk7Fzfbvi/gf9miKVAAZfDy4YdbRHs0xK4fnm8JoIHnxDRIYGhwbUE9V
xZ+csn7flNZeiUS/6yJMU/5R5ZGQWZonI2UO5rxh9dniJhH18tl+/NvZlZYa/hyfrhoiWCR5H/ek
LmRIwdwemUQ/IhxoeXGAfOMuBJfvnfFW6RuZe/gn7Xo+5HHVfEVyw9tT5d4mN9aRyyKbk2lGPAbW
hBw1J/paV0I8VjyQn5Eyf9PQUvXAXaXGRAxEw+C4LYd8pspFqEkHYM6/lQQOZRw2vfQHjR73GtpS
c3jP0aRzG13GyVSdD6Pd/7cFLx+CVjmTR04wJnOIj7cMk6PFhsn8gYGaOIxzCF+7mb5aTmdfDX1t
flLR/FZfr5ej3mWYbvJDHX/naWB05ikGeEM8WFeRURRvE8k8p1gUsDuRkvfJI7HWDB/KOq5Hce3S
3l+JoMfDtIxtRhgJHTkpYDZ4WVETSVaU82VpxMSl+6E6GcPFu9N0hXetF7L5/f0d+62oWT8ALTv0
qdBX6ZB8vL8VcosRXMhE1aiqbdIXCkjCol6dNP0xpMX4PMW28/T3a/7+XnNNjmT0FFbKoXM08DJE
HhdSk5gQJllKNzupTyf0QAhUI/XJEvcOnjq6waYp2eAdajYl1fpZfjkGwvMUsc0AZEMXI0k2Caql
Kehb2/06jr7qz1VMNhL9hjw6gN+m8ezCH71YwpC9neXOvqvBcz8lIpX3nYiQg+FDWfrD4NTmoyvM
ENBG4lxhhwpvDUZfa0DblOe7JhuJWBFLbbwtpWVj80RmesjpHj6WtR+/koUYoc2jPD4fCVO7XJLB
i/fSHuDxzF1a3HhhCnHExZuqtlKny2F0nYKwudyKvB3Rb+XrrMyYGGggcW+O5nDL4GO0qdNspFGd
SDGhJKIw5GY0wJsflBUNP2mnj3Mg9dIiEhn9Nrok/GBqbociZjY3L2lSkSCO2mrTYDD8rFvwh3eL
zE7pUs1KfozjaoR5eec6VkMhNOUkSrryYgLsviXsEA0e0p7yk0f7D9djzaBXS32HcuJd2vDLT08a
arIgSuME45v47WeInSjyVA2FgJVty4NtfLKN/KHowByEFMbjC/r4Zo5WK3xcjjB5nxjlLsvVxDoO
+92qrpBI6deqi1Haw1TeMv5ML9p0QlxIKY2VyX2ufWM+QbDo7YbUILpeFGn7ydr2h9fOonUEcZju
KyTvo/4FeYmeX9pURI05JU9WzAAu7QZF58p1l0/K6z8sKwivebeZu6INOjYkdH0xci5QXMtPQSs1
TXNR94tBAEDc8D+r+BAytP/kCx5D2A12LIsCG8rDOohQ3tHC0lcp4QwO33CICX3ZNLPrErEAxYG8
JFsOLif0MEr2aszlU9wI7JR+WBuBCR2j28ZJMswXvJFsc3NKHwvcS5F9q73QylGvpM0T2rzu3qH1
tmxabTfTfika75q/01Y7+nH9bnDSrDnUdVr9RB2OsKUXQ+d9sqT9PtFeD21wSzGD2a7FT/lxSRt4
cSfoyCapOn37JaERBTzKLgaQ1qVPVlYL4ga66iYakCzGoBgJnhLQpEjN0Rdt47cnf1/O/3B44vOA
c/WptwmFOTrVtCZ8TvTzyPPKOlvDwRk5BUzDok9qekzKx5vlO0QOkzOLhw0d9+MXh85q+7UeCYeL
5uSkN42KgDxk0rezKnHqww9iIx1BtLwCmHC6rekSIoGjoADhNtGxhptuxacJeSA43Cu3uDM4W6iz
xub8TUGuzWbTq3m6pWE0kZ8mDEhayTiRRwOVJkEBEQMRIbVEnWdRttgbcsOr75S+5o9MTopq3HDK
Oyy96YWa/fgmg38dAwntdLj3DAOZfjqGzZO51AgpMmUS88RI3/0Jmy5fCAlqIl4NmTqfzTrf++Yf
9kDknExX2eNp5JOLYH28b1Gn4FkktbNBy25WWxeswIqis0bG08uA5FSZT/Tk5J0nHBLhHUgQAJut
tHhISWS9ywa7jG45emh7HzI47C9EOBWv5Yw7eltniiaFz6fvd0rDQrhXihy6HTtq0v7Lkfj/qIB/
4Lz55Z1bg8j/HTB+9Vr8+J9/3FXczo8IyPd/498MSP+f+P3ZcPDjY9g0FR3GfzMgjX/yq5tAAlah
Ce4jXt3/MCA9/mhF9eJV9FlM1oPRfxiQFgnjPMWc0NZWnceQ6Yj5+DcGJGfJj6/t+5OHZJEIc/qg
CCiPVmWauiIHcCI3CclJ9Vc55AQ4BlW1gIkH601G17WkACxuQZTEyPOUrFXdb8VkGcWDVwrbvWqd
VKo3Yy46PwjfYUPjO3iIeQ8QosrTjv86zXkywxCMzOZa0VAzL2ZjWsQJpykMcCRhtlH8kOVhLy4r
Yrl8MMFFXlUXpYv/4q4yVO7cDFVlqtNmlN2914+85/hib9Da6OU06TP7Cay8oGlLpHS0J0y6uFaY
p71tH6kJXGJDoEnx5nSLSQQiIR1jeBESTjga29gyJ+MRhwZ5Eo3HxPNg+7lX7i2I9jqonZm5IbfI
dLZskOVXOy5Cdy/zAYpYyasN6j/183A3u12NdaInoAnfGuYlHNELQXwlUdrIVYQnon3hjpHYR0ze
a86XeowuiZnyLwtrKu5Znpdh3zZ6vDCQMssgA5nQB3yF5KXrlu5udtkagznRk7kRpGju5zZ1PRh8
orX3dko+Aj5tz8R3zXGSnDgcU0N+SZ9ufK7xNLhwDluVII5pyVxxemExQqB79COZu/lLFnvbiAN5
sW1x73DZiHDgqa2AyRcK5F3nRuGmSczoe1nYWXoQobgrcsOZtzkgw1e6iTRjK2TWCFXtixgr79OM
+Us1zH3oHtZnNBNluwnTuDtPhW6IEJNt/giiazitiYO6nBrBEDE0pXVmll3/Fq1EZD9B0TcUVv6N
1dskSZcw84mg39S/VpljTqQvjZwOTLN3zg3Cy19y3UbtRqVTOG3qYqn5OuPk/YwAN2K4FdGEkgRu
Q0zYlOr11lqkvi+GKjZ2LS3FA5rKce3YWUTfRjyhl4uYBhOnAjSLQPlpzygrdQyMuZgJc2aJGRys
SEfzbmnqGPuo3a1pPmZGGprTI07MZdHdTUS/oNBPvOqp7VsQSJoq1gGKVJOgDKYv3HT2kJmo89zy
qkpwxgbGRKDg3mPw81ASB/Ddk4mDlBzq0tNIeDKUgNqaH6AHApKM29A1MTmBeztBDgX6R4dt9N33
45gEJ0R9tAcmWXHEiHuIdSMj/QY9iLctwja9LYVvwbWptbhtmFOrXTrBFgo87eYGt3fIv44DmAAC
qip+ACph87zoUh0TZi2S72Elu/mCs/MoAx9B162ZZugfmXu0m2GN+IwTIpOCCBTCM5ieOQyQy4lh
Z8D1vs5z2ouB0xXOzyIW9EhoDIqBHEw1ActRw3gRcVZ6SPK0umt7hqgcXLQ8Jb84RPI42PpJUF10
F6rp55OhsimwzDL0L5Mid2jMaFIsmE/3rbGzmwzJmF24xrUnOBHt03dblJzHuj+TjT1B2wES/r0e
xfijosbOT8su86MbpyZBEyII0Ug7VJ1m82bNWmu8hSr8Wql64R4NS1SywInW3MQWh1IvKuxpz8mL
WOE+EeqxmzC5byQNvD4AF9IWu2Yg0dx0xRxuu6IvnibfGshCA+r2DcRmeeONOeY0hKdRtEPUbVV7
5CFMHQRTihe0rrYOZj+vH1Q3gD8HI09inQhl/FOqqYQ8UXCIcKMIe2HnDcChGmsKL8qInvi+dkzy
s2s31PFOzyG5vZ2bxToAgoGC0aO3GCLVm7xHSwqoahEccb13zKG4Wt9Vfx87gzwJp1QS8GBO6U1T
K1APFl6H2zAXBXpxq2xumg4XACwOgKKG7furG2dZrR8GOrtTTfzOvHH4wbrtYBEbsmskFMstnJT8
tTDo9mNGZlXb0pfnJFfHXppTF3A+Y6RfO9PWihp96y4mg5wBGltLueiQkUjvnem7iSfyrLYrjpu8
xss3FUbeYyX77sdSeMtlrnATb7QfZS+a6AqwxJUL1Zgbzmd3R0EkM+6t7F7Teeu3rbTrdrus1k8G
svV8P/YImg6jI9ACpRxt221qMKzciHZInACQBsZ5q/KKdJsROPeFXw1noRNV4XdvSJ2J33QZok1r
sZRuFJ/ysWqgNvSJx1ZTTAsTa+ZfaXyodWbcRQvS+R1CHLJ/69TuT+dRSc6Ich7uFl+PbTAx1UFi
3g7RU270xNPM7Zhv5oLsjwBTqV6BwdVybeuRNEOyVsaW1WlcvudRNJ4lKhV10M+aTBZzmrueLkPR
3Qrh4hBjR1XPDQFdX00XfcPG6XwNAW0ESRd4i28/YV437wh65ggudcLjqoaahphZEoQDOhd7oSHB
ae1j4eYN7TlBowXFrvGKEALugSZirA88chBuylmxxSxoJ/TFDEXfwjJgzzci4+MAHPUkRLFI6i8g
h+Xtwv8h4Ax1Bl0D0sMe2Ziq7MwZesmu1g7LLokTS+z8Ngtp9Rcav5lmv633VcQ4bGv6Zs8/yOT5
efEG7Mu1a4srv/CZW4yFx1MDTnOct6pwvZ9DtBrSY9JCBQ7mvgP1JXT/jb8jzHdU2PJrhGn3psaR
bOE/qiXvF0GFZwWCUFrwdaxCaNZOcu8vHfBUp9Kth20aOxaZkaU+DyEGWqRs+gDW4jnnfaNwyt4W
qB1XDYooqhu4Xx37A7/itiaN5dYs7Wo+KzJzOGDKAsw8YxW2g8qbQUog706rAEs//oo4CrNn04K4
shWm01zk/cz2FWK0R7XZ4WzDFeqrJ6fqF7JXE209rjau5UCjDmlZ2RGPvIc62ea4aDFr72zKrXl1
f3ozxs206oLenktCdMoaO7LLS6MZRI3Og5ssFUbImPu/mdLYv0l9Kxl2HBsT+2IleU87xCNU5E5L
pEQwuhx9CUgf5FsvptLkBBF6rzqLohfGPHBhM0dpxW6eE46REeJ1l5sVhtXYo1tPk2ROVpcYvjGU
ckN/GxOgGZ0tqI/VKRA9d7hoF299lWYm+jWbQXqB7w8mYZ8MjrGpEF4L+oaDeTfOs3Xn+lb2MqoC
IJ2sdHpwerLe93Xh5Rq0aMXTWkxpOW+QNFukAzH6noy9UWWjuGIjjZvzpoC0ta//RXtcGKCRpjJH
rn9r9mstGegO5t85b2lffhmGsR13aZobKPwct5DLF6MtJvE2Gd2SXVYyb5qHycDQzH4vvfL79E69
dKyisr6CAunk118ql5t/lZ2/MuGPugXSts1VuINCVNrvGICPxSgCdOHWKYn2BX98abd0DPxKFd/+
fpXj4cV6GaYWa3MdETOXO5od+ZAzNae9bFvbEwNajHLTvalg1TDbN1KLkbesL1y8nGRFWJz1jHZs
tgAP24f3D/L/Nes/WIF++U1+q1l5FF7L77/i7d7/hX+XrPY/6UIaaMz5cdD6rT/Pv0pWkz8hKACh
m7kq0N+FOf/h29n/9Pgn+VFRNFv8GQ3M/5Ss/j/pT9D3wwxFZ5N/6L8pWY8fHoMAGzom6GXoYdJj
e69of+kcG4zfWwMc6YYG/rLsLFiu3d7o/JKYy9GNBd0bzaKV1bZ3E4aLu2uTlc8le9l6219u2h9e
l9+atgy+mJCs8h3EpUyrP74uA7yIhlwvY9Pn7QxtVIW7vm3vZnwQn7TLP7vSURtPVxHBnxFyEsTN
+tCgyg9SGcd3aauGT1qYa6f5Y0PKwchNqBZtPPq1x/y4XJlzpgvTYCqyWPu6rOEsmHZNLTbmuzIe
sGEPut8yGPbPheeHnyxBRw2J9ef9cPmje7oCBcGqc3niyarrnIVy1w9EDqkcWEWmmBj8/Tf84/UQ
Cbkk/3kmxLyPvyFyJ1qOFY+TLzLvolJWZW5cLxMSwqwPk1rpuP0MPPSna6IbXPv8wG8YRXy8poNb
2YYAbGzSLEP3MieyP6iuMp9FZkiM98nySRf43cpw/KN6OGcQWaO3orH08Ypz1Mxl1nPmLORQPXlm
318g01zSnSYKFhs29YG1aRXKiK3DCW9rw3k2TtsZdfELhVfZ3fVl1WWHqiwXjmp1Ku51t4ib0gXz
eI37CdKBmONquFEpucif/EZ/evpRd6LsRP5ovi9Vv84J86ysBo/UaVrnmZxRy4bZSTrFLnztiUPO
3x8IHLu/vwHsUKsIYL1XGFGObtZi+1PJiAYsdscZ1e/VRCGEyOaWWZaiEOjjGkqDnYuc6BSpLpTT
yCHoagcffQLohmgBUVGj1pOGP2HGXX1h0ilT21HhjQp6p7S6kwEiUblt2o509XTppocZHBi0GG+o
HocJRMwjzEDAtn7UA59PHURGUCjsYTgJw7r5KSFPJwEwgPKmjIts2mJbG8C8qDWUa7YocwNVw+E6
EQPBKXhuGyRTRp+UyU1bKXs8qRtvjDeEA5nwI8pseSkhDuREjaPTv2wJOIo3Cln1fUul/dYXDvaI
0CoXZ6uzEBkbwrMR3jNxwYB6hffNxOWGEKcxW45TXuPdmZM3HFrVO2B0TM1kif+AHnZF3PU7KaFG
bzneZc+d0fg3vVWgpvFbu37ETW+oS5oO1S1kfac4zFVfqaDIF4Wxsoby7yS5vFatbr5ym8isAhzd
f2fGqOZ9b0dJu0X9mqO9VZHzY7SZNgWjOZADTkCI/ubas3oiesF9JnUPynBFb+yspi/4Tct0mTl7
VNYzCQzLFYaZ6AdG+vGWmp0JAiz37IXAR1JCWvgHHj2yubsFqiLjLTYx58usfTjDQ+XO92lbVv2m
XirjfhGAWXZeWA33oIG8uwU6ahnkQJBHQHBeZwda5stJjSOtBJdSIPwcDSoszkKcFYOyVTBJha8i
SNsD1FIX81V6WDKR/OxS22TsbJOVZYcNGr4xz/xhu8yGGq6dSMuzJk1GHHNsAHfskwr4tEwkbQgo
ifbyZQojYzi4YrLds7ikHj9LvEESFwACdEgPiH7SxxLCPvH1ERCKABEmypiqUu2jRnJuEabj2/UJ
mg3bObUJqKz2akBGFdhe3HZgzlOaYEFZNQCaSMwgpvFqLAsiQ2xTw6a2WyimO+Dj021kgKUkDDMG
uoQnxLA2Zmi5pD1MVf7NirMEfmObVimRn0bKKzkP3Us9Jn2zF0IsaKQG5cwns17ARKe2QgKZdqp7
tJYB1o5vzYQQQazqqmBJlkztONzoV1SBEUps27GDsc5KG6ZMSvE8+FJcRQX4U0a+oOiC1o3c8TJb
6tbdlrKW48Ee+gW0QVF3LvpgJCBBB/HPYIZENnB57oyOk1LYKwPWvhgQ6MH5afzDnE3efBmqeRSX
su3n+YmwSn/YscU6lAxlhzWAtkw6nUYjkdJjoNToUpTT1Mnf8Fl7Ngkoub5CZ1X0X7QbxgOBrzKL
1wMyh2fOY9U5Qv9YgySJeuO2boT15ICs8oLFnav2QM6J2BgdTyd9mb4uChKJSARkOOa33RWPgP9k
1HPtnqbNCJZRIUkkJA4E6nI6gVNI0MSmPMFuOOVbS8X2fQl0F1GyKm1Ej3Vr3RDxJCIyR4yGLjs0
4HRlcIv+xI1yZyYswGAFYdGsHPMJ9mR8o+pofDMdatDnsKgTyi78qGHzUpEQgjWuot9SGpexHBqp
A2m2TnEeWmGjTio3cYGlIGV1SwKD20bWJqpRU9nXRSaAB9Gt13mEgTRKLGmehugthm0SJe5D3juk
/vjTotj/SgcdgMVeMl7KPiuKw2ijsUD86oAnC9MIqtFoTt1Dw7QhPilSMLhBbtBVo7fH30xLcsqe
ZkJfw8Cca+SUokOlux+sPjpU4ZQVl7aGrHKi505X970z42aFNOd+yahNH6CB+RfkgsdoPt0FFG5m
0nxdAM3CUAOfQXhLvHUjDOeTobmvy1A/6soK721STIikaQZnOy4mstkcvcZrGOfhnrmqGcywc+50
XOvHuJ+rC/wm3dZFRPclFDhjvCiiMUF6Qys1GGIxXSICna6oRF8rG6M3OdpuuyuhcW11xySj03my
07E/7G1JNrEII7mN4SmMpOUU+YNOhsFgpEA2DIYX9DVetjPqJljG9GuUwtAHdMQwoI8754TxTrIX
MCqes55wg4UJ8cD8PzkpLO8iQwF0abSd2lWx2CZ+XARtX1pnU2G8hDiXdzIf20fPgEBHpMh44ol0
eHWGNWXQbgd2XDQ6PAUk9pJyM+g9tLx43xn1CQkMT82yhjHbJMS+govy9qpaaf7MGk7RiuZf/UlO
J2NlD4cCGkaAjdc7+BGJ0xtlLvOOUvVb6VdPWUa4EhHYOwLgWexlnW0yLxzqvaJpc0nIE9IebDfn
ma4tY5ua4Ys92ia4f5BwQe+p8M30x9PSEuFJVspv3kh6Gskb5kuTLWJDN4N9W6foi8nwwBhEKhGs
+OopnEb3KdRL/QBFVW04Qnq3Yl6sHdMLnPOq/4l/0d0JPz7XuvmG2qndDk1+W5XOqR9VDGxk+kQG
6s3opxPQZvbjbL1XWZ53uyiz5XYBlkYUjNESTZRj6grj1gA4GJ/R3HuQuQXQpYJj4pdNsx9TrU5S
O3TO5gwTQpk01iYR5DT0nAIACyEQeA6Ttc3FJGI+ENJrEcVL5wr+/pLSVR0zBLwDoVZD1rzYZRPf
l3KdWXlGhx28ReDFiT+qbzBdu/uuGcJTTqsPa6be1Zg47C2yAaLkmmctOchFTb/S09VbPMqr1A8R
vtOv61JTn3pdtZzhdL1O8MRhz9KIomEkhMons7tcF5AxjuZ0uxjFRT2U8U/OhN6bWhYBg2hB9+36
qO+Qqp+npCq7/A10ro0BnTkHwQibkyiwhI7svGycF/E8hMGc2+HOLrLTyeQg4IzWdZ+qHwYRP+AE
Z3ni6HQzVMbPsXT3HMe661oYeIBL7zBIS29qUXwLvbQlA8Nrgtayr+MxGp4nR4tTe4lvs4XOGpgx
NNRSJsipLQ/Lnbvke0urdr+KtnqMcDxEza53Jzp5GJCmET8C+QU7jnvhaeKMcotsddgl5Xxb2S3c
OFW8RHrw7q3SPMs8YG/C6A9FrDL8Pd4l6RAB9oxX2x+oT4S+F0N62pGaQcD5c2eFD3NPYQYI4Bw4
nNwiy3ulKT4yifTIDWrCqyIXOzcBQ1/qJj4H98QawrGm78xvuqH/CLDO26jGNA5xxnkY5JdHITKl
G8YPyc7Xkn+YyJjwEKUpGvGZILfnaiZ7ghifn0YOhCsu563ui2WTtG91QRaXDCW5ZO47GjDnnZxf
bCPud7Hb7xbhdxcWMVYBGetI31nUaAdGHjyvaHxE85i4u46BzqFsLTCRBvku+MpIn+A80oqSp5w8
TVTfXYaaj8Phc+REFn+ZHc9vsm+WOpi6ObrlXmPM97KWxa0XC8F6YXQ/J1P5FI8ublflJA13DVel
H0gr9kB/jtL4obrYZHjsEnoDzYeD+yZPXAGQgeZ8GbBXcuvLfERUXxC3cwo1C+oCwY1L/+w3akkO
pKE2xCouqrtKoUHYe5MwmZvMaKEYNKFvnRSGjs8kWyylXOjmJOK0cjo1stw/EZOKM6TMfcqTo8tM
BbYfW2+R6cLBcIxcJzuMS+1PbmOOw6Erja3GMP29nQFeBG3Y22OQNQrEAoiJMaaD3KkXv59sqOjl
7DDsRel6pWngcBuFET6kRjFE2zxWKFzmJK82ljBTUnQJEti2KMpezbE0l3vSMeAAKu3oZIOMAacE
3zINd//L3nks1410W/pdeo4b8GYKHMND7ylyghCN4G0mEubp74e60X+Ih2oxqnvas4qQSjhwiZ17
r/WttjeZ8WMIlONm8WNKW9NZGjKjbNMQG4VZ+5Fd7V1btYkfBXRmMsZlHVknZp0ifmP3yn8rWwUQ
KJWW/gL/ahbhIGwUoMxEW7lPmk7vQpcY4INBKs0LVNN5C0HSfJSBA7crZ3D4hFy1Zww111wlD6JS
HI5B4TFn8xP3PCstqW8WU5HNMqZ1z5OuaGmzeRuqR9ebM6IXKx5UgwnhPaAwvl6+LPyMpFZcsxv0
rv2LQJXItZoh3WcxXpWoZfh0nc742LfJABGUIVPBsNzzZPmCyMd3Q1Ub7Qm253k4SNPuPmLTy16q
sYZL4urji9/Y3aEc2tni2a47iw5L4DzJPqbMQ9qPXV4YsBEAeKAUbEf6YKGZB3gds2UwXhXx3E9E
LLIMlU6Ss9wWhBFvLBiPD6LVyF3oeTCJCbTK8db2uua9IHCTZSlhyBeha53Ph4aqP7KXXrEfGQCG
bINA2PWeEXPz0fuz/aITS3NPNBNAmoamMtEBSHtjhgBBTwNq0EYWLpQlLa9iPb67VAqIwmrBNFO6
NPTt0pM3SYw091RwkNtypCYAHxJrao8EreArOYK5kqkYxjCz/OU1rpzmhqBDZKidk5SPjLe7N1Xq
y1UBRAIehOa0Ds9C0t2voHx2tlBrx02HiCPfOCQamZtkEEseTuTaiAjvWGJtgtixXwj9YW4yTGb2
pgmoF3xoSVsPOSHgunEqs191Nlk3g0XXO7SlR+odlcHyw18aMmqItoeBIaQCaglqtnzASWMw6qyr
+l0bBvKcSJnsbhWmnSbUlxr8ps9Km2zLstbfu7hFFQnhmyQ7YSYuFHaArMt2ggU5hMsyzuhWnHk+
zyxFGCkTVu25JLXBCI0FORpZOvRRQ+VPothhWJqasCIKlossZ3ZNTgzxdJuOw9RHsiTvk60tn4t0
hCqPWbx0bi3ytvwQlqX5ANXS5p8VPlCfRbYpKT+6VcmTlCTFDsVb3x7UoGYEPAzbRzZxrnGonDkx
doycCIlaXJlLBMlmMF845WqrxmOYP2oNtNTQy+30xqMuNULNGftm6yyjIF6q86EqN1ZVkyPVr1sf
LGrLh483Ot0HBG9RxCul3fopqgtsQF4JuDLuvWLntP2IkLx3m8gLOE0q6Lq7MZaMdB6GYYU4AR/t
VXs9scqbXk7gYpHr6/G2L1JFXhGWXvY8hZQMR0fBch7z5WY/phCnBhOoptb1nwgDI3bQa/hC7RJM
eUzdjLj4+fem1h86aGzCqY/WXBD0lUf9v1qvGjpK9I9nXufQZ0VBye7qe60Givf3Q/2huQmOz3QZ
fyLNhB7/uXuG6oMwyfVQGPGWXVdZBWFhg7UxpDuedHX5nXL9D6e2nhRgN4vRg3tsIkDGgwyppYFr
ejDVgKpMZzwCvJQavuG/n9qXQ8Haoo8EsCowUfUdEzIsa/T6NC05VIJp0dP5vtUOBSKMYucba81X
IXHAsdBJwwenL00r/vNldBvMZzF40DVuTb8FVU+qLW26irWuGdfZc34CZqHOt7QymssW+u9uUKZ2
n7PRvxAolozd30/+y33lB+H4whlMAxaEzNEjlAWOKApydjamNT8rZD1soAjwBeWfbSmY9et/fTik
8DTlTUaR6zDy8/kXSde7w+QygHSqAgXTbGwUfaAT8BS/fCewvrm161P5qUEeoNiiW7oK4vG2m/bn
w9lwCc1Md1BIw8oUP4XbdvPjWBVu/9NEa8c4jQDk7eJI93/mHf9/Bvm/Vl/B/zlia99/fLx9/D6C
XP/+f0SzLrAWpIKmqZsGTf//TCCD/7I8m9kSWQFgY0yXp/R/i2aN//IYqPDOmDyoDj3C/0wgLYaT
6DP5I5xGJsA58/9lAokgF8oFW81VN8shj1ccPxY6Wzqk4LMRV6co95erQO9SaudAbs2lHy5tb1Q3
2eDGm6S06jNhFeKb5/VoKfrnN6zey1VTzPthHT2vMQI+gEFsZXPfszejruodvaXkx6AXyzdL0fpP
/fZq/HMoTBu6uZpT6FkeSYQnKLJ4X+nV9F7rbaTZ0fapO1Hk38w4j3GmJtQcbCmrAxOziMtd/PwO
LnIc28TtEvbAJASOhT8ffNvvsn3stSmEoL5afZlpkWdbCmFXO3TeML85zpxfqCnRHmCJwg623H61
vy5ucF/MxmSc4OGCyNYRKartJOFFpA97OGu39FZmHMvxYNGpou6/sis5RrHDj1gjMCyxTTo5vns1
SQxiGiE6q7wAx5363oplmicamgh8YxUaULPPLGVLfUftswSA/1Mv5QAg7SMsw3RLhWl/G7Lz5caA
OWE8hbkDmThGzKPrNVFcxZ6mJxGBGT+tOAEVqLTiG2PHsQ8ZUxjLPk+8YZEowYN/dJSuG0b6DEUC
IoPEe41d3dkcT6RV8eA8BMrqt4bmzASxi27cOpmV3dgakMmsr4h31uvhasz9dw0g+nf0n+NXAJuN
Ds0VTYG5rtjH9MveLMidb/lhCxvgDbEd0xyqYRInaZlr97+tTdf/87T/Lowxj2aCXAUefsLWgFSu
aFV9/X78pjqYKvJDrRipkNmo7MGosNpGsB9AgjZl90YDrV3Iw1bVk2emREEQ1rK8mYkieTZpzGBv
5BnwbsOY1XNd0raj46zHGd2vynVILLe1PGJuOv/ERGoi/jMLzOq6oOMa6m1Lpvbfz+boU/7PyawR
H6CaYRJi8/x8MsNSo38lP5YzYMrYl3KfMTfbDNK+YHv+/veD/eE2BYh8wJrh8nTwfn0+GPThulws
TyMP1IovYnux9xXX4KrWYuubVKx/+EK/L1XcJazoTFLRp1B9OkcnltZkUbBTj8NaZXqzrcqWXGjV
0Th2CkObT9qgZaDrEYyAjYwm+8fi9MH1lMy+B8iyNZxQLxO929mzkwcAuj10262Xuq99Ei9APZMa
VGZObZZsEJ7JdDOBhrwUWsrsbcF8/5A3SdbtdbM3f9r8+U/Lmmi3V3pMQFoylPVp6jV9HM18QuZo
rBQIiCapzWtpu3Fwpfjg3YzL7LzSfC4b9oFae9rUvdaFqOtYuKTbLHmUYCu7FDwu6YmCMTF+82k5
tiStjwdvPFFAeFJYjr9gpf2gMxeXOa5Nw5weFDp1CCYmEc/kkijnoSax9EdSUSiGi5DuflFGm6Lh
9YKrPpjz94kQF+LOB6t/7RuCCGYQDz+AjZYXpJ/QmnQYI5q7nsDqx77JCLlgh/bdhucf+Nnxo8Da
CJILPRL60fWx/O2FlWVP0JhTJlFTN3m1c+ZakXQWN5skoIWk1ynKeVwx/l46ndwIGzNB6Wj9tnc7
Ag4JA2IIkij3FPnG8GC5rbWBo9XlG1CidC///oocL+TrBf/9t67v62+/NWarbdPh42NeWOPGALUL
Opvh1N+Pckwc4r4imyLhaHUCgtZEh/XpMKKfMR2WKyK4VNVraRHP3NPtukLR2N0nNJKjefbjGzuz
yksq87mNYHzktEL4+hIqDMwDE91w/fdftb7+n+8TP8q3sUCtFkW6659/VJtNCHi7JolwKtKeaMVw
m4g+e2tF8FE58Obopumb1kpQhRMr0H9z+K9LIfUgkal83Tzq/2M1mUc+u4bfSAu1FL1rCpn23Gm6
NWS3Lup1nuh+o2X50wGhBGIQxfmFIufoJkxLrZTFLA/mTSrJjm/cE+l2RBXDXaJt7FXffLm+Plvs
jPlEQu0jr9Y63vlLniMmgHK96dAzWkNB0oEe/q+fYI7iOIbjuGA6kDZ9vovlFJBBPnJWaR/YJ2LU
e8avhnfy92flj+cCbM0l9HWVah2VIqNfez5urCQKAhrnaPAJv9E51L8/Cll41PUQaywejs/nUsVM
MzEGUFZ12rKxuyXeOpJB8v/FUeiOsKRDpkT19vkoDiYRHZsHZVU7gGp3pFWejHKYbv9+mPX1+fx6
AcvgrsD0WsGNx1RRneQihMXcmLEgQB2dF5I+/uq+yAv3wOs0Pwb5im8nleibEzzuYLDa0CjhrXYQ
fkIWPba0t2Cbup7oqGju+MdRNDf3YMWHXZkSZ98sTI+aQi7oMgb2LvabKIN7qqQ4igHKffPSrRfz
6CqQbwhoYt1Mrtj4o4s94VBIbbDcXOz2Z9KhJwK12p4E9jx9s1syvx6L+YPHK44sFEnh8UPqZkk/
6XYFYDdbgkfe9kAw8B8YNTYtpvHIrbPR22Wjrp/CaM/oxpV5fA54DV6RkQzpYx6bmXEQWVWIaEJV
M4XU5Y62WoAIfxuoN5toRni5hAHxBWiuFOlVoWYUCHcE9W8SIpBFnwBT3QGc4atvYaB/OEVKOczt
OlAnamLz8+Wc+jZdYS+I4pSudnWCMk9L5HCy0Kv/5mX8ulxSRlDRsdPX6YUdI2YMCQoRj1cMeKXV
PyCay3NNJgXb0OAX1hn5Te3z9cyw+IG0QWEM7TQ4xgjTa6qsZeRwtMZJPtPaCRkLk+RQE4SefLNo
HseX8IZwUiRYM6hGFU1b4fN1rJQX24XI47BkYh22ulfj1xLt6dIi44iXWt+Rw+s9VqVv3g4i6A+6
VRAZYzjF4d+uEoDXTA9Bq22h4j7GIFrKzxAz88x6am6fzGQU+2yF2IZd31lDOKBxOpS0WbdGVjnf
FO1fL/m6nK9yMbaxKAOO3s1ito2qWq01si1slJA5grisJyyZUeQ3F/z4+7G+j0SzB86qgv0K6B3i
CtK1llOQ55h4altDA2Mm//IRAkgAZRjcNn1iisNjEqnhua3RDWBacm8pLhOAp7t5SrVzZTnNN4f6
Z6P2+7rG3SI3YVUQr80o01+v7W+FI3nljVk1eovScHV8aUwp9nNs0ZpS8zSNoWsVjnWiCDfPDpoL
FTEarFqbUXBPeEqSnBjzCOI/ATowfnQEi33dnXc4H1vmN2RR3Qw9WqlN7ZRYZWQNYFjB0E3CpV/G
5pp8M6/c566pPf39cfx6nzgtDPDMKQwdnO7xadk2iUyMniJNMBuaNC3YEB9WfvM0/OnqrUMRfA5I
bdfV5fPVm1NaOyj3gR6SYfBMuFieh7E/avku0BPzuVVL1oV6oIY7KWpUNjZKI0Z+mlPuCyY1KlK2
DRQQ8NTWcWKyKzMjJb23Y4pUEgjARc0DxLUjHYXpakFZ48CBNKXE3WshuiNhUW+/WS6P3RFr0pPj
sLF3dVZmPidH5xSMmVy6PF9Hcfm9EVT9TzEOLuVs5p3aTFe3zeSYt1NbZffIB7tzrH7W1b+9e7xn
vF9rGDd7r39Wvd8eyqEqPQXMoyV7SZW7DLUyywa2yn99FIrAtaJhOABM9OgblCiZ58ytZWR0RIK2
zC0OKlb69u9H+bJE01ll0mNSCzLghbpwdD2LRVGwG4w2KSHGp86rgl9D5pUnWRf790PGcGseVllJ
5Wf2+4gRN6phKXWIxpeh/eaB/cPNZVXhU+FQYPPQHGP8GfkjFtGA53gB2Wjni+1gWnTJfUoi0aPV
QcykEsAlnl0jWDMHNyfvq/LMa6yh5v3frwwQNF6Pz4sPImH2k0Q18F3+4ikYqsGQSVKV7BJzVITg
Vh3s3Xqr8q1ZD/oBhpOlheWQiw5DZ5xjhOPtes5xExDKWHjac5XN+oMcGvPJrt38rirmfjsFdflQ
DuZSbirdzn4iR8UkSHvKN7aA8Y0Ls0ytJqT6QP4+cYR7O0Zyep1NannXGcHOEZ/aKUGFOzkXUC+s
F0IetV+YaLGh0p4dyi0Ow/hRzs2EDKStvYMwZPBGoeEjlVb2ZG1Tf8FPSCqcZUV+kOJOBRKBpAIg
aP668ptOYzrLM9zlxuCjSePgIzO78W7J5Sr+0pPFxJDvMIa3skn+GIMxWXa1l9YvnSNGZCcooJAc
6ZCoQtPFw7Mzutl56zziYIgQ9LNhg96sdxkvzjhCiNcqyXJv/Gnl4dKlPp8UoqcD9GLnxUnHcW1l
pPWjTfuXhNDEJQIN6WLRoU8ciekbzcSq91JIA99EB84SFZFpgR1IB+RNS+8vT6KuZ22fQSa7Haym
f+i9brmOQZCiPkpn1t4mHorLYsrko8V71m6UL4oPxNDyxU9n0KIIl8coQeaGXrVa6jd9com4q+Zq
PtgQJxi9D40rNn3gxMumaxrtA14BvLE+g9+q5RpoC0uRCn4QjolNQJmuJITR9gWkNhQmBAunGqq+
DijQa+Ms0808xsGN4w3juPVnw1Q01YbhJwZjWm08kFZCoHyPn5zImDkkAmm5YHoqlr0adHnJlrte
s2UthBmNVUfJ3BtEjcBxL6/x5TdpiCTDTneTPVM9T0szwlelmZXtse8T3DrhYx02ehCjeYRhVGEg
7oRPvpnFEquXzdBfDngaoGMU8DYijP45cUqenLow9yE1RH1MGGiok7NrbE0E8vqmsYICNq8YvI9m
cTRwl42JU72BZArnwkVUHMUIboyrEi64x2svDPtE+YC/Q+AD+G+IqSpkhARp3nQF4sdQjLPGoMKP
XSYSJHZiOuZkL6sp6NerVy/ErBkokyBaIAogfHwsiDwV4gw5hY2yviq8aTdhzLhvEXfS+kbT96Pp
W+lFI3b+lyou0TK54FVSkuq9+GKMqS7P4yVPH5QJk/lxUPqM0NJqx5yYaKxdETiFBLhL6tfDtvTa
nFESrVYy+QqDDaGa3KA/oz/YPmQZXXj0b6bFS0kf6qb0GMyuH7L5Y1I++JcW38QeuJS6L6oarq7W
Uqvwc6r6WSrS3UI5eeI88X0kuvALtINBWNJzie/px9T61oSlxEO2TKtX8mYbEnCGtwTF/aDPrn1W
wHMxw5bwmXM1QgXclwV+KbKA7IkgbNumrSuFboqNMQ3Tc+OkM0murZpZiGy9DXWvH+zTFqK1fgo5
fsxPO2wzB58E2HoPh8GC+6WK+jbj9jSHsdUmd8MrHFhnQR14TURmuqIa6ZGxbTohg73UCgVqeirb
cSfcqRyitLNUTy562lzM5SQ1VJ55MLNTGSpjk+Wxvg+MhFyyNMfPHhFwnb5PSbck25oJ5k5zO+/U
rQPt3LRWws2sxe0rxaGXk32dm9eBEFOwIXeYWqLwK/MtSW2Ex1araT5iS9WgsGzXFTav+52WOCmJ
gpPK/W0CFmJmTkQ80w69c9oe9JTMXiwSqmpPdL3KHiR6tHRDYFNvY1m3CitiCR+L0AokDmmFMp+5
XJWVCD1Tqt+NLYuapnyAEIeFv7Oy7dQO4j2jTGvgaoxWDzXYlfrJ1GE82HYWqC+ihOePsvYy0BFS
Wj9sCQYrGlDv4aMRWYBkajKDalu4ZPeWTb8g7qzmRg8pe5kRSKCPxWYQhb1c136fvg5e6Y/nTsBn
70T6ulAQEUb64gSBrcRjdhTxhmzbhkBo0mzDdMiWX0vjjneTqVGJm0hEg3By6eob87JJNOS++dDd
LXru7NLOuGgyrugcqzOMTey7Kp33NNtqXvKqtd5r5Wj7OqHLnseYYnjdQ82d0KRrSLGG+zrzridZ
3/uKZ4bpDrOIq6xrn0u7OFBiw0AvPvQs3zFLOzgoZfhAXjWOexm7OkOfoNz4RrWB+rnxoQHAtQz2
zDzu8q56Enze7VacMenO75o8uxxndea45WvurbSF5mIxnpvhvkiqrW+9GdS2FYwmm39BEAReynSb
VdaOT6u389gubEBPG1xVF52eRTmMUMedwqSOrZeEOO2wbmnutbF+NWilXhH7lg63ce3hKGI7N53Q
jj2j2cTfZWTr6Q5AmlLo1XVC8t9G77p95on7QVU7PeHFGKrmAsMLy27KXfK8G3sqDxItN2dY3cm+
f6LWuBcaGldgouOLXnv9iT57e1jtL+j6tp0ILhLTIc22v7XM6gFHyIkDh5A0YsSqbXKTu97BKR78
5MJyqn4zUBWHFd+6M54yuW3HX0WXnHoUinEVKEY48sFokwsoFmQdTyOohSU9iIm+e5KNd5Uw9qNC
u9ba3qHXrQeSS38C3ow6aToEu7f7ejR3sTahuSnrHR3tH5NmXhspfYqUBraO18zM5AYLBbQQ36HF
R4oRpwnHazH3oFjuLHhSae7DXlLElVXpsu002KrWcu1Wzg9ljE9a98MajSjR8rdclu8iHqGOi5q3
fDpP8oJQ05SCqLqKS0JXSs045IlhvfgZNx7xK9rdcTo10hqU1Hy2ojZT1P5omt8bHqAtJL33zHoZ
mXCOznw1Js4TkUNVOKDyWVz9BKZCdzviOlds/t0m4V1H6eQ37zZ1yzypS69O9k7XOaGV5OgUZU/a
tWg2zJAIU+lPGqyGxDbpkb4Mr7z4V6AqykMz18128Fjiuma6HUAJhLEl34qhQHcKO5b5E+gXqqTJ
g1nU1BejbPXzXo+9HR9m/ynl0bEP+uhcoEwhXkacrGF6J37bnxcYhSrPP+8cnA2ygWNK9ublKoDj
g00B0mTTSUw5s09F8V7nRRotVf+Rm9U98YDPaMlIQRU/lQL6F4q29fTDmEwFkBFpw5yvmyY+J2Jv
enSxi7yYQWK8V2ZJBDOBQDOg/JWlEVYiZ7ZaGklwE/itmYcOuxKKSIsci40Uc3c7BeSPHARqRGL+
0MuDGhGIoyO3bwQaY6w9VlSYcvmRL5XBbDKdyYVVcRus4cGquASzTnjp3LH7L63124KGFGIOIe+m
EXbm5GlkQjejioK+0feS3Cyauq1mbGxhZFcxUbw2gOg+SxlfWprLbXD5ToNVq68AGad8K3UgJzDZ
xGIDu1FzHyJDQGJpNBmlD0HsVsJDZHUILXyjOXQxe50tYTIIVLuO/LktYmq6RlL6A/ggu77pzHS6
tV08jDsEazRHZZ33IKNswPUgrOA647v1/Xd4WOkL7C2sp5PVdDee4vXaoA73s6j3i5EFjN0+Mk1r
9kN4U/apJN6YJBdrqctNO+fERBapBPKfeQvK2yYumi4SZYm80u67jshsPi+3PkyWhS8hnjstENs1
eNMAUG9BqyN0QEkMrAO+RcOeKEScyegZftlYU+vKd28Dp8NRw3zYhTbPB2UK2xn2Op261ph36dhS
mYKqMX4h9LcqrlOPTz7pSgVCC9fosLFGIKN8SEYK3NEsKiA+9AbUGVYBUBuzoaxbcJB6c+lVE3na
chwYeNC7T86CHFLcxtJHUZHNMDi/8rrTaGN3Q/JkK3apZKeV6SvhHUa7dQvZP2rSUOfNLJJ1povB
MXLiNexeX4QOnBlU8oXnV3zcXSLV+rBIvCWNmjxZ+IobucX6jQnrdWHG020z0s0fytyvcI+5Vvzo
daJ+dbTMNBH31sZPM04D/nPQW3Q7g7woZsuoDpVaKkoyq0RWkXXr3COthwCASw7p/7TpqmDegGMP
Bh7OjjmujujxnEA56Z8sOZV2BKkluy1GozrTurJ58opWXZKMxWnPmuT6MqbR1lYYW338lrqPVN/U
VnnRQufeaWqPGqMgWYOF28RNZSx81f1BUboli1/5jDx02NMospNDXqnsRzLVltpoeQbHwccEwDJk
WsOrbifNtd7nFi+1TbYnIufqcSxKxOF5uQ6/UCng+Cxj3sSwTGr/Rx4gcQgX8PM18v12PAjLwE3B
SLg6y6SbAVQYbBd7P7TRGy0RAyHR8cxYK3OH/Cp2x2AhNQMc0YmDIv+ytyqf5Ie+Hl/ZY2TM/61F
yl2riubC8DrsYyQipq8t/8MP0jK8iu+vb3abLiB/AVhP41M/CI3kztUscw0vqf65BCWzEDVo5s/G
jZsLxsEDuB+leU2oUXS/aRTNN5lRLewKyGr295Ww85K9kk8Dph8ywJMgalLqhjEui50AUeaFva2X
1k5rwD/iRCdsZNsuynFOkhbh1zVTnr7deOMyvBGUpUtMM1ZwB+a/vuafVc/YvdnHF3ow36UBJe5G
sosswN918hcQWHIVmlw8y941ki1uVsAi5Ih7bIBIbXJDkz2ouiBYMT1ZheXlLtHnhEiLxqaadeOC
nmwQEGDAOEHMLancNgjN3FxkvvUDI3sykrR8igM0g/jJJv6MWO2efr9bXUEpLEfe+5JiUmuTtlud
4FDIQKIRFWvJajzPei0ttmpm4BUpSZZMZCUT74uiBDj4CRsathEt7lhmmPr76OmZt4F51D81gMdk
ZErDXCK84unpUsS1HU3aKP2Nl/MAADCYJmNTmJW7rzznLCf/JlKErafRmNXamc4OlQa341+AHcvI
PoCq9UYLBmd7zTiyDHkExZnQCU6kA7QGfnSsoaSgW+Y/f7vob+lGU/77gDipaslwe6Sa1cTWsGMq
rAQEFh+U1Emv57lO7hPdFQ+NAKjFJr0a7S3tCp4JMsz5aBNKQtCY1PCD7VJMTRhajCk48MwVZBZW
E5aNfiwArDUO1I290/j6qSGRZJDw5Bkjgp7Ux26xBMl16s2NIDF51mihywLJg1AO+xARQKAIF1uT
Z0yFLXtbgrPsMLop70K3c23NY+m8567G5xEiptN/zh271p1qe/15wMr8AbOtfY0T0H0H6KDehYRV
A0piTOKbGS+NuS/nnlAcqgg6LiLjEYNb35Yb3J4J2Ooxnwl4povwEruzmEJjUiSwj4LWU+hn1fgK
egtFJmvWnG3sqQuyjcCKgitXDnJvlarXo1Esg8D7PmBnpS/Y9lj5MJHz2arzG1oBtn4K5M3rN4Sv
G/2+87C3wRVOrqRBK2zr6zGFTZoo6GrNUJcOzxVfLiJTEkCJPbCJC1eggyVXGBVglGMuMfF4LQv5
zb1R/qjk4Lwb+oDzqdWg8Wwwu7DD0eiWEhyULXt7cZuXvCCEautNCuZ9qS3dyVDNxRsgc/fCmgp5
2Qh3ZWZTD7s7kK3dY94K765W8LIKbG8Lw1Jbq74THqwz/8+9Tga5iA3hx6NN9Y8T/lLZZBmnLKPK
m/i4J/4IDA8yeX9n0zB8xt2hrubYqy6XVGlPlHrTQzu51rjvkZzRZWTohrlVYxpOP0YfT4Ty23av
ylb/1amlvyCqqnR36HZiQmZMu7qOezVSPpdmxsugphTvW+zlH36VAk1MUj6x4YCsSkWwxuWTCRo7
C4cChzU40mm6GETl+FFKf464HiOJz3NBI/IArGyqorju1GvRKfHudFXehgYfBtqGKqgfyoQeFHeb
Ffnv7eIvzWKXCQsLusewBeXhsViT6qDWiNypIlsLug9Rl8Fr2hrymzn/H45ChIGLaoNYJiTi65//
NnrQrb4i6ZFcMCnj7Jwen9wg+FW7v5/LcdgsubZI49DugG3WGZwea5ZmtA6NlzU13k6zDlvfDHao
8fp3pyIMCAFncFFPNcg6orKAZM76RTetbVjEzNqL3pvanTMXzn5qTFXh7tOWMxo/6WlZemIvJt+5
s92ZVGeKmM3ff/g6rPj0FK+/20Ecz2gb8azrfb48WWMKv4bMQCU8Q2ZuUz20QP3TUxbfSUy/iM24
RpDCTJQnDLh173i2DfkGuKFnElxOp3GVVZOpFMGwSOyN6rMBWpbsxQmt3aGmkWakD2MgM30LisT0
mUbq2aPDB9tiKqwN30yc//CUBKiV1t9nM01ZjQK/PyVgXowmzrMiCsjSPZuqcbqgy/WNDuRPB0H9
YqCu5RgMxD4fxFABo/OaNhM9pGyrfDqsuFu1bxYm4+sQ00X4jWIe26zjMx46ktfalG8SoQlbjWBy
ar7Jg3HfEtdG6HmhQZRJTZpnfChphsNXKfR3qNi0RWND18bQopGZ4hxNppmwktZ/co28BvId94Lt
MpFeHat+E2tUHTP5Yylm0JqmZJm+eVlaOQzqa7vdNr4t3IM1oacKnbkrnumiU5jZGclnF0UW0+Bg
r2izOc9awJReLH2OEcCj2QwFCV8IrSZ5kUqvs3HLjd6dMYDLjBiiuxU/sTZ10q6CtbyxqC1Caeps
LvGwJo/DEJi/ljGmFZOn9hMWu4wgPSZOv0S9iNdqRTafMCWbiHMpsBJEVV+5H4vegSsNLH/qNjYl
VPCketmgPTCl40WB3jjmZqoH4mMcd8yepVl3zyyR8rqgtoUM6tjlUzpItvNzk2MVDdgqmrtGMHs9
X3DA5nT7bKIqjZI2NNGFjgyisrTLHz2ROuiCesfL2RNRsJ1AWZEQ6+hzafhqlTyI1g/eba9vbpMZ
zciW2IjlmTkycBlNLrWx0+eRnbTpiS7GlaAyWi3UIiHOZg2iJ9aHJ92wxwfTbpTGCCGnW90p1+gA
QxnAlUcGh0nYT5oPg4gERW5HnRmXdlkzxQbnOSUb9FgliIIhre8KdlPsF9ncnnN2+a+sVewf5Vwp
bSsGO/tVwCu6G/3Mu6XJOV/mULthSox+cpapUgDh6+nD97FNp04GnU2oYO2Vr4bAGg2pWt3/fX37
Oq2luEP5jQPI47WGVPr5pQt6/J0iKBo4DTmEHmPmpGAsDb+ctmjKg9cxH6TP44/dvsc86oY+vdph
axuxdmYWI8qGb37Q1xWXATK2FqQ1DMVZaz7/IBPETc9IpY36PGkvZoRj7LqE/VRPTHzMtDTOWuio
V1bNosegtt5qZXVvDhP9eLpQpx2ZAhuA07RUASd/8+P+/Nv4WbhIXCT6RyvHVDfQd2k7RbOTgQCq
+3TnNPFt7efT9pvLcKxCRMrBRwCFk+kj60D39PkyoNrKzT5OoIdMI2O9WfTer6BhVOtUTQ6fSTUb
Z22jNLkrdyiFgkgORfK8QM+DjstAPFSe1M9FgvWeYPT61Jc6c6Wc5n7Tm/HDNz/3WJO8/lz8Y0z7
Lcwv2F4+/9wJ0UzJywvLB9j/SZaviY5eIHZTD358yNJ+xwIHeIvi/tTlx2/ZuA+nmR4/BVUSbApa
BbeMghIaiJZ+4YvEtEBq2TiCWh9tyESWyd9/8bFK7p8fjD+FX40kzz4WzLTQq0c54k2COObtmixJ
oiRouLOm+9YAJ/7ufq6arM+FBCI53i9nlTBbjGA+X6BB12ifGsRauk6sLsnVYUdg2912rJz+gHDM
2XUECt2OHmAWhhMNsCjV76mZq38p3+bEkSBQk3vIIcAVHz3DOiHrk8d0MIKlID+0XMRYssZ65zLV
OFRT7X6juFrv/NGJI3BGp0Z7nbM/DrieYt1JsTWvC0xfX7m2qH/8N2fnsSQntq3hJyICb6ZAZlaW
92ppQkgqHbzZeHj6+1EjJZlRhG73oE+c6BYJ2629fpfjInM7kImwUUBcehT0YPYNBNsM6qpYswkG
62CK0rMNwxKnABWXmDTgwMZux3E2StrzaoUGIvm0smmjnmFQTwc0paUrh4IFKlsgcPHooEoy0n+1
oaRwxlLU+TRNhZ8BcWf1GKYSSaVx5SVaWGEoBBngG5ZIcCaARWdj16Wa0nn8MWPzqMxdzD2XkGvV
zQR+676VjgSKZNhz3WsLO4Im+9A+qZNtvvYkJEt0XPIZT3E0Ye9zK7RxY5VdGBG2cnKi2R3Qf36W
Yn/dLqQqjmkWR5WnWNggquMo3ceke1BLdeb7vy5oCBj0HanTka2iYjn9UBge1cpkY39e4bh3FeFX
cJSUnOxXDQpIqlWJ/+/PWzZmRJ6fKu/V85KgDLDnVmgYxbp2gPW7lIwEmZAIbT/EM3q3jcPnfIvF
Yh3+61IdcyNZk+z7VhkspeE+mCEYoPeiBi+tGhTHutITvLNSgIwubF8mxcZNIy/SbOMOsLzQ6UKm
/kfJt+xgtgLB6/QDV0FR6ZSZuZfHhXGvYVaBt5+or0NmqB9q1E5ff+DzBYZ2kkchu8P6mlvj6fMA
53K5JoPLG5tvI7J5mo0bX/R8di6cP413WexxEbWcPgGrQqW0pgrbiaHMCAbo7aOjxtWelINpY2s6
fxkehTmqxttwpVxbAVRIZqVa4BMzCTX81rCq2fmdf+VisyPJbBiGjWQJRcpaP6CKHGh0qjEdHOPs
VYSF8TzpWP6INNqigp4z6xaBAjFpPEUlbHedtDmbA0wfEia9cTI77OZQLdQ9SIKA+ZGB98jhjyzH
VCKBrL5PCjXq/FitzLuvJ8mlIXQcylZIdYtkbfnuf20wgGasUNpb9LqVdgfGNxz1pHh3ML3cOMcu
jSDNGJJj2YX5zKsrMHKWBANFriFY5w1HKJTzsRpnbWPSn4nwGEKFOYlmHEEhbN7VY+DX2GpvNVjk
SegzvKZXyydBU0v1sTDKf2ujmu9Usqnf8RYmo85Oc/l7XMn2S45E8yUKdfUWuGWmn2NYuK/RYiK2
QJkxUXKxZWr/vX2ExF2mFEbljCpt/VWaBMgK9s9yZ2/o6GYj4UVlJTa+/bK1nG49PIXvAli5tGLW
o9zJTqNMADqA431+G5iF9RRpfbOj8Zi81SqO7BAMxmZjbl0YccVcbL2Z59aiNzidW8qsk+Cj0Y8o
IeEfMQojDUGr8o13O9/Wkdgsmiay0RfH99UMJq+6TK0Ktl6EvjL3QbOT0Qt17Opc0K3GoSIlJwlr
P/T1EGHK5HEYBFlIX6+jC++qko1s0hQhd419/vRdpRjrqk8+rFCa/AZ/PnuXYSmwMbsvPQXFBKPI
jsvfq8lNPkfs5HGEVtMYmx0URHVnDtqW8/uFZiPDthDhVRgtbO2rozl0+hzWKdQz+g4Krd+m+kkO
fNi4dh0oR2iY4a4jj2enAHjRwogNv0fLAWse5yYQTesmsZvxzuFwP5gQnCTPqWzh15PdXmsheeyg
CY2f9+A5Xw/Chc2M2xMnBG0Kjr218kyD7joqkRJ7amNZ+6KG+ghF6wbocdoY7ku7t7Yk6XH54SrA
kjodb+SUvUH7iN1bm6lh5x6GGGrS6kHiKvSU9Hp4VOeofkrr2TwSLwDoKRXO/dfve6ETt/SdLRyI
2L0xkVnN/cocof7YtLPGNjUJaILce2eUkw45O8CGSrKj/9VjpO1sqscDMKYJtNXpH6M9pnDhas1v
IZn4TZkj0ywz/VjP6PQUODDikJlSGIDhg3AnGVasPTRrV85F8j5OylY074X9SVvI5QggkUZgsHD6
NQNFcN0iBIDukTa9A7fYL9yEejjcNrNMHpw3dOvRxte7MFtQKcpIvezlsF98Xf4++rKyhfY8cABj
ogBzpCOns+kEXD5cuTZKP1VX+cNWO7DJTRkY57MLvm4TgYCnESRHyR0FFB/XULA9c6OIxlifZDDe
5L4E2G/QiaGBz9P0NU5nZ4fLl3hqy4mVIsm6J0fgZ7Fj00kq4oQ6EpW/j1Vh8jpj3Yi7X5vBLnVm
Ufc7rbFUcUChqfDfBaVmXFuWPf43w9L5XZmz9qukTZPvpHZS73v49hL9R8NEFRqAfqLKaUiX7pRS
BnJTh/CniOcCN4LMJj7NAgR/xDFySDylc7J7pIcmOQKFdVOmWMti8CiP96mYaYr1tlDu4amHra9j
FRV5ViuqPx3GKKWLOVhZu9izNYT06VKVuVWXmK9dayjf+nCs/tPgrYtFwlhNz7Oe6epRSBEdNCsX
0nU7VMCjbF/JNbFzE71fwOfnTMZrDv9ICap5HQ01Np/dLBkPZYoVxE4eZutPbMpZfSXCSdxFXK+E
DwkIb3106A0ryB4GB6JMHkReWOInD1KlSdY+D3KIhU4ObctDZw1v0HQK+liGGiZE50E6D3BzsOIH
OzSM0G2mBpdWBzb0fWdOqbZvlVj+XppOaNALbKbnOsjDyQcUr3+aZY7LQa2FaYIfohSRopgV/KFO
Mc6qT+FW30LWsiU/mxd73jwoWqKypFbF0zjT6Y0yrSqY13pF2pk9Ett4IM8bUiPM+rn0FfCp68HJ
g8mvKrt/UxbEz5PoAQh/GJPqmBmAiLc53s7XQQ4u7ab0GD7oMpPZJho5zvy0NaO7votN7O2Q9txl
wpnUA07XC/1ulCFkQ4e1/0T06hlPXu3WqmS12ulZ5zA/x7QxIE32PYTNUchcFAapzPcttsj6bpJT
+4PGx5he1+pUq56BpMk3umqSfHjso7GzpWH+Xo1hN3qt3A+xH9Mqg7xQUDe7ET7AmauOcEUhOdj0
8wbDCR/kdsKONdJJD4C4UU94V6oAL7tSNrPfbCUhHeoyJb5lHpZPXZpK3x6kOGzznZKqY7Wf0aJh
Zls1QlwFaH5sWOANLrqg3GJeMjV1UsyIiDCvZvBSGv6NUmnM9gj2GJMvp+EYldrN3Etgp0JOpx91
rQT9taFWZJ5JqZlZOyIdQCPh4GYY72vKmBF+WpASZdW4YnoiIlP4MPVjbaKmU8rqvjbZl++EnuFM
H7LkwFIqyVKRf8VWcZyrHmpxyJKddkltDy8kfob6FQcTAXVxHQ+3JXz+byDi8m+9zvVyh3smthRK
jmjXh4xaKTspNDvtwelSDJDiUQ1RbsThR9zKxetQptxFrEYxylui3dgha7ljsiQmQMHO7vUOAnkd
BL/0aWrfGyvFIJa1ZP0RlF/gkH2TDjvspofSr5uuDx/wdgQLBBLSSSPpAuc7LMoASlGfPBowfN4k
KvXnKB+Ih5AHyjWorAVphHY2w/QwWuU66fJa26WyGX7gSde90Two378+Xy+UW+hxQbnAu7i5rCF4
A52iQaJn7CERsMlwj9T7XJLTj6+fcn4OAekSyQygxJXwLL87nkIIdCNPkbCiV8VtiEuOSPZfP+T8
Veig6FyOFgMxtJurE1ZptZZGHodGBRq7swTu4bPmbMGcF14FDgsKpyVGmEvtqipKGphjEbYiXL6y
+mi0hrw3kzF/bKqy9L9+ofOy31IVmGjcTegIKNZSUvx1cU0NbBAVHCDgkRKE4RpDy82yjuX/Wr2r
74QIyDVEV928CsLZhisjCbdytC/gzcuoobuFsSdja7Sq+XNHSqLG6TIvYRoj38EFlgQKMhvTg5Fg
uuO3Rhv8pDkZ6CSuh9HjAHL7XYo081rqUSgfHD3EnjqLWTtff5wzBy06qmSmaFgPLKACrcPTr1NG
dlePeFVBNGr0twlASL6eeqNDhaQmv5tc138P3RJ7mEEUlF0zVNiEyAosdZ8bfK25JVGS3zIopIRB
TFHx8+vf9+lteFoOWfBaHGI6UDmyvpbp+tfoQWmZLKWHaa6QbVncphOMT3eaQyfyZ0nAI8EAzIDS
jL0yMXVakyneBGHVgq4vkUrbJlr/Ez1b/dj3zSxwLQ5iFaaxqT4Yel/A44nwH3dxVclgTEgGicmW
EJI4YFafHtsKFouLPwO2aaITVbMxNZVl4Ndvh98KLAQ6b4zEqrWdOHh1D+ZYgKipFebUbardFUHT
f5iD3N1PAVbOeHCrTufpWN78Lpq2AtpJlOyakExkKjOl+reaGmanDY4tHQ0l7Z4jk74hPrYL6T2t
6Qxv7BAXrjRYZtHKA9gFNbSd1ZjQ4xLd6NCQzRa4S22d+cXW8s4TVpG+NH03wTuVld9zOsc/Il1L
9lPaq/nWrzjHecACZFrR2P3QFVmblHQVFh4hFhRc59M+uCEBGCgbX3ZnKfYaQC6VUtkjKbSAnJbZ
NYT6ah6Jrg8j66kONf3P11N1nWNF55+aHe8JnasCuOrahq3PcA1LE5g3QUJyzaSnuP83RFHWg9X7
oaqP14lWWUfFFvIuLeLpsU2i8Q27DmQsSio9WISL+AOy5R2d9+mKmj/dO0pgHsY20O9aQJaN6Wee
zz56suz1qAToFaz12MQ+KeqQtYXX4yC9SOhbwso5U7Rpzl51lTiWr7/QMi9Wsx3Akn76YtIKfLna
a/oObWBOPItn0py4h+FaXYl2Gq++fsqF/Z5bmr34rOK0Zq0vUNkgTLUr7BSSnxE5vkpFL4Dg2vQd
4bdK2TGPtqeLxixIJnACbJERSb59/RvOv6zNFrI01bmNLpa8p7vWbGXjBHKSABU73X+xUtq7Jmun
d2M2tGvYjPHG8z4dZ08/LdczLsafiDBY9uqQa1VC5WuUHFy8NOuXMzvJB4ee8iQSLn50NfU7fIoF
ecd677eJkRwtnKOhk8wtWn97CU7opvRRx3rsOAfx1gX6Qp8IKxaupEsDG1BljRc6XQGpgzREKj8M
1B8Te5ijXV475m9TqwrV7UHYH2UlbX5o4IcOZFhEQv5gp+IOv5gU8WOgYXJAWGoAsadcVFP05sXP
MKvDp4J8mB81aaaYHauNcR2hbIs2lsoF9gZMZXYtBpReAFv16YhOSe2oIf7KXpOWUDgLlBCcIxGU
Gr8LSN914yK3/tiQz59xbA/fIfrhEW43en/nTHU5brSVlqWyGm+VH4QBuQ6XkI97+nMaVW6ScVJp
PgOHXrVIklAqtfoNffItKsaFRrkNjkJDAsB3OYKXjsVfR7CqxRP6DHzfMI839/iQt9fFbGYv2TCS
JRl1GlpSvVF9ToQO/3ulecg0I7xpFLO6soq6P4LsFvep0zpE+YryKEnJfKVwQUg39pfz05QQPjCI
hQ67lDSr0rWNIGK1+OoRzDrI37WxIXszlNubMsGZx8IJEeVpXx0dvCm2jEgvjAfVJYWkrcEppKQ9
/UadHGj1rJW5J2ldpeyrsGvRVOe9sutUdGxXASl6EIws4fzqk354c+S+kXc9/EEbnVfR3BZxVBT+
3OSWSf7aBLnMDGtF25jGy89YTRsN8IYzU5Wp7tc7sNX08xzFceZpqZ3dcscOfVOpt5rPl8aB7hwb
n7Ek6a4PQkdwgUS8nxLlRLBcmlvdFfU23Y65Ko37thHjPg4V5yNpdbFRL14otTnHAOZAMfEF5rg5
HQjLGLRRZ+Pw5iYQB2rr9iZBkOc1EUl3LhyQBBcHsq/2KHWnh8yBteAmgSbe9NLm3+e+/mw0Ub3V
t7z0uwzMkCnxcPEGp18tolB1ahC0MvO4yie6n6OOeSlnrv/E1GmwrdTkl14baGJyNcX1oFBeu1RO
SaPObesYiBxGAjabW9zxC9PWUFgwdO45OVg7p18LFyMyoiJkLHPSzS857YEdXSzjmNp6/u87FhdK
nPEWypmDJcfpo8yJuG/0FA0YDw4NddXlvhrHBEkP5lad8elTeDrN4dAST8dW/Yk4rz52FHQMfkQ2
OaGR+vSAfi7fOcB9yTECibhHKN3hoBdV6JqksnX4OWaAtrJxtG8p+XOFV+Zz9CpgeihuLHfRI8GK
JPBAjaxxQcjwfg7MKO8hXiXTt1klF8N1qGwMz3Jy2bongE0jGaqRzB8Qj5RvOD403zKUi++KpPxW
HXJfWqWXf9Rmcw0Ml+3nXqT9bnb6GGOPgshAGCI6N8Q2EwS1JVYj74O41Z4ap5EN+KoyZMlWsABo
8iXOTJJXjv2AlEFf96SqBz7rpTzqCUR3gj/KgHLwQH7OqJBIQg/KXXA/Lm5FTvpkSdrNSJeZkE0y
KFVizB2ISu9xUKsC3U84/iKPgQOYSnEaYff08zdjGnEIUIhhLPjPY4kTuTUF+XAsvf9lKhvKQYez
QLZhbWavWmiaW1f6cxSANcRpvLggQgpZG4yjBEe+pNOs43sGx6ZTdF+vnWFfpYZ6hatHiNiPiJOv
a7rPM3U1q8hVAOjCMZBQZXtFk0iHsZubmiqKvLp2b0BwvTVQkD8SXmnSNxwt02+QOEIzlvqrAbjF
j5WsO2Rarj7VsjPvocXqxxANE9c5WTi3BS2DDajiQp3yyV2yMMe1LEh3q6mvGUEudbR5PSJosp0l
O6nPeZOB+yyMHfhKNmRqmuAalehDKU3Sbdab40GJAqRxX38w7Xx3wdNex4YewyWaAethQuQXqBKk
LW80a/vOmCs6K/TG+sInMy/7g755HGmG2Em8T5qhKmiql7G6s5VCAZeC9vszFSX+MQjYY+iwWYyR
iEMGzWsUL57FkjwwBVqIj3ea0mM7ElS1JPmKgeMEkmAunWBuGrCVLjqS2JCvE22DVHOKYRI52kc8
D0gf5zRNHurJDH43BOp2+9AxpwcsYcU1oFj1vbPkpn36+sNcmL5APHC0uJygA1lDgtCzQ3xPREO+
kNThN6O1H1xKFb/OCR5NQHxAVaItFtX5CaRh6EcDTAVEhLG3JBr8XcZF9G+RkRpLkfyMjpsAIFLL
PEw+NyHP8xvYCZ9obetaJkXfcQWrPP/H8fnP8/F4cHfe1eD6T4O7wfa5sChPnrU+76cQDr+8POtm
/7rnQYfD4X8vN08bj/k8nk/X/vIYncIS7zAYWauPVw5y2MA9rzyxa97GW+FNj/2VcZPtRw8bHK/x
xwMuOUcMSkJ/fpT2zvevp8yFdX3a+13W2l9FeAnXcIgVer+5++vZPX73dk8bs/LCHfL0EatioK6s
rg6XRwDcuZn/B1nw7k/vFu5Luo99LKE2KoLP9X/6UU8fuC4J7BAnSzpaHnbjO9Lq/MrL7rQjzsO+
5hd7cefcKwfpOb0ar6K95E1751Dus52yK/fGDrsmt7ibruxd7csbu+jZxmXRq4UStMDM/M81mTJo
YnjVeNeQLiXlR7RtzTX6TgiPlbV1kTu/XfEAoN4FX6YxQmV0OrCUnsBhnL+eXeA7tgtGSXwAOCmv
cRAlPyS9I3PZCDFgx3VteEkHiXwHUAaD3NlZ+ahV5X9m3cluPmnzqyGs6U9ksmEB7MzfNqbg2eUB
YIO7A32/5QYMOfH0l7ZBYxixEBUqPsOGxDAVuJF1wzQYe10RU3ynJEjP/BLtluHGICIDJhnjIJ4K
u4vAE/BKnL0SYGZyu4RW9gMJBGJj5D7JpydzyqL5QdtHxmwfJZm8+pFF21aMHllrIQ24nyNt3P9N
Ro4yx8nV4JtlzHjdWqM5/Q6rJHnvZxmTrEZtuAXgXGXrXojumIw5iwBmt1SGPDzK/RLhOXQ4Eh4x
euRi63x2L1r47AfeD7+bUK/QC2Vhn/Y+3ll2tVNBock5k6BtHhytnPWNi9z5fmCBaUCkZNQZCehM
p4OhW21hDSkksKbP9WOfKNGtLHR9nwvMxOqKiMo5BdzvSIzyIiID3xzk17uatIP/1y+BqMc5tizn
9W7fUl1qWcFJHHX5dxsM21WN5hCp0nXILe+g9uMeqtXRmkjzEnMOHJo5G9fvz6pmNeogPFSD0MQh
haxHPeA8Lxtr+Q1qM9zDO6EMi/pE/m7i0kbaepgrHkwfqmtLBicMsRUaZCXcB9BUHhcmEEGRxXwc
isC6IjZUvnN08OMA98TbejC6fVwEAiOmcTxkglbpFNDtBgiVsX9IyS0npnQPFyvc5aLGjKFpxd4u
cNAo5RYX8NJWb+y6bt+/Xo/nmxQvCiaC2GHhBX5aXP91IiQJkt/GMaj4iXZ/neWx37VlZ+0xVBXP
//4o+j5MNFXT6NuuNmrcj1ICtlGGdDqwrJKZ475q8Q9AvFZeff0obdnvToeS1gTNyKWtz5utfSRb
S5pCIQgWLVoj8NNuKnySPctD3ObqTjVCMghgEuMroieKF+BaQB4OzcRBWfzlJGJWKDhlGo2y+UPN
pfB65Hrg9UMpvqkaAj9cI3QWdkT7ahzD54A7xq5N4SA0aRVigQrDWzX6kizBvANn7wr5qJmTOBbk
d9yKqaw2CD8X9n+Vkgwz1E8f8rOmlYVZQJQXGkgUpI3oGrMu6TEN4P7sYcf20iHjBRCp006Or+ga
Ua8NWQXqixV8h/9zUFvcbcOCH08ed4ZrC/yhp7yrCXhm/o40JuWFAfD1KC2lwGqQFBJn6OEvK46W
1+nuozl0u6L5U7vZx/cKHL8HkTTTd2ty6BDO8dYms/x558/DAwMxKTy2dcWMSm500B3knoVDjuRq
MraqLVzRn05E2ma8xAUbedJsvOWZSzz2qnRsFuSWSx9qWfX0NfVYh3WQSoWHRDzY223T3YRdLL13
2EzdIBRFNJyiZXRHiWTjaXE8GuQIG5ROqREpFrZy+Pqzn5/AC5LNCcyMoRO9btfkdjeoDrJuhPUQ
iwSEjIMUqVtxc5dem7Vugs+b0ADAhk5fm3CINM17xPjlVNu3mL2Hb5MqMg8dV0SycmP4QZrr9yUu
do+TnoMNJ/14SzJnjyPjWG+UvhfGnt8BSQB1PoyBtWd9N8fDgGte7s0WWcRDN4AajZW6b2rRXYlG
c/4nhw5VyT9/6pOnrsoyJCBpgP1NDqMDOhCkaNkfonGLbn3xU6MggEQFdAiysaq52yyFDMy1zIPZ
nb8khoh28NV0L3DihI02tr7FiCtfmnZKdzFGZ3uliXTm16S82VGg/CsPG3Y0dS+3Q05RZtiqeSrV
vVAKLQI2VqAdhaZkXBl4b29s8eecAx6DzYJDMUk7BXH4an4RFa5GvQPngJ7Jf01uN8+RqgzvmEOH
H2Mwqd/VSm2zXUko70HNZ+wjsAsS2PJZCfC3sGIAoXoaE8CIPBO7fx75z0MOucWCIq4p8FHHFlRY
DEkIioxzmpPdmKkwjl8/5cLpDXSDWTIG6ZBA10cqKh7SZmNIB3CdTXfuY/LasgTevekoGxXahV0D
E/vlKqMjDkSyd/q57dIh6tdh15iIvr4tpgwuKda188vXb3R+Faej8cmx0TENpcu7eo4RxlXh6Fg8
jYRqvMDxU5DFFV2tv4DA1uGhj8LgI5Xj3jhG+YjXQqtH/QvwX7SQiBvy4qWuEjF+lTnYQdDMeYk3
os29K6gIcfn3Ba5BwIRUAw+c1sgyQH+VT2Q34OLX0hMrZ0jLAHXODW5FW3lVF4aZjj84CKoNFF1r
tn8ZlardEqIL8ycscASUm50m6bnADn/eWr3nF/hFnIPLOmpT9HnmGmWtDUygoiznFl0NlP4S7rt5
rRQPRQ70kZUKTpGzNvt2UVp3qkYyYVoWkheEuvMwi1DyO7mn1K2d9mmEjLdRo1/6dUgG2cJh12gA
AKvDVKkmJ0JvV+ANSxQ70c6B/EedQ/MXdbli302UYuYxQVh5XyUarMM2K/pnU7MDbABYHwGmXnKO
ssAaMWzW8KEp3FrIyhZZ68JqwRMFejkoOpqd9VWCjDQa5RCGKDWs+tipKIVnbZO8ojG7VgUNPAjI
5MtOCy9/Nfv0Epi7GLsaR/Yav9F8sNzRCRpfJW8PdnMc+xb2bvdJ2UT3Jd7JGI47c/Qd6+RvsyJp
PjTBamtbvlB5E9VIMuICBeHWsbpSYptbwzCGLNGX1vBU6S2qflmk/8PUe97rw9RdwaLbSUn+p+Xa
vNNHpzqg68t3G/vIUl6cfhvabDrVhwWEw49ZHQ8YxZJW182EVMSFeC67pDyIIEkOTq+KY0uP85de
ZbLb2wl5NP00IUsYPlJbfVIHPJvQhGNKrpCwp+F+uy9tZIYjt69dq4/qrpvT0P/6957XJ7Au8D5B
dAvLTzdW8xrvY8eoCkaRTOf0um1K+w6DXecm00ayg2K5OkjZYP9rjoEF54mF8fmN6Bqt6oZhCBdH
7E7Q5pDbu6k09HvYi/pWAXw+TUG1VfTEi2REpfg+3SRLRcXU0CLwpGsyvNqqlt5xCTH0P7sa9HsM
P/FiwgjQ+WmaER7DNE9UxSsM/M+wGQmydzNqo18Yg6dbfIzzCwg8K7R7GO6YwNjrj15mXSO1cgXp
38rbfR1IwS1Bh9rbUDTaDzQDWyE0Fw43sisM3DvIjIJ38cnk++u4EIYUisTggXoPx53Dg7i9TNHn
/2y1DuGgmWr+C3nw9EgciTXvLaPXyh0QRLprhMb/UVLMJDsSuqvrOkjSP1kakAqPAg3g7uv5eH7k
LKcZjElUozIn/qp6F3IwZ8jOhZdilrfX5zC6D1vaEklmzxtT/3yv1JbcNiAMNGYQyFY7hjSgVCqr
pe1Slja3shIB5DRv1S8XFhh7JDotMH2+vbn8ir8+fZTShZNkcDerxP4VgUBp/5o1NbyWHHnC6Rmn
c/j2Wi1v+YJd+JJLAJKqL3UTatHVJh06cYapJQk2hVKLXdj0jl/oReo6eh9ulIPnAi0Lh14ehBcJ
NSFUwtOXtIsERpq+PCtIC9urIL3/KWrEmi62+m3rpqMm5R6u5rOzHy2CgHcWW818VWUmkQmShM2p
S0FJKKspHAn/YhBhz8ztKPRwPqzVY0i6H3bqYSdoF6gi8CVnCH5UJhbpbo98wSEBgwvARpV1Yezg
O8ACgR6PFnut14qlnMDIMED3lk3jd32Sy6OdDziiYsX9BDEKQYEypi9fr4AL05LAHKjrlKPgw2sP
LTukC5fNfEvYRsGuonPoaskgb1yWzgE1hgwXhIXyibYPx7XTIRuVbkgbxeExeMC7dU4ihStHOJNK
mBLMbgzV4MgV0qCDrLM9lwiK4SljTAIzlYZ9JNnH0ZmbTb34+TcnnQ9Kh8Lvo1myXi9WtPRCM7RS
Qs7tnrnRdSjzIKLGA/8gRVa1HuM6UWBIRgOiCtpPpuxaSmId5shWJ5xVBSJmUw2s0C2azPpBbAN2
En00cQeW0/evR+t8K9fhaYK9AisQ3LaG1e1MB5itZKRdxG38MLMIcQqGLf5k4i7stpkZHb5+4IWB
I9GT44wWFoQ2y1odnuy8JPRIxHrmpdB2+BuZuM8nvddMWvod2R3hmlVQ2zsl0cW1kY3Dvm7IIexH
LXzu5Ma8gWGxyeC8MGrwxuAY8ntAntYbQC4VCv7SKkYhGBxWHm541u+0ipLvAUv+z7K+7B2itrjY
x3qZG7CYZPFC4ykv921dDk8xgqnULzM4LBo8bPKpyBZJrse5aT8UgILfX3/E8yINWIxdkVKZPgkj
eDr5B9EsQZqyBHG0J0mmb7LBU/pBekVpquK4IBMUIIeVTWRihCTOVZTa2n/9E863Z0MzoS/RKYZR
Sify9CdUOC1TRuMx2oTVT0tylBun034Po2g30N/z/YQHwZDmLIX+CAH79EFSRMOB+cSD6iEgKDtN
YAkAK3z9Opeeslw7dPiDC0lv9UWlMC5CJ+EppAkaVzgIlG7ojJb39VPOPxr7IpOMbPZlO15rWdW+
BC43WftxVGK6B5V2j8FpeN2oxsfXTzp/H5oBJvgSn2YBDlZfTXD1XdIECERNi+KG/p7wbcItdl8/
5cK1EpyP8nSpDqjCP5Og/qoOWsKsNEUEKJuH1LmLq3H4E9JARjyGL8zQTcY33BwTF3UzGb0dpqSZ
0vU+prrUzkUNIInt3U0W0lLCotTaONbPvzYXAoVSlQsCl70154IdWgmCLEPMq4uPIM1UvNYa7Tmx
0/bHxnc4v70t3QxOWXA4g5W5mj4atnzsGank4jHa7pV6VlI3UdTmujPmetcmQIUgKIbmmfKo+vDX
mteuqcN3rLnVf3bwwKSCOxw9J96dw3+ZGn+NSVLQARjAcTjpIO7o8jweTTVMty6sy+3j9KLoYI8D
x2/pDsPMWL1yKHVTkAocVQu1Tt8czn03trNicdSGe6XLCU2GXqCq6bsPjUuij/9N/+vr734+wjTk
uR/xF/p+vPROXxVZODLSGGlXj8/aPpq47tGf6IhdEFtf9cK5tfjzkMtLpU2q6lrJRnIde23eZp4N
xb3zDdJWY3eOs1a5IfIGmcsQGcb/snK2Yo5zQ79TxMIEMyxRzK5OHKsKX69P4OHCudraWC4g0myP
bF7YtpAXrq09FaKhDaNAy7gLGXrcekRklQfUyNHrrBjSb7wzKwcRGckVY9L2j3qRkEBlkHzrLnDD
P7tsLI091oK6CA6g7qyGhQiRLJLaNPeascugYur50cRc/V9PoIU4i3yLFiJXQ2f9ygpvInMVpXtv
yNKvKovLGwDueW9HhrzRPjvbTXkUmKWNQ7TO89ZjjyGlXgEoFZ4zaJHf41F24PK9ddW68BQqEK78
sAcXO5ZVSVsEUjxOA9b8YZxVV7jPtp5V25b/9Zo5qx3ooNNmotnEwoUTvVq3cWbNY4C7opfZxfgm
0lh70/AIfbe0Rj5C1jfd0JTrqxGzfYQ7c/nvo0bDd4mBZOnK/IjTJRsHvVMWJrcpKCRLm9QpmKcd
UT8l3rNfv+lZUcd42QsPfgHol5V7+ii4kZT5DW6+qlqSGpW7haoQNnYdGQ42+Zu+xheGD3Rwofex
I5lYU50+rsGzx6l6bsM4Z88uBUDhm4SwHoU52ICUs+mradIfcO7TPM0mdAmxK3cjG5aC4hALuHg5
LO7r/fPXn0H5LCtOturF2mcx2ATbB1dan072wKFjC2JniDcimGTocOf1ZFHLOkwJdUC4l46ElIy5
Fj7wA0xSpKGt/sxqem6g8pr+EYdwaw8RBICfc6tNN+DP3UHgTqN6OeZCKE/ygiMvrIwJXwcw8xlG
jzO3HA5ZDqU+VLpnmBJmi/5KyMaLabYdTADsI0CV04qAt0iZ6tcowGjX08MBU5GgHbDEtephyq8p
QKE7F2zAHqJ7WoxyKJGL3A4kE+2KVk9jP+Jb3zeSEyS4vPTNTYc3WOqWLV4zbjRjrXGIRDKTtwA3
Gz18b9b3AFF24jbEDQywpTst8kD+pZ+JFQ83Dm7tCl4HscYkDUPSq7vBkn6UZlt8C61AJXOxnv7r
rEb7CJNS+lHJsQGFVjOi0u3U1ELJqnTSPWm1EoYW+lBhK0x1JG77xdbJr/oWO0NqK3x7U3Rg2MdT
fkrHWY7iw6iDRx7y0IxmUnQqDO/sssLPgYxC2Zca1fmRo6wgRiLT1P8qAmjZxYt2ukV5mieu1hlB
+1CEKB09VQl1OP+TUkHq64NBfderJOflYmIFQtnEy0LVBekgCRAnxg0c2A+VqNXGHalZXmHAqyiN
R7l+q4shL/zOaUnEgcVeW3zaehZ+UC8ohqFMmHQ1joX5zDBV3XvF6fBOedtoXlKJtthnzJLQt2GE
4XWqzuN8jRxFtNiSFjkQQ8fBRhQG68rvMZ3tXWaZafjouMDnCKoiSG0sKgz4uC6ro88PLws/tebs
I5mbkdVNfILqhiPhSZpSOoULYZ67PdFpw49qUm26g6Z13yNRj/f5OJQfNDW78aXMs+y9Exb5R9UQ
mw6JeDoxx3UqK16rNGgTYsqnCPqU1j8WpPIiXMhHrCgwug4taH8RsUGkISbvNaspcsNgsN7SUklK
T4sc+76a6/5W41sqXmfhRkqIjD6Mu5mRIplWoHv3ymxJwmAqWgsxL7V3U1kao/t/7J3HctzImrZv
5YTWgx54MzHnLABUFb0oUpTbIGQomIRLJPzV/w/UPf+IRQZretaz6O5QF6ksIN1nXjMoyUn8+kHw
0gGFEhSgJdSE4eIfHb2Ae1Z6wzayunrrv23qcr5XSg9OjPI8UOK0AaxLzua723V2dMFQSDArPStg
Y03lrpjWfWIHOPDq753U2Xu18wGQzVXhr1G1QDZcsO0MZaq/7arxRI3oWXSIABcUFHh6tP5IH48O
ZMNs/X4yIbol1pJ8g2yq4rpZ1aV0k+VEIvT81aJmR9nHR82KKyc4KtVPtpxKgr5NOL71Dq1VJj9b
5f1t5XjaYls+Q8ALcZje9dMbxg4WdhRmMpHh9mI/2an9Ps9VeiLhfuG1EYEQTtLeAAl23ElGYhUF
/5YqSJeMAt+Tbt1jE7dpgHsn0qYX3hoFPPqRoOiQGD3WcewsGuEeLtAQx7kdRe4t+6QFpvr6sn8O
82BG6HwCetiuZ6pOT1/bAKVMFTmm4eh/d3hO1bATolUXK2wMbNAbnFTH7GEjX3ahVizTR2m5UwNd
YyoQcmrlcD5YQzme2CcvPDzRMR0/QgXqKL8i+t/SNJXJ0sbKA7GUrnZ30Fb9nTDQMHr94V8Yxd2S
I+K9Tcjy+NmTdS66QtA5CVIMWXS9J7oMsBN6fZTndYCNYQwwihsT4VYqDk9fcecFsyhdryVgTaZb
U+CiFI4WZzfbz4polmW7hT7qOzxaLQhLrdzTenVuKAYG7xQWyA0l9vVROGlRc3GWxcPr3+95zMtb
JkWlGhI4tDHMp1/PLnx3HUqKDoaERhvlm6I5O5WjPs/td+vsLA/g+pyL1IPAW9FGO399/Be2FGVF
f5OPIRoFdPN0fGFKhb0qRWEghNZZU+MrjD/aHOklihl/eyg66NTdKZmRHR0Dgp1BuONUGAgpu1mH
0BCAOAg88qxM7PrE2nouRbEpSVDMpcGwAcSOKb9YEZcJDuikEsWizjNMgD4Ua7A8DLmTnZkY19wO
gyHepUma0wU23Y+DsorixNp7DjrfvoUF+hhcQwAh+2hysxYZ4SQH+eKizZZfLMmqf8rE0H+DKugl
6ETj/hROcqr9SwTVrA9VJ7rqUqcRCM8Jsv6HRXPMe1+55S0yc2YX4Y0rETLZopdwXB1q01afeTfd
VNnObl0n/Yfop9nCMjalRo/PQ/XTT6bOjJu0ybQwx63oxPp9vn5M+im0VcAdbjqvR4/YF+7cGkjl
RDBuipjUAoVsWZif4P/6J4Z6njRtBV0b5iM0K7COR/1/R28t2GnILy+WlZsXnW6uftgWjX3jW/TF
zig+tMC0J0eekqp/YeSt+A41iwohTd6jkd1OLjBS8Ieazan/UBc4UNjGrPaWJ60vZibmvZ3Iv93/
AGZCV9OFX0Qt+xnoDlMKxepBWNdfFR0kNF+cj4iiOdcqyVciGHGKJv+rkvwkGduILZz3TCPdj+C4
bSvIKXRE8tpICEPeV/6Kx7UBF9nay9QfrPMltdIOqz1LA5cXQGv1RVvee0E9cJr2ZXabTwnZRNNq
CKOVJDbvvb6yY1gOJly/DkXic2OQ8nuj6u4uW6dGjysnyz9juhWgH4sB1a2CmI+LaO3rI45m2kDO
oBXlrk0bIa7mRLhaiJunhNM3tF0XSl/D29O1wb7EpDn2T81bVH1WYOeN97lUaBHLDp/ZfBXLp07r
vCxu1yIZzuaU6CSsOaVOsRufbQhaf2x1+ouAZUgrts9/uzw7B3kdtIiwl1uVuqIuNsAcwP/ahjQQ
v36gblfX0/kCHLqFdBBw2H3HTdQUhqAPbG6gfu2V18KE37mpnHX4zqb92QaOgs3gmTdJIxBVfH3s
Z7c3NZLNf4NtT3WUf54+JjRFGhPjirgPjZELhJBlxC9Yf95O//59/o/0sbn982HUv/6TP38HEIDW
aNYf/fFf1/l3TF2bn/1/br/2/3/s6S/96237WN/33eNjf/21Pf7JJ7/I3//X+PHX/uuTP5CQ5/3y
bnjslrtHNZT9r0H4pttP/k8//Mfjr7/l/dI+/vMNThV1v/1tKdZab/766PzHP99s/lv//vtf/9dn
N18rfu28eyy/1j+Of+Hxq+r/+UZz/gh49RQWsZTleOCGe/OP6fHXR4b+BwIHCCAZpKWoWG+dhZqU
O/vnG8f5g643KAJ/uxU3Ctubf6gGxxg+Mv4AcrthAwmSNqKU8+a/vtqTOfrvOftHPVS3TV73ikd5
siwh2nibkrJJzddHD4pc6+nSMFJPKbV0cCJN8zPoiXUPOdfc4dSrHRw8Mk/sgiOmxJ/j8c03zwFE
9ohkno4nTH+d64zxsIoC0KglgDdbM8XIEHDrvndRZgwSA1dPy+liAm08jfyFfkhvN+fUKJYLrsy7
Gbedi7wcDMCmptgVJWqPJ7bM05Ph1/eELbBV6DeYI1yWp98zCJp15e4AF+B1XyAwZxdYggdRvkh5
oij8fAagW8GxRpQGNLV17MRgDMrQV9ViDY2N8mGaZ/dgFj7+w4XffPFQhjnxZE/vx+3JuB49Fg4N
SsLI44sjN8u86tBijfAjMqnQrXaUoWRFpUEs1wOemWFuaf6JeX/hIcHeMBqZJ3HHsZZSieqtKu0c
qKSFmzMeRG3YKiHibljkmdVoP3/bgH+t8t9X9RHV98+HZInQsNzUOkAiPp2+JnBGA09mMG8mNct9
o9fqU0EOldG9MLR7y2uNIE7Wzr2Xpe/88HR67uGE7cUYpgtw213ZTI23W0xdQCS083VGnyHXHlSA
eXI21foXSaFuCiUq4fd5z1PD75yDfeXI9RQV+6V3xwIBUQR8CnvI40sql0bpZORe86j7V4AUBba1
83pVpaLZ1YPp7l5/eX8aH/z3XfXr7aH4wnFA5YPVchxCrY7bW7JsRaQ0T10kVCbr0JfmcJvnepvF
wlD5AdcfqEtqmNNz1yqtT6PbBJcNWquQt6CTFDf24mMUja54nYe2X7fECJqbX2hF6i673HORvpVB
vTxalXQ+yQFPzfPUTrPrTKGREs7CtNWhxZjkQqi0sHYdOtQfhs7sEVJ2/Gw+ZBRSSqTfHecaFfJG
7by6Ny9aCzGpAtNcL1SeS33a9jOklnESTwDMowd/hwBE+7ZVo/5V+lSNwtYoOy1cgg4zmHxRwV2/
OrW5s/p6WXdm0yP3Mm6Fb9q/vfwQcMx22CyRmm724eN+q16jD9y1QY+9cSKdM3tote/2UJsfGqMy
jdASafFxoD4BAGxQ1AngPnhnENxIGQt9KnbjlOpnCmlH5yqHC/G5afqWgnmuy29J2fkPyGJ4a1xl
OD9NljVrWMInvR3PgzMP8TQl+ndU9MzPdjVp5S3W5JYX4985V3ix4RQVTfWsTERGVlSY0yrH3C1z
OyRIRpx6kCIGYDPtGlkYcme0mWwQXZyya6/2zAfEhCknavk4LSEUCqTWndoSy25ZcOzGPRVDVg0+
ywL1QeA125Qp/Daq65qHbK/Iux1uGsWCMrI3PExmy/mZzRlW9EOf25+BngCzGlt9UbAt29HZLWrs
vlS6kakoTxvFCT8HxQ4H3CbZrzRuMzyKoM5EaybbGxppGPJUZl3Y6EFMEz5e9Qp3Vll9P+2LXg3o
TPj4AOzMlnJ6rBluXkWSvf1hyvHqjv2iKKrYbYOBXH1qsN6m8VF/DNp2nWJ83rTPZR0MWcgKp/Fi
ATugvO8J66qvNjq3rxfzxw4EbRA1foByioWq5WfEKFhGXVDMX73W8Shj1728zRy1uG0Y9K2/hoMP
mnOPpsx6s2SguHc6yl9+XAxzecgGl2I2HNxxjewsn2EC0pA91/E3c29bmOF9ZOfKuDVL+tU7MfZF
ECZJtqDQn+XTdT6V4ue4thL5P2MsP2JSPt26q46+4jyuuCQWi0hvzLIeRLSwpKf9UlolEs2rOb3F
Lsd4WHVNDrvFN1voHRbgi1TpQ1iNUzDuA3eeinjqPffbVI/1jd/5eRkOLX7MtEYUSzbt8LUIF6fO
f3jjAHyO7K7Od1YnzVtjwsUxxM/cTXd+mS0yzrxNBVz5cj4f0hXsor9gMLnLC5/CUlpk+k9ePMIC
sMGdNV7RL/u5iAyf8Q73HKDgQ7kE8eqtHULVwnKHiLxXu8x6GqzxZCdphca5jqx1leV06uj8sNkz
J7evXGfzzR6HelCxRp0SAbaqBDI/pLrWx9XSU5+vHW1KdzX2odNWaFq+FZYzWWGnyfy21/x+DvtB
TcDxFILFdL8b95OpjaILC1GiL1Q3JuDOUko7ykcZ/BiMgS+bZLn2vsb1+V01tZ5+GFs3xe+6rc5a
XU/utl1tH9yllm7EATV+1uw2+KhWtlJoELMayMNp6RjVbYVnzNJWwWPg99nKLapPl3I2UOfK/MW0
kZqXOWtvMomuFO5eXFHDOIbw9RuIl4uprkTZOwvhk1664eJ27jv6V5wJyJgKFXUqax7MfkUyqECl
7YeDzPiXnqChOUyjcvrzhI2Ni6+OB2VvjUER9h56QlEhmuHOrXMkNtBvnof9NG54hdL3ECmZplkf
zzP0c94KSJn4tONMaABsyHSMG5ztlIayURwyZAL7eC5T66M5df77FlJJf3AWc/gSrJiHnVs9jh47
Y9LsT8hum8iCC1zhdhy1eIem2SCv+6UDPYFBp3jMQFJesx/bL9m4NN/dAm557KiGXmNreFMZl2Y1
Xs6A3pZLQqfsre7LUuwQu+tQNJxS5wdG5BBBqfuaXwaB22SU0dB5W2D/NYRjvamiI2CkXxuDT20X
5o4S+9F16Fh5iz37P5nOqb6beuEYcYIbUR9Du1wWFlVq/iiStFzDjnUTz07lPShNK7+smaevcaaB
qY3mchr0i4Y0oY/KPgtE2FfF9Mn3U5Fwj6zO25UipMWZ7VXNWYL2lA5XeBnxtM9oxHPDdvNVK/yJ
RnmbON9HPyBDTxY2QyhoYJhx3pojArzwYCf2eZV6YHsxEOUu00QazvqincuxgQswyXl1Q2k0VoPv
s2ZmIXp49VXhTojgkUcgSCe9zOZI92jrhkrWmnbAJVS8lbSFl1h2ORiqYEmSB1ChnormWlJVpB5X
fuTq6jl/J6fdtcSKGd2+ZP3milplO1bocl8NkFiiucLjMVyMsU33WHlbM7ruup1ySJZBx6cu+Nix
EtKKRF+5MqbVkJ+DoXbpo1fC+4YTnLC4CSYcsxMbNQhWXLciQtSa5lXjZhTtVLk9AtbI3Qdpywa1
wdITIsyzBMxvoC1sSnCnfrjhtj9ZLo5KoWWXehXai2f9rKA34+6etUC4Gn0FK4CAU/0ZBKZWRKJs
/O9GgADl1Tp57ZeR+gr2zGhc3NmIT5Zhn1vFFSEWDHczGY3vnvT0R1errdjTiaNCXY3Jz3T0GzgH
vCqxx/a9uaW0xlxgW9oitlmJ5Cqn/PPDWqd+V9Zr86UCPvc2yeBeI5Nkdbel0MxrgMxFx4VXfvZc
bb71cw3CqJMnPeirWe8RWqvFvkJhG8l1K9sLL23O86YwkUhrEOLDeHjswVpow2PT5utnbO/t91pj
T5emh4g8yaTqsl3tDerzhCfjpm9fDXGVgPK5tq3aVmfF6kwfp9Uo8JD08LBsULFbIgOS+EdMy9ev
8xAo4zzDVuJ90gANQ++f6yaa9HLZJXbZU3NHye2T7SR0mAJZq72J/BrvECe3HENzwl383XI2li7K
4QJdHECMzdCaUOe2n4m4epefyVBVhEaG1RpRMcoKLEAxGvdrsyRWLKtl/SgbV2tiRWkfHpcM6CKL
WaURBGYRkJXOQXc32xO0mjFpvPcSmwqaxrNyHdBbmbNZXxupCnD0Svo5Jo9Ivg6m1f1QkxLvYYnS
6AbKaOK1AkvsocqCoDhLVOd8YtF677N2ai+45+gRB4hoI4s1+7TPCQplENt67tLyLBtMLbzJRwNW
N2Wf7ZOibZMd8tIpeilZmWcXeuk351Lpc37QCs3KQ7M0zU8IiHEhurgyW5HUVuFxo5jZlZnpVhd6
AAq/gf9pB0T7uzzYIfZbfJP+DG/c7xYo1ZK6JNlxJfNLGAFziSxJGdzpg3SDM1uZDT70uqPu+4Rf
jPDsmB4MauBn0BMXwBJ2UX2G8GTe2T52xG2lL+8Nr19WQFG5jkSdnguCsNZbF3IQPfmclOMIi0IH
ShBaWC2lZ3kw1e9UjnZdXMIph3GKnsBbmSkbRQkf9eZQn1LOd39Mp4e8xoMknLOFaK0vBsmXIxCA
eOQE2i3OuQRqrjTr85HSO110TRM/bKET9q390r5bkEBDTMkwx4u2axdg9sPoA8y0nDw4zF7RjAAH
p0TuUGD2oZdAWbstNFysiQ689geYV65raFjgW5NckR+26Wic+2jqnblNqQ4zvLedzU0iotFY3LOm
HwxmZhjG23nJiNGxmEdYrZmVjWGiqZa3mjuNI1ZX9ODebdhVtNPxsKi4SVbj0R4KClAZBdSwpfLZ
h+jOU16YcTWp6SrAd4idqcmmswY1vJ2yexwm3LKkJuMNcvjcdcAU6DDpvNOEw/RR+qkXY/lgSAr4
Yq1j36ty/FgrI3f3LjbOXpzWCcUcR9RLF/VA71lLXdJ8HQmGEtyZRTJGRtf6OMjkDXuvxDvrGq4M
VineOM+cA27uhJ2nz0ukGR12RdCfrCLSFl1/Z6MT5+DsTQE1Wv2BSk+59AuWjlL21x4y1wOtSDRx
QqHGUFjc98Tm/DQ24s6UhAjbjI8oyKB2mFabRBM+OEzh3K3dWSFyo9+ze3vCtLaUF6M7zu8LyC1X
aBwjgjMT8J8LWK8CpqLlnct6ZL0lZWvfoY064UVjGB9HQ5ekCexMixBfzl8SE5KISVlc7ldJOEiR
ZZM6cGTfkcVxU+9azZ7fJZ5GX6l3hfd+cV3UIOfGN/DVaIY12RmUnEB9Vhw5aMNoGi6t6DPc2Qs0
DuCitnGbNqvz2Bs9Eb5EZQpPGRpIgdWr7yJL/fmmwOjms4NXBuGgV6TZwUJ+sosa2bTVu0FV1qeh
W3Iv8u0MFyI0rdAQhzdsEE/pio2TNvogdhlXbhbXVqED0lHt+lH1nT1fmh2ywTg/ztaNUdao9epW
wUFcepo8W7uFlG5m1bshxBO8VxUhr8H1VlX7ye9M4A3zWswhQi/dB20xgzFm7o23ZWfQUXfGboyh
BhZr3OooQVMWdW36CzBXwrUOsqtA4dUTg56dCCp9zuMQAmv9XjiZ68dVP4vvsjSC67mo+6u+bSZc
gSTQnwiTm/Lz5HXzuwlbskeuhaTAL0bXtXNrc4WPJqgbDZKa83C9ptuRMiXFZOwIkwIzVMipliGZ
p38wpac+B0jSqzN9qfPz3lLzjyBYrOWAneSAgiQmXUjItQaFBXje6Td7sHQmrEGV1CU4snCW8cse
rU4UKnYe3fVLU9K0J1/eZG9s0dcy4julWEH6Q4CRt25pxb5H1u4ssyUYOyQbxdeVTYx7tzZUmBim
vO0sQ8jFtEdaK3VpQ/VMyvxHMKWBGxO8kc3NU5B/MFfPeTDrlPMCP9skidqsLt4uBAu45wF3UjQF
kRBHLKhxQ7dw7Z+2NTdrbKmWLbFSdbKAM0y2dlhqx55jf+sExqPCq5pqheOHXZOu6CTjnoT/kSiW
80bOwiaVdHVnPyLKNkdNrorywC1blnGPAy3iOKufA13wOu1yBnrMI6ZZwTmUj2TOms/VSTjXfu/N
rJCgptPpRlhi/TL3fY+6yaJ9kXOlfSmRxUAYfm5Q1UZup7Yu0CGyiBC4RXv6cG0nL0Qx4JxN9th+
7eo+gbTdrYsZtX2TltHQVql/Yxu1fo/plrfsRn9qKTxUnf6jnzdFXVK1OaOluHb3jgZz9eD0k/1J
sY3n8wrJ10dIveudtH0T1kRpI5rWqdRtWX6G0yOKnviUYSQpSFhSnbkUnML8b9H4D5buVMEhp6uK
n3UzcKhk7AMAegZKHtFkL6M4n6zRvwpqgchsN2bZuUU/3IhsO5PEpPVgffPcoupCs8E5+hw1CWeM
vbYrLpSoB3iJXQNVtW5KIBYymdE7q3u64XtvovQWqqLoDwh7uVWENRfavl2lyxvqyJlGDbRanIPs
V/Uh8VT3VuaWVJEOuSmhEOTWm2gZhZqorszuR74QaYYr0R7WurM+vKvWFOFuNxXik21A5obF1tN/
6tjOXDINveqdPrRCXmSFIpYM7Y4EE1KogTLWwm0zxXzq92+nonG+5QYSJ9CYF43bsB6Kj2bW1wEt
C7vzYrdKyilM00WD1NxojTgYFPx+TkvhX63E9ipkY1ffuOPmK2VUboaSQks1gDagk23d8MSJDf61
S3XHrWO7b9Cr4WBKvCh37eRWdiWhTYr7lLygmFJcklEsyPYOZJSRVLa7XsEcnKxoGSkqhAJWZo8h
YpAT389jYIj7mWer99Og2XCtPBV2QBTJjix/QLjOGrNp5y7m+I0LeOj3ELey61kkqXOOkT3GT0VT
OoRAnts4uyzdCjmFW6ZvobjOn/7NAT2r1z0QJUkx8RYf6/Vu8tP+5t8gpC7ABSeozyVY2hg9ZO+s
Q7/6lCjCC90FjmoLljUgYUSljrrvi0hI9qRASherpgvaqlOk4QV7aXiYS2drH+wGDx7z6xXrp73V
P+vVFtU5MFm0xABvPK32W9WEuRZbgPIeseswEpdMhXQPnVN/k4mBuIDHFZUIrzxRKj/ChP01Mhx+
F7ASTbRjCQhdAxNoKvoM1mhORpiWU4lpW9f2531RgRjE0eZMm03KAy793q7thkt4na4eydVvMb/B
TPL1V/FCgw1FARiROGc4SAscg/scVVGx7ngXOoDoO6HmMjZH6gkTwKhhnMYrkMRqcwHAuU/rx/PR
7sqzwFYzWtoErxtT4jKYs/ZyCdqEwjbM36ixanf/+vfcWs5HLQYODotmlAPUxjx+ca7sVAKoANa5
0GyqSkN9pSG7H9N9tK9y5cwUacyc/mAXHBJsjU40wY4wR78mDsFFGEcb1QWJkK3p8lvn35bVNGCA
B6DN7suZiHGZQpi13aHDS3ana2Vybpgy35c0EeK8nk3oo8Fyoiv2vMnogRexdaD0NvPlHiEKdb3W
mnpw2sg16/U6ndYUTpvl3EzNEvzZnH/Sm/+9I7Y1vI7fN6kUeBiPRgJw2qfPaw6dq3U2N6FNHfjS
FuDLZTa0/5tREB6hWbV1M63tdPjtrSonU+A9yAut1Fh3Zd9o93UjuhMd0+fPQtqCAoiBlsXWyzxq
iPnWmHhCEhJLW8eFoK+afEP/l8Pfnh7fYV7gtmwCL2iVP32aajZEumZAHZfMmc+wEOwuMNlbo3VC
wer17fB8JaCMAN2KPbHNz7GujkPw7OmYcEUOqcul1iTeuVkW+q4D8XfihHjh7QF0gdUJ1I5/jpWk
AlynfVURrHMnWiEI3uKMcmJ9YpRfPcInCw5YAyAz4DWb8RcUnacvDzElDR0choE/NO+KliIx96r/
bR4tYyeaHIl1xNniOnPWnQOx/TC0sD16M3FPqMk+u5FgQJlgGGl422yeYzH11HM7bXAQVNLGxMKa
cLub6hrZ57lrY5XPVmylwSmk5rMbiUHx5wAqCliUDuARkNubCFHyjiVab3msRfgYJlIzI7tPRagQ
GTyMeu/HZU5/4/WV9NKLB54McGFzqtsYO09fvLFUlqPlPG8G2CfUjSSIiiLDHEirzKtOg2AxAXC+
KdzOvBzGhvi9AH7oo/J7Yk2/9OJZY/gl89IN2AJHX2RIIO+RdMF1yFWk5c1VVWzNR0ULL6VycbHq
fnf2+tM/f+8oPQIh5VjgUEWd6emYLkm3VUsKdFz4LX6aYNnWXncu6iINosRrFOm1tUbZmNYnjr4X
3jvqqhuCBicOYJa/nMV+O/v6RKMNCX0oalxs7wOCgEvqOKTddZp/mPtOxIso0ULQADHnbreBam3o
QJ2ZHl5/B8/OEk4toLtAhEAXATg62nkzxOSqq/yGee7SEMbNTE5NsF5M/ik/kGdnCUPBwQMQjuSJ
5xzrbGHTNcK0IuxH7kScybJMdo6l/z1WBHc1Z+O2nWz47lt8d/RAi5Fl9jADcZe63h3MvMrvENh2
TyzX568N+RuQv5u/FXCsYyQUYpGzn64KN+SWFHLMKnHIbAGaYQQN8PoMPd8Z4Di48AHUw1YAxPV0
lSaFHLPBYiity/RhN7W2tu9z393hyDtGwTpQLytTJU4QWZ5vDu5lQgAbhTbOQv8o5sllp6ka8YBI
eZrYL45mXc5lUl+NxrRcqd5EzwQIWuj2p07D58tkG5hwAF4QZ8EGp/s9LDDKSU/8fmiQY5vn95iY
ZPFi6aeo5C+NAn2eoAC4OqJJRwefk8yqdVsYqXZl+tfo432aC6199/rUvTiIt4nmbirZ5jHtdRyI
F/QBcq1vCftsMmR5O644w70+yhER4teSh3gPjwy2JfJyxxnNYM3dWNVJzVQN9o01jTQViYmu3Fa2
sE1SK0bXKDtg95m9GzbppFXh40tVuzDjDFXps8ox80tfzdpD44z+1xNf76W3ADd7s35FtxqCz9MJ
RQ48NxMqflFbOT/1PJWfEX28c6e1ubQCqg2lWppodQZK/d7kDdcQveqd4Q3TjZsuWdjYM61Bo5g+
vv69Xlrg8IFdVhuyWc9Q2F0wLJBqkfyvWqPap9D2YjUaaRxUrrhY5fiYlnW1N5bgx+vjvnB0oEOz
pYCcbluk+PR1APbfsL8sCuFSXhkTn/pIQl9xQrU5fn2o54kLKwKjAfB7DkZ/4EOejkUHc9RWmRP8
CrTIRkT0MDNarF1VApKCfqlHI+qHN8C2PTySIDyWwaqdSN6ew+v4EgQZkOIAEpJvHh1gZbBQTepp
fY+2mYCxE+auJPAIPV111G6X4txY5uDCWZPqa1DY/YMwyxQuM0r8Qdq2PxE2Ujvfy8zbqivBUpiV
dO+zZdPItigcx3a2NjqdmiQ5m5tc9+nO6KegqC8sFsjVkATg223SvUeTRrNw0VsD3r807OER4VP/
DsHeauf0Tn23eon20QBAcD1b1O5en8Ntip6GxiQtuPps9QJWzHGkkNl63+q0C6KKkb9NfqIfdCCw
d4QQ+p1cglPb4oXdivYa5mCb8ASViqODsQZTZOqZidUrUMI7Iuzh7VLb1omnemETwBiBukVoz1V9
fCbo09RLn1p0tKaedy8do7nx0VW4ovhunAjpX3ggrhI07LlCN9mQo+XnpNjAIVHEUFZXn2cz3FDP
yE/wF58PAuBJJ36GUkzudyzlQzsoFcNYVRHSVsXBVoSNLdDEE1vp+VogBgCIy4r4JWW1fYvfokb8
KIFgaRhbp+Wcf6w7yo8jLlhnNSDcm6am1P/62ns+S4wHT5CDY7ODPKYh2JqA5Woynm3W+V7ZNM5p
HSf7rFH6314QDOVBl9z+w/I7erScHl6JyHcZecOAPfgW76zCn8+dnEbg60/1wlxtIS9g+S3pIvg+
eosCCIZXViA1ke/YO5VrH7LROGVJ9+JcBYhqk9G5lASOHsg30E2bJx4oARHDNDndZU3TIupnGzyJ
K8az15/qxbn6bbyjE8rD2jH3OzTbxw5jP+miAwdWvMAArjpVFHhpKDi628VpwSc6Jr91gUom1AdZ
hm3nhzBBoeH3ZXepDal9IlF6aSguLnwoCOdpJ25v+bcVn5pTOxsjXeCi7TE96bGxsubKuGn0Xotf
f4EvhFEg3KkHI9pBG8Q+NrGsnBqo06YPXRum8U0iFn0YYXHetrBPC+Q8sc8dKnvgelp7kGDmgNip
TKJNIxSZD5n4cZ9vqJIcqmkMTcI4sRufr9vt+7GeDPDWKE5YT9+F3hMCtgNnpjuLNp7Rmdqn9ENP
nDHP3zjURqgMJrERmfFx/kSHmSrQ6JWRCWbwgJJbeS6lu8a2cOSJoZ5nNtBYEPAiNiZ8pbD79IGa
fHBLeAUlWKK1FjHtf+/D7AOVWYx+rpEt9HCFG/3lVED6wiNSY+IRHajzJG9H4ybBsi62gjg/LpOb
hHWaKprRRn82m+LSA8N6x7yrC1b5emOO9ni5CA9lIxezbtqsOl2Upm5+6M7ovTfktJ6Y5uffjoqK
S8iEJijX/vFbSTGIb/UegFxn+sO9pqfN9aBTHMpSbCleX/LPJwDSLncWRBLOXZLlpxMgK6HTgUGs
Bh/J4ItpCj9EpN6aIZfZWpx43XgmFzQgXx/1+TpGE5zipQONF+HTY8+BApp/JVvKHo201YM/Wcud
361ud+Lhti//NHAiULM2zQJEyLGWOXq41kmcxhczBTVagxfrjFWxNdChAxTtzxu8GsjLOPnTuUZH
MQxK8Fx/+znJ24l6f8k3IXLx9O0KtaL+WBlFREgc7AJkrXcim9P710d5YbkQGSK/tuUTGOBun/92
QnI+AphWfUGL1hrv+mV8R5W1+uSUXDOvj/TCvMGOoTIKI4cL+livckEwPp+0EWyiHiSIJlTjN08P
2vevj/LCMUwVimIotUDqN6Z3VA1dG2rzuGgi8Kt1w64we9r7AuuV2FuSIs5FkO5cVS6xbfZAI8pl
2M3u9B0zoGRPmdTc0UYD544BdGRQs/5fLCqW1ZZM+bAjj+WxQV7SY5oUaKM8U28VEF/A8h4YqcpD
+IctTVqNs+y+dUsg4pRdT4z/bA54L6wajmUXufZnhwOnI0r6DoIBRTGKh0wLxLWncMk5MQcvDAMR
e6MhblVhgs2ni0qgoqK4jNGtAHa3UOTJskMxJYDKvaahCc/iOA8KH1SnAZ56V2XrV9vIxoMAOr7T
8qHfdVrpPWTgBeJfX+3/eKNvOIZ/m6WNl/qEOHrffs2f8Ex//fyfvFH7j61mvrmXUMflQtuE/P+L
Nur/QbgAfxLdj02TcqtE/0Ubta0/tooMrC38KgyU/PjoL9qo6f3BDkd8jlDc2II89+/QRqGZH+XP
LFZKv5SmPJYsHFbTerqgwEGiiVaOPweSzvFd5tmoauGq1+vxjL3QBOJ6Negfw8XfaYYcL0VPWuNP
pv0InKpMPyd1MlgHt6usAQbNuggEsSS648qsKzhmQEjAR1jW8HXgcBnCThqugPqxNG7ktKC4iPWd
wd0b+Wp2963GCVHYpdXcal5qWIcZt1kkt2YbG7t1TIAhzqvUR7YyErv/j7kzW47c2LLsF3kZ5uEV
gZg4z0nyBZYpZmKe4Q4Hvr4XeLurlLxVSqu3NpNJKZkYjEAA7sfP2XvtXbPWiFzCShAcVni1ivN6
hXOVm11/h7I9DMigE4sZG30xIOrH6vNp7pJO3EOWec4IEyNapiZg+TgFbvPLRqhu0zm1yELMzbx/
C6zSMy8nvTC9zgYNxXtuQvoj8BQp55HoIhiU+Sr3KESRY3StMKw9L3KVEABAM6WZl4fZ6OqtNu6W
N0LHSXnXo5LikZSPtjwUrgq9i0XP87KvyiJ/yk2vI+2nyudjhiuBaOhg4DoOomyyeJw0ukR+WuSR
7HA7PMGX9sR9yPlMQt5n6rgj9Mp4KOredK9VntbLQVQDjXB7Q9FHPVncb5NhInIRamwSsszU8NHX
WeI/knlv1xFykG49Beh7NZMGPSM9hLx+wI9CxdfpNFvvpG325SHoRTnjDDJRjK65GeYMxczswp3V
JCPZ+P5Nati9/eDTsENrWeR8iqmwurdNERWeyzmx7me6YwxaMKhfdBPBOHtHqUwfFmDkzq5Ple5v
pszuOkAMo7PEAdlS9d52ldGfK5KsWzD39XrhM+C3I1KMg1c5cr6M0RgnVWy7MvuWQRRC8+t0pbN3
ExIJziId9RxhaKn7txlC2i8iMmlqtY2Tmh+tO+g7Hy9OsWOmBjMO/afz3ezp/l+wy89sruNUc1QM
QNfsx1EiYkO4b2NvaN00e+7ccv5htYWE7mnRHsKHsCLayEtcgzs3SaR1uw4mL5Zqkxdz8nZEUTks
TTru+1wMVEI9H4yrq1YvuWw1cm/G43NgHpow1HdN2Btm3PuzEo+VMwXOORAmD9tkBquKiDXgReVi
VlmM/FbfoVgpF2f3r0dxmgbF3I7tiZcA2Dzqd90mrnPKxLLCYWnp2cHhnuw2q5FN29U6k+sm2esj
UeYtgurORdj+opFsaifOPc0vXkPdvQVjOVm3FTllCRkf2+26ArV3X3FL8edalCwN/7rphjmrw0PQ
KUPF1rg2zRWJAuyZtlcRGViMwXffSRUp0bnouelV6r7SlG29M6YvXAspJfCuc4vxnmuCAD5HCf4m
pqS8cit/uvXMWfQEoGXODy1mZ4rou3ygXTZONKGKSyKPhr0aLfcsRyaIXtNNyGMDS53SuvmVSj3E
K/zx9ACPsrzxQbNvGk4jzw5Fi8GZhjAK0Wg14P03RWJ80zg/IreiaYqrY3nTXeDftL7RPBNvj4OM
w0v7PlcG6SMLKagEIjbZvANsbO1kk6DKa9vqxUi68Nyj476my452pSYK9c6ep06iNg7sUwpwAGXj
4mfPlXYfMcxyeG2zHHOGY6hpug+sWSK34RXwNJBnjgDSHf2FXyFzc+cB5YktTNFpPCYWCBNqtNzC
2tf3Mb6p5QEElshia1HunWfW7ZUZdHwHtpBPW8rfbiRn9mLxKdVxCdLW7SaUqqk75A9LB4KFaxgs
WJdkf5ViUt3TuCRpvqJP7E/FzWItv4xiHr4hh0bmtroJ7hnwCo04q7pNvqEpfZTrkJ6nXg5XfPoq
VoGUbzokZzwnZehchnO5o+jkiFdy66qps8fYz4vmYnV4oKHgTzPy48DctV2I/4HAPp7cwlQ9GcYl
an3DrbJfsl3qR1bsOkVJG3pNBIi3PxphijEKFXd2O4d9WO4Rog8HNx03oSD6PyRN7AnWrujr4moN
sTSD+h3lXwFeDGDGft6JeMtB/N6uoX0yARG+y3poET0yQP6R58Iz9kliLI/9jIRtG67AZ6EXX1It
T1OAYKmw9i3mgRv6a+XZIHqN9rEtr+q5hI49OumF5QSQmhp/fVdLM+1Sacn60GedZ0cpRpMfbI0g
ycp+yk9FW0wn1CBDjNTFxD8TNI51kW/j3lMFYQ9ji+QbA+RYqg9cQ85PL1O/EmMdrlOUkPEW5fO8
OGHyFhil/y4CEq5jZ+x+TNjeuqhY8mQ3MP2rSW1VZpxzX/CrytC/LAr8f5dGpfoHx1mSODADnWO8
nbufxOGMv4Ji7O9Y4fueoDPLvQHvPv1lmpP/SIqvjIfZFLgqktW/ko2zdvFQofm1Eyu476zF/14P
S39f4Dh/YMGs92Oert9Kc3YvpyAzWW265DqoyvWv0VjNbxJV88EayVzm6BfuumUKUYQubVx7eDXe
piRvWD/8cBhvaitbnwAEI+tAksrCMI1Dp04lbfHwraUiw1tSiSLbF6VJzIiZD8GAu0ct11mbeG9l
ufKwW6sKN31sM+8Fg8wBrJqsfgUIiZ2omLvxJRgQsuI5KLG45/m6sp/g346yfLIOTVaDkbEmh80Y
LiI0nsYDq3CY80LrA7tB+a30JuUdpnJVl47bKEChRlgdx2kMMkx6ivwubACTcb+0wXiaptr9WRdp
e7FmLO4RbSrt7SBtVusxM30Tw7W1MBhB7CIdGWm+g+AZKSuy1wDyiIEhw29Z5tLCDV49qTd8YWU1
Lrwg7TmnxHLSCt6oysY9RRDxBg4PV2yaTRfGbdKIn5YvMwNnQJqTPoSpV+1cMpdjFWrMGTpJ0Wt0
Kg/Z7jrWbnTyoYoMadXYG8dQXnVuK/O4TIZRxmNveeJh9nNzjFsV+niN2TcR/XpmZb63+CbepY32
906GiwE50nG6o4vOXbAHoLiFNqtIbxxW1ck7j0opvzITZGA8/4s1XaSuDBlWsZyXV2ERjq/54nT3
7MiBunDymRDRhKqjiESVs3NBVek+5DK51dFoCVg5ltqR7cHXNttHFZr2iUCTOj0WajIiJwvRZKsV
Nwa+XRd00mgbVK0O4kfzvuqdyiRHT6k7d/ZJniszsztKuwwv606Gwd6iwBtjiYf3tDAaJQdG5N7l
knSuscvpmJxsKA4PltTsq07nuL8ojm68GtM/1xA/w4WJhwFMrrc2CsJsiByUBV/UB5Ho4nJG8n9Z
j0HnHA2ZoDnexAnOZVtr7n9hoKmKQjEPeZRRZ7zhtEvoIa9zf1OyhwIa0O29k2R1ERvSCLPI7gyK
DoRgeoqx52CebISD5ygoFx52JPzuHgQExfpKGYBGP50eK9TdlODjUF4PpvR+pqY/HhaRLbvEpdra
68ITNyVYkffQxA0UEaHHzye99EySfjqsDvmEGykqGVyO0dh2C4KoNfcW5EiEr5yappUqmlVuB3Du
5s38aKx9f7T81LIjiQf4ymiKoI9X6QL05eAz4dG2Zf4SKiTrOJCa4HWuhxTwgbMMQNzz4KUn4rbm
TbP27CYv7M54WOwLqwsCDAm1z+M7eA1vM7Nb6yXoigZhv+b6L/bEM+TLwr/ylBuiFDKk82wjpnpz
qo4j+RQW7w4Dos9ITf1hTWZ/H6BPXPjEWeKcSQ20z41lg9QyKgNbmSul8Z6MaTVGCM/5uawytXW1
lOVLkZLOtx/CtV8PCkVucJpwPNjcQA6yf5WAMsNfk/zC/p5fGpjzzuz/wZk0mAknTtPSpRKV7DA2
kUsI2VeQZET1N+6y1bLXbxkhBi/SXKSzNz2mGL4a/HGfhbV9WeFr/7DsBNNur3VwNwfcYRHGFXNn
bIuFaw62tWsdNZ4QSQ2PlN8E4fD4AwqY81OXbAfCrE2LiAtfXjMeas+b7W3f+X52zrrsA44JzkqI
DGceutkEVZ5iERtI1IncSXinLE/Kgwi6DJOZW/wcnNr5JZUrHvAIDO/IVMLHdEnSvc/+Glu+qEEU
NyuwZ2No/DuPx/dnMmuRYegz7NdJkuC8a7M1s+MGFEN/7IfFfzOH1laxNxqQNLZLH8ymx7+3Qb/c
KivMsAu30yEofSzZYdUOUaWVKHd2Y6uTspzmYsGgd2SznDHqm5dB5UOBSOwUjoZn6DuDyuNYhMO3
3PfTZ1NYHuYsh8UCuelprfWJ6m25dURvvbrYSdeoRqV2abbjau8pTgZ4A1ZzZwl7GCLu9jKFG63l
WS/VSBKCqZ51ZfpHP6WA7w37QGqNukUrhHc6Ge0QT4X/0WpTYL9LMoNHFMnBZYB15jSplWckSWWJ
Gi63gouc8KQzu8/PbE7TD0/06rRkpr3H4aSbOGyFd2UU/oC0Bc11u5vcDQ8w4Xp/YJWsrglOrpFK
5fiY8d/hnrCTsCFEksb0ASmr90qODMZcYDGxzVw/Dom22JGujFW1UMMd4JNmn9mzup7X6qc78VNq
mcR5gF5z6RTCOoHUBunJPGiPF6v+GRSdDadm7G/DCgc5FR62+EMBX9g9Akyabpx2HO+bJCmP0ITE
BdJKYCPEuFNZSh8cCqcQA1fj1HcEd4arfahETX2dYDHfwXYqLowpUffW2Hxf005fUF5Mp3LxhqtK
+ka0qddvLahJL6rOVL/XwQaogb/if5tBrgBRT7AGmfRSd0MQ5vPBxuq7s7g/z0k35PYJQ3/4w2ny
9qEZjYkv305U1A1ZNV2ac5WIaM57I9xPOOt+YSjm4GJS1bBOhsRSD11eHmfhLT/82alux67r5IXr
ueoO7RgPUWatLPdiLYYP3FA4XY1yWilmJ/vbMHEmdAZpNsfS9/WPLQoNMjhVB0/vgmc8qgUHFG7j
lZp8cFIjmnUuH52gFmeKcTqxmeEmOxuO4MyOaLj7zm4yZz9KB9xOAuim783LpkD1jd9lOrj9XHgH
LcS7oQ3/aCkfJENR6MssEelZc/6g2Sy6PTUKe+tQTCoKSjM5MwfhbIDtcTkNvm0+62ljGLAuuOXe
gyISoUQxv3UB1u0dRm9NOyos71Ld9u9u2ngVp/OxfVp08oTBa7qttEfW6EyXdDz4JSbcp6FRNc7V
UBoTjeNivssdJZLbBUEWI10VvjRGNewRP87HZUzL9QBpxvE4rRj4gXRRPVAPrgdztq0emq07/Cjd
ZvguSzAr1G/qLw1VYoilve6XXFRHBcQEgzcwGdycs3OhFVqxsVbihg2w/yFNAYbZTfsNyNxyBFtn
69ri6N8eBW7d81xV87nlkHRfK3Xw/S1p0Eed8GNl+okNeyjDs5nVl6UdLJGJK/RkOjULhVyzk9/S
Q5kp1sEbejL4Ocwb1YfI1MCNJ3+R1ADYD6ajNrz1HtahfO3dZTm1kjHHHUTf5dBm0zvbMfHZxEns
UbBWd2DRz5JPe5RC8qAHXil/OjOQiIu1ILz0IvWDcd73tRbv6+D2r0E9kTpr1fuW5idZgn7+mqeN
8TAMRb1z19KigWbkb2E5dieRSvqFvnhsE0dHBb2H5UTNTIDAZAuqbc7JbSRmr75SpI2eOU42R3tI
vHdR52aMMTO7LviWplZ5RTx5idrSAdzmTK9niufRWs4SV+3DWLATUfO4PAr2AwI4eUHTD4QI29Rh
EMK5ThyI+23ui2zPDLrpgSXZzB3WYLPC+i5Bugae3LdEUtnNYzske1mK9jJsFS5p1TXvPlw6KADL
LxMg/aGH7vZiVRhpSNPMYxyjxYUOs+EaJ4N3Y/nV8yqo/sH3fPhtAEt9HHmCxnpsbqtwjpxZjy+T
02T5lQia6WV0XHHRN8H0FjTAcTkalK11V1BH6PfGDVKasD4ImXhKZCFjzkMe7a45x/wRdbXDZ6TV
1/R3+VrTTAWHM2dxZvTjk197VID2wPEF8hadoMSBdnXMCNS2IxImqFLDqSWYDGSI8bz0joyRzEIL
SjPlXIrG4H/gYO+RXD/XT+y4gzrAnaGWAtsG9wASFe0B1N+qjk08n0ixpxYfc5tRVMHIKed872pT
d1dUJmER48xmmdGOz6GL7zSg+YT+90+o7v+uY46hBJggmklEFtvs9m9zvb51iE6ww5/MyJaLAKSJ
e1pWJ4PFRIj1zmll0sZWMiw3fim6179NFu7+NST9u//ny+iUbj2DH3B4yFNhOgOp/f13B54aQbes
3wOEgdd5aMtjuphFvNJ0jXOzl6fWrsjWSEqn3hVSGH/QBXxq2v42uvX4tPQMtqMHBrLN4vL7758D
OaRAiRr6XgozRJOKeT35ovHgH3e1d+QATscynBcT+IQSgM20B7GUVsGynbElzIuo0DX/xUq2ktip
OCLsZY1AZg8m2neIpxiSLm4NjIYIPucsePjnK/jvHwFUp81FRCvI3vtvydyZ72ZCA2Cik4cifV8b
jU8PNMzz5a8EpLN66tAnGRtYhLtIC8P4AWHMGQ+wiChKZzQ88A+oJ4qYaApdnhMplupStmliHV3k
eQJBxtjru3Zlihptk07xhyQb88sQEDkAuM9Nm4ETjH981bSJDMfAYuJjB4dXesdsyGjli6axUI0q
Goz7qcRrTLWHg4DDXMDFTSv4eFEh9PzijGVdH9dBaBWbn9+C6AW46z9c5//mTTI9x6L0GWTN+/z9
VrFt9gs/6avIw7isjoktvPayVinvi9rjfsrm/GdIHhhs8nLlIn/eFWEbcp9YfQoOMSsAv0TaHyAG
6MVd/xRNYX8Z0HtMabl2Lo+ThQiXoM/f32FXuGsFrLOMLAe+wQkkXhW8V2nfqT04A5KUawgEVTwL
DATXqWWlZsS6mRU36eK12aXr26l7qqouYaBlZXl1YBY2pvHsjg7MtAF6UldsYyFaAhC25mmxXlw3
8YYIzoXX0Q4rSufQU0DruK45c1BU98FRBC3i94Eb6RdHp+LBNmyarnnP8GSn10B87zK0EffzmHlP
obbdKgKV17V/use+KFC4OFtUHpIrrhLqzGD7ev+2yjG4IM2EPCgAaVWoHv61qI6YZPURvmDn3bAv
uOPBy5nHxD7xNx6xtuNa3YRNpjWjpmUiD37UJeVh1Tc8S6O2eYwSAGfLJQx6e06jaZ684A/2CGtb
A/++RmEQ2ywziKrxEG/Gwt/f+cpspfaZS4H1glN4I/KA0xmswjWBR6hbYJtu69jX4zBxJhzy3CLA
KMTUfuEaDX92OHfeMsAAjhniw6YXa7pOd2JlLItLw1sCPPIQEGBtcE+NMfHoTJ+COuVHLR2A8Yn8
xghn+DqyCL53Xl2ukP+AHDGjgI/zz0/Z7/sBuk9ErSwjznYb45X4Ks7MZnNZnBIARh3MzXYIIJIm
19W5NuruwssHWhpG61EOOegvFhHWf3Lgfmpl/utq8w64yJv+GZsWNkR0CV+udgZTqSlGWuJZPrYH
LzUd6uA1oC3yr6kUl9l3zuStZK+5aFGJVxn5vPQfU+svNyOufUfWQu7EFv3lZGdVtFsPtT3L96Zg
H+cAnSRnoTYuD/xd5+jKsurinvM6aDh3FbWCHpmIvevQaz3+89X9TGL4+4djwm5jvjJNDJaIe7+a
DkGRgEb3pg8OV/01zaIG8Z2sePc0OUJgVxbQyRwR1wVO1uw7iUR0RH1/KJM9+TCJvZ/DZjJBiHnh
7UJzNwaaVDxinpkWxmKm+4jTobj0ZMNjA3a+wf/RWA2sK2M2r3Md+Du62nT+g8Uuyhi7I+yHhadu
T7TY8OAAcvmTpv2L/Q0FI8fpLX4FaZRlIu78siZWoDAqwgw/JnsbDdoMbjgGISqm9EeV0OwCumfq
wD3WXlcqBUXltrSOOVZwMoOll+n9P38FX/QJ2xuCYe4iCN5yRZFYf6l4asfJqYOWba1gOz/D/hKP
RRHCJkqlmfQxwv7lWfUK1JI7VUm+n90lSK7CsMnhnEoAotHMrB3bauqGv5osKKZ9URvejW+XtnkA
SFH/GnKXaauLWvRaqqavHg1AehwRtxktC033ZnWj++RKRg4RLCMakJ//VSgXeptlKOETxaByFaci
KKvDiEczIRELPpWhRk6gUEIAabhEQ+CYqs0R0y6T+HSXkG+QH2uIUNzRCupSVHGuyHjJ2Vl2NavI
9Bo2LS9WfQ5Rrdqx0xM8NmDL2EsOAcoFzsJuIpN9G3AoZ1KbtHpvF1XfxmC/Q+fcLAVPihRWebVU
nQn6eKGp7bYc38D/E84dEVR3XRkd/BES8apwb081FbhbVR4DP64uVF3o1v2/nq3/lVzoqa356ys5
/jfi/P9Iov//kC//mSX0PwPm72DCy/R79XfC/OeP/F/EvPcfJoZ4pAQQm3G/sen+p1bINv/DwmoC
dszdHoRNAP3/pELWf5jOtjqh2WQtxnP+n1Ih2/gPw0ZDS/z65iQl0+J/IxX6fafhNyBjQn68ac9Y
6f/NlDUTELYS4+rvmBn4N1mx5vcKNQlKhTS/qOlPVVHnOEnUA7W5NqSXPf7zQvBpafivtXhzuLMS
GxgeSNzkbfxbynVHKHOGi3XHOxXPYpwEpQmQ1M5p9FkNTFM6ou1U5ExjfuPWAhicFkO4XwMV5FEr
xHqpXa97qRfvLcm7saNdbc9PVlqo9QjC1lUH2sH7RnvjH7aRr2Yv3jo1CRsJ183f2Olf1rDeW1r4
Ge2y87xF14x2UPkcxrwD3Lcslv+69Owqh1DTFY+mZLXyM1BMs7wE7jsmf1IQcq/8Vh7xZrbwKxYI
FLAWA+DfN2xiVbC/0EElbVnPK4hIGYyRs8jSOGgzK34gHiSYzURfHydlTeJnMyqVnIawnowjCY2Q
CFu3VcvBEm6yIFA2QJFWc9qHR6DG+XjJ6jX38T9/+1/P3NuOtHk1KUY3of1Xt4Eow5H0Qa132nUF
Q+hGmt5G3fOCXdeWMLLKJsU+CV6XyqvMjK7902X7epwB68Fpgb3R4XHjfXw5+SpIK545bdBMF+l9
lKm1IbSefiKwukpxnOzbsADSmNAcvAMNG3I8U7IlFSSSrZc8YJ2bx/3kVMLb22YFeFAUfT69/PN1
+rejIW+T281DnU7hzm75pWynhezlSL3kjicJpFozolQ3gOAdOmnAQ97YkiaHCzhHsDvRyBFKqLPi
qLHzJaAe1x6UIKNWO/aaHhVpPtqz9QdHlr3VEL89yYiHKcvR+FMFcS2/lIzc5tYytKQshoimhtuq
t+EaFhA6wkii+19jt1vaQ61CJ9/7S42izwPKe3BEYPknaiAlo3Qugou1TeSPMZv7g9PpEnSyW/0o
+k3sgA9jeGjdqQ92HucTETc9XTpUdFDW98sQps6eTm6tbgc2T/c4WEiDnzUk6Gc/cSuXsbQ/jjHs
rCD9w438aV/+7cNvTkvc2xjfeLsU7b8/foRUWs0icXGQi9whMIIvBpkbbjQJ6UZNndJyZrZ28+wU
+3mxjG9ZoOyrYRpSPA6t18ALtgrrTzHAsFC+fClIUbd4P24ewi4x5H35UvpwmmXgQEh0BrhiZ8CF
/Zkjqy7iEL5P84OO7MBkGQmFvKzq6dxAoS72xabeWqbgLvxsLJrQFM9+R1aTUgKu4DC8SEPOT4sd
Usi49pkCbab/WENU2E1g6ffjANk4RGUSQeeJcLo1tzl2yhFG/NRcDDSDj7YxFPtga3O29DubzU5t
0wGttlboMgw0/41lKfYiQZPpGiCSE+Q/Cwc3ZBzTY+fb82Ggsap6r0c12bxrY1jK2EItczkL+EX7
unOQiDFSYThIFhhKD94JjZ9DAyiNsz2s349yEDiB4S8M263qB3s4rCTHirx3r8NtyIZzJd0hgZCo
OfXDujWLU9Tqp7XT3aPppY9wHCFLcUecKl2s144GKw6vYzvt0HI4dtoLvgsaDjtGudl1sjWora1V
zVp+MdoDyatkr58WFKQngg2aC923mJRTf8M7T+g7dpWb0ietUsv91nv0dEv64msBkH0spuaMsTc9
mpNRH2qyUOJ+qeTOn+b5gZyY55CT/q3V+f0mdKHGFf2yG+rhKPLmakmF/zps7flBoYLiXi16LECf
vXv3s48fbi19Lfv+oyYpzNV4gu2xPI6Vru42xvq+D5L6sdtGA1aoD4ZsftqaA/Ye3WoaxLocbZe6
mpkC1NDihzGY3UqrY1LuroPd+AvBi//RcwS+Cx3pfRt0EvzshpWDkeExS0YDz2yk8PJjN15Td1jb
PMPz1+aUtS2nAqO5BGEbMvC2GrXz+R72OPXteN3sKXGhmfHVXprfzyQOnEEeJmf7c5wCpW64UeS3
RDSBB4eZqDqSptee7THwYrF0DUMqL3shTvRIaIF9WRD4ug+3mU1abuObeZvkSJU154m212ldOhQW
wlXtc8fYB8MSA6BqmwXhyBl+WJ8DIrnNioLcah6ZbTKTsCrXi2YqGzIq2zb7zqx0OcqMYXU+oUML
xm76JnCmobWpc4MVfGsLBpYwWmY1zKqCz7GVyZw/6mXVwYr8nGm1Cij3ofycdWUjxzhZoFmiD/ua
Ctd+DCYmFEIt/Q8W1vI0Eyb2ns0tsRRqnneBkQxbY1PFXHRi79Fo7wA5iae+SK1NrOgBHEUBExur
hUCNo4f1TIov2P6BsZXnaR7ZcBvd1b3kVFL2QLMGRObSxcFFI+26ckkhCzMnPDUYUi/tbRQIz9o5
9rP8gepEPkPhpW+Xjpa+IKl3OCiaabu6dqqLisTJekbstY0ZNWiac7iQAc8QxkODaJnzW7uW+X2I
JII+dWneB7OTPaSjEmeL/M14gfR+HGo/JNUuG5507xpjjIfEOVFV3fFv+UuBhuRUfk5CG85+5zS3
0ycGofqHEl7xOi1VYqHgI3259rv2ZlEmM9XPwernjHVIluHDbMsRtjSMhzeoqozQwSxFXKTllAx6
gA9fJR5x4M1QPZervreror7V2yA3XBky0Fz7Qa/6Z9j3M6omW2SX9mBUj/U2AJbbKFh/ToVX4A5X
wkk3+JrITiPBqiQx2nx9dkkTMU40OBaM5PUzadIf9MLkqyOm9qE2a6ZIlc20XyDRZybGRdBcx7/A
1q9nn4MsXqONkuw3Zo1sB09P+jnJdgZnOaZmlu7JL0MXaZFiT65IPvf7sZ+aF5xs9m3p0ht1/Vpf
2e3onUwjKy+spPtubpP0ZtLFhTt2+gio1D8gYS1vBo2aspuHTdc6gK5suuSqmgfrvATF8qITNd31
1ViiaOC3zfzf6V6hMUORzAxc6QU4a1Ud09FkMOxU87d8G/yT+4gGwPvUAySf2oClzPvbQHOUyYd5
GqLaTdOfRt4xau4M1n0ISDfeyEFi9iAgCmoo/hkeNEoEnEEKbUND8EXtDXeyUDV4oiDYjR5z9LRf
XrpmaiCeTnQGRu29OpvgwfnUPpQ9uAmSZUiZHQ3GBcibXA73St2nUHavXQChD+ZsDVAjk7KNzJqT
+c4JVY4exjVeeg5mV8mmu2h7dr0sySDu8autIxFRcj+4xNSYrRZ/DYg28rC1zsmm46B2XnTkKf7m
J6xoUWLOZHVtmo9xoaJm3NbuSzjBB2bv1hNuX9QhjXQ+xCYYCSDBo3WdpLrNpXVYgIFCaZHPI7P8
Iwp976nDoHSYMCacV7rm735YH8bAJ+E9m6Bbu7A0I3/TrCSbeoUiVL9p2a036IHkTe6mS1SRF3j2
uk3s0ncAMZqq05f2JoOZEIWeFJDWuCGFFgWEZ1/mjBaele6+qTUML8SnsGb2l/aqSxxDopSCjB7k
5WVecepauU+OjC2bC2fT59SfUp1kU+3klvWz85z5kZZjhUCftSVQoM+DXgdPtKm8dDeoyjvO2jIP
deC0jzzZ1eXaDxOBG0OZ7gIqcPR+9hKBY3cI8HbFCyEdxg3MbP9N27V/SqFZkqeSwPRaEo3KB27x
ilxFBU8kOA4vfYoOSXxKkvxNnWR+6pQ+JUtjLbFJaCC3O57m75ZyCI2Ey0W8BgzzKXzENjq8S1Wl
jwrj4y9YLuXPNEQblW8qKW/TSwVjUgXofjLEw12gLAIn0VZ5m8oqR241wTY+lyVZHHaCKjTPCT5v
h6y8nrbvDBmoQAvfIGYowZ6dCtiQNJJ4REjO6R+BtWypAA7VhYbjdixwCexspc0usvGj3FvWgFCs
3jRjm//30kI4w8m9Ee5fnZGvj4mtJmc/zcnyMqtO3GcdBX4s1hosZ0fi9SvUPhfFZ10+KtvtAfvn
YMURT39k9KiDOLARArCi0/YjNma5c9tu5KiNJOZisavgVqD52xC72D13PFgMZ0Ke+oOE0H5Vq7J9
kKAVTFRHy4ds8b5Eul4G6+Dmvf9mpXO+odiY80eUf8GzA0+WoA47JEaFmxUbq4su5RCKWusLQlCK
4MUFFn3ANImYkd6AiwBiBrRHAEg31M7MYD1EZp/0OECiAUlKeK/ybmF6juiqy054YNjOk97qvFPi
Vcsdd0eZXoX5khKOhFWEKCliQtyDhRa83qVo505ynMJnk/AhRHlTd1Ic9n6lvUexKud6ukbokd7h
6Sph6EnZR0OxLpJ1h/ykXeZ72Dxk01xnvmybXWaGH40xASwobEXJg7PrjZ03u+rwup2MvECpVWjk
MEdpOGSDGOPEvmE5jndMRE46x2R32RX6r17shgIwbjlR38TsPO1b3ae+BibUJM/eEIzyYATrCtrY
IrIthn/vZ5EvvN46pKGiHU3z97nqR3Gj54EXlm0PYmsoWvGdhPktsyQgcRMFiJ8+oc9Nvhtr4Gsk
mKI+DklF6EcV9MHzTB5Bc5TgzN8IGyMiRwuGZ0czJDcszinLyWT+P+Sdx24cyX/HX2Xhs3vdOQB/
/wH39MwwU4yidGlQ0qhzzv0GBnz23b765GdYP5g/RW3gDKkZ6ODFEsZeFhLF6uqqrvD7pii0MLsR
Hu/pLSdC86MZST0hn1YrC9Vlk1xIXagFHJKN3HCxFA3tlTnUxTVm6OJMYmsmMioplIkvqmzmRxmR
x5AWEHj6wiCuXWzX6QLu4zCcJH5u3ymVNhrrOaEMjlMDBe5F0iVwQ3OtC8/4lHPpBHfzrl1zPOjm
dTwZRDtSB8iAWMK6Tk8HHHkhcA4DvPCu9uV7FDmUnTuyoYjtQRxsoWMCFefsXiG4UkCvalfPSzIJ
NM4t0SnkXeses5s29qSREV3aZWcMK6uyORznQxbWC/idDqdypP9XeqlEF9MwpEvTiRmtNJVjxy0T
Y3INtcrPpW60PyCXk0bP72xtCa/dvC7m8SQw4XpUsq+elATNPqqhAh7V6jgau3EaN2SclTCmsUMP
132QjDeGX7M1QPoOYCrpzvuyiw0XORAqsALT+dOuC7THkcX7ooBQ+9WhFqnzGUnFkRrqLUteWOMU
HSOLogJe41ixhlHftRiBEosDOYdIlRWPrkE70yHhCIf+XPIAa7PmAIwhyrBbNQ/LwH0U+IKqB6Hz
2q6bX5WEfdP7UNitqnQkss+4/URBTZZc7JRrwjVG201nSagAMO0mcmHWcE4a0hqNL/TSloTwFnYa
QgkJCq5tBJmrkcTRAneoIRta1HYfOnVMiRlIBvKsp6C0mB390MCiGQvdNSW1VRdI59ITKGK4vrO0
OBM3NXJJXDmcyb2r2raCQ2xEibGIshRM7weLUxDFKG1TvmPeYfJgipf0DFMmRMwqZO7Q7lzEwWcA
XMyTer8pNtNgBVc8ykAAQalckf7EgZ8NHaa3OSvw9oxEOSdAKL5U0ghqvRbp4wEzohdFWh4Ona5C
NR3aAtZtOw8nV/bQljCI2Eyq+C7wCbFxa3l2YmZglfVnQ2DH61Qf5WjZzrFRrCFC9Rhi6hV3s/0v
ahfBFjpcFftnIC+UJii9t99TUBIFFPd9xiVrEshQfZohxEMWqrWrOYmNA5NzlwfxJPvFAhJ4DfwA
Gft2c3qOzpe8osz1J/2xlcbyvjUbghYguz/u79irLTmYWppIsZgI6nZLWVBIcRFMGXUTMPlocuQT
xKfDonX6X/1p/j/jSxaF1O/DS8RvFHnEgHzLQhaBx+IffAOXVPtnkFQZjotpCJtsoWj/pkNXFbTm
OBRit0RNCjMzCn+/YkuG8zPMTnACEspBphQxXL/K0A3rZwMMgb8SgBBglfUj2NJO1RrTHFENFe3j
Iq7pmE1tz4tZLdW2jmLFy3FBPIVR/FAGwDBoW42zdp6ckwiB3SnAlLPGoM+Cw8kB0IXcWpUQNi2H
e5XfneR5EN89e4XvvtVln/Pttr/EpwezKQY9JdDjirYLh1tcm+Mh1WWIvGV1mrcdIkK1GXhQ7B6o
uZB2t7/BbZhBNIi9Bki3DKCH9a+ImX6+ROoy+hvM3lXiHnyK+NQiT2pNOgQTbMMpoISygX0H5k0G
FVUIHDvf4Vw14wjlzvZme0RkDw7dumkVyXDBNfUuhqn83k91YWNddjf7O/gElPxRABdtg+WYVJlB
MkVPd3ro2xq2W9YYLLXZTD4GWZGeNDl3PHAXsg3rVMvXWWsOK4cCvSs18FehlnTqOoN/cJFajXnZ
arn94cBTba9M354KcNUApZMVLH52llyrpEiCuMqnJKJJK8if1hFEywYNsZST9OTM4XU8DpdR1TWn
5QS1F1FFeGSavfw+yRMmoOJc4ZoHObXWLFh3Bx5PDMjuS6M+jysTXwpeETsDZs8WcaN17ntj4Ngo
Ah3Nk2O9fhyLbjyypkQhe0/C/wPFhbxWlJiwitoI1/4I566E1n4AwtkGC57elgHtyIFpRVjNCyzW
nE3uSyIbziBlKUF4PI3LVuTpmUphfszsMV2NGZyRA29h92tk6nAIZSWy0dlBetqZOiqxkVhPV9FS
nC8WcdqjVJrG9GpM8ZNw63oaFmGOfCIsZ+W8NuxhLVUM6Yw9yiJWnWY9IdBfEiJcnkh+KN3JpCkc
GKlX3gzTW3g3GawWmrrziGPTGJC3zWjpQxi7gvs0LjEI6D098EfcADkwADE4B4Zjd9HQBGvHUg1W
KhEsvetwr3ZI2Bw/ipeF5Qdriu/9esaM/XL/63+lFV2shU+0IId66fbSlEP9d3AySJYU7EWkRBsj
L+207Hp/My/eINClpcIuFl7DoP3i758dEvOIpSOJY9NLzCk9h28Jh4X4CtQfWPys5y4y17GUme/2
t7rLM+LgA7IM2Yi9jEALINTtZmHLOwZGfbpXZLPkH0mhIX3VlTHMV8VUhSvqD9iRU0IwZAih9VQv
fYg5lHyQX1ARt6W68CT2y95VnLq9SfAvCNeFRhyVSKs2Fo2hDtQi9am8rgllhiSoz+N1HBvBGVNJ
u4yHWLmqDK1BJtNiiwt/0m/OgllT8OHojAl2RSb75yHX3BHFqKKuKRWqxQWv0TBcYZuxbHOthE6K
qy93IEwo3MBpOgr+odLeh8BLF7KEJHLVh2pxwjyJwY0sHJMWiY72ANpgAliigkzeNAQCo1xSYOF6
+QDeepwCdORXIzmpRyWou73WFMjPC4TJ6cfWwB8WVfGU3o+Oik7cTiRcB+aWzWNBnYe4PEVvzGpd
VxhfmV113JSOfzNEfnWf6hBKcNXPG2//cL42iVidoIPwYeBntoNmcneZMUhVDc8ShOwiSv011SFz
aVbkIWlz2l+EqZ0v9zf6Yg8RUwiyLNRyfpe9awM4+KjktID8zkyrTbCGzFlWeVl6Kvz4H11mWAVh
XtKSwn94m27P1gadEScph6b4IE6VqZZXfogEodRK/YQpPq1MU0oPrL+vvFSkUpopqyz9Jv7c242m
QdD745yYnlI47XkyjeSRWqlHFQzKosVxxUR/8ePv1FRY6fHdgwBEGM52mxB1QynADtpD+KevCMxB
rxvZ+UqjfHS0f/he7C643nFDV2iJFjkXbTfFYa7rR0o0njUHkUfMcHU0BCWRVvFgXBAz0Rxo72mQ
tjZ1BfIutFJ2dDgl2EBtN5haRlV0JK57mUnWuZPZzlenI1BrYepjvdJR5Q9IzmuF0PiaCCjZt8Zy
LSdUGhZzaRdrUySueUBs4FIBpGwPG9jpuMnBXA98Tq/MbAqnsMANSLDswGJreLYm+0QlD+BC5IxV
uXOG5RFqzNKXF2bZHIqbeK0pjqYEFSpcyKGibjfV931DDixRlYjUcni2UnQcS5JNcpkyHhiAV+Yz
Nlria6UkwZK/c+uYQrWx4z62PLK5/TPiGoW7iyYLZn4E6NqSd4V5Vn+g1Vc66CA3ALaH4icc7rc7
WDhONIbSbHmdleT4DuoRfJxmcrtgVNc/OqO5TFB3snUSLLEgFJy+Z8OGo7KVTg2V2xzqrBfrfrus
5q5e6zF24wK3OEC9F4++PaEpHmDdTxgTNDeKCdvt4ZqQZMTOmR4lOmPVSBPacjbWA5Px5XfKbxb8
VsojhnB13m4F0pRUOjoJtggNHYJGo26tZWF3oZlOsTCTyj7QHr/yZb9YFUyWPsZL5eC73WJKkZ4r
WS4jEewlzYujEe5Brui9s1KQlOZE8Wmhj7NsWJ40YzUHlNpBUYBYlAmVKp4A15ZvI3cCZkNmN5om
vNgIDypSHzXUIwNhcAtQQU4PfdVqR87czrcc4OFZ+FOZfo78AqVwpA1fmywqLgNSptVVRYl+cFMt
HLpVMbCvug1lQVTuSRVdEBNZfxxjmdOKZOnZO5xhnAC+fJN+qLAXMV1dDrqAsN2628CSiGqXMG4S
l+EgDJ/8glPXwiEJueV2HVen3Nfkz3pdwr9j6LO7BuDgLmG0vyZh41+QOQMw1PczHCa7bmXCpysp
z+AE4K7DxwSXEBbGWHxCd9H6Jw4Mc/ESfdAZStP5Qie21l81SQT7aKLWLKQlKEhi9NfEjSZzyj2w
jaxTrSNl0XXGYNyobQW/MwzM7NEsW+rBYIfqLVeG/j1xjDBxknRQgrMu1cZAmA2EjxmJtbnbIO4i
MsucCbIE7W/fh3ALylU7C7UmdvxZ5nE0CtulEuJct45Gy+DENGqtcFKoWZDGOs0+z1MjXZMcHcde
Ufk8yMA5h8Q6RDD6iqQ1/oSToPFZhK5+NaEV0K8kCrBoi4bgOoUfUC7Uaigva1Mq7zmxtS0RaZEx
Y3s057aoQKqAnpnUABclYJluVKjxuAh0BRfjeBbc174dtdw1tVy2ztJ59LvjzrTbO2yOMIcMOxMD
Cg1Y6aRVczJzk9l2rh0ydZx1hSnnqUzca05ito71Ruk4SNCdCIMLF28l/5QRHJUFh86hcCfyRnNX
cIAGMbb8ICp5jKRiX+suOpuMY+LUa+sWToRUekCctn1OQE1xDDoSflELDI/WcaH5xzNQyrRM4A4d
R1pOMGqvycFVb87qLQ1h5jc2dXE/jPl8zbyOyP3FLWZTFaRBrJNi5GnVjE3ONWy/ujTr6GAI4DbB
mTstJylTuKhCSzRtuAvbH3k0GnjLKIrqVejW11VuFh5bsHremdKw5MhBwR1iK9NjqKlSHLLTflkW
oXlycWyFIp3DBXenCAv1vqrgpKnIPAhxB+SfsZZLRc75pJSLrDXKVaeX+HiRJO+VTe1cOnphXQKX
ZZ5tdMNZqYDL7t8/Xm5VIlaP2ywnFE5hxs5W1UqoiqRMIXbW5lKh60oCnwtCGQZ+6dX+pl6UAHn9
HLlE5x0IktbuEcPBm6bTrRaNjK/lpx3REYu8rdqV2tfjzWSOzWNoWDnB4r0OGERwNfcOIt1sspcr
0w/xWZlYqAgoWe1/sJeHBN2gLipuvXB/X1hhR6k5NEqcWx4s2vYMMiP6as0sJeE91brIL/N78heH
5f5Wd2iiYjaCQGg0yppFuNDuJgccW89JP5hemhDAWUYs+IEcNEd21HWrWWNbMaXEemdFrXWczl1D
8V6Omo9SOWcPTetXB2YChbDdPZDaMUCBhdALMiFO7Nufh/ATlLReCzhB9N2JHqazsUpMboMIvX3i
zwj9jtR1DQHyIghiriJqyfTBnUcmvJc5/EV4mLFYzLl1PCYKd8MsDRM+qtnQ5WVVc77EBCipy2Nu
yqx1ueMDGJbw17yaeJ5yUQaacZ/AYj5SzWSAYKVUuG9ljVIfqXEYwF2AAFq4Xaywjfoqi+RimAzz
PV4JubmAIoqXlJFgVMPHhB4fm/gQ/qSqkAOb2YnckDckmZ+LqdHZWJSmJQY4TEvTtYx6uCv0SiM8
WiqlaAFtPzhWEBQ+aKVGHDFCxqLx6irDUMEyoib7jLWnni6zqZOh2VCgYl+LJFvBjckayZfRV1pk
qZeGVjZ32DfM7UqZteqyY93VFn4L3LnS40n4Ro5mfdtYVBCWYHuZcjTA7Js9btbnWYHp0LueNaV1
xxHfCxxr5PS+AhFdhDAvzDVG7dS54E80uVeRvIyVaIQkaTFOU2YstK5q341Fa3yJCzuX1uyLabbJ
ejzbbqOZ+Xk3O6GhHlUTdpBuMNWkGGp5aXUnbNzN8Ywe70IENfVnlRU7IPuaPxONJqDG45gIkXo9
hS3ECsvoa+UK1le3QkarVSSlQR90RfVZyLPKCqudtAkvo56IdPwF4+FWDkbSp03sW1VGMzArb+pq
iXDlqFQqT5V9mRRPTW4+h1Cmrtiog88Wkyhy4fUZnzj04o+H/AtrqEJHgE9OAhtlThr6B+6SHTWr
uPYxJ0Gp6R8LCyIMX5uhp0SXJVQJHEGrxBIEmHWowva2aUyx9GOks26FzxrmZ5l1W1SDRexgnY6r
MopwTyosretcufGTZAmE1smrOWeaQqBPcGMJ9d66jKfIVheJEWeTW/von91cbZt7Tg2NjBjACWy3
qKNsoihPFXRVYJzysUqUYnL1MW7hQttSjBPqYHDSg5GwGSanCI9KvQQ2hXWF4DIykzR1064mALVK
Q+MMQoODqUsU2CqmVKJJa5Kao3zUw87tNZ2CezTBHCr9Fk5mOxPg6jEfMVQYG1++C5WcuQg6In0y
hxieD+a3jeXVMxb9RwXpow+BMQ5HUubYwTLynVH2LCXVHuYcjU3XdkjHkPyL2PcEiMGbmpoTYjuC
NYoLrEQo9CRPFbMrHz8OEqVETxvT8WGWkN/ixcWkwxtJL9ZVPYpDTmA/SE+mrF2TOLmHR0FFL8pG
voPzQlIAdofVyTjr8cawGukqwHuM0n0a9Z8UM6zlxWCl8oekcqRbgq+sSBwwpSu8bgbscqjW3LRZ
5WP7YfbphyS2zQdw9w7OV5x8HXrYfTXenCqIRAljLtOb+U51yuBT2iJnd2G5E/8QJ61OSl8dqshB
KCdkyymHNbtMKwUtBTU4aNXcscGYbXOEk+L7k4UtlzWmjsvZRF1CrkqgpvupEvGFpsplyvkacktU
FdkaOw/tIy5C2EOmSYX1RD+UfCFGEKvHEiryfNm1OWxw1Y7sz81oBMNySNpkPLVQt/ermUvmO3+s
hocxy+GWqph33iVdYJw0GPFgjJX2Y8zWPgfnCtbGmqskFnaeVTrYOBsPjUrQdYKwGrRm0owjNhos
1odiUPNjQm/k6LjsrEpaJj0kySyvq2FRtyKDXLNTW1nWZjBnXq6Y/lVZFsU91gt4+0dIPOalqvbN
Fw1XLQ47QSxdEumUBJDD867HN7brSOSu4xhsakzk+6GVHBv6aiPVa7iwDsOu6iFGqqqWsruQRb4o
xnJakzdVVLCjMHCFk1MkyaWlt7np2aQ4TGs4gsFXbaoS82goOuk9I11XIANahiwsHDhxG0EKw4j4
mSiBTKk4Dx3XBbdESZosYzumSoCvphkunaQz73r8D4VBJ8LZSJllBAqSlbxv5aC6qgiXxiYRUtVZ
NUUz/pP+rMNY6/TRh4yqh5EHxzjVvTmb69mt7WL8FJgqJoToq/IHX6nmT3Uo+T1s9pwNte21JMdg
t+nORh3NkYfQhmotGb2TtfRBGgarhvpqt+Kg1hWd8pDVJCochTncRU9WMen1YlQY+kJKJZ8acAZ8
8K1Q+EPY+3eFm1vyzstyk9+09WbTnj+Wu0LQv6DE0+BW8H0IfjGVddc8R+DFz39D4DX9Z+TUuGEQ
0gDOiKL8NwReU38mNkAInamafNNp/obAa8bPBGNRLgLgsdAMCd3brwi8+H1UmqmUUUKEbufoP4LA
PwW6PyvdwI2k2qYDI+FT+nQG3z7eFY7eK43PxS7rZyzkcBGqFEQeSdEtejvtbmrA2SspqZUzp9T9
T/g4ozwudKX+hGcjLmRW3ahHVqaXd7Eykk/fUoR8LAyzfGh8S9had4pF9SlmKi4sfKjzVa4ms37g
sC5KP9u94AYhghGgsKGuMncKUHVpDYVcS8rCIMZuUUe1yXoN+gIhtfIKbEQh5S+CuPvwbJTffWvg
OUvgtWaptJkCuwfj2b274XyEoRtWoKjAJ/idvkfXkGJkl/M4n5Q9XnX1wejznbsZA8Yh7Fmbomb1
rLY3joOkla1oEy9HBYdQjgb4QHCJ/Li/c0+xNrsvlbcJtkj5l3m7UyaVuWtHElsfvvpo6RbcUYXT
fp+ElRujf7ht0TqeZuFkTS7e7nHnSjJn0rkDIxujwDyVpMI4slFmUd1KVCNyy1BzCljbXYLMTFUe
ZdS6hjtqMycoP3WKd7jHoYYoRbzUoVqe8cp7AxQCSSdKCYbFk3vIs/fGQkxkWhHPkP0w0vTG2Ip8
+G+D5QEuKONSN8Jccf28g51qAeREnpRV84Mzl1a05vAF13volXPfz2d0ZQpWrG4bkEkZ6hNfDMZ/
MWbAloSHURVQxnGbvq5LV3nqIuUQ5VFP1OS4TUoy4eYu5XXYZTFyYxFvCc8t89QhQR54kZcIOT3q
8MsQr7YRbzkS77tKpgDzxKdh8GUOapxDsc5aiNtI6JF4q2+mGHHvYmbVKE7Ipil69sRurDw8vCVP
mefxqz6WAWg5v19ZhoOOgdcM8vA1KaMZS8FMActvVQlZa6/6OlHbGtCPNxqoEs/gjVMIxJOSImjW
UKnztCrGgpWMYepVbYDIZol+OGRIJ631vURVgvhmcroTNk8yxBXCa08GLNQXijmPxjKHDAe/Fge4
9zkhxMCKqprBog666xS3peu41I3bMC5CvJcVq2reyYEDA6f10+w6I5ye5MB+6lfG3AzzF2POsnk5
jHFku1gxjuPFmEA1do0Bqd7S7pvpurCLGe82isdMae7KwRr3eRRogJE1Jl6tnqEUaA1LWnRdrfSc
SZr0mOhxjD0zHIkaN5HVeUX+dK6suJm2S2qWElWIgWv8SuOUeDFIxnCrIvM5UeUIryX+EXMj9Wt1
XlRtNiP7no3mBogOmR5GEOrX0Mf1HIvbXtsUkWHg8R+rWkXxs+8eISwO9yWCTH3RRdgs4lDEOaCJ
C0426D8MIm/IWPLGvq8gCjJoVGkzwkSXVNAGf52Aai8MnKgpMUObfmjEytxH1YgUS6zXpli5sV5k
Ec/Fel40SCGZlKzyvljvG7HygzK3N/+YYRyfcLdTF7MjOctSoGNjgJrdNR0hSdPlUbI9EzI5FE0z
cW6jOJv1A6WInRgiaA4mBgjsepBJKTmBR22vfAOS2SHE0Bc/a+uSzIovaIB6L7Mx+8ZB+mzksuiS
YPy17GDzOG3jzbV5phs1yeFBf41Ok4TrQ9CvKA5urZE8E6RNtk8RXA5utf1Mf7wYgkDoMRUKOm/j
pSoK37wT4+n9pK2Eg0glXtskXuDTQv2GTl2/PqpIyFnmbdROV92mnq43TZe2zd//xskv2BTvHmsY
ik9/H22aH/qJPb/iGeuRvV8E5vx+TPv2KL/+wMVjtvnnf1h2dVFufjuo3U4lf/a54JFzHu3ZP332
rNOzFjSHzXdrcL7Xpz1P/O217PmBZw1yNnz2VK906KjuHym+/87+/K1LXY4W6noTRAUJRb+/ke90
648X99uc+z/v1vPj9CvdOn8Mpse6qJv5l/8IdofrL943wTn5/Y2/0rfj9jH9g677RgYMBGBfn375
96bd1PUm+hy+sdES4P++np09tn0Uv7Xv69A6eBZtUGi+uV5xrds3VjeIqTZ5kxRvbQ5yktnXr7Nu
3GSfCixW31jHxD18X8fOH9P2rU1Ci1LMvj5dbL5s6vQx//LGxspR9veLcsjbO2cIBdW+wdq1Znsb
u/GTY+2+bl0X2S//+UwT9Ea6dWAGuhuU/1W3+emffnr631/+6219Yk/qjX3D9m3/enOnDfp14Dj/
L83LA+9f99KFt/v+VWPZlI+//Pcb27hwTtzfq5t+U0fBi8vxX/u2RXV6f6/u8qjdfPmJCmnwpcje
1oIhSO/71gsXifZj/fLT+msP2R9FlG91oVeuyNvDVHKa2nyrzvxJ9Qncw4VB8r53fx59+ZJuflo+
NjzZ5qno9cou2zz7Jd8pvvy+ev5JfdtCMl9599tY5it9OtylP17fn9QnodnfN1jeY5491smegXr2
778zTn96kUwo1fZ16pd/jWpxFjquN2/vurElaX9lFi43WHa9rfESQRf7xut//m3z5koT1oGT0E1X
ZBFzcBXlb28OimiLfQO2qh/zz2/sPAQbZG+fvE3XQpB8e4PlHFgN13CJ/sTBOrSxgXqJH/mcbh7r
v/8vAAAA//8=</cx:binary>
              </cx:geoCache>
            </cx:geography>
          </cx:layoutPr>
          <cx:valueColors>
            <cx:minColor>
              <a:schemeClr val="accent1">
                <a:lumMod val="50000"/>
              </a:schemeClr>
            </cx:minColor>
            <cx:maxColor>
              <a:schemeClr val="accent1">
                <a:lumMod val="20000"/>
                <a:lumOff val="80000"/>
              </a:schemeClr>
            </cx:maxColor>
          </cx:valueColors>
        </cx:series>
      </cx:plotAreaRegion>
    </cx:plotArea>
    <cx:legend pos="r" align="min"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entityId">
        <cx:lvl ptCount="28">
          <cx:pt idx="0">21</cx:pt>
          <cx:pt idx="1">35</cx:pt>
          <cx:pt idx="2">75</cx:pt>
          <cx:pt idx="3">61</cx:pt>
          <cx:pt idx="4">94</cx:pt>
          <cx:pt idx="5">70</cx:pt>
          <cx:pt idx="6">68</cx:pt>
          <cx:pt idx="7">98</cx:pt>
          <cx:pt idx="8">217</cx:pt>
          <cx:pt idx="9">84</cx:pt>
          <cx:pt idx="10">108</cx:pt>
          <cx:pt idx="11">118</cx:pt>
          <cx:pt idx="12">59</cx:pt>
          <cx:pt idx="13">140</cx:pt>
          <cx:pt idx="14">141</cx:pt>
          <cx:pt idx="15">147</cx:pt>
          <cx:pt idx="16">109</cx:pt>
          <cx:pt idx="17">163</cx:pt>
          <cx:pt idx="18">176</cx:pt>
          <cx:pt idx="19">14</cx:pt>
          <cx:pt idx="20">191</cx:pt>
          <cx:pt idx="21">193</cx:pt>
          <cx:pt idx="22">200</cx:pt>
          <cx:pt idx="23">212</cx:pt>
          <cx:pt idx="24">143</cx:pt>
          <cx:pt idx="25">77</cx:pt>
          <cx:pt idx="26">221</cx:pt>
          <cx:pt idx="27">242</cx:pt>
        </cx:lvl>
      </cx:strDim>
      <cx:strDim type="cat">
        <cx:f>_xlchart.v6.9</cx:f>
        <cx:nf>_xlchart.v6.8</cx:nf>
      </cx:strDim>
      <cx:numDim type="colorVal">
        <cx:f>_xlchart.v6.12</cx:f>
        <cx:nf>_xlchart.v6.11</cx:nf>
      </cx:numDim>
    </cx:data>
  </cx:chartData>
  <cx:chart>
    <cx:title pos="t" align="ctr" overlay="0">
      <cx:tx>
        <cx:txData>
          <cx:v>Annual decline in agricultural employment</cx:v>
        </cx:txData>
      </cx:tx>
      <cx:txPr>
        <a:bodyPr spcFirstLastPara="1" vertOverflow="ellipsis" horzOverflow="overflow" wrap="square" lIns="0" tIns="0" rIns="0" bIns="0" anchor="ctr" anchorCtr="1"/>
        <a:lstStyle/>
        <a:p>
          <a:pPr algn="ctr" rtl="0">
            <a:defRPr/>
          </a:pPr>
          <a:r>
            <a:rPr lang="en-GB" sz="1400" b="0" i="0" u="none" strike="noStrike" baseline="0">
              <a:solidFill>
                <a:sysClr val="windowText" lastClr="000000">
                  <a:lumMod val="65000"/>
                  <a:lumOff val="35000"/>
                </a:sysClr>
              </a:solidFill>
              <a:latin typeface="Aptos Narrow" panose="02110004020202020204"/>
            </a:rPr>
            <a:t>Annual decline in agricultural employment</a:t>
          </a:r>
        </a:p>
      </cx:txPr>
    </cx:title>
    <cx:plotArea>
      <cx:plotAreaRegion>
        <cx:series layoutId="regionMap" uniqueId="{B6DF9054-06A6-7B47-BE49-3A0C7FB3FBF8}">
          <cx:tx>
            <cx:txData>
              <cx:f>_xlchart.v6.10</cx:f>
              <cx:v>Annual relative decline</cx:v>
            </cx:txData>
          </cx:tx>
          <cx:dataId val="0"/>
          <cx:layoutPr>
            <cx:geography viewedRegionType="dataOnly" cultureLanguage="en-GB" cultureRegion="BE" attribution="Powered by Bing">
              <cx:geoCache provider="{E9337A44-BEBE-4D9F-B70C-5C5E7DAFC167}">
                <cx:binary>hJrZkuUqlqZf5di5bvJIICEoq+wLpD34HOERHtONzGMChEBIIIT09LW8u6wsO6s72yxuPLS1N4I1
/P+39O8/8r/9GH+9Ln9kO7rwbz/y3/9UMfp/++uv8EP9sq/hb1b/WKYw/Y5/+zHZv6bfv/WPX3/9
XF437eRfuCirv36o1yX+yn/+z3+Hb5O/pu41vp5c1HF/v/5a9udfYR1j+JdX/x8X//j1v77m4+5/
/f3PH9Pq4tvXST25P//z0s3Pv/+JcfnnH3/941f858XHVwv3fdh+/fz132/49Roi3Fv9rWwa2vCC
loxxWrE//9h+vV0pi79xQgnnVc0ZYYw2f/7hpiWqv/9J+d+KmnPaFFVZlDXF9Z9/hGl9u1TXf8OM
NYThumgIrjD+r215N427nNx/bcR//v2HW+27SbsY3n7zzz/8//7Y24M1RYEJg/XVnBSEY1pSuP7j
9Rm2/u3T/2O21Tjm0R3dwOt5FsNEeisy9vUovK6VEhSZ7QeelB5b6rkxbaVX86mgqq7bf9i0/8ta
cPXf1kJpU5dlXVaUFryA/fjHtSyzHudeenVKm9qexqM/ZEeQVaoti0HRR3fkhrXTMW24xVFW3y1a
89h53vunXLJyaPc9NEZgp5luRzX50E37lqd2iAPFN2nMZWhTLptaYLM18uyCRLMwaRp9S/o4PWm8
uNSOQ7mQ/8/T8X9+uBo3hBdwbuxtqwvyTw+XbXI92YdOq6O4oHHQw0nNmP/clgFVnTQcnorQudCt
bsoFtZn7eP3XO1xC2P6fp00bXMHOQsgxSih/W+Q/nPZirM0hTrErRz4WNzOOlJ96X1Pbunlh9SMJ
GFfn3A/p21GG0ormmMnHbcae3BDI4ij+9YoY/m8rYk1VlRUrSoxJQ/7pzHPdT1MfV9s1DabFhxmt
09DmYa3tOfqYYhtrtNAzPXCPb5Ee9hcXSFPcRl1HKfDG++XB60PObUShmrp9UQd5cI7RT8juOz+N
kRktml0W392y1x9M79PS9b1dIM5nNdB281tchUsV80KudayEUqx80Zsu0pUVEc8tI+RAH7cCcSpK
r5y7DwclVbeMRa5vUSDxY5KHfB3XbUrdZirJTotmKovDTuMmdtrorSNmr+m52NFEW6gMQd5sZBr5
STZZrm3tptQ8zarx87lOC/qQh0qiU1nEbDtd0229qy1LVhwKUf4B9dKQ80hoLLvI8jj+2PbR2M/Y
H1xfpesP2xFaT40o8xIPURzB+lYr5L7SVLmqCz7Y1HE+OtmNVslR1NW2f7a0bpigSfNBFHjBh6ia
w9StL0q7db2bdisokXkVzSrlfu3LQrpz4vNBryNTxyogemwS26zpJkjQknb/OmbKmr9VpX+sWiVl
pMakgn+UFGXzT8mEOB6z3UjZ9imY+LkuapWuIShFW8pzls9bXfv9JpcW4SfTrzjee16upiNk3tiZ
hAO5Tz6xvF6jnPghNMTKfN220tUtHlIzXLMfKiPozF24rfWats6gJa3toKGJtGqzqBEVWTd0pglO
6MtSSVy3tsAGn+zabKiFZF96KDSzDS0O9VJC0aqq9dTI6phPcZIhdHZF0VxKq6256IXNX1m9rcep
x0SH592MiXVy0a5qj9lP8rp5reLJBPjmR9NvcnlBR3WcIdKaqlVhPDaxLpNVLXEVht3HnjsrMMbL
Z9fg+hC5qg92d4Rq2dpc0l2KFMqMOpkrW59Q2NbhNu/DYa600pl1fCby2buAxrPnrHGXTfdb0WJU
vyULG+v63g4q7GKOR/l9IHsD+0c3F9+X/ijiCfrPDrEa695DQ4l1TbqMSqwvaY/6OHt89OnkpKF7
KyVdv3um1/ja70VMYlmbcXheFNTLx3FE6XYjW9hOhtswdOOQIa+wstk/5H3Urwrtfd2FPllzQjz3
+82o6Xycs9mkFRUujl6kvelXMRXjESDTm7np2Mh6JmLe4Kynfgr2Y868hBMk1dx/zlsyQzvOcjog
7ctqa+VSeiM2z2d/5gal9ZQGO917lRfcKWgkTqxrHNMF6WXzwiJeoi5XLn73JsnQ8S2FsUV9gi3A
jA+QwVsav5TjEQdhN2vrWzWzbRLzPEKi7XM/53OzSLcLF9n4kiViS7fb0meRUlLPuXTz/Fy6xVqh
U1kP4hga/UNNqzVt1MkhsUPDVt3qca/anZXpNM2cr9248KluWRXnRZRHUw6XNPJIBK0iGdtCzQtt
Z8PXWSxmXQcxldJJUQ67K86VQ9t8MnEtxjZT2Ih7hJrpNx82n4RsFK9PBdrUeB0j19DEZ7sfHZ84
fUdrPBaibowvWp6dL05FX2kqxn5E3yVHuO/KxszfiqLaS6HLfRpPOm96FaEfjkXMbC+2dkEbZu1m
1QrlbfKj/8CawKTIvip/YeLQeAossSTWLD0+kTF46GdZDh+qPGXy2RpmVGsSCm2Ry+J+PQgK1zgt
2narKgclmK2yOUc3IN+VrJayo8UyGqFDuX+zOiPbTnhkXxqqnGojHvV3M2D6nu9cN6etiCbASdhN
dqVS3HQj1/nz3hfsaHmYG9vanTLVBtP0n3uJl4dYzIGcVSF9ONFx8+4EVb2M7VhvzIi+ctS1OdSx
aWsS8TtM05RaSTR/JnHBYwshiFFbQWRMwu1jX3VeBkIuw7wN/pY2x07FWxGqT7GcEX53jGqRXZ/l
wlob8XEInxf3tuiifFTTEZjYzcBpuxTbOLSWqMW15b4d6KxmlMbzYP3clTnNXzjfs+/S1GAFP+1A
QCVCVntbh4io6PuyLwQHmXu0W2kxfqKpv5gDr1HUumjYvaln+S4qu+BLtmHmrYm8PrpFQmO+jiZr
93nDaS7vMKupFLtqkhI57YdqsexJeldMian7nQ+hEHldVWoH4psocDMsulXKTJd5p4GItOB0xbtC
WxdQsxPhB4NqsWQTvxd+W3KXarhVsFAjKJAobQ+6N6M+V6RIDmqlhfbuSxMaMdS1yyLv3ugubnSI
HfRNp8/TMtvnIfXhB5WJ/lpVT9gFcTnfU1VyfoejWuiN247oWjuxrIVXsJWCaFIRQQZXyEuFuCqE
IfQoWu3GbW4nit23ke0NEvKYJvjhhKvT0fQHbq1dx1XYSh+/0+ZQJRpbQvNGo2PPOTldXqb0lmJ2
HN3HvVAZzrEue9Kuw1r5U5Q+/8zrBDceeqfrhSLpinbKR1DC012TDs1I/7ZHzAm2t96nNh4qmvim
mcAQTNPSS3GklfQtbZIfLjlOCIpfw+XnZbTVIlzG7JkUktSi7osKnk0PpRZzpiO50fsakihl7HM3
lGR1X2WdJX8B0bkvtyap6UdtA1tvVK/r8UaD0zHvpho2vg0bgioRUSbfUelZvGg4wysOPXoNtPCF
0Gydnw5b+J9lHOxy6Y/Z0rucjMetqXdetwcfD3SDDBs0RNZUvMMeVJaIjq9fDZrIN8IJ/5mLqWna
0QdkxLLMRyHmNZWVmMJqcntIR5pbuxA9CSbVsJ39OqJRaDrQRYzl0DSnYzmqB6RXesuH3hSnJc0y
CGw5aOo8xqTaal/7XbAlQyGbp7FgokrYfSE62htS5WU7Fb7PH1OZ4EurWPJHolFTQvYGOp5SvxB5
zkNOz6NOhYOq5dVLbzHDAuWtH86scKk8kRCPJFyPDtZVy56/q5CKKKaEyGvWHFQxaXYWhLfgQUVg
RSbXPTeUd5PRxXwPDrqO5z2RnZ7YtI59W5BVfzGh3upzbPjwQ089MXe6ORg+VdBaPxYlx9Mp03VB
ImLrRhDedWlbJPnihdn36bj0fljSRdqBKxFVzhbCRxc/UKJzvNJjHj/4qbRGuJXsSUzgCu+mvFB/
TrnyP0JcrLlZLZmUkJhW343P9U/sQ/qx7MUMrVHXB29ZWFlup1LlL4QkqltoqRS1bAjDJzsPyyaa
2RvegXKpqtu4yWqDgJf4JYCwR4JFtPiuOeDQ4TmMl+04Efc6BrRedsSib0dUNPqhHvCeWoZx+Eya
SiphPab2BM9CQZ+WB4cbQZgaoaASaWFdCrMo+LHsV7n6/n21NPkLhY/s532vB2iRaplu0FCWrHUU
69eQtt52bqC+FiBLDicaQ3NxsjTY4x5VvHpyeg2+s7PxXOz9sG2iZOOmRaxguW2D5/q2NxIkBpM7
s20JeQSRunqQIQ3IpI8rSpkItI7Db7zkxou64CBu5nKWVQsWgXwxBe6ToNDXvkFD4kisUjW59TRG
3VVmalw3gOkoL3VyIBAx2ov7aU/90VWxAnvFtXWnNeWpuiSEiIH6lAdoyoiMexdz5BjMJ/VRjNWx
dhh+be9cEfLvkBxN7dQUPrSzPuz3fSdHFA1n0J+P/UAvjlj/CGVTE1Edenn1THEuwkTJDtnbq9vS
Jzu0IJf2j7VCzYuzCsEHUhP2FiTDxERte/PbW7Oqk0LluIg9OLDDXHHfCwK7WoitT8v77QgGn82R
13tmQ3k6lML3Q0LzJKZakSsu9XQpyhC7dOBCyLo5bpzh/j7xwohUb75DK3dPR1/KNwvrWjMtIL8i
oBc8DOmcE/NPE2x4q9PwQlbDxTKS8HFr5qH1qTBP7uivatjV2YxuU12FWPmj6GsFplHPN9LG7dLH
lKCfjPoGr+GB7+4jwr5pi8N9shytHZQHesNcrm7cqq5FZtNjTYbh6tQkhaykbyG70QW73Z9G3ctu
q1zZTXZoHiBKUXesZhKe7+FSjX559M7M75OW+83mlqFbZvxFaSq78KY49JZP6ajN3SQhidW6XsIM
RTsa7y5TbraLxSidQpp+9ODlWlkO8+1eEvnBM//QbOxBJYkujKnwmjLLlXBmzB1bGPAUySN4ar8/
GerHS1rHM2EQKzzKn7iCslxbxMS0ZUU6SvRd6Q52KftyO+/18gAw4Q0JHDcg8Z5Y3hcxaFZ1G2jo
b2suoMEPzXseSsAOUzHfhup4qM1C5nbFK36a5sOI2cXUhoHId5Ozl5rP7qb0urmpQOhPnMvnaizG
pwNk1ZXNRdEpOj+GNYyCMTeJI4Am8GwqBCtJbNkeXoKz7G5dNvcMOUivCiXoWOUxt/0yql9uxB9w
pQexD9N49fN4CxCSdEtK5CYSvt77wM1dr7wSK1qGcxiohnCry/YYqhOWXJ8AgVzpUHAjBsx60ZDC
XKpUgXPLiZ7JUZlzGcxtko6DPtY4ngBl2lNOTX0ufbMInHEJqnx7puyYH620J6NXiN19HV/GopEt
eId7swZ1InmRbZ/H+Y4mnN/XNeKnMKBlhmqh4l29hK3bNzPcTgvoO1Kz6pNUkbxrMHmpBi87Bjom
iyWGvctkVSDTIrS/Gra/3cLQK+j2+0VBaxcaQueyrjx7cWQVTuOsnxkoifeZ1u4mJuduiUzhvDmm
HvqZZ1FNGCofGlZxrKBdYK1frXFgoYFAyK7gfQ+WUx8PZl5GsUhzBelyXtCibno191/pDPZvxByS
jL2n4Ijv6IF+HYShx1jPpEt9f7+h9M6z+bbfzUuOrrgjC08nVg0diXEX40yHrp5ZKSZXTHf7YPy9
6Yd2gVbW9oMCB7RBD1MNyMFiVQxYLaBa6F21FUNYwU4VvDmNcHbtUo/bZSy38UylXM6LytMikOrj
DDgXKtfumnQxIbNTlclT6Av5sjKSHy0IXiWMLMFzleirG/ltzyRpXSqW87DXk9jKoz5lqFeGobsm
DuU7MNb5pGjdd7QJ/ae93ppL3FnblE15qjmoJryU6JwK3HzZilB2NKlSDJ6Bqc/60tjUn6oqAU2A
BHkAzWrPMtf7pXG1cN789JPlpxmV3+ZtvFRh5BI4Fa2/ONpcTarnWxXK7bJ4SEsoSuRiGLhsMv6Q
DAKETBVpj7g/6opIse77y7ZFDgSGqutcgqtf6dCIAiRG80aQZrbSu0jHF7ce8Cnd7A+S7+qae8Qv
aUjTeQbW17qoGgF9eDvhlVJgDmPRFjba78teBmFn/mNEUK9NL9NJBhbaUUd5nastZmEoaEQaALwg
nj7rrV4/rRv9tOOmuVgHsken5QY5o6e2WEp9V/mN5laP7NNYjqld53Wlwm/7cSO9YZ0uguQdxJE/
zaE56V193Ovmrm6ADxgOuSNHD8c9bZ/6BXJOGXOPNJAhPlTqZifTd5OaEzNV35Iwfkfa6vtYrY8m
9fJq6Aw253hLYYrw7aHkdQcqCKR2nbpJ5/XBEra3ugdjSMdBdbWb0wlq/y4Uf/MRGyaPM7YfqEbT
hSitOrzJfInbjtrFbE89MHABA6CvuCeQTHWBIOc8rLCprtIgJJDz2+2S9GOM0ZwsH4fPNeXsTvJm
Ai9qf/W6+ZYatV7LzbJrHLYqtS5Uocs6noeA39fH+BphKLOIlUOEhL35sGCZX/A2VnVbDqYEU7wC
vqDLfAk1VDA+Q42JAKDErKbpMkZvbtGRwlPdl0oEwLbt3m/TtZKW3VcHOBrfh/oM04btAY/Oi14j
1IIZwQDZ1/1uhamDMGvTlaaorgUqdTusc9nmLT4PgD6EZVxd18q9LAinc6XC6oSyW/hsyUAnUTT1
87KHG0iRufUgJwWorW8ET+R01IhuQDEA4+7cfO7B0Ih1rF07hip2Jkp8sdW8qtYNnpykASobCPAM
zbA67f7oXy3ny2OIZG3REFUSttibd7gplg6DvRKzt/mCNwLLjvuDo9N6Uy+A3S1ePi7HUlyXHusv
2indgqXqz4ouSeDDLTd9odKlH2QAur4U9zbCjEmoOlenopL83Ta4K5OurdM6389o7B8Xm96lEZ0H
w11X7TqIKvv5NBbmcwM4R/By0R9KHe6khEizFDollOamELH2/gaX/h1YLZgigBy7U3rJYjUHSCVT
ll9RtV2Pel06AMA3hrIvCyiuOxiN9QItQAKHAx2y5QN9B98YWwkqss7LLmxc0e0em1u0DUBzma0L
sQA68W1DI7SYPIo+Vua6rR7gcLXKW0AMIBStPvmGxC6PzXw9mAF0Num6TY4fZzejm7UK+GNTD4MR
mdfuuffmwUT/Gx1khmmWIe+OosfCSYbP8xaarsivqwayIwbnr5vsO9IMN3zTHGYGtH7hJX0fAidn
8Du3tlm/Gb9WY9vI4Rk6fPxmDeQxQoqeqh5UG93z50KrfOeH4nsfv0zFWn3rJXqZqwbycjBL58kM
fEvp6D6WqnCvG0Wn2RSTGKHrPe2gZAGVh+2JzyN/qFHsEFEBHDEAfwXTzHNv4/uo1qGtw1AogWzv
RMWgMLs69r+PcUJ3ZbF5gDLN7U6H/IroIDvsLIznKFDQG34kC/c5SV4RDCS7TaMo9rT/ivlb7gGB
1etPuYRP67R91ri+BMdfcnGsrd/d8KBhXgEMt2ArL2YBxH+vz4lEix57pdfxdkJrtT94A7n9y6tl
UY9Zsq2/bkEDbIKggDmdh8d/Q/n7BBQ+ip5NBh0Pq3aM7O2ipJvPzb5qaE3rPB8XUNJeIjH0pAhP
HJAi6XyFFfrAKTPoMpRIHU+65gX77rEhAxFsdsh9MzCsKMBWMZ4nARC/Bm+yDqT6TBnn9e2CgLF3
xxYk/lhVvXePrJ8WLhyA7+JloWSFGObcVddQwDzpEW8lLW9nYLrjPZsn9QXtbAF6MIHFuCyuhEGJ
sMbq6c5D5IdWmoblKy3T4ZxA7GDTrwZEnjtlOMbmMUCBTM/Rc8/A3k2oBgOZjq0or3U2eHuYASAM
73H0yf0mKKVjasmbI0uigpE2HLpr5rQ9H6qqTdvzA5piXw1hvAuQB+XnfhjG5WrDNi9XVk7l9liw
qadtnsBPfYKRTAIeR4cqXWyiJg0tb+YqQOTbZjoBYaoLeh7HNM0whEpprqG6Hez4iTIQfrE3TVCv
rjDUXJpmx+unbcobfZEzM34HJAJThC9bqaALEzWR8l3ZSEygYoQ+lkjUSz720JIRJ0AitKyU78yC
iwLWuzb1NdWgEz/gXLgahJ0pl+u6+br5DAOIZWcnCTgXa+Cb0P+/05nQ5vsKkdDES9P3kzkfjSa2
m+Q6gz46Rj4FUVDG7BfPmmH6yQ8EsgjcDZiUrPUYn+p9LsG4RzWW+Ao+u2/u8rLSfNEkJXtfGD9X
Fwe+64vvqxXGFSrLFqYSAA7yYprfjgfl3s+KAMmORk0PBduUlILtrPqJQg9zO4kqpu7qYVrr61Z4
ac49cN1ZQIju/Aqy2wTgkKXhl+ptIHZTxtSDHi0wcKzC1qnoiN5AYu5oTf3dPMsG9GI9zntbM2u/
Ac3Ev6Ib9XZpwIUOj2hmaj5TaH23rhqnb+M6o6brJY2048if3bb3BBjATt75YX1VOypOoerTpxry
+nQAfn8qqzR+N1C05zSQuzpzcueWN5PQ99BqJM3QAV15n/X8GVwJftf05a319BUQ/9eYqTpRmNd/
pGu+V9iwVq4W7GQxwpPzAsq2oaRdEgU2vui5uZGqQk/SSvRutd7LU95VCb6es/WnmUL/UEpl5A2s
pP4OFAMS2umjebbQh59648dPqvLoHrDE0woo8qvq6+28TYZ9t7mwwgU+6a6HARlOEd6+SGay36TZ
PQxeKv21pnv6DjPd8WIMHy56Svl5kRXU6mEoiKino5mFrtxwLqhLd8eK4Ulr+SuGZT+Zg7YO7ydM
vyfO+TmwLGa8f4MXU9qZs9utmsMF3oqQbVMM0y3gzOLqJ3CDlQPQnssnsvygmd9SNMCxD3y4XwZ3
7icNBB0mwfO18Ys5HftyYVAYzhokfhsWGyDSwJrNwKfmbfvJy/IOXkO5IqrG865Ygpc7+Ds1VvRa
hPGkDHqd4PWPtllGQPqYr+8Pcsj7fZpn+E+3mvNCy30UR1FV9Gt2iBztbsfBAmHNx3LdbG7kJSCw
lAImm/yXLZv+BV47ULd4UBUMApqo3vdoWiphewKvW7wVBHsdFm/voIzDBJw20xCBJ2sg3UCcS3Ij
qW+mqyQgPjvWeEm6PYzlz9KmgnZqk3o81xOw19PQUwkTAhh1vpfzSLYLOg6YIaz2AGtk8sA/j7BT
SmxAtsoOhJusbj3x2ZxoLYdXPptGt643yrUKJg7x9B/UnFmTpEiWpf9QkaPoCiIj/cBmq+9rxAvi
4RGhKKDsoMCvn+NVWT2VNSIt3Y/zkpIeEWaOYajee8/5jk5GQlqmwVS9Vnk9mMhnWzNFsGWxi/gw
09CmWAKhH1KuJw+qHicTcV/mZRSspGCZyAt39rTJuxiqm26jvCtgAvX5wN/F2Be/YYzAdt532FKx
9mqpM6o88Yw2GMPmrP2JxDkeiDWRk/JI5Pem6KD9GbRykvL5s9jKwiawjfzyVNhF8cRgcdWRlj0Y
BqIsAcSx7ISe0b105AiBMMwTDZjnlVZbA5UrYPBQrA8+IZuEXeBey736vhT1FsYLXGsTjdhFimTj
dKzvRhaY9ewPLR7rAQ4i5Ne6gvPlNWWdSN12eUJsPiyxCcbmRrX4CNjO62G7DAva27hxxj/7upzH
qNqNaN7WdfH0MSgGdIoCPdPtbHP6pQDs6Fp6Q0eYaGiZpnNQhV7w2ggKQx+GLaRJ4aR/WxJpLFaq
xmNermovkiqUZRP3+9y/GIzQJlXWFEPaTrw7Cm/bOISY3Pv0LIP9AQ16IyfACeH8inkI4r8MOHyz
oa/k73ypVZXkM2zBFJXbvColxiJxOxqpNz2VQl2rqaKvTm29JdHfgrVs2lb4S9Iq3/kx057p8Ch7
cEzyUgxRyKV7D3rrv/ytgFfqnKUjRr+iPXHL1j3egzC/J6PbtqiUa/v+N61UTksbTGmu7HjndrPG
aqvGJsrZOP/8WxMEut7ZMqWQftiUNYwun1PL6J3aucIN9BeyZ7srTHf6OwHyv/5B9/2Jiv0DY/ts
YfIY6Dz/9uN/3PyTGvzfXy/7z3/2d0jv//501/1qnqbh16/p5qP793/5lxfi/f/8/V904V9++H9Q
w38lAf+7f/nfIw19DpTlvyAN63b5qMzHv8KJf3/Jn6wh/UNAe/cJkUrxEGzff7KG8g8wSmhPuODK
90Mf7N2frCEP/4AoGODPAGD5nAu86E/WkKs/FPN99cWsSbyGyP8Ra4iK8W/cDsXbBLgEAdUsELhG
/P2/8GfjuFVDXXcL5EtLi2950UJBbEKyELgj/l7FHcQisBmhNCYemKh/BuWXtzj7iVrm9uhMtQ3x
FuYYFLyaBoc9Z+X3bTHNKXe0/9Z+kVwG9ue7tvn6akuoNQPZn0UH7cqKbU7GtbPPuzeIA5bxGm9M
Vb8wB5QXWJnFu1PL/lhCsm6CRV9tsHtH0ldrqoal+aQYSxPXrAvIoVGggRfeQ95N3rUr4XRGIBAA
bilnj5RsIC16OZz51PwYyCvUFKhq3+tCZabkn5h+78PqvuCvHTi0h3Zf+lQwu5x2zMtydvwn6ox9
4qNZ7xyZzZwMLZ1uVeeLH3pb6OOs2v1BAYl8bzZSNYkMqD1Azt2OtnTyoay1PIWLnM4lmIVIiGBC
qYEkJ0IHK9aD8D+XwTFvAb30XS2zQROZhjMaaedE/h7CW77NOUSKpUtGu7oD2DiS2a0kEaHBDhCz
fJlVB+/KQ9VcUglT+cr6zl0sdXvWLtWUzDC+rrMY80MugY6O4tOvxAyr3F/vGyXWm4XZ5ppXFBAX
x4DfcnMfsA4wGyNrBqezfHBV+EoNqJV1IFDB4QHHqp5RpUFOndscbn3nj2dpbZeQAV1sgI9tBrFE
gYTBITxxExYdlJ92Wg9KyOYKrhVOBiv1m9vhQjophriXo3wpjfjWEy3uvSnPY69X7NrqojvkxqyR
C7YQWjN0pcPW9J952TWR2yw7VmL3zpjE8pQNrP2Y7ascu03HohweYCeCNrP+zbqTIXJscvESTr+7
kG5eVHezf2e3vEqgqUw3Ky4w9fp5TGSzk8u+imXH/ZjqR2gkM6SVxR5VpZvDss/QFzaNLwYG2avv
lHsFCIAfq428gWp7EaReLqi8+gLTrT93zbxkFCxDous27jp43LanJA5cz6MOWs4WQ793ZwhaNJOs
4N875iCEFVuYFENHbvaiX1MGVOuAMQt27ibzu7IN+hvQYF+dUl/aJvHK9VtD1+0ooHjdtY3iaF+3
1U+WaXsjeEm8r0brk8UMjhkNMlgOWeVYG1heGNvU3RCuElBBFbavDd+3uBoceKfAomPdaQE4jarz
HHoy9rq9A1hp8hfbaTza5bhd6EL7rPLC4XPiMFEwAe+48ZP/wjWDEJUb4kdKBM15qDv/5JOBZbqs
vjk1ETBVDdCWuidpDbUEaoy/ROBAwp94jD7CEmb/CGfvXLi2TRiIogj0E5Ahx9t47PbmUAAnikfS
wnjf5fc9KMo5Bd8ZppvzfKyVssjs0vcXq3R4cqL6Ip96O0X7LqsERRJb0Rd/4op9vGuglD1ZY5Yz
US3Ul7YqU2qW5SJ8bi85/KseHy58lqXrL0zDSyfMV7hN3kYjmVMIS4568KY6emzczD+KBoAMDOo9
CkH5xLU/dpkoYL8EtKNPkIFpqmt+pXt7A1rYfKMyeBzb6ptnxjnt2oreKu5116LQBfgI/QRrdUs7
Ke+Kxpo4UEMDagvtHnVwioHKASkbKxvBwpiSYQOH7XnuyytD/6ZbV11zSoKYaK5+cHj+L+u4GgJs
RT0141hhxCL6kue5SMsZbnWPinQdbMixJiYAfG7DNtzC7zxtktzDFPxh6JFzb0w3RTMIOt+1d5TS
FolsqYRDqzLMrj84p7zNbOGuWzFXx6K3kOMaz3iPdKr2O+jXHWg+dqo8lwoVdmm4DHNEJg391EBU
LwY/zxaQQaehpmMUju7Nq0QJrtHGRpRxA6NVRPUexIMu74EER8JXXsJotVy0T5vTLAXMt6mhx3Af
n3hg7jYf4EErFpqOrLK3MyjCezcb/UbyqUtn6n0fe9jZqxYB5kwYh4NsUrPk741QILaBRA0bDTGz
hWA0gzMRdHpSe5n5RTUfPKdOauqzSXvkokL8X75pmLZEw/nTW99m2nnnlYW/Ye/eC1pVKSTNPNpW
/UFC3aUeesfb0vTdmUvTJ8qKORqGYP+clr5MghHrFNgB0KqiR58vINZX8KojmksoS2zEt791vwda
fSu6Rafcs/TZawadkRqGCGCQX4brNQqVXxwXntfHHSjpNyNNcB27QqWeVFvEe35ZOiDUbb70dTRj
r1rNIs4tavqpDFSf6b3qr0E3A/0ctrOyIZoF/wGLLPNl4aqYmqqAcnDrQ329myHohsBI/LSlMEa3
3TUA6rQ/ZkAE68O68JlksoMrZeq2+B0u+fIifNYda+6gVeyM3Lau/t6OlB000eokR8dOshh+Y1Cp
M7AFoFjWsA2eKmgvcRMIEo+90RcvGL3DOKmRQ8XXaOa9XDz2u+C3Opy7+4BLFemp2Q5bUNhHMVXk
4Gwoz/M+5TcWgZGs7+futG91eyl8EK2ecRrGAYghO5TeC1kKGovWwb7eSpS9aQc8GxHD95dQmxIs
UtCNv3iw7SYKNziUA6TQWKFO/KhyoSLlTfwcNm0Y1403vZb7PN+XizERgjfuZ9OxFjyFx/WlJLW+
sWUVpNKDQO6Wq6I1y7iVRzETAhGO9CcybV0GZSfhZfEkupb/rBzHjUXtPtWE2Ssk2CWdR76mOWn8
aMDNV1FdS5kS5uV3KwzGY49uKyk8GhyXOtDfR29HzxecgMpeVrpdpIKXwoFc9yQjTMWsE31ckfwM
defUw1QYwvIyg7zBCIbN20GXzoqyvhGdi4EjsHO7dDzy5DomrGaJqeb62gL1zPqxOVTzet6RJXnY
Fqke5lzabLWuhYe6fXrEO+Xw1HZMP2Td7rfpAk8P7Kk5sA6WWKm/rdXIUrFCWTOQaTUmqtHbLogv
lCDk8uUwi+HNr/abRUEMb62IAJSO0eaGeB+mGJL5R1htNPZApR7oaPHePeSY+mg9fqq3vYH8QBKQ
u5/ACFVSlHiIsUYykOOowMMcHopAp3PlfvTe96mDJ4M16q83AUpZwnaImEO4PYInegzyIZMr7uQ6
+uCPS34t5+qlCv06gxpqUyiQD063l2Cru4Np7uCADkjdQGXXG1CD1g5x+aU1wCQDhKSXn4NPEW5w
4J8IHLuI1dAAGcD1Lw4xykV1CnTw2S7hq5BnCLE3Fv131DC/TD1iH4dc4vqXC+vLaJlwj/MaFDJR
2GQKBHVcDd+uYwUFX5JD8OHmwLX/XHnq6JeiSyBjb3d5Mf0s3HpZi2lJqs3K1KnideIsrcj8nTXt
UzvVP5dB/86rHnRueSwglUZIghwGg25lqzaWMGEe8tzN8d5Ze/UI4DJoq10yL/N126Yw8Yk9g/LP
illyuIOzSUeHJrvGFx/JSgRPIb5rjAULIChWZXp5K1jngdDy+9d909lSmFstNIolNbFqA4nqDK+5
BZ+2df2rVvQMsWVZsZ9uAhYKeOUEWNBpmnl79vtyvYNR5d7o17bpgWrpfngTe4Z271n4LubqYSUD
JDl3I74mRBuGoX/uhKGpPwVNZOFBrWVd3jaiGc4ekg7HrdC8jPHUhe9d3wzRCCrtd72X4nu95tHa
enGx2TPa/i8nfUoBLLYRkzSu1+62wmOIIWOF7VvDxWwKeOrY/dXwa2EwuqBs13ELTR5KEc9Yr/Z0
I+WC5q3xbt1gumSS/g98unPteTd2gear5LjckaUKXiZAO7iYldyqQeRoivYACIAc4gpvmwzBIKLK
zuObX44uVuFyZ/3ZzwoYS4dl6r2LJwYSqz20N32o5UtQQV9F49IdaAvnYOoeN7biskNsdEEi/AHI
DpgR8PFROX0sUx3VYZA4fIU7kds1AMg/blMsOb1tc3PuTA9ATDfmPAbmsC3lt21AdKycBIVkvJwr
wKAIfyxVhuhBOrng1vghuYx86bNi6P0b9CQSApLzsQjWTNbtzfbl2hEAN3zdb8YwR8EjnEFKrqfj
uLvyNPfBPUoAUM49v0xuatO67dc3DnYJLbT71czlirFHE4Ch+RkYMBp9QPKR0wC/bD+sh7ZgNwVC
JbCGygzjpMRy7jjWiXmvF4XaYUcYu3LI74CDyvdxGwHrYDtNlMdHMHDTj9oYiSQUfIGqZioLoReO
a/vMa/sKmwVbeSh/L374RNvqEdUwaYzhEdbpKZB7Gw1Ukpcaz3kEkR3ruN62OHcwNQ0P82h3uM4u
HFjkpv3BOldFqqk/qK46bGMgzKoSWnwVTCYlZqefArN/g3F+MmUdu0YcSJOfm6qtE8/HFqYDyPNa
dPbNR8BNMe6fRyESUc0dqnCAjbVUr9TXSAnCZavaIIaTCQ8A9MscsvXUfVH0asemirDV47LBKdiF
uKkDlWIDywGPFzLaamHSKVffcjx9qDWyvhlauaWLoZ8TnV/RGN3NluT3at8fqDAX0fBvtOx5Ujfo
fqygSRDkObqS0j8UPnnjcONAOzboywOapz2wL4xC7SsCSkhVFQW5YdKAf0fxPaDl7H4F8MjOIwxO
3MR5w0BXWwz58EbnErQn3NpuBfMQ1sFpa7zyvQ2C6UaocT6ovob3s+wIOpTdpj4au9PDIPkCJh2S
KvRym7+DemBvMMG2SIDguJiyRP6lEC4p9Qy6ken9sBU2PA3D3r3QGWsstyOb8RiulcYGjgZzW/wC
pWoDHxBa8Wa92vFsDs17AT0WqQvs0pEigGPx3227hVG2odtumhfZ8+/zOtqTLlt77ltEq6ovpALQ
P7BzbxniQFMd00K1AFr4F7c4qURNrXqgJAc1UbXkhF3PPDdClhkmPO823DdUXTXBKBE5H28nRhto
5cT7cHk1PcxT2MQTn8Rvz2Lmq/bNvwnLcH3uR90cia4RGhXiy8vAIgW5WfZvZlnJcSJ7dcJiXO6w
oCiPiczR1u0B4LGR2/zJF7mHoAES0Knsmv7RDW35fQaejslrEEdR0BJP2eg9tsjQXQKMAkiLYaYf
ukakDDEU1JY8yDTJyQG0l5cAw6sz5asyj7puLx4QhkPjOMgKgRq/vdTeuMYjG+WPoWPq4s9jeMZd
NCX8D9XEfFzwS/cRCxEpjTqdAbPbZG34F7YQfDluXtABxNd0zVzIhqyfXXCpqjUgMRT6EV2NMntU
rGpGNrPy78BZ9emiAvA6TT4ulxpZxW9ys+Rm0NMUb4uoE9VX/blCvCcZ4PGfaLMq1CMQIwGn5Yvk
+qOHiPewqu1DeJABW668Qx8Ww0nksFzqkOnYFdiuqr5BvmFSHGgZQefXQvefk57ZG4sOBTgUtLp8
P7VtA4lkjykoXyv3DOgLLrZ45kE4RdC8YVrM/k8xq+CMJj9MPCX2o4EheQRN0h2KZiYn+O/sW9ND
2W9yWBWNHSNPM3SVENW8+2YspjDmqy3OHhnNcQB1/dmStjuGwNx/dPNmsqmloKAG4JfpFHL6UpVW
PvkjSLTSC7FdqWWNGjAOjzuBpLRAnokdGMl7L4e+gHLvJb4NhmOv1uV+9V3/wAHtvmF7qd/CRZhn
XeTqlpC1OLR0ZI/5rLEJ1L4HCZOG/LQbv35tenlLkSPFJawInSTW5e6pqjlausBHzgT9FUUgRJjS
3vprx96YKCBawScATqk5xq82L8mJN71/tzLuVMr1Vl2rdh5UXHKv/DLX23tN1vaRQ7KBJiDq+Ztr
uVfFoO71u0Pd0qB5oCAUsgQIIAKP+NCYmEYyS+rpUgN0+keu+H/kEPz/pv1TH+Ho/1r7/9X8Vfv/
+0v+of378g8QsRyMp49QAVL0SFL/ec4A+4MpgUcbadmQcuYjTftP7R+2gELoHqMmTiiQwZdg/0/t
X/zBqc990LWS0cDHEQT/tD3+YtDgOIY/f/7rOQPBvwfgKYM2DMqT+SFCfurL6PhX7X/HFSxyFibe
OmJfWT4HP1gweEvUs1A2UajBacWbXkBPmCYsu6T2mW1jsXPmIm0a9zlCDQBTEQ7tsdhgcKcModZb
wrcvp1lw/YmNGocFeGr3bju/WLYjqZGtQ/Rx7OkhYBRLePMNKGQ+wVq0TBdncMNjNGOy51040kNT
VOZFB5Pfph1vpyJztseW2PMu/6BdiXDKMrAarDvEuw4FFPGFZG/WFbOkVLKM8x66bTTWDEZhhelx
TCqWV3ezRoIWpCEb/WMh8y+uGG7ZLWkQGUx80fcIBQZ7fWatGC4VxH9Ifb0Lvw8VeieMUKXBfoao
+H5aqxXcXBuQDWPXiBT2kI/+RwnC7KbMJ3ft6xXTud/CxZuWeUAl2Bqr0d4BeYgG3/dU2m2z9i7M
oyQ8qHmxAyRPMdIU8b/pvdT6i35BvBDEatipJen3cn2nO+8fYdYCVe8x8a9QoavlPZ8Zt0hahsO7
1YJ/U74Wr0qv7nvVh/1dLs2CowZW6WwsBlZ4WQcxEPboWt6yLkSgAU4sbZcIaNCxwxgG0iiADtwG
r6EeL21RRsxjQCN8k4UwoPvOu1P5u13vB15fckS4IG4lRciPuApsdHHPzWlE5C+FbLgZmpl6/QiA
vRD/2i6od8H+theVPNJ2n2730iSI5aGoA6uhVkGFsD92j74EuYGsYgGT+T24Gxv323zji+kg7X6H
eOEzycMzQiGv9fir7Nx9r19raX7xfopLTd6RD7/aBRPRHtzNKIC1tyI2mp/8xSOx4+yQF+N7j2h3
1JS3EGQOA+8fsPwi6RC7YgC1kJaNfSSmnDq3K8ZUPWNWlzRDQBLB1Lw4ICtx3QPE2SirklLZ64Sw
2GbUE5mCU5kjWQNdiT6HQrInWe/tZ0nGE1vxCAZuhb6iag90C/Of80XVScP9dHFEPVXCwJrrEFDc
0QQIni7+5r1LrsAV9PNvWg03MoBqCFnp0gDti9EOuOcRsDfc+GzOIZTrZbhVaOW5Rg+09KcpvA7U
JLC17+VIMsN2yN7hW+h/kO1240GMtJXPu9iRN+mTFCLXW13x1A74Tr9O6cjvNwriA5FhFoR7ivzB
k0Sc3psRxcFUWoJJnPbvaFwf8n16YsplHk50gDeAhwW5RbsmrrytpciCENS80ndjiPST4AkP16yC
PGoCeQkKkgHHBZJdXjSSxhios74U1wA5c2BTcU2ao2DVnHJcC++GYzu1T7P3UtSfGAYuoDFjvb1T
WUJp7z/hy8XEXKqmzbBk4704wef4LKTCZRWp2iavicy4fCs4uDKdx6p4cqH/3K9NCz8h/OF54Qee
ustiEZpqAeWKntrEqx5cyOfYYKZH977AhFgpZmQWq6B7APmS5RKwTi8dYKDmHSGsKxxN4F0Scdq1
zOzU0dMkEdNt9gP3pjWBtpogJ3iUYCSLxkcalMYyd7/EjBhkxGdKHyAduYSyDflTXd0bHqS5q6+r
7Y9fzzTyZDD3RFUneEpt5htketZ6Xh9X/BrXL9+U1/oIKCw3Wylv2V69USmQRQVtrCiE0Qo08R48
WRg+y+gyCqpi3++IMWdEMrO29tAGfuEVY31LEK8OEXkYfUxCIJMF4Im+BrOITT7MeiURE8UpIXuO
VTy+swVpAbseVWPLpwZ+FoedBcjhoVPmjtgrUsdXXQWHbqmf11bdqmbgUBQ2tXRx1w9PqlweqedO
HOiDP95727hDPXx0crkCzTg30AgWkDjhOA9PtYKi5/0OWPiyseERXlrohmwZ1AvA8aSzwFtysFfT
YXUVi0wHkUrvV2BG0eBhX/ZLgzhQf0Xq+lqLDY4GFqYbs61/KCCFtdK7CrunYX1b06Nlw9UVgUJE
DAYMokEIiGpMPRAvSDmpFJE4ZJA2F4ZwKhB1zsq+CxLWITDZ1HZC6IdlM81/j6uAjF4djVP5pWnC
4cMK+FFkCQBy9Xco01+6L9rwalleOCTpCGcSAHTfha5SQHEWudvDWg6HfequU80P6B4Ru0z26c5M
4jrmnzgX5epD2USqCQQQIkEVKkC5psMM26Sgh72af/RGXGEO3vvIplC2Z9ytmcApEVT82CkI4OZO
rXeBB/d/vCeWJo5cOBw4ycYER7AcQ7gBOJ/D48UH0n+ID3oYrOK5GnHeB+jvegCrQtyH6cbrsHk/
ECD6bY1/mbcK7hDfkw0aHs6gyHpkb2IckZIpe+odEolaPjte07fAwZ6k6uoBVDJVd2fnr+23ZfZl
HsS3YB8oVttnD7enJNOPfZgzN3oIVGyQiATnUUCRLciDIB03CGBfuZV8aN8Lb0D23JD7bcfBKNt+
H/onOyN7SEosrjbx2iLuUMGgUB2Z3bELmg8jhw+ac3zL490e0Bs6rUdA85GPBAtkNA45Q1+/hqtZ
u/Co1RdMATacmPfBU/iSqqt2vf/g1Xj77ZWQCSDpqkJxuw8lin8PP8ubMjEA5gz5eoSBgdUpkE7c
6+PG3sdcB5dhX0/SiZtVDb8FKlwFWiNZexpNAOvE5o7tV1lFLrsO7vzhjeM4CmxML/tKL7rFmTXw
0B+m/D7Q6m0tqxN07MzmCAKvPwJQ/RDE10tPurQUiCLo4tAzcy5D/VzOHSIi6xJbOFwzn0w8F3Ce
tsalQ0newpB92qHFPrZB7Rxv5wl6kofl006nasO5CchnZAjC/dRSBqDGzQ2ovnM76fsSsG4f8WpM
3OY/Sx2YSBZwh5zpXYwIz9cRAFfN8hNG6NGIA7aP2N8H76bE55MEZCMCZgCc7jXE+xKqh0H2s/zZ
5rVE7ZaJhlHGS4t9d/2wEudbLPiQ21Nd6qzHaTp99Z2VQZsEzbdO02iBNB/IHqohsrTwX3YM/fvy
EE5YOrqNm+qbaJC932lUrua2D9ANFtd6QjnAqRAkOErh/5ylPsLYPVWLf4WPdR6tTqDZfAlCyCID
ncDxEsI0yED6qd9JzKDrvedvAGtMymCXQXRFbW5fJWK+pfm2d28F7HWc/mHsnfF81CkKYoJnGsJd
hbhnXW84LcJrbx2Ouwli5M4ovjZ5DuAXRxxq4tHQ/lRSkmwLPuh2MYF6H3rx5KDQvIHIgXNWHtGZ
HAfhRzkUD2Sx0wIes84/kZHYEgSjs07/BI2S7Bs6XTSTpB7jrwK7QigCqRave5s2iCETKfGIYrbf
yP6C2SjdmeZZMDw4tOIPODZKJovBqLF3cBQ6gYa4Z0gA0Nel/wWH67C1kD0vtpvSMG+SsB4jV/Ks
7n4E65rK4qqWj7VNN8jCCPvgEfMP8BhY8ysXy6myd/Auz2JqLyOMsncE3/TD5tj+a566pK+ntMWh
Evj2oCDpVqdMY4yo5kbi/ASjMCy8s95Hp9vcmxJ8Dg7lejWu708CdnlIEZ/FOyMqTnjS+BDe1MSe
GivRFCXwMI5OTbFdodT3DXSAUnyo8YBkZQS9p1m3OHTq5yhxZIxHngXcwXCHBgXzYkJRxqFnVMG1
mb+0jV2NP6BTxytlP6d5cQ8N0vasRz3Jebbp/MzVl5X4vR/ODDYVjjCI7HIpkZ/cfHHEGQ7ioVln
RIovxqO/rEJz0uLoGxzHBa8VJTDEoEDge8xYGHm+HylEYEV6qJxl+tXKUNgHI6SauaCZ68tns+L+
C3sq1h+uXo91yW7KYjioLjyMtTgswy8EJ1KB0ylk/gnS9W5iLtPMxWXNkbCqY5yUd9EKEUjkJcqi
yfzlcVRHax9xrWGEDji2hXiVKCJzDdUwtAmdfRzq0tyUlkZzoBDxggOw/GYGowPdnodR3iyaXAPs
g7fczgfBMFu64d4vYYpb4BkBK9O6YCwZfe8BovGHP3tRTxxLcPBKRSO2GIQzmR9tIRywPfee2I78
mBJXtYrv6wbOR5fquPZdjqASGAScOnYXqhmdDIlwQs97rR5rcNN1QWLQVJDmcXodEfXwweC79Sq4
byBp2+rsl8N9nhOFoDUSvVFtNRj7ekjAE90wIFFtMesYxz9l+Ie/d2Cy3oZjolgCRK6Miorc5voV
pAtyN6lhSBCOfXmjd4SgVpv2yGAclgJ8vKEKmaTZfS8CbNW0GY7I6ycWA7AmH1WF/PhS9/aFYs1a
TBPb4IeJ8zGqFIBc/g97Z7ZcN5Jl2S9CGOCAY3i98+VMcRCpFxglUpgnh2P8+lpQVHWKV1GkRT/1
Q5uVZVmalAIuAJ/O2XvtXHC846xyIRSjSSfJIZFdewgkLBD8q3eozcKGfjND0ef0SanN2syFynfW
sgqYwfTqZS3QpjpUZ9Yw63PhdfY6jyrjzQh8tRhYL7Ks+dGgQLMRGfDGx30w2Gj+/XjaYE84T20a
LWhIMDHWGVOG34wXNAdQ++VorTq0BMNCEMJYMFMB64JN1vqXnQNLa0Jpl5Wrya+S1dzEEWuWsRZB
+1JEPcV1YWzqaRTbIe3XU7q2BwhjbTEf08juvzRLtUsILIrgJlBB1TRRlYsG4EKHTr/y3A75Ak7x
0kTNVt/W7R6rswvfo1oF1dGdup9zclxeWbejB8A/kjoJexGh0gk/K56HR2AHYbvWud8+q6hIbk3U
LRTkw7ysIIs5oThMw5CmKxSkKtwFFvaMVZrNnb8RYW26K2PsDLZSc4Agexqqib2xNTnXXYWVYZUL
XfAkgCFsApAz4VXpmCjcmMLGSz25jGIDD9QZrekINA170ScAQGN0gOlCAdvFQAJ2A0X/dQ+6y9hU
c25dhGXD4qIZtQkSJ6s28B9hRAwCn+2+k3aosaEFiW8pHh332GJtVxwLbCfeQw/kwGPbqXXLRoiz
7TT3HCezYI6f0iLh3/OBd23BAQTq4v+LkPW0UEGt4EMR8g2M0g6W4TsR8vI/+bsQabh/WT5ascCl
oocu1HGpBP5diTRs6y/mBJtaJHOj4y2Ez/+pRIq/LId6hIczT5ge0rX/U4m0zb9M2wwE5QrpCKqU
/r+pRL4vQ3IFKCkIzYRgbxhQU1iAqL9JkIeqzGfHTL11BHvrKk7n5LZvwwYtUJScFWVSwanDagfK
IUsuzc6N734r2v5DJVS8J65yAw4cWNOkCArbSgjrpA461NQyY4q0a+7UeDBgZK10J5BjOuV4xGyG
LKGa0CE6uk2uAFZQZxwNFTA99WxSK8OYz0fp1o8AxJ5DjjdM/KM93Iso7ee9Ueey36nS25aj2+4/
vvUTWOxy6/QEbItXi7TbsZZC8u/PrnGnypOimtYuJtLiMJmJ5e7apAaTM+Fgf0JjBHIjgPDHbwJN
lRwre7Syc+bCNlx/cjMLGfQ/DMhfNyNAGtguRW0pbLn8+W8vsoH1WkQxC36VjQNH5L6jfAZDKaOY
Y8Xp99TXkjaZk7Jny4q52pVt34cohApt7scaX8ZZhXVn2rE4hBNlOjPNt/kQNfjbkhansTCHofmE
XQns9/1NuxTABQV3CnqwD9yTJ2hkQZs3YhzXo5SoNpD3Wu7BrXJOJygunWqVlZFI13SmAzzFsVlX
nz22RWL/7rFRzQ8YljZK/+U+Tj4/er6ZCwtrWDcyhh8RIx+J2ECCwIAPgx0G9FSQxmdQ+XrjpqBy
soh5u2qMNEJqN/ySiXxot9rJDTbAVs4Zy0ibRD9+8nb/4Tb53FwaHJJ79NwTp4AfoAk0cSWuGUkZ
bTLObXemwjlZU36O1qZAz7dWoqvEAf+2iK9qQB+Qx6IaPg9MCmTL7ayAobglelQKbvi9zj++R/uP
kQxNF7sFbRdzoTczL737AheQ5YQyv1oDUozUdd6wtVqnsa4CUBMDMmRZT4hPe9ZJ6n4FsgPXz7H4
G77wDmVX93guh9Q/m6uw+97GQ7Nz8IMN543Mv6dNagCKGDP1pZK68deuLXtjg28WWDDKjtBkPxVE
zhaCRdFfK3T7cq+EcMOHsWuHBy+UHDfMzmtRlXeFH33yIS+9qfffER1magQB/SFuV5gnL8ibc2hA
EDrXfZTSuHR8EQGhw1SP7M4sIspYYZOL9TA47O8nYX7F8GdfKK3wr/eVW4brRqTC++S2vF/A4N+/
b4+Z1bZNPh4pRcCM9f6lNIEeOt+ZspWjqtw7WtXQHAc9jZRyh6opv6eioDfjhUnZnVMUOwLKqtJt
OtiIYLV/E6DoxWrXj8PRq/Nx3fcG2BylHjuzG+4nO3gKSmkfczBGtKKKzgL+WNTetlVqvAg0nZ0E
S5vvifI6sRz6G5SskZ77hd7bJkcdn9bNfdWXr2UZgjDwgOREs3s1KZXEKzQQlGJCqsbSpGcSNgOi
KQ9gmaPvao/zjcqnn33joqGpy2+jqaZsI4qqPh8M1YbbonbMg1BxvhGeKs7RSXEnBvrMEjprtuZz
iV8zhS9x1TfcL5+qR3WK/jF7tqTBLTHllE5QqnEs7LqzaRzpTAdyHy2S/bke6zvLje7aubZgfArz
AK9rvnQA+nDyCctsV0RNva9H138xmtyiGWID16HotsE2535jLkeropwNjcjgMFVmdJClKM/GBvMz
dUw0I6Pm7AzxMuqLTR4J+bVxo3GdecYdNVJqZKkuj7k1RXusiZRWEk9tmimnnKyH4UtdiYcgbLJr
muTNijYfxywD87GiT2Ik5cUUGdQfOCp/wyFMiaIw0wYxZ6pn8ww33yDPAjfr3jBpNq/AXNZyxB5n
txnHzTG/Ae82bhs/LO7qWH9LBO0Dsyvf7FHgzwsaAAKbRQAqV5PpzreGpdLv8FvqmQqFhtlUQ9j6
2erWe20cW95QyXe/qjH03/DhgxM2l5OGq2PjygHRtK/bS/YdgjPmEXBneQBEMgBgK89N2QaIkwSI
TY/3ADiHQ9tsAh7fpCNQmsKNkttB6+EYzYraVVUU1X5IK3XV96m/sjxXQXkM+r3bD9URRwPSywnu
lujd+NGewn1UzvZ5GoXDNggG5yzKYoBZQ0GNt+vjhZwUoT2c6p5ZX/bVQ930P7A/qo6XVqoX35Lq
uxhswQc6wCX2QQncSY2IDECqdKm8QFNYw6+MX4IymjjYGKgM0HBRbav1V8PzaLwZBbaAJRaAbpUw
zGoNAmC48YPO1GvLgknYdJyZEMU4XcpIysp2l42up44xhoJ9l1J67YrkKTKkfedrFVIMnZrvTKyQ
OhzRfMPMkd+AJRjWvhmCvp3SfsNDb2gIo2/LmGDvG9QvoD09N9vGvhNvzFlQKIXYJx5kwqEIcipz
uTsyZIPMCo9F02UXU9bMl5ECEtNJEwl6nFzm0uhAxqHUR4UE7wnp7zpB2bdvBlDH8CpwJ/PFrqJW
jGcDZd5dT88JoKeTn+XhcFMM/TPiTyBwpq+OATJxSTnPldtZWMNzNWfJLWr1kCJPZt36gxN/idre
OAr0f9S3J5APMDgP7RCr+7GRJrhpL3MO7Kpu+G/JY0r/+ZB5PdLxskenFyV2dJ973vi9B8jxpKHI
inXZFpCJvbq6Qsw1H6xM8x9jjPlGhZN6taqsBa+epuWzzqb+MBn0yHhIgMEV4IGVxiLi0O1W+QNQ
h1sbu/b1aLjT92COsO1P+nvhyLegaVD81bYRA8UyOfzTZ7nqAHH/xLpvsve1U3RekGNgyhjxgV45
1ebZ5vXZ2eCDJR+RyoWscw9FO79iEOqe6HFVXwqY5Ssnt/2zxKAXHs/LQxh5jj8wys1HrwCVDZbH
DzYeB9otEnTk7TKkruAoZ9pHVhxtLSewD5bAEw7jlMLctm10iYHZt68zSXVLegXmt6p1D5YZZ2cc
oV8sHfa3pR5TELj1uG+pLuxcaWRXanTNLW4SKIOlah/Dsg4BAihxnPx0ehzDXt80mGiukVfjO+Nv
R9veThC7AkRT/TghbsrzfdRaOUq1HPZJVuqrDHaO3ON/VnIX5ksNbcqSBoIdRxko1FrhfIyiNzOp
gWrXJvM+BJArF239OfLlYGuwh+L/B3iY8jcyInq8ByWWE8SgN13aY0XqfX/dulQMomZ6rDFNbWSl
w1XVju6TQ8DFzgkZz6usWbQUSKgXT1RqG7TUpMXBqr+NcIRcyj6Ov1iDUEfIZRSQrSJfiuRBnxwp
f5mPDQezi7Ay3IuqYdWLwxiCBpcW+zwpuq2SCZLvajR+KK9/S4JKHGnUI+By/YlyOYYzVnVmtBWa
WLUJyiQ90HlBeNrUFch0rXaj8sV9PVrGDEZ0oV7YwQXOC2h1DhXP66QTuymhqWzU3UMLN2IvMfnf
15UUOz3W3XHOKvHNCwr4CV7NYwF5/ibrYEkXEOVN6ER0xMZ4fB67er6qUYVeoX9CkRUl7dGth3pe
QRc112Vej+d2Mk/XWgGdR7FMZde1qK4nrn2eFH300I/1134OgjMDGzcOJSRWF3hLzG4V5yht/QS+
KsK11cx3slfpUJ6BPusPBX52QCs5HTXcXW+16wx3IN3yHfhfxYtADUeNy7+XFroryBa5u6f0au0K
36nuGNn5+dwo3a6VyqK1zw585YDCWTVA5gHhSONRy8m8SqrMex7twjtETWjRPAjBgEwANyys8JzE
Gqv30UhU6rGJTPvJGEZmec9OhzeLg+kNHkc/pRzWYQ8CFBytGc0vonfuCj9p1zWLEICD4C7MRvUN
eFZ0BwjA+TnMVfYWBXV8i/sv27mQpQ8+5DV/FbaxWiEO7QUNmoQulatrGq3xq3bpvWeZVNzhUq1M
gnpTqTi7RGaCOQJR3LTqS9aqLKmTQ4qlepWlDBF7Mpu7KqlaThYOu4vR8cFojzOe+n60kML3SXQL
nKDChiOz5NWidnEO7JW6el0a8keNQvkOLLV2EH+H0+PQ1wbdXDb4G2MuUH3XwSSfUHUTFzAV2V1v
y+ZrA0wDgE3hv8aCwv/GtxF+MqO3KH9Lc7qRhJlw1C5q+2yy6bEZScZv1+WCeWFg5QQ5MOp3HUwS
1CdZ9aXDmGVtAnRCXSWRg4/FREcYIqj3LKKBvoOJeYXugzn6D44F52GV2JCJN3ysHfBFlWo0N8U4
Yn5MU/9RViUl9Lyj8kZtQDLaMaA5MChqVTioLrIAgUXYTPyBGqsmAP9ZT+BBZjQHsPainuU8bAQM
SyyD0w1fRxZdBMkUDXSpXejCgzn1cidghxTrSPjVoWt18GDFXfEqbF0f6Gd3P6PGZbPaDQWm2W6O
borZQofQdx1tqpQeEfNO0IUIXV0a7F1ZXsaw6gBqWMFriTYG/6bds+WJvOaZlTe+qD3LPJgJnUb4
DQmgoc50wMyarWbdwLjg7kMoCqxidh1fpAHgdABZnYOTjf3NhpWnei7g3IxbyyvDB1f5bbcz/Xmu
afnn1QDz1VoUzobbiF0U9PmrHmz/IW9a42ocFP8wnmv4pCqtjJeQZStfs8XEdYXJLbrPRid8MWcf
p85EDM5ehTlu09xv/Ad88EO5BxzqPZeZgsszGrZeqCBToDYJ23KFBCX2sLBqtSnye3aE7jdE3GAW
C0+bCFSqNrsyOjSYbJLlglocRezvXHroX0Y22+xJMGAWK9OIQUkPDd4j8oAETUdA0Vc9aFu4GyzX
+XoakmE4y8LSf7Aae5T09rHRnhtdVxvrDFxt+q0E1nnBUC6NM9M0Oijd/dTNe/xeldi6XAYlcaxU
fo4PVqdrWDGQ8TsVmo9+m/kWJXjhC6ZRg+9VlJ5vs3dvJARAk2yYlVPWFJ1t9i3JuW0W3iOABJ1u
DFDYyRaPIJQdD9IQTlnyAtQ6rHTArtyk5+PUVnJFKTzfukHK28LGlgbIS8DoSdGUl6QL+c+xGg3E
MvAxtyD43S/VPJ5FbuzeNEDazmqRGi8itmigaWfmgWGwobs+1K5Bk2WI932UjXcyVCwNhYuTyVLI
n+ouhR9QuU2xrXAwnncdoLORyfuKIKL+Z0At0mEYGdVBxA7MmiRWDpy6ouDMiQoBclrm6g5tdTyn
Br31DsAZt267uxFMYLk2WqOkBRGDTd9+UvN4nyBExUiiLhU2sBFfUrt0lvLq71W3LO7bHvzCClI2
UiqE61sSHpRm6gzqfVCkIxaG2QhsltjUfelT7JNrPQBhYYkWgcbBj7n2ugoxFm4tghXgjVuz1NtB
ipgFLdHdcydGuujkThXn5hTBKQZNOLSris/fQfEhtFj3JrDbIc8dY8/UEkyc1LqcHkc8I/BG0tGE
y36BRntS5LihPn4ICyzjXe3Dcyn3OJTv+O4I53KXh/T7QygTrzI5Q6/mKo1+oMktaMiHbfU2ESp1
y60MQNFr6zaKOzb8LOgZ3M+ZMIdFMH+Zu1N6beWJw1ebOOPVJzd3WpXi5vzAt6im+1YgndObMxsf
J17Drq+FQfAQhRYHPxgYQKPmoin6iyHy033ujCbmFaxeFeSgpkdS5zSczT6+l6Wa+a4Wg95XeH6w
IEeoei89gt+fE3YImnx9j5dxmuiE9+q8CLpxG7nQYuYslZ98nO/pIks1E+IJukQXqbFtkQv0/nIO
jLMhSRYfyuS8EApQP2oX6Val3eDl4x/2j1cKAgFOGZ4Jx9L3VyqiykirhZ5uJEG8TqbAPEMwP6x1
0DvHX5f6V0r2+6rg/07xNe+wN/8rDuf/QchNQE3uf9e576H1/Hj7vbm0/P3/BtzAqnEkz5zGiYk6
3Wdk/rfIPUDk7kAwYWCaHnVOvsX/aS1Zf9GHYlAggKdcRW/pP60l5y+CxyR/5Eq6QjZVzn8lcn/3
vXvC8qHasLz8Kgs7v9T0v3/vftgCVvEkkTtWWJyFoztfQ6CMUUsGGpSF6q4cb+hvCYFgn5Xb5TkE
gM+aNO8/zb/vgcdAh20Zc459UpcN2yjv4pZsAvYQbFGILdl1coqeOjObPymAv58G/74UUYT4s5hs
PNM9aaWNhdFyQoL8r7zao8TTeIt8pYWw8Nv7v/l7wvjdPGC/79lxocCkYUFQIi/LXUb3++E2U96r
gYpF69oQ6H4yfzr6jt8k+9CjGgcepsgQDcRZijsQ869xbLxu+iERM1z2JCY9RGbu4u91VU2U2+wG
99lkjdYBsjso9MaFbLnjxN668N96iAhVOsBJm1C3N6uZc9y1A0N/Da5vYf7hSmi3UaOHVw8E9bYd
hwX7lmZttUaauZSuJvDVdOs6ZEkW+DjKPo42dz3xW8G6G2Iv5gKVRKCSStILWw4i3icP7I8XQy0V
E7jPtBsExKmcPK/RFnnoGbRJssR4sRcMdcjB8Ozjt3KyCjLGMAjQ96A945qSD//kKrAJBpEABkF9
iK3BICzjfDkFrifGyUPQ22prGXLS0K6pYyPUSW4dA89eAvoJe2vZXdP7eEUEK8xPfv7pEKCpapou
LQkaExagwJMmG7UGDWSKG5tbQfPPGkYOet3YHuI8Ne4/fgpimer/s8YtT4GPn1ao7aBAx3R20oYc
i5GfFgL1wciQPFgFQTIwMWeUPFXe/Igyh2N/6fTFV9KRMJXCw51/iKgf021UiWCPABi/uGVNPbj1
aUbLEC8NiD4jh2+dKwxWCJrq6cWnnRrvYcfS2TBJugtWZl03/idP7v2C/fePoZ9KwZhsvYB93vuB
1s1lChaFhmBsFg+zytmqO1Gy6bRzWYvg9eNH9w+viZ2B61rMvbRvT8MoSUijFW97BipMO7wMndkB
1plP16UR2n9rNd7x4n6fQX6Zi07eEm0hgBoUiE1bLIyz32fmGLCi4YLeWyR3ZrUtckoAu74J3C07
MmM6gLgtSTQs6hjBG1aitxk57A3gU9TWRQl4a4Wyz6RBRx5LsBXao7BbezEeyyickzVzQLmAUSon
2qR60vEGkWt91RrxAvspm+yB7ULS7E2hxIvDn7/Y9shxFXcwop2oy8sznKwqpIzSmtN6ABrE+SEq
xY123DC4pgTiEjUyye+j9LEfOdqoz6pSIf8qopaJS7vVjAshic2rls8Fe3HcxMMn/X/xfvP/6/Ng
xLOPo3nMdCxPNlgZJgoxu4o3FtPdQ+daYx7yxdJA8sdegjLIFeQ1GViItnGYzz1K7W0jvADE05S+
jnkrMT90tvquqiB8ous1P2VQpC89l0zKlUwHwlQUzspHVSUZO3lgvZ9s3RYf3OmADZgbUah4yE2w
yr3/FHSush6PYrSuygqBrpzApcIfqTZR0CIsK3HHYHgW/l7LRm9axxpX1PHVVrkNIKse1uSKcoZ7
htute7BdbCaDEcLGKXRG7f/jIXI6kTO5vLvXk5ks9JXluMsUm2b2sLFSjKiy9dLtx1f51fN/Pzro
p0gXQYxj2lSXTt5rq6aeEhJ7hiHvi++5nWUbmB7ZdTGmzX2kQMdNk08uEVrAKw6FwLFnzHAYo1h9
V3k6BSthyu7m47s6XfSX9cXC0cgczo0h+3n/nuqE6jd2OnSKNcTvtm47uhsq+VG3kF1lMayJ6jVB
lUfQFoh7VZ9c/s+pkP2gbzNhuJ6LKOnk0XtNSPPGYXMDubvbxS0mDVk1NQqTEuUfABt3/fHv/acL
ug5b2uUAt9g43//ecS6JbSHOYS2mWG/KCUG9dslmrMC00BmFFfbx9f78tji+sERSx+EUY8uTkzy9
SDJFJr289GYJtcP736Lq+tdfMFeR0pI0uJiBF4Pp7xNvPpIwgGCEFUXh02sHogWIAvQO/xe/BXUY
IghUUxz93l9l8KkKTaT8rKlCgps2smZD31tt/v1VFrmDxxBBY+CfLCJFCI2tdxK2VVTEN04zh1up
o/yT0fhP78UDjsmUbiGyOn1iVESQmwzMTx4hcri/SOM8DBpb1cc/Zhk+78c8B2TeikCOxCcgTl6/
KcaE2GdezJABkEKnZe9q/uo+Qx8EsUNNj2SEdMiMS/uTH3giHVmWEU7njGqJDM51zV9O4d/KJ/U4
2I0ifQxGJv+4qefqHmpLR4bGVG6rOZiQdGHen3XH2cX5QebLPbukENk4qSgfP4Xl8zt5CnZAMhhC
I46I4nRFkwjTktgBucDDrl+ipvKotcLqDZxp/OS0tGS2n1zLsZhLWDrlIqI7/UhBdyh6vwV9s2QO
Hhnt2LTKtOsReNSeQ6paiSFrlwwmegSVUev08zS8INMOA7IVdfFjStqGdaQJsBR8AQWPK/bl0tjR
wcKE17HfrNYTFF9siHabQpnqp562tZXRlmvZ/y7VR5NI7aAxJSGTfo8q+N8+TnohUkiO4KwiKM3e
j8NR1THQdmKQot7sd6ANLJTRujvMFHk/GYx/TpdsIxaFGF8QOqTTYo+lu5yOE11IA7T0GyplfWFo
IGtE0f1E56M/2fv8+fJkgLveoeLnsRz5J9v8QBaFPQ9cbppmopeMeixXmvyjldFa5mfnt9OcdkYI
P8oj4oq2H6U8/2TxgaUdYk0C8JELvLi16ZVnGonE2Vzn4S6cSeDF1+I9FrkvvsD3UEfTzsxNZsHa
+viF/jlLuJaFWR/4L/hgEALvX6iN5LR3Gr5Zr5/qrzSO2n1CG5V8YtXYQMJtYBuUzeXWSgr5yab9
z0e+TOeIJZnSOcU6JwtiNjkW0aY8cpyUWDqILFu12F/XsTF+9sBP59xlPFKmpVwqXA5xp2thFxZx
BjieDXna/bBKx9iEnoj+5Sfk8FscC+qxbXMqZYl//ywR39RW0/XNOiVQ/SqaCfebxtiAi0cR9uPX
9uug9vu8xtsiY4SroNQVbFaXZ/vbFJtmtFaKysTPShoH8i4vCPewXShN0ScfB1yUmbSxZyDhPRpu
iXqiIzWZXDU6nHITpegvgSTEhB2NfFlY4VVJUA+mt3oFZ633bjvVQfMtERlS3geo+ZXwaHp/pJwO
1U3iZ16+T11hfP34d/35nvhZrkMNMKC5wyp58rMcp46gx9V0OAp9GLFKb6reyj+Zxf7p6dG8tH0X
hqC9zC7vLzPFlHZwkGrydfrmecxjpA+hPxjpLjAj8Vz3M5YgE8XxnW5L1GuO7HH/aEOSzhDlIfnH
jjOvhiBhgyBDPEEJGKRM0Xpf5VkM5Hmklwi3iorCSPKjqZZukNCwG0c7tFZBrsz6k+nyRLvtwf2w
JYpzajXMzCwnJ78pGBI9N2mq8IWk91ZQqJd2IEoMprV35rQOC+8oxZdFF30fxj1pxaK2r//t21vg
Iyz7FrLNRYj//rF2Re71eWjj9gduv0vCsGbamD9Tpv75jThsApcdDQp1lG8nU1bUa0BVFaI6i7ST
FS0IeYToaW4//i1/TNFUVj0s6ewFEfR7gXnyPLMZ4XSPb3jNFmL42nhF8LNLvPyQNKF/3yWAGSZ8
K90WVYPzSkcT3QdwlGYVdHNXf/LB/sPLZVZhqaA5J/lo7JP1AoRXTywJVAAPKXJ3MTtyRiFXSkqA
rYq9bD3EJDiuFYEeIHwFmuFFFOyJG5N02/uPnwwNEN7j+8nH49lLuvY8Hd7ByUTXoYrVUVTAPhBp
S+E7JAJjZZp1D9B4ISuNsYM4KO/StkEZFiKtcxhdz6g7NY0y5J7PRTKZDxpx91dyz9O7Aur7kjqI
WLYjLWdTmE7yUk/gqgBNJD4gGAWsS2C9I+SCeiBqB65w74StEd2Q5TG/miM7OohHOJHO5TDKS/pW
9rcssYyfuOrzZk15tsu3ATy2Rz3BM1iJuvRIAtXBDzYaPn1zYmVs5IDkL6yiorLtNbltnrPCyoHm
yKXz+Z19kX+G2cmaVpOoLBZNCgdvuGAH9KvaIefQjLDwDvSuUZEko34agiEiFMyLy2+NbNGAmnBr
SMEwc6qGwkXotLOaSeIyD3K9mXwfFnxKBcbdlShxxCqrgtwBCEbgx5ocSPgvYw8r4Qg6W36TMa1t
Shlx+YiWH4evilyzPwsIOFsMjQPN5EFEdrnXrbayAwpbkqgsKYjxJryL7KUZ7u/XtiwnY4+RuP7S
2ZV6UF4z35B1YjRr9uvMvYjXsytys/SjzTgDMEHT/q2GU/wNn116UaHPgRtndj5o5mIuf5gjPGOB
8mU6opiCZwd43m03KpBEAzcV/r1GG824hhQ5PxLmki++ycgQx1YK3W164WoiRhwiPog4h0iwdmMC
UED0DN73SqIxnIYwuJUeFOmtP1kCC17YdS+lbVJq44MEJWZrlcM8KMmBStN5viwzZIM4/kx9xZG7
fIrt2f7mlrCzAXso+JAxUub8xnJx569iTeeWRvvE7hn78eCwq66CZF9Bqx434yjcbkNeaI+yoiuK
q6BoWn87lzZTrJmDzbrqOruYNmD2gHIbZDOjpvP02CD6aEDIwPPhFyMiDqytqJrY3FR2AOJ1iZ16
g3EG+JOsUtThFcoPYKluR6h0iADPuib+lzRLt2wt59D7Ja7zcTKI8ZONyhALUFvdNFlqcRgggZFG
hR8CB+lmpyTujx97hQtELU+vnLeVRmK9SaU5IxSakiHbOFC6zyGMOs3OKDJvhI0b6vsaTQml7yKN
nypVa289zHP/DWe/wrHgES6761wvvBxCdpcXIbzBh16g9XjsejDpa2nXQ7oNMqcjybnIQBLasV92
29yrU1pJlFpdwnBQtaz70Q0U2VRDTa7Kgn6zemEzKKlD3eZezAGHhWx6G3vfO8/qFkCiVw79fVYg
s4Qaz16F2ynQqAIkxPw9eu1FBMYm498pjCPoEu85p1v/NNbkoJJE7fWkpMpUM7ItLWEZzEF234Gr
cM6zydXAaIELXvRDHcT7POuovRLsAI1pcnAgrTVOZygVYzc+o5QBxeTV/cRE5Jj1yvRUR/JPnQvz
DJnBkJ41WciIJWhsyT/GQrzKEDV/QdoYVsehNkZ3wxAm2Sool9hL3/R7diMKeNemQSK11xCD51Ux
5vWwa10ALFjB7Z60w5qUrykfNbCHIQ2IPGu7wgIJgA2TLEzLg4xMkCjE2Cl+HaNmjrYlHcwdYiXv
zC0D40LY1FTWkxHW39kcesiA41TcBG07BhufnCF4rH4hfhCL5SwoZsPwN3GJNoi5c5lh01LtjIgQ
7DVwxJRMtMgaJ/pEZRrusFfH9dGMNdsddFlFfTDNInnQWiC3liX8H8ScdkZeXGugDLYDDYmOwI6Z
vhy2ToC5MbvfjaMzgvicQBGUGQqgEVt0mu1rwjatWguU6IsKwtUmlups8ZrbxC16czO95aW3QBS1
tp8cPcVkOEc2iwcJgEG6bkfc4HhGgUMgpZz7TVFgV1ix7aVHAGS7zzZdmznzTemr+DseGH+4kAHL
3kH7ZtuvpR6oiyM3ZBHGFw4vNO0gFWYAVmAad8n8c67c4W4UBjtxEckoWJGriCB2mjeR4e97AkLv
ZjOVuxhaLEpEXAVhf+4p8Ltk/TBOk63hRd+N2vtewOooI6rsaThuCob7QreGXWaQ89fdI1S5IWr4
Hg0uejjYlVBVYLs/5052ZIu9HbIMXXC6o5d2lD25EJZF1rh7FUK46PQSeYXNl5ygjS+rDjcSwLDY
vUub4mvL8u7U7Tmd7vSuSpOrYSKpwMW45FmE51WXs/VcdfcZedC+/cNib0sa19HhX2ghI+Y6Rl8M
jSYHXORxXNgkjrJ4qjB+Z5vtcIy+c8QeF9rfCFWLSQKmuFeH5nVn5Ag8YnSBX8LSQ/jFYW48UI49
p9jE36Vl65kSoVXemsVNFHrjxmyafeK196DOdma0xIAW1SUgI6Zd3Ae49G7xsBy1wZbdHYs7rdRX
9hr3rbEobXU8fDNLTx1IRt1XE6ypWG6bNrjEnnLO+/8CVe5BotRaNO+rTIsvoGdvEZMeZfbgR5e2
LNQGk18AjxckPF+ZRgD+M2uiM4+NYlgE8Hkj/WDV0aUTC9THmBn3NsrVdqTuHiXDHbHy+6EnT6J2
vKMy7YewTV+Q0q4bLeQm7+t9OYhdaBBdWeUllkf7aTTEjQUvKY0pYJuVeScSjUIUx1HtS0p8BqhU
pXB6g33VVXxnxyiLUx9iFm4uhjkiXiOPuI0bt5BPvTV8NZonm1SpyEh/pKC0W9C98MNLRvl4QZzG
NhhiNkTFNRpFzCCGhdfdsr/5CS9+nDA6oQI+s+JyE4XT+TAvUvx0AwjkFasrpNt8fk3sbwMdzkFO
10Mkv+aMp1VHaMHsmoeok82XAVttz+HfJZI+FMOWrMhXh33LNPYQnKK9bBq5sqN02NRaPQujXUKK
s5s8gdcl+Spgs0Gn6L4z8K8r2ObHilzkbUdIwrqpxi+dGhqCrfQPNIsY8xIjpf9kFYpdEswb6Hvl
Jboq80KZobdjYfa/xnw6ztEEioMy5UBa+8EMR/vg1+oigzZXeP5FIxGg6wqkS24bVy4mexZsNiCk
J/8XZ2e22zbSbeEnIsDiXLciJVuep9hxboiMnMfi/PT/x5ybSBYs9EHfNNCdUCSLVXuvvYbLkHLm
IlbZrzLNYh9rg99I015GT7y7bYxvH/H2gwP5W9W1q+8JTs5CwGBLx0sDP/mbrLCnV6c0tW+GjMSv
wsgjwlwEoaR0kYaDl7NKma3ini4fpQdPcWPTlVBEmqWUQYezC3kncSOR08dIGHW0Z3DuMZ4lgqit
0HTEKk+wXDa65Wu6FILZZDwnJUnmGCWSgDpkd67XOGI7N3T/ubmeLcqIqpBwoQrrI1SuxMmi2xhx
Km8r/aJLIyw/lloTgaVEch9KO7HQuqzCt84xSXdpKodz2p6JFycdl/huXa/IfugILLC2XjHM5PrB
GMxW231KH/iXZsQiMhuIFuSH7km2I0IC/3SkX01TzaguGXLwF3Re/52eoXxsjHh6IgdtSHdZFAOO
kv/Sjr5tkdywMbS6kkHTenCw+zT+1llDyOo1q+bRHfi8sHLJPGKpvGxkA6Pbh+Zpzt5moH2+6sqp
UawfcoWCmuz23ifTvoV17i4YN6x6h8ZXeY5ixWqbpvAnjpcnj4wG+L14VuqaVFv0PCOe4Nma0dzD
C8bOZuwxzBTw5DEMn0TL8AsfjE1ZeM6TtBscwJgPE0bccqBMG9SmWQ5SV4t5F481lWkBe+MPBi5k
jY5GO+A/g3UcUnMNU5HAHM3V+ckdKXBHI8NuLgYbGK7xaseuBgm6+WTmTMvvELhAGUZXycAD7D66
lngsisDUR4U9m9bbf1J0qcDYTR+9WQNdKqKYPP4hpCbqrZN17avWieGmwlN8nemSw+7bIWGIfI9K
xy7TUOmt6xUc7k7aQenNIrL0fLiVBMoaIjXZv+Vk/FhNpJptMonlS5562BsxDwpfXbIbfthrnA2a
tFLglBXjJKf1eg1vp+9usfYXxb4YMDgPhIkXoJ8069wDk1+Z7ig0h+iqago5B15PLgeLs2GOi/Bc
v3Gl23mXC1ELrR85MnnKRlFcI26s3ogfHO6IYeO2Z1z4C2KrUJADhdHq43yjY7+Nem2lFy0g97Dn
XWqMLDS+sXEb0g/Fwqnu9WTmrl7RhcfIQ8d4qQnraI+gF/3ahKKDaKXEHXyvIA9tgzNP/4P47OoB
IanJR23hzOJg1f06Zjl89zRfh1+wFGwm1iFfIpTp0vuaSigOm2XGm5ecj3rcK2Tba3WkF2RYoLL2
zR4WaWCnYfKoRQqfE1QLjLUSp0/x8FzNSxYMlExco9vhrjURE6NNKscf9BgJ839z6bodksDqVrgN
5lxmocU/av7AVycz3YLz1zOaAMcvDxyxICYlhf+OjxFPu3sQuJJ8X2TOLGToNeM7EvPqlnFwL3yJ
Jq3aaBTdPzWK5sdEFAtdAakS3kWhLIzf29ADgGn7pO6DMDVi6oYxJL1VYfjiblqL0JmdVmFnge3R
INS2XgbbvoxqiF8PTHnaOnDHpf+5Cry7wCtM+exEY/nAXzu85wQSc6BjNPMcI5yly6aLRGygmu6P
aMrwqalS9d61kLq3MwphwqhADGiAaivG34UedLhNxy7Gl6wk7zRamczbtrKoZvEcApOVZHNDNsFf
HbfExNKmTWpAf996UiRvRMnmb6GEM7ixXAjoBERkLXi/U9y3Wp6PfPc5xaRWR3WzKcEJ3E1dLJCs
TZQLN0mrxdkWJ11s04cuajLfjCa+F8JfQ8I4aGhoI2rCsphh6r9GV0/cYLD19q1aTW99oxMGDv26
G18tEPst1AUjQQluygIgJZhA2CAzCueicO3rFJaxP5CvGftjUmrXOh0qALft3eY6yXU+bWz/EwgG
r0bip8m1ZQkqfLI0OwUB0nr8BthDSQ4xjb//N3p30GjKf/zTQ6rabOpfqWbJeRJWSIUVLTZucDK2
44cZsclLpDvqS4X/FodXVIzWFriCNdGkHYe2nAA7gk6b3Y5sescy/VFMcs+aw1LAwX/G3rRjho1Z
ZeN6fWGjzb4SHZSMYFIuyQqpExNaPi4yeoiRYCnfSGdszgeUjqiRMTYnzkxWg7dZUBteMxU2rW1O
hGgD935wb3Ur1dAPCiQ3DdqBcAOZTv8+N3Stu6Fu9ffeaZffxjzUP7DIstR+mRr3FqlG7G5Mct4f
5ziRqN+Il3hGzdiBuKiEJRa2Tp0HqeVGzQUNNJG4gGjlt9CZ1bQR04Dx5IhHloZOrBh/4I0FI5M9
i/RCa2pkEqioVySRdSgxsHwgKmNUS4/Y2ekxXwMXrFsyZR3SMKqwTB+BAiz9qpMKtXVHgHJ70bjZ
gheSFd13Aihsi46WwgbvV1PbVn2J74AFCb0PCGCNHuy2ZjFg/kr2bSZhAfr4FPUYbKFDx9asFfnX
outtVFS9YhFrvUG9bNZ0OBpo6WQsZM+hrKi+pZkszC1e6AXhEdrSXPbFnP20UJPfmlPW3aHAZE3h
q1s7OyRSzWtaK7LFhiW7zeyGTUy3La04RzxYZ/6HWCeDXMiGjmHBTfXcdYD2z6AFswfEpmWOBxuZ
3Hwd3kheQudm7bMFYPjujmSazOSn3i3xoL1R6k1f6skxx4sWyhkoI0M3PIo0puHgMfp4qQavri+G
vNb/NMPS3oYLjoI7eDuhvoMqWjyQbztSPudGwsdA/IpBo+ymv70CpUgQxRyxmx5aFSG4hFO/Gb07
oxnJemiykZqm214VtufH4HMOH0MU3qQKIHJvT/qE4UDZDD8y1AC/7KZI643gYFiFp7LEpQAMirfN
jvw5XPwBLHaYsLChuwxbYB4ekzWpDkpcCNHbY0bf/FZlLn/ENVKJ/3wVAyURrA0bBSvjj8PXpJtt
QfihQjbbhckNGF+H/60adp9f5cjbhyELF2CO6BoudGhIoUerYYbrULkJijMvM8pN7RkSD0FU0nZB
JBUETnlbTiVGwDYWDpGY9dtmWmFYyMzaN701tGd7zuyLiZyyIsAebrkG+Imv8hxPPzV59rPlzOM2
oogJPv/h67DiYBWvv9uGHM9oG/KsczTdTsgP8Eq9IQfAmq1tVcf4LYc4kSpbnaOYfiCb8YwIkjVg
njDgxgLpaFYxqTgMiTApfc7IcqVVk97qL4R3WsHQJj2ZhF2rLoF20c50SsRfRtkl+naCCuAxjUS3
bnNgm0yFtf7MxPnEWpSwldbfZzFNWYUC/37MRroI0g4SgjRUmV5j3z7dgnKd4YGcugjsFwG7lmsw
EDu8iBgko3MM7n0wpGSLJ7m75s5pZzYm8XGI6UD8hjFvrAZujIeOpjBIfntyOyWthpzskjO5Fy+1
SwgaBoEaEd4xCYhgCClgOF7Cmf4L9TSwaCh0DXt6gMzYRzaO5rzQag937hRfEzdsFe1y4QKmeXoV
Em5VzAI8JrUAl8I2j3+6SUzKikpKq95WnqUcjMfhU23sucneQdEpzKwkm6fbLAkBOOgVLZrzpEae
74YdwfSuTHU36DPiZSFaTd1t3LkNXuTZ6D4LovFinyE6SjvS0A392jFJTveZhhPD2Bk6zaV09Oi1
76XxZxlDoBii398U9g7YzDNx+qPKRf3AFiHtL5mS4RhXZkgJ/KItnN+L3uCSL01vagKLEkq+DSQ7
wT0wOtv1pY4SnKSUPiRAxhmT984om3e2yO4ho7bFSdW28re472jn5ypFIS5pFY1dhSqpu1nMmXbQ
iCw8HEQODB2EpU2ECBq2/GubZJA9EPBjJa4vFGzYesoOAT04l+Yny9DtVe3JX5aLPjOa4Yxsa1Eu
78yRSTfVuqUUOx0lJj55rkL7pqaBuMeQWgSPQmYnmxnpwxueGuMX8jAHjRFCClrdDI4g45Ep2LAZ
GRyu2l2NqLBcw/PEd8tE3Fl5yRR7LpcpCuBj5Zi+93H5nNFN0S/S3N5wd+mfpB7oH7u5GLSt6q3k
T5YX/fPoJe4TIOd8hxfMQhj76EXXyYClY1a34PBtaIHUdbKxSOkt3fyHUC5W2509vHy+v32c1lLc
wfxGAYRIzDSPBVuyldgDywyrpj5dpp2Yuakp9fo/dk1o1N5tmA+C83hjc9H28B4QFXsdhu8i1K4N
tLbniFLi447LABlZC9QahuLsNYe7gEEyYctIpUb7G9VYqDouXZey3sqJiY8R5+KatAnz3izZ9BjU
llstL16MfgKPB4W6aixpB7NSQKpWGJ45kk//Nn4WKhIHiv7RzoERvYcjbF37s50IFLdtvLOr8Kn0
cPA+817WA/Hw4IENx4wYGiq0DnhPh48B1laKOVBUU6qPjPVm1bp/ZMWo1i6q1JcmzsH2CqNUqdPt
YApJv+uz6H0Rnr66pnj2ZkDPfKMic972U1ZeeZ3OXCkF3K9aI/xy5ueud378c9GPMe0nS52NZH1y
/1R7E6SZnI+3Qi0ZF5dJ2nRYeEqFs4Qy9j0y3R0bXBKkFPdXDj9+S+PeX2Fk9iaLCNdMoIInRkER
AKKp33oqMlDIFxaKoNqDGzKJ5kzdsx4mH34w+hTT1aHkWceEmZr0xLEb0SbVS+XuKlKY/UhWvFnD
+Vn1SEDPPKCVwnF0PSjksBBWCjM2XEfvs9c14FOBTN2xw+EupSXaVpZF5GJht3uIY/au6Rf9aXQN
JPKoaAPTJYORmrn4j/RtOEJQEKjJkZ9S8x2vYV3MZCIwHfRt0Xe/tRR7rMUbyx1GJ/m+mErnDONq
ffNHNw7BGZ4a8Dp3f5xug7epHbczeBXxT+W9Y6nya+EM7s1oZemZAuLUpaAHs29YKB5166hY87QY
JHdkFKhHEYLoxMAYKUPyam3KBC+Wz9/ox2oFANHmQToe6hle6uGKz4B09ajhA9VJndgkk0SVZGfL
uWrlxIeFCNM2dZt6heLriBqUsZRKSB01VupRTYYuZIA3DxJkuGUsutjkmpoCX1yL5NYHMiBwxxE2
fKVN3mhQX91sQk2OdL4hZgJ2BCD72D0as+e8DAo9PohLsRBMhybsdcH5ezrzlZ14I2zlgikZ755X
c1Q3anWSABbHtS9cQsiMadLuklKQbi965/Xz9/Hxg4aAAe5InY5sFRXL4ftohrAVs7cUfj1mw2Xc
ZsteE0W956bIQ1uzaP/79daNGZEn4tkP10vDKqx7kDfsYIiugfW7lowdYRGy8O6TBb3bmcPn40qw
oVXRT3Mq0pEck+yHToyuwH8D8RspPuNihM+dEZb7trbSaxyfGWT0Ufc8C29hUlVm+Zke4MQDxjRQ
0kMwSRcQvA4fcI0nk0WZWfhFUtp35phGAR4x7RUmeEyvTGqnzx/wxw8M7SSXQnbn2bReRyuf4Vyh
t0NZ+5N6m7CTBmw880Q/rs6V80fsFqRihJHmUVMaN6Oo3LnGdhnnsw0mU95eGkmNreEwn9maPt4M
l8K+bzVlpaVcnX//PR9rJLNa2+DPjRNs9Kb4qtn55X/lYrMj4SqMvwGSJRQpx/oBg2wXgtvbxGfk
mb80UWk/zVbKGDGLz1FBPzLrVoGC4SERIDoNAuV6x/+c+IszwvSxGwIsZ6e/miCp+O3AJAH3Cy4W
mnr0LS80MjEhq+/S0oj7IDFq5/bzRXLqFeJX7NI1Y0Nk2ce/At3zKrNJwbpFh5doP+6ttHyVbayf
OcdOvUHAGIEqE7UCG9rh/SJnSSsnoQ1JCRvfQ6Fc9vW0mGcW/QcRHq9QsCbRjCMohM17dBn4NZ4x
uIqIGQ19hq8Go3psALWMQOub4qc5GcXW6Of2teqySACnFPp7UuukBSHRfI4jy7hh3LKA59iuwkpZ
d0djI5YxLolYwP/jzO898VQAOSmFUTmjSjt+KiplZAX7Z+3ZFYhuPhG5UtXNmWe/bi2HNQRCep4L
w8oVijl+y70ulZgZ6DAcH4ob8pzcx9gc1BbgMf3Srjl9EAwmdWZtnbo3B6dU9iDDXfUGh29ckMeV
QjEjpRwS/l42bo2ori7O3NvHbR2Jzappstgd2O+OVnCWDbiG1bD1YvSVRcA0O538yGpSjuXCURiI
GXVsbN0IfT1EmCp9wHw5s89shSfu1TDxEafIkKbxwRwW0ywl/vJhG6GK67kavW2OpcB/Xy0Gigne
Ijsu/xwt7oZ4b4m9NFrN1UMUCiIuR5hinrmXE2Ajr20lwhswWtjaj0oB/KQKWKdQz1avbqBfVX+f
iioiL6ENxR4aJnHwITpzwcALCCOxgwEtB6x5TKWZaLqEd6jpVnK4k2w3E/Yta4907dnrrswo1Ggv
JxwjB+Y5/3kzo3vihACm4Ng7Vp4R2hhj0E0MgKFcd1e2UB+haF0zepzPPKJTu7dpAMPS/NAK8Ekd
rm3klIMNfMTubS7UsAtmilvUpPW9Riv0mOIDuzeWuH3M2sXZY23O0FMr5RlHnhNI3Io7u3gnsXvj
hXO09mtngvrjAWdNXeYQQQm599auZgtydqjqQPPiP+0Um1uP6vGCMabDaAt/wsmbMrhwrRl0kEwC
VRXINKvc2rcLOj3CwAEriMyJcDh1mXCneQ6cCM16o2P88zrNojzzOE/sT+ZKLkcAiTQCg4XDpxmK
hnZL4BJkVeb8yrjFe6YTwjAPZGAr9FF+Qbcen3l6J44+VIo6Ui9s59dQgcOL5lUH7XnkAMZEAeZI
L9Ib1Tdw+UjtO1P6GZbBX3a0Azt0yoxx/qLgxzARE/AshuSobUi2qkD5yGzE7ZWwFBw+chhv+lAx
2FfoxNDAF1n2kmSL3OqR2Tx25GRovqYTAI0fYZhIDyQJE0rqSFT+RPcs6cviIBFg8JbDLpVL0w5b
U7lGc4FCU/Dnwsq0r1zXm74usHR+1s5i/qiAaQriuWbjboBvT6IOVrKoQkOmn6hyVIE7g6h0Rm7G
SIpyspS4EeQeCW4uQ/CHLhYjdvI9AXJID52vWla611VWk+6F7mS6w7MWUGzwGnEHT53EGWswtNh3
u6b+3WOMUuEbaFTtJp9dhXeaRb7ABvcy56XvbPE2RFP91YS3TkBg7dbzE36JlrFvtBgEzS0a7aob
a8ajbF/plZTxDPbL8Pkp1yOH5BWpQTVv47ElmKlfNPseB/wMQei4uL8TR89bfAPn5jamvWoCSEB1
GKBDV3xB3jhKiDJFGBPzI5DVCApPl0SxAmKhLKBt+eis4Q06sgTHsglH0Dc6pPMQNwdCAL3IJgOK
jHs8+DGNmu96Z87MXScS/b1yZGSDBar5qQ2LaA4YirffnarA5aA1oyzdEp8ZExeWl/ylsiSVK6Bw
a28ga3lakC8tcSVFWK7BSlpnJDstt8BGWVY1zGurHibfm7qlu1jIx8YOBQZ6FQjmU1ejLDAfrGtv
+CLWiZ+vgQE0wTil9T63GSLeYPBZXYUFc2kMxSz1C5R5WfxG6UkeZJ0T3w594lRbpAT9bd7I2cC8
Olrpd3iFez50WO93DFbP++TWbtxaN/CQxtSR9Yl7NRk5CreuLfC3TqMwalWx66x6snAhz7xfAB9T
dtXieY9LM5KmwO7rWQvgsU/21tPG5Z24+X7yO30YkyABKlvN+aibiZdMAA+MCa4oJAcPPG+0ZXSv
dzOG2TEeo0wjRrxQ/RoXzXRb6U7+k60EQ/mmykoc7sb1URMdM3RYeUekopGmNNW7BS1as+1r1TSX
uM6WHixwhYEyU+5m2RXOaNXgytXgXOJWnwD4K1GbrHY8/TYsvgLAMa7M62XQmJ02ejZ/a1sRDle2
UXfk0GVO7m4J32EaCQc3l0iDxZRvtKbEm5OQILCQJo6y5WIeptZBTSeq+q512JdvGytPMDrjk2OW
Umuugfwrccv9Ug9QiyM+2Xmbtt74HLlVhLn6ANaDWW8y3lTw+d+YiOs/LZw1ca7lXIQCViDaDSCj
1mKrRU5v3ss+wwApmYwI5UYS/Uo6vXwZK6J+AlcJu7qx8H1e6YpEmGxSh0HB1husHgJ5G4Y/rHnu
XpWbGR4cs9H93VB+MYccVDZus0UjiLBV/RDdDx549IaREGZ1cx/Kd1iUIZSigRhYGD5fNCr1p7jA
YrbQR8o1qKwl/oNevsD0sDtxlfZFa24z3Yl+zYidvwAeVK+f1xMnijr0uEy5mHfRuRyP4G10imRk
0t8iEfD8nDLyrtD07NfnV/l4DjHSdYGpSY2hfjwuznEqhUA3cRXN7TZGcxPhktOku88v8vFWQFAs
mqM1VwLt5tEJKzqzA8jj0KiZxm7dZmCNm/LcmPPErcBhQeHEQ5M0tUdVUapgjsXYitB85e3e7mx9
56RT8aCIZw4+v6GPZf/q3gUcytB3TY1ZS4p/2ucMa1F+Q5vDI61g29gj/p6QB/WvndW3t00T4qGH
rlq9NFobjZd2GmlnipYT8+b1raG7hbGnY2t01N8UUktjJQmES1nGyHdUrDoa96zOLuwU052gs7vw
O+AkYWB8bPEDLvHmuxabzpU2oFC+kFbUbMucnIgzhfAHBy0QVQsvIqwH1qEC0OHh06lij4RuvKog
Ginry8xASL+aB7tHhWSkP1VhWT9HzO5NmFIDJYMTCTYhu1IVIQrCaU0sRmX5lkMh7XFoicvvn788
48RyhNciLYZJOhPUY9YElJbZFQNMc8LmUjI/ZxifG4JLZRwsWgOPBAMwG0qzF7rtxjYVoQ/kAFLi
lLVm43aJ2+539GztwzCohZRhZ03WXtk097Y1lPB44om/EFeVHMaEZlty4zaN1lxoMs72HdEIwwZ/
BmzTmr6p1ZmlKdYXf1jsrWYMHiwEkDfexBFYlUrZTaMzlUzUjHqktc7M2zJUwy9n1Pu7OSRSxR8K
Q/a+heXNz1J1NaOdVODNHzHGDRZK9beWGmZLwJun7W2R9U+xA264EWolvZO1USdndogTLQ2WWUB5
DHaZGuKtebhmwLiafpIAsvk67jIws332TBx0G7fMntXQz/BOdfFzyZbkW2yZKWbwg1Gc+xUf5zzM
AnSg6NUDFqO5o5Xb11h4RFhQ0M5nQ3hdiYhRtu1Nci32FEMug1LZzyy3hJyWey2EegJ6Rs6u2H1s
I9P6/flSFSc2GmA607ZoFZirHtuwrebCYZbCvAlTfbiYrUxeFgqH7nYkwj4yrOkqNWviYLxG32Zl
Mj90aTx9wa4DGYvIyJUvwzAYkS1vQd7nS2r+jGS80LmYSOW77RiynFl+zsfVBybLXo9KAKzgWI8t
NBgoY95hHJuZ1iqh7/YQydAmzkv+QtD4ua77xLfMwBI8XXBSMr48emNDjzawCKfcdwAn7mC41pcN
sTiXn7+HE6+BLs3zQPRwWnOPG6h8bByjL70Mkp8dy4BEYNKJbdFlrwi/DcqOZfJ8q1FOScCtDC0f
0+7iy+e/4eOT9dhCVlCdbpSfcfRdL24+EdQKjNb1sv+aiIqQm7ybX+3FNsn+FcmZ652Y5dOe0Rj/
nQgzyz465DoDF/MWJQeNl+kSbCHTXxx64rFJafxANa1b0syIn7esIehSO927WutAJ1k6tP7eYEBM
mbMHC+ux/RIm5xroEzgRViy0pCuAzVDleF4o+xJShwlO5LWVqB5Sb1zibdFK56dj1iXhw0zYH3SR
qW8m80MJGRaRUDB6WXOLX0yG+DEk3gKhgh5C7KlW1RTYfPM9ytvosczj5lvbo9byTUPZVzHKtvjM
p3KCvQFTmV2LFwoWwFZ9uOfNaSuNKAZQU1kFhbNECcE5EkOpCXoywoj3Kgv3twf5/En1Y/QK0U+M
ULWtgUyjtprOlBTrp3J4cLDVkN+2VhPMRI+BN2XoKp1mA/CZceglqT0OSqXOugYnP0fFOAGUe8xR
ACQY+K5H8IpY/FNAGWYyo8/A900tqbPDrL+7Khcnf87HiYyauDfRklrKCDgR+g1m6eo+N+3oWgmn
JjW2HfZMdsu7THaSmIOm2mtaSn4LDcI5r+ePpymRBMwgVjrsWtIcla5dDBGrw1fPn81Rfzcn1SG2
07vrikyVGxcnRJSnQ72XeFOcMyI98T6oLikkPRNOISXt4TPq9dBsF7MqfM3sa0FkdL8mlBSD2PYG
OrbLMF06CEZuI38M6TB+kfqg9C2pDL2HzqtUN2USl2WwqMJdg7pnyGUOQT7mmWW8/oyjZWMyvOHM
NHSq++Md2FXDssSrx7+ZefkNPXYUOIIomM93v1PvAXSOjc+2xcr6OHwYsqGBRLyf+QSfDs9ZQXow
9TZox0KQyV2nmmmXROQhpJ3VnKkXT5TanGMM5phi4gvMcXN4bdcezcli4/AXEjUvqK07sqSIGlSx
hrYbDkiKi0MVTjuUuvN9LmEtEAFsNl+syuP/p19/slXcnsMtT/0uGzNkSjx3BZ2PWUaRIVsmaMSq
0cqnFoEIYfRcLbT/biZN2FZG+sNqCRQwCiPD9aAUL6RIZtPWLjx3HzbkqvnYbJ7jjp9YtrbggwG5
5+Tg2zl8WrgYGXUWI2NZ0n55LoAHtqBY9j7zrOK/71g0lDjjrZQziSXH4aWcWZhwbQkFriQODW3d
E3adJNltNTrn6oy/PoWHyxwOrfe3nfk7cT7aseKw5+XHFrbMdW7N9+jnCsI5OY/3MZOIO4TSZE9n
cY2uSSOLgZ/jhGgrlTTfsrQFPaiKJX5pYHqITaL38YPpVRH8UZf/yKvD+zl04oKgZDed3xbDxFRX
UtmQjCUL3b3zho4chE5pzjeIR+INxwf1lqNcfBWa+GnIWn/txKB/ax11xRguJ+G7yYYtoWgJxh7l
ovswRCw6xC5vIgLVXaXvwqQzH5VUug1fVYcs2TV8AIB8qVyCVBTYD2g59HVfqwfGZ4NWxMNmqmX4
W4woBy+yXE5iFzMX6jfr3I/GrSwk1hk6DH5Q5jJb/GENVt5IiEqvSdiSSoO8Y/oRhi0HMJUi6UZl
Mixv9jzhECBIBiv54wm51qpzGkJi+PT+5AYbyoUFZ4Hg99bJX8zIcc619OtaOXq/8OoMfXVBhBRy
bDCOEhz5kgVYx/MM96oXVmC1ctyRm0GwdDFHiP0mdWZX+3umHl8VchX8IHQ6OhZChys4G8l7US1V
lJxRm9kQXG9sFOQPS6o74IaT6wQKiSM0Y224HBm3BAlpNRe5WRiPrS6XHbRYax+hYaKd0xt5Q+KS
fWZUcaJO+ctdcjHHJSBDHNvfmXZYaD0wr+8iU9+SVJkFnDc5c5+VsQNfyYNMDQhO6rt5X2mzdpMP
znQh4hBp3OfHgPlxd8HT3rJdGgy+fOCXwweGyC8kPQ/V4eS03q291CArYGNDGUyFnv9G3zxNgCFe
muxSNdb/F2ZubD1RCuZS0H6/Z02FfwwC9gQ6bJ5gJCLrKn2Jk9WzWNNHlkAH8fHWFAO2I2Hdalog
bBwnkATTdDJzMxlbWU2fyEvk667jI9WcE5hE0vyVLCPSx4WU+Pt2dsKfqiv7nowcZ77HEra5YihW
v/eurrrHzx/MieXLiAeOFs0JOpDjkSD07Ajfk0b51qL1+M2Y3S+aUhG0RRRuUiY+TFXicyyqjyeQ
iaEfAJjBEBHG3ppo8G8ZF4PfIiO11yL5CR2335HBGZFW758deX7swA74RMdWdlVaDj0tWO0H3/ZP
v5/2+4vN1r8cN8HjuDnD9jnxUR5c6/i8nyM4/KRg1v717mXHhS4uLv48Xz+euczf4/nw218vY1FY
4h0GI+vo4VWjHim457VP9t6X6abx54fh0r7Od5OPDY5Pot8FLjl7DEqiYHnQdvL98yVz4rs+xH7X
b+2fIryCazgmAuy32Px42uzf/e3jmVV5ooc8vMRRMdDWbt9G6yUY3G3y4Dey4O1vchk3z9kuCbCE
OlMR/P3+Dx/q4QWPSwIvwskSRMvHbny7BF1Q+/mtucd5ODCDctfcyjtxoT1ll9NlvNP8eScvql2+
FdtqZ2+xa9qUt/Olt20D/cwu+mHjcsFqoQStY2b+9ZhMGaoEXjXeNX6ba8UebZu6Qt8J4bEmCOvM
i/2wGXABRr3rfBlghMro8MVSejIO4/z1vRLfsW04ac0vBk7iJQnj9Jtm9T0HdoQBO65r43M2auQ7
MGWwb2NjEb9aQ/xx2l7fFLO5vNiNO/+OHTYsBjvL25lf+qF5YLBB7wDut3bAkBMPf2kXKttOmqZG
xWd7kBjmEjeyfpxHe2eJZk5uRYr0LKjQbtlEqsb2iEnGNDaPpdfHzBPwSiQJh8HMvOlToOx7Egia
M2/uL/n0YE25gB/APrpYOYCUmoc/suy6mrdnIpYHgPs+AeP+me0CZY4sjPDNtRe8bt3JmX9GdZq+
DouOSZYiGn4mmyv1LD9Cd5z4OYFEiGHEWER7fajhcI89joR7jB5pbOVf9KKDz37B/eF3E1k1eqE8
GrIhwDvLq7cGU+gaUSW0zQtpVot1ppH7uB+4zDQgUvLWeRPQmQ7v03K70h0zSGBqKKz9kIr4Rm8s
a1c0mIm1de4FS8Zwvxe4xMU90L5Efr1tSTv4f/0SiHqcY+vnfLzbd1SXZl5yEsd98e4xw94YtrqI
De0qosu7MIZpB9Vq787lGDRLwTg0l2fa779VzdFbZ8JDNQhNHFLI8VsPOc8r5a6/wVDjHbwTyrB4
SPV3B5e2cKOiQvgwfaiuXZ05YYSt0KiLaBdCU3lYmUCBistlP5ahe6miWL+VFvPjEPfEG2LN+11S
hg1GTNN0QcI68SIhaDeDUB37h4zotspqd3Cxom3RtJgxqK7ZeSUOGpXe4QJeeca117bn8uk/blLc
KDMRxA4rL/CvxfU/JwJxt3mnpE3Fr2T4sujTsO2q3t1hqNo8ff7pn7oUuA8LzTBNcNujjRr3o6zt
EpQhvcVYVuTOtCPINd4gXqsuP7+Uue53h68SaAIwcoX1ubNjH8nO1eaoadLGLzs7DLJ+LgM9V9VF
0hXG1rAjMghgEuMrYqXCD3EtIA8HMHEkOxQbDGJWKDh1gEbd+WYUWnQ10R74RE03b4aJwA/XCIsP
Owa+mqboKaTH2HYZHASV1REWqDC8DWKld1NW9MzZ+1Lfm87c7EvyO26auarPEH4+omtMJ9cqcO0q
YHsfg1YuZgFxUZpMoiBtxFeYdWkPGTGV1Q527KBd5NwAInXg5OQS1Ih6bcxrpr5Ywff4P4etS28b
lfz4GLIAri3whx6LvjX1df1OAJP6ygD4/C19wLf50STOgOGvXxyQ1+HuY0rQrnj5q90ckjsBx+++
SdX87s4ShHBJzm0yHw/J9Xp4YCAmhcd2XDGjkpskuoPCd3HI0Tamjq1qB1f0u4xb2M65NwCUpOrM
XX5wicdeFcRmndzS9KGWNQ5v00osWAeZVvpIxMOd16n+OuoT7bXHZuoaoSii4Qwt42bSSjeYV8ej
UY/X2E+y1/2h9MTF54/94wm8TrI5gVkxINHHcE3h9aMhkXUjrIdY1EDIuNBiwzxzlVO3zbfuMJ93
oAEwGzq8bcIhsqwYEONXc+vdYPYefZmNJvfRccV7XBjsIMwK667Cxe5htgpmw+kw3diTRkp4MbVn
St8T757fAUkAdT6MgWPP+n4h3BPXvMJf3EJuxn5kajTVxk61TX/ZKFP+0SNJVfKfH/XBVY/KMiQg
WYj9TQGjAzoQpGg9GOPpHN365KNGQQCJCjyfycZRzd3lGWRg2jIfZnfxnNpNvIWvZvmhTFI22sR9
SxBXPv+PvTNbjlu7tuyvOM47fNFvoOIePyCRHfueFF8QpESh3+jbr68B2bdKTDKYpfey44StQ0nI
BDZ2s9acYzbtlK5jQGcbrYkIl9cm7d6JAu1Pddioo9n3cjpkFWWEHRRPlbqvNGlEtI01ZEehrVg7
C/b2kSn+o+aAy4BZcNlMUk7BHH4wvsw50qPeRXNAzeSJwOHmJtK14QE4dPhjDCb9m17qbbYu8lxu
9XwGHwEuqALLJxLa35WIaQjV05jQjMizav3HT/7XIofdYukiHqpsoo4pSAoeSUgXGXKam53aaWXt
v77KJ0sqrRtgyQDSEYEeLqm4eCZhxogO0DrbHqnu5LVlCbp729WO7NA+mTWA2C9HGRNzIJa997fb
KdwZvQSzxiTC+ExOGVpS0LXz7dff6ONRnIrGL42NCTSUKu/BdawwLqVrgngaCdW4ReOnYYuTXW3e
0oGtw20fhcGPVI17ax/lI6yF1oz6W9p/0SIibmIF40VZxUvILL2DoJnzAjaiw7krKAlx+fMX3ECA
iagGHTilkeUB/bZ9IrsBil9LTayYES3TqHNPoRUdy6v65DFT8acPgmsDR5d5sE0vokJ32pi6fqKF
EiKg2qwNxcwrcPjzsbf34wF+MedAWcdtij/PPuyy1hYQqCjLOUWXA1t/BfpuXmvyUua0PrJCgxQ5
G7PvyEKc6wbJhGkhlVUQmu7lXIWK36k9W93aba9HxHhH9uiffTosg0zhqGsMGgAHi6lWTm6E344o
bJJXOm9G/Pumz6H9yr5cc84ntmL2PsFYeVEmBqrDNpP9jW04ARgA3o8AqJdKxjFZ1ACbDTg00qsr
VTsm1vrkbYGJgrycLjqencOjBBlpFMoRDLHVEPW+03EKz8ZR8YrB6DrY5aKDQEy+zLTo8g9Gn1nQ
5pZjV0Nkr+GN5oPwRjdofJ28PdTNcewL8G4XSdFEFwXsZIDj7hx9A538OGuK4SMTLI9Ny5/svIlq
JBlxaQVB6zgYq2BzaxTGiCX6QgzXpdni6ler9CdQ73ljDlO3Q0W3VpL8reXYvDZH0pbx9eXrI/PI
sr14f28os5nsPojR5ox7uDwAiiWtrpsJqYhldVN0SbGtgiTZur1e7VtqnK9mmale7yTk0fTThC1h
+JE6+rU+wGzCEw6UXCNhz4B+uykcbIYjp691a476upvT0P/6837cn6C6gH2C6RaVn2kdjGvYx65V
Sp6ioqBNbpvCOQew655mxkh2UKyWWyUbnD/NMRBonngxft0jqkYH+4ZhCBcidldR5lDb86mwzAvU
i+axDfDHYUpXW8dPvFhGdDbf7yfJQtOBGgoCT7omg9VWttSOC4ShT045mBcAP2ExAQJ0X2w7gjFM
8UTXVtKCfwZmJMge7KiNXgGDp8f0GB8PIOis8O4B3LFpYx/e9CLrGqVVS0T/Im83daAEZwQdGveD
bIxnPAPHQmg+WdzIrrCgd5AZhe7il5Lvt+WispSwSiwuaPZo3Fk8iNvLNHN+cvQ6RINm6/kr9uDp
ijgSMW+E1RvFmhZEum4qg39RsJlJ1nUUlSd1kKRvWRrkgsTykcbd1+Px45KzrGYoJjlOqqz4B7t3
MuHnDNt5tSLdmvd2DqOLsKUskWTOfGTof5wrjSW3jRYGHjOOZwczhjLgVCrKpexSFA6nsgID5DQf
27988oIxR+LToqfPvbeXT/HbrY8IYQ8Vlb6bKMC/YhAonNfZ0MMTxVUnSM+QztHbG7V6jAv2yZ1c
ApB0c9k34RY9mKRDN86AWpJgI7W6WodN7/rSlKnnmn14ZDv40aAlIPRyIVgk7AlR5b7/ko5MUKSZ
y7WCVDqrEtH7m6wxa3pg9Vuy7UdDyVdQzWd3MwqCgNeCqWbelZlNZIKigDn12FASympXrgK/mI7w
ys6dKFxBPqz1fUi6Hzj1sKsoF+hV4CvuEDyXNoh0r8e+4JKAwQHgyC7rk2eH3gEVCPJ4vNiHfq1Y
yQmMDAN8b9k0fjMntdg7+QARFRT3NcIoDAXamN5+/QZ8MiwJzEG6znaU/vAhQ8sJqcJlM/cStVGw
LqkcekYyqEcOSx8bajwyKAiL5BNvH8S1949s1LohbTSXy8CA9+qcRApPjSCTKkAJZi9GarDnCGlR
QTaZngsMxeiUAZOgTKVgHynOfnTn5qhf/OM9J50PSYfG56NYcvi+iGiphWZ4pSo1d3rGRtfhzEOI
Gg/8DymyuriK60RDIRkNmCooP9mqJ7REbOfI0SfIqhUmZlsPROjJJhPPxDaAk+ijiTOwmj58/bQ+
TuUmOk16r7QVCG47bKs7mUljtlSxdhG38WxnEeYUgC3+ZEMX9trMjrZfX/CTB0eiJ8sZJSUEbUIc
LJ7MvCT0KMR65kVlrOEb2dDnk37VTEb6Ddsd4ZplUDtrLTGrEysbh03dkEPYj0Z406mNfYrC4qiC
85Onhm4MjSGfh87T4QSQK1KDL60DCgFwWK6g4YnvaRkl3wJe+bfl/XLWmNpiuYnNIrdQManVLYWn
vNi0dTFcxximUr/I0LAY6LDJpyJbJDkZ56b9odEo+P71Tfy4SaMtxqzIVpk6CU/w/eAfqmYJ0lQV
hKM9STJ9kw0rrR+UO5ymOsQFlaAANSwdIhMjLHGeptVi8/VH+Dg9W4aNfIlKMYpSKpHvP0IJaZlt
NIzRJixfhOJqp25nfB/Gqj3S/f04n3AhFNKspcgfEWC/v5ASUXBgPHGheggIyk4TVAK0Fb7+Op9d
ZTl2mOgHF5HewR1VwliGbsJVSBO0dhAECi90R7H6+iofbxrzIoOMbPZlOj70sup9Qbvc5t2PowLo
HlLaDYDT8KTRrR9fX+nj96EYYNNf4tYsjYODu1Zx9F3SBAhETaU8pb5X+Q7hFuuvr/LJsZI+H9vT
ZXfALvxXEtRvu4OWMCtDqwKczUPqnsflOLyFFJAxj8GFGbrJeoTmmHi4m8no7YCSZlrX+0B12TvL
moYk2LvTLKSkBKJUHFnWP95tDgQaW1UOCBz2DjUXzNBaEGQZZl6z+hGkmQ5rrTFuEidtn4/ch4+n
t6WawSpLH87izTwYPgZYPuaMVPFgjLYbrZ611Es0vTnpQCav24RWIR0Uy1jZ6qj76Neau66pwwfQ
3PofEzyAVHCGo+bEd2fxX4bGb88kkVQABvo4rHQId0x1Hve2HqbHDqzL6eP9QdEFj2MxWzJ6UGYc
fOVQ6aYgrSCqSr1O713WfS92MrkQtdFemWpCkaGvcNX03Q+DQ6IP/6Z//fq+f3zCFOQ5H/Ef/P2w
9N5/VWzh2EhjrF09nLVNNHHcoz7REbtQHburn6xbC5+HXF522qSqHjrZSK5jrs3bbOUgce98i7TV
2JvjrNVOibzB5jJElvUzK2YRs5xb5rlWLUowS1Ry9kziWHX0en2CDhfN1bGJ5ZOONNMjkxfYFrLN
jUOmQjS0YRQYGWchy4zbFRFZxRY3cnQ3a5byHXZm6WIiI7liTNr+ypQJCVQWybfe0m74Y8rGUtjj
XdAXwwHSnYPHQoRIFiltmq+ascuQYpr53gau/qcr0CKcxb5FCZGjoXv4lTW+icpRlOq9pSqvZRYX
pzS4540TWeqR8tmH2ZRL0bN0IESbXO/w2QOkNEsaSnLlDkbk9zDKthy+jx21PrkKOxCO/KgHFxzL
wZZWBko8TgNo/jDOyh302XYlakf4X78zH/YOVNApM1Fs4sVFE33w3saZmMcAuuIqc+R4X6WxcW/A
CH0QRqPuEevbXmir9W4Eto9xZy7+/KlR8F1iIHl1VT7E+1c2Dnq3kDanKSQkS5nUlYzTjqifAvbs
19/0w6aO5+UsOvilQb+8ue8vhTaSbX4DzVfXC1Kjck/qGmFjJ5Hlgsk/yjX+5PHRHVzkfcxINmiq
95drYPa4Zc9pGHL27LEBkL5NCOu+sgeHJuVs+3qa9FvIfcbKcAhdwuzK2chBpaC5xAIuLIeFvt7f
fH0btF/bindT9YL2WQCb9PbpKx2uTs7AouNUxM4Qb0QwydBB512pVa2aKCX0AeNeOhJSMuZGeMkH
sEmRRrb6ktXU3OjKG+aPOERbu40QALzMrTGd0n/uthV0Gn2Vazi+PILWWPLC0prgOtAzn1H0uHPL
4pDlSOpDrbtBKWG3+K8q1bq17bZDCQA+gq5yWhLwFmlTfRcFgHZXZjgAFQnaASSuqIcpP2EDitxZ
MgGvMN1TYlRDhVzkdiCZaC1bM439iHt90ShukEB56ZvTDjZY6hUtrBkvmkFrbKMqmclbQJuNH763
6wsaUU7iNcQNDKilOyNa0flXXhIRD6cutHYN1kFsMEjDkPTqbhDKc2G38jEUgU7mYj09daIxfoRJ
oTyXamwhoTWsqPA6PRU4WbVOuSCtVgFoYQ4lWGF2R9VZv2Cd/LJvwRmyt4Lbm+IDAx/P9lPZz2oU
b0eTfuQ2D+1oJkWnBHjnFCU8BzIKVV9pdPc5x1lBjERm6E8lAbTM4rKdznCe5olndFbQXsoQp+NK
10ITzf+klYj6+mDQH8wyyflyMbECoWrDstDNinSQhBYn4AYW7MuyqvXGG9mz3KGA13Eaj2p9X8sh
l37ntiTioGKvBbe2nis/qJcuhqVNQLoaVwCfGaayeyhZHR7Y3jbGKimrVm4yRknoOyjCYJ3q8zif
YEepWrCkMqfF0LGwEYXBe+X3QGd7j1FmWz4+LvpzBFURpDbKEgAfx2V99PnghfRTMWc/krkZebuJ
T9C9cCQ8ydAKV3oI5jnbE502PJfgkqkO2uKix6Ieb/JxKH5Q1OzG2yLPsoeuEuQflUNsuyTimcQc
16mqrVqtwZsQs32KkE8Z/ZUklRfjQj6CogB0HQpkfxGxQaQhJg81b1PkhcEg7tNCS4qVEbnORTnX
/ZnBvdRWnYBGSoiMOYzrmSdFMm2F731VZEsSBkNRLMK81FlPRWGNXtdUzMRfTwSfTVCQoBAtQRPG
i38w9SLumekNm2B11dK5LGQ23jaN6h65yseNErMNYl3ObI69LGcHCwyFBD1XowQ31pCtk2HeBKZL
Aq96Z4XWRkjrAZHNWeLMq3zCbDgR2+lVoXpZ5/2RGtGH3SEALmj/+PRo/XF8PJiQNb102kHH6BYY
U/CK2bTxZTE3p5UdTEcOQh9vLTQ7yj4ONCuWHPegVD+Y1ZCx6VvA8aXYlkYW/Cwb8cfkeNpiy3mG
DS/GYXrX71cY0514owiTWWl2m24GMzTv4rgJjxy4P7lt7EDYTtLeQAl22EkGsQrBv6QKUgd9Su5J
PW+IiVsY4OLIsemTu0YBj34kKjoQo4ccx9qgES5IgcY4zuqYxmLaBCUy1a+H/UeZB0+Ezieih2V5
pur0/rZ1WMqaJCY0HP53TeaUxJ2wmtV0xo1BDHpBkmof3S/my9pTkml4rAx7KLBrDAkgp7Lq9p3R
Zf2R9+STL8/umI4fWwXqKL929L8d05qoykyiPICl1NJeY1t11qkGw+jrL//JVWAcIKNC3UJL4vC7
B/OY1ElK58QNCWRR1ZbdpUuc0NdX+VgHWBzGCKNYMQG3UnF4f4tr4Y5pZouSDWswXOkpKUpebzB3
8/oZK5pl0Xqij3pNRquBYamsNrRerQuKge51QwRyQYl9fkutMJEsnFly//Xn+7jn5S5zRKUa4lq0
MfT3H89MHHvuMooOWoWNdhUvRHPeVKb6ODav59Ga7tH1WSehwMCb00bbf339T14pyorOgo9hN4ro
5v31U71qiFelKIyE0NgVklxh8tHGlZpBzPjjS9FBp+5OyYzT0aEg2OpSux8SDZCyHdWAhhDEYeCp
dllgyiNj6yOKYiFJUMylwbAIxA7Vk0QRZwEJ6BwlkqnZR4QAPSSzO913sRXtdIJrrrpOS6/DIIzp
Auv2Y9cYSXJk7H0UnS+fwkB9jK7BxZB98HCjEoxwEKN8sWGzxSdTMKtPUdq1r1gFReDhSBKtN1SD
dE4BqhkPeZ3W+alKIxCfE2b9h0mx9FunsbMrMHN6vSIbtwJksuxevH62qE0bbSQu6iE3rfU8D+qP
tB1Gg8jYkBo9OQ/5TycYat0vwiJSvJi0oiPj9+P40emn0FZBd7hwXg++YpvYY6mBylnhuEl8jhYQ
sqtEf8L/6xy51MdD01LQNXE+YrNC63ggD7PU0sCdBn55MoxYP6lVfXa8MinMC8egL7aj+FAi0x6s
6hiq/pMrL8V3rFlUCGnyHlzZrqsJRwr5UKM+tA8yIYHC1MZmY4jKeNajdNyYQfXH/Q9kJnQ1bfxF
1LI/iO4IpWgYPYB1nbmhgwTzxXoEimadN0E8s4NJj9nkf1WS3x3GFmML8z2Pke6He9i2TTlTqEDy
ylWaatVt7sxkXGt4kY1NFTqdsZ9CI6yJ2jMUdHkutlYnLbNb4cqO2bTNoqt4CDhNFKUCGC3jYHMn
2tz0cTnoeP1qiMR7rauq70Uj65toHgrVz60o/kbolgs/lgCqqwZjPimi0lF7Es2UjjODkmTrMizS
9GwMUlvxSPOs8PR1ZV17laOQ7WmbaF98jjnmT0VMjdwlxHmTfV41sIirmpzZeE6np1qpReSXcxJ0
uzFkd+JJZqlj7sYPLwStP151+ouIZThWLD//bfGsLfA6sIiIl5ub5oy6WIdzgPxrE9OA//WEuixd
758X4tBlS4cBh7fvsIka4hB0kM111K9Fdp7q+DsXyllN7mzY7hZxFG4GoV8ERQpU8etrf1i9qZEs
+Ru89lRH+ef918SmSGOin4H70Bg5AYRcrfgDxr9Xp//6Pv6v8K24+veXaf713/z6O4IAWKNRe/DL
f53H3wl1LX62/738sf/z297/oX9dlm/ytq3f3trzl/Lwd777g/z9/7m+/9K+vPsFB/K4na67t3q6
eWu6rP11ET7p8jv/X3/4j7dff8vdVL79/RdJFbJd/raQaK2//vOj/Y+//wKy8tsNX/7+//zw4iXn
z3FrXuSPD3/g7aVp//5LN/+pUdhmQ4Mil4rVstse3pafaPyEtDc6OLRObSxP/ERy4o7+/ssy/0nx
lX4qNULixmj0/PWPpiAw5u+/TPefrPx4hSjAmLRkaLX+zxd/94j+7yP7h+zyqyKWbcM1D8rvCwkF
7SrjgtGH2uQwB0BFwchxlMhuZQYBuQbvogLcaF0mhY4AQaKDAHZmXlqazlUQzPaaY5k1bnXi9Zwj
b8jBy7h8lCW3gYMJB62l4Pt+lMIUpiFJR2LVZfVEfJcI1l1d31BUPIY8Pnalg4peU4RKKUNdJR9C
a7aVSoAvDK7oJqmBCfw2Ev5zw3+/wcur9dtr/+tLaQsVm5MWntNDjSCnuSltck1dMe8Zm1KWlT9q
Zum7MadaGfWdP/ZNR+ST654qjht8+/ryyz376vIH93Q2uyZB9UM2ax0Vl1nNRbue3q7ICPFNRXGM
GvLp9ZaqJeWBX6fM98+wGJs6sAqGk6ukzlkhjEJb0RpQdEQ3LjJPAZZD2fz5d0QlweEciSmn2YPv
aCn4N4jdVFdJmtbgJWO924q20IDUqjCRovhPU0Z+PVQ0jUh8fvHTDr0VeJsmmZJmscppxT46Wted
hVE3YzHoBzvYFMYYGKtaUCf2Lad2aVkFmbqvMWL0zwKoTHsDTbRNt4WUswlQJVEwB8zKFRKOsLws
6xSPvAJStL8SSVYea/J8Nvp/ncpBIVPQPpRmZikkU9yI2kqYKUKRIg3SXTIifvOo6KdPXz8c+EIf
h+CvfSAnR1hzdKzfD4kJLvwoHceFRo8333M7MbpUuCJ5TXVCADGAjBr4vZkp2WoIdXEmrEoHjVFa
2KHiObAFWbFFMOA9bSIyu6O2PIN6tgRdiVZUXmdJo931yGikX9XI0Vdgesa7iUhQzeOOF/f9KMb8
fo5RVnF+7XKiQ60WyKsIzb7fUTiofuqltGMIGo68klGejj5m3l5aZJolkz8ZDvnpokRltlMITil8
JwGp6RNMK+OruhDmsCtJKo1Wsq60DNFGOj/LAm7JJk+wDZzX8BkXGHKo3NZWb7527KTKDbhaUl6a
NIgJHqiGwVeDMqa+S4bhdy1USbo1K61GsOBUzo02Ov22Fp1VeVQUSUfmn7bzbSUiXkzXMbD6I4ek
p1at3KvOyKmvurVZ3qMiUMX50PfFtYUBIt9ORVdQcsxmce+2ZTiurDjTL0XdVN+4TfB9nEHvfrCT
oYrSmWFc+zknMOyXIrTeUBqBGxm0PkgBjWTNd9uccLfknf1Eq4ZE8aJM7JPSaufvDSmIE7HxhfFk
pXK+qJMhfNMmfbhGokw/YK6C9DmFyeL4tZw5HDTh1F636ahHfg7j82HCEVl4fWFPtxBbCjKf50K9
nRUQQGsngEnEhta5mcUSCZz1+jR4BLG1JkbgDEUdfVWqt4THddi52BzDem7o1RBxjEiO2PKw8Lgp
4rstxyDZzqkS/wTpo+FMMZX0jBMCcpchS93enydV9JdW2OgnVRIP7NqYgW9YJwWmUR1lbecV7M/n
hzEIQQbaCnWvk4hqunkSA2VDGooyvE+2yNySewmSRYBUorfhyYToHa8oRH3fwAczFoqQWe4QaprW
HiaiXWxE30DdNQENA5KJYY4YniyqyKXzYDaxfjHIfA49U2tgTkAeso11nVfjdaiqUieMEbezVzKN
GSstMOzRz8ci+25EKUjhuU440pP7kfBKTn37TOG6qzZoECHXtL2wpt3UzITGJ6ZIXAr7or035r4B
CGNMsQHcpkfbQqgudnc2N80LXutQO6tMy/SGMsWf2c8JyJLe1ZWLMI8Ca4dFhHJObYf2cJ7OZW0T
iFPqw9bsO6L0nLxsbb8yAoZC60wqeYQJ/U15anGWSu6LCt+y1yp9Z/rSnit3S6fBmc4DMQ3KuV4T
rPE4IkXv1yyxVsVK247jW9BEybgPh4j/AvoZbPimuhizV52XzKQNmzUXhSnz7qEhp7i/1Fs9jS5V
7MIjhLquODXDKWr8OAg79bokl/nRUtuAnGZ7KuptMEBXVFtGJ9XAjvO7L90mIOlOdev2giHgPqrl
VGKIqIalkyOtNKGXErjzfhzx4oIAThjBNjRF3xCReSs1fTGGCQk3SJS1cdXrjbJ4QolU9doYZwiQ
U1fpdnaYWdO611RmECbNwtIeLZIAr0jGGF41C4XMU5CXMQWLFB5lRb+JhOh2VQxdKlWgA31Fb0bX
ais/DYygEjuyWmxM9X3f2otEvKZfpHmqRBVySconAhzfVUGAZ+s6jA3qWoGSq70fh7F9l3VW13vu
OAvWP0mH2zNYS4ZzvUvzfAs6m0HY6ZZSEK0edrBetbG9q7AfRbs80caSwyespVXHX2YAKxrTx8lS
ZwouU+kQkNd2tr3pjQ6GUoCf99xsylTfNRPC2dvOmrAXyUTaD2ln93d2L90zBTPeOcvQDMwo1QLh
zZYZnhZ1N24w10a+HRrpalQ5URKPUt43hRHcmhFAdC+seniFs2Z3ROjl8iWIsmBDs42W0iCnmyYq
m/uom4qzHniQTzu2fwiUqeN1DgM/APlJx6tdD8p4DsxwvEiS7KUwUQ55VWDXazmUs9/Q7fLaBrNS
E7n9Bti+8JQg1P2oVcTghXWe3TXxAum1Ok09ncKGNCInXaOSh16efAsTO/RNI3NUjyhmFGZ5Bxi+
dt2ntOPoPIvwui9NPd7lhnOWEtN+rtatWFNP8mM3yr26kwbpQ+pzMLj2Ws+G+t5Ry9bjuDfsHCXp
X6yexB4mE9p8yOQtRoETZh4mr2YTp1m0QbC/C0T1WM1RwaRTjs5LkzfORhRZvuN81e1TMIPf3FEf
d0Nh9luMJ6E3jpazJUSd+UNopIOX5vgd2fljmgbZri4o6xoVkz0gs1XqBOCqhTUm5wnNOi9GUUBg
V4kXOtGCZ3MwtW1eDIXrdSS7vWrusJeGEuxSqX93BhIJVpQZnivo46t2ilm3myTddvnSVysQEKMK
LR4DgL2PmNPKO4P5bcUW0rlWKBqt875oPEN0P5OotNe0GU+bpvqOVrv2+yq7LqS1d8Mi2Sp68shB
/2pwE3ACOetxutyrNMvadZiauj/XU+euAoxB2B5lvw+iWt1QzzxpYu1Oz+APyILqqiurajMkjdgl
ZmCdTKkeweeqqHUrPQHc7AJyj3Ob+hTERlvTJg2nrSZ14yJxpFl41TQnfq1jIvHqXs+8Pq2eTVlF
t1KH4O85alshogtGZ0nEKa8yewJphgd7z271DjOMdjHEFmuLXslLHNQnNYilvKSo5DTFazToF4kb
nOj1rHj0Hpu90xbzSRGKS9Sr9Lq75uyXNjAQLr1buUwgQxROiT+r+VnZy+gne0LnVcyzsjifgsUX
SbFaMefTZLaJW3I7MnNUPEC89yJcmZIYBcJ0WHlZOM+iqSd2NiO7j4iM/aixEbAG47JLxJva8Wda
Oek7C0x/X6g/B2nj05HtZakQY4hte9vrRrMqlfx74CS1b85OReyCeRkNYf80Wo2yx8F6nc4Ve0rS
g4hN1zEv0kvqoTbO2cag77Yh5MHvHJNmQkM+gD1aiAdmRIqNDvCxXbPdC/axNVCyXdzrsZyuoUiE
m0jkzzgNnFv68icpNhvyPLptHglsB4FzHliZ14ryxcQM5QVKc6v0CZbsaQW14qk1grup42DWV/Vp
Wai6X0bhS47K26PIoIGMCy7yTFnbcVmtZVNFp6UWMYewrela7TsNAlIwhsJZiUpTt1HKftgIIIkA
VU5W2YQ2xG10fnMfmsE2TBJjueWx/VRQ3vbVafqpZhjXIokjq0O6E9evZU66gh7o0m/smIAOojto
sT2batStI7tbz4rbnhGkxoQ6FecmO14wQ5DTvGwOh3tnjGN73U5KvSWCph991R6GFSgHu2c/UiuS
UQ5Ae2W5bQo+iM3hU2hRuyTPIZpe9a6aS1QEU3jNvU4cqpg1k1unzNexDX1xikf5GA3I3D0B14a7
locYzHUjclKvH3T1TRBdMhNc0MW0bRhq1SqLYdZ7wZy30mOt5NbLDMAYGxBb7rWoIcvAUqy5eyLD
ao63lCord1/Oor3AqBaYGy0wi6tUrctgVQWusUMmHZ3oLLEc5QI7ixEa6ONeBda3g80Y0SOcu4SR
Qzg2uSVuZLyGmg2s3QKJEa8Tw6h/chszwRogVRgmk/ujnhytJ9YYVIeXVjh+vTk0h2jTDK14drsR
kUIjJ6vflxizL6jDImvpFDW4S9S8D/0sEvqNMxEHvjIULblQ26lJ/Rq34Is2kCBzG1Bg0hnUFpEQ
dPnhEPAtSb4ra71yfIqY7eDP0Ng7Gm8zIhxUEVrj9wv0kFPtbZmXoQNBz+GDqUOVpYT7Rkm/aMX5
/73Zu5pX9kr0sww0PUWEYIajXzZK2W5JVVPJaeqUeK8ZffEcGiTuQkjXH1rXavVN0inN4+CKuvap
zXKXhF7LwBtcVBoYakL7LM6MVvVnva/515EkqkGQAEccjtblD7aY4oc4RMa50nQp7jRnZPVy2tQh
EdEO+8yfQSE+N2WTcK+mHIdHQFLcqpyEvIqmyjXpdQWojK0whXEtRJs9i6RybK+XWrnT9Gzq9i1i
l7dAF/FzPsj+Gn7p8Ax0pNpnXUksOgEiOBIECqPHtg7Y5mWymre4TIqW3fQsRkQi1ME8PUHIRCh3
p732KGkesdgxDWU0L5luSRCYfaK+7fumVGx26gzM3suMbLgxRVX8SHt89ZxgK5C+HU7fs65g1w+M
ru45j3QItdeu25hyq8BqfqudyXxWgVveGXZegsqndVOsMHGjO0kdREs+pMGBiWskVIpXUQ4/bHYK
mFolTW+vtXvtxsxESw+OLuBJw0VusoE9gZcPgdJvTatNWSUHKOhtRA/aiw1nfg1yq7ielBBxVmWF
2UNQ6NX3PlPnS1DlWrG8ZaXFWAiruzzRW062Nrwpv2pdN/EtZB+6H3Y0Wr2xgOKJrGgODZ9Whvls
y8CZ+N56/F1psByz0AY5Eba91ZRUfNr4p4xH47pDf8Da0oqm8dkZ4PObi6phdRGSA3TbT3Lb6GV2
P7JrF54mc/kDnw3Kliasq5s+W9Rs6iwLIFDMtOE6y6T6owpKc14FkzqIVaOjxFkPcVHM65Gu0+KI
HqZ2NVvTdIbmixCVEqTGt6x3ao1cwSUyrc6oo2J8HZsUQI2C6ihPM4eb3E6cmqygVtJ1NHRjvWoz
x9hwtGW5iGBxCqB/mXVj5HPieApb+HvSlEz+2sYBLgODLQIDrhp5u4uwk1VrRa/Lfd8tMdFTG2oD
hzhb2+cWGqsNvNh23Mx2m7RbuP7udG5llJ89l8CIB6VwsTWKxIyuBftSguGtoSYNCJ1R6VeVUyOI
M3KyzAlD5+ijEB775hhNF22B8ko28X2v3BCrRZ6SiomJMHkAN+nGKuvh3gZZXqyEy9dkBy2ra22O
wxRXE2XSHUQwkW+Jwcqu65Yk9dU8NmqwrtOoJ3U00ikL92mLEUDgQahWASs357F+M+fuCFKntJ3H
AJ9+j8lwEYGEWaB3m0YL0pevi1qfVNCWuHWLIDZcCzDm3pe0pJoXVJSoH0+8zp7DjOJNra1uFQke
6+tLfVJQJSpy8b8ht0U5flCq7u0knbvlUiOp0JsKoYlvJJ3ha6097CqZheuvr/fJV1u+FN1h7CsY
mJaf/9YRE3iEVaukgKuLmsk9iMZThgAvJcbo7R9eip4pdaSFrI8AFHXV+0sZxiCw0mZcKnRgeqqs
b6S8gLZEa35Ei3So3aHuyLWAlQB+pC5NKf79tYB72WVg5JGfyVG9ma0y2WPWQlpuucWw5uYnu5ai
brKmlFFcQLkLNx0+rruEg/55E86R9qdF6wXzj5p2ia0BwXSo8sXy1KRpGka+bkzf+jjpOECR2lt0
Ybxmw6xefX2vPwwj7DVolgwaj1RVgT69//5pWNV2N9qx71roaPVg0vyeOtAOAPNPxB/H6EMHPfjl
dtMEAOJHVgAIml+BML+NIlOnuxKrVuy3cxQ0L41dVtPDkKd2/YIC16CdZmf5Gn2A/e9+x//vQf71
S2f5X//T6vvQg7x4a6O3eulDNu8akUu5/d+NSPFPuECgO/CVCw2R3CKZ/3cj0vgnsjl88UTSgspa
Mqv/N3vnsRw5kq3pFxqUQYstRCAiyKBWmRsYU0Fr4Q48/XzI6ntvJauncno3izHrRXd1kQEGAPfj
v/wfItL4Y3fMowLi+QEo3F+sfxGRlvoHhB16uN34iX2WuPz/urp/8WJ/ksP/noj8qZ36K1O1C0VQ
NPBO/AzR/FgQTw03XTfl4PnoqZSndURYy5aorvi/kn6kmh1kyi9NAJbRybK4wBlEn6FDAxvnL+IK
VclppBD62bWpF9uADl57KTE0WhNplYetAfxBWE7KnmnMw4lRdgmalV3in1+0j3wffwbVBehOfooe
/0bzq+aKQt4dqEMrdr7PWKaZsdgEVEinJByrmjAMaWZHoXjlSd0Y2f75838maX34Hon4U2Ea91Yd
OOJf3/TV7NsasTt4elIV10OhlpcJTXLJwZGNM0mgW4Dal+Tcla5ydOZyDTN4icpOxxNm02jZiBkw
vO3IVY63G4jCre7JMcZP7GGxGIcTUQKaGaELKSjk6xRqEAwF+7RNqRvTmnkxB62wySkqt4MlpuT8
51dd49r75z/1Y+oeZjF+Kez1zv2xZX2svmnIgVyckoxP4vK6h3IsvJtRqtZ42LaOCLus3eSNcL3C
RhXoukswdxJBUklPIKYVL3v1yNR+R2loD74qDW+sfQSHFfpva7aUUBQFT9xvLvnnpvbr7SFXCUkd
GxGOMxJjf709wjCp95sYkqa5r240TX6fym6LFP7AyNPL5QpoKzlPnnzUpbkdnRrEakon68taL/Xt
QhxJFbZNW4eaJHGJuarqbvLSm6/MUhPP9EK4X9OxW6eo3YZ8JY+wphVh2yU+hSfOIPfzwbAb9c5d
20ORNGbMbQT2r8Hem2408L2V/ZdSTsOFNX54LdmeftDqrDz0Wl2dndybDxBm+k2njAr9raYSOXtJ
hDaU4xUEnXPrro0btbNoHh1r8b61yfY8lO720s5989rSj/GiOJUdzpqB8yCt+qs8Hb0omYmhI76z
WoMcccaIEUSeGXTtGwD08dJuTXPL2TTbxcTGqzHoyTWmIhl4XvngLNt4wzlL4Jx26u5QDpV4NAyl
KMNMSU69tDgpbfwy31lWcXEc5Zq4iOmUjlt+I4vxdqmIYxisLaChDX5SJbmsz3S/cN0pLKQi0R4p
+kTBpafea/SoNJgIFhqdYMuAMNzikmZpF9pLrhL51vJu28hn/H5oSx+O6tVdFe+w2Mt019NUTofh
fO7LXjsMtCxHv3m+Pi4/7LVYm3did5eqkx7y6+PV2WkuWyb8YHQXMfjo/XDltONCN2zXDT84ManH
dUKApRQ0Zwi1HC6r7bxOiq7U4VAuw0plrWJroWYuRWgbKYZEr82Py/726w6F9StJWb8xWH10HaI/
oACAvg8sR1SpoVD89aobF/bWaZcsqEHvwqIzXJ94XuJn1NU7Sp4gp86X7zRqirhKNYww6TqGXpX/
Ti3xt7GF60B5gj8TYBIz8oe1k3SONsPbkAWLXPonL+f+Fk4PGjav2kEfevvJpPnjd/fs75/KZoFX
3ESFozmogn/963EnproyCwUfCIl6UbaI/s10hvTrXBrGTJRA2ggqBrfmuSxbL05URjgwsXlOPi09
Pqkp88xP/YyATUE77HcoM67sXoalWuP8+ecHjMAUruavC9juHNi3N9SjuCU5W/96tYNw3CbnEEeq
29IE1uzccvFfshW9p1/qThJ7mRsStYJAu+MsFk+LfbVkeooQvnKzYAT/hiDX3zsQiDu45+EGEYIT
2egZY8WqtFCYyfAFRP+YU659hpEagspqXo21B97YFbV5MyY4v7DE2X2txk5lPg9KKrQdsVrjBQdW
mNFT9DgkNIe1ItX8EdSLyLLJmW9clf8R6JxzOTcr5s5JXMtMn3wC3YjvWt0VZnqZX0cdx1YC3X1n
aWoKbwLCgGrBdg+bumWfc89Zzy1q0BgadYhGL00OZUr9d5C6rXVQRG8/jmurHpU+S+Kyhm2yckgg
T0V3AGhrfrIyYWUkqvDLt0Kz32Sr0HXatwibzbUU142imErg0C4y4Jm7s6x+vJ+UZvkGJ69x4t3K
G7UjnylMzGU719ksQTk73QnTVpGhI3vjkln6fTsWIu5oN3mzkx7RfpJaN9Y453dKYejnNGmSqGD4
O8miSiLZLvT1tkB2ellDVUAanofKhsMxqNmtO2pd/V2iQgQKelAanB2rPcJcm1/G3taiKbUhb5U5
NSKLysb2AP6Sx01nCHQYRFivpjIe5eiukUsLBF3BzdC9a2nbhZMxBa66cSjDhn1DKpYdunkir4vJ
Pbl2PhGUa73p9DNdkbT+Yu8ImU6Xlz8u+cVdmRT7Wt+AIpvxBh8UnbXbCK5hbd6Xmt0mbuzehV0i
PqUKZdq1mNjoN9wsUr4md3je1iq5UPLn3roLJZFL2VQXZAUYfrTOikdHvVNH5XM25vJhHfAYKJSr
CL9bFmi7vsJ0kUAwUCUWF9rWhWORvKWl0d4LYbu3UC69L5iFnpN+1V4Yo/VTmxbGlZqWJyTSbqyt
2RQAV69PdQ+fnFZd90ChXnmFamYN0FO8NkBhga2Y4m6wOzoLPCU/K41L3W/NOFu1bpxUC/qYecLl
u7iAiN2C8JbwbJdw28obQ0LYRJiOEpp/GcUjjbqfiWPMzwDvOqWauXVt0XJ4Zptz3voSCr/QUR/Y
dp2ExDYVIb6V7ys9IxBvM2kWnjQWxye7Wj/DxI+HOpNJYNN6Tphf9r01J70hANJBrV9CpHeL9pQ0
FHbk6dZfZtj19TDorXI/8cLcC20rvzRteiGaSkaDObRfmcXUHOXA/gS5tns2zFp/MDMLONId5pem
1x+LLjXPtT6CJVPNogVEEibRlrfg7HqXTWENNXysuAE3jZKZ75zA3VfFnupjy9rzTK0wMqtRb98Y
VbNoM4r1eqSSm8m4hJOPabGFoRGVaGBY8kwcrN7BcQ8HRiR56WXJmzLBSpdFkX8fnMGoaVSum0tO
O5mft6Y4Vamuxzxj/ReF0Bas+xAXg+5C+K9rUGWeHWtlul45aTpd5VW+3Y76YF3BeapEI26vRm7/
aHnjD4U9xmyN3iGldDzQiuJOryjLBO7ywgQvZDx7jvm+5PaRhFOq7Do5UB8NVv7ieBm5AovXeAxo
pO++OFApRkjRXBVaZqX1h1wpp1vRt+nXtWzniEiKzO9GUQIlNssWg8rCQFhjEnndlBy9YqWrnFHg
JgNd5M2jxOBG9MueEdpAp9gk9hNz3SvM12p6pE2PQl67qP1FmygydVf5ZZ1T96rv2uai5BbZNm7l
FtG0yOpbbsP7jsNWv7pNKn0x2GikknV+zGaFhX81o2RU3HdvMcWlsPvhyAutUUbXeRHCCu7MYjkK
xT0uKq7zIhsaAEpnLsgGwW6CkQI5e+yg5oHks832E7Uy7BGrLYazxjpWBOj8FN6A/d3vOuBxndLt
o5qo9W1elXoRdRaijWhJDH2NIJx0+ZzbFqc72NkplNas4nk1VO2bmLdWu12KEdr55ycVorAvUBwY
tJP9NVhdNz3X/apaPpaWrKNxahX6/ZBTr/SN+vQqaLniG/JdCC1u4fmX3UW/XTOoU1HIuxaNqJhC
dbPYgItiyeOumeUd6oTRDXq7zeNCbtqN43ZUBwyqcSosFl+kRHUdCKnJu8ZpdRbiZMisqOvSoSOB
WZrGQSx5jwCtYka5aknC4Hmdar5dtcxjgcotlrXrXrOPey98eNU/qCDIxRfSlVPjzrR7fUYsgB+O
KVhD9pYPiTpSw+B2kBFZPX1bOlUwyYwauaD5cPx5qaWXmqcOHUyMKkx76tQav0JTaTc14PdRo8bk
Bg208NHocs1zh+B4ndiqEnaZa61uRpv6K/76XAovqs1yfRg8+iJ8V2/b5xbSOSe/cGUEMtpF3k0W
35YyOfbyIBEI3GRbq9Atnmrme0E7fOprkmhd31SsRDsUHCjhCUqRx2Oy/yIV1+5xlIN3bVkj7TCG
UX3qEo/rWMoclz5s4CdvHqY+GFq3e9BRXUE3VukETbYUPLBtZp7mfOYPIbSXuzF2BXyrrlBWx3/v
ajqDilYJkHvLu2rgRDRXEDLRSojpcSDX57ZlTmzIvfEAMRukE1eVJDgP4bDivSBJ4KuTZbEh3dHH
byaCtJd1WzPKQjcMK0wU0nrHZKW+ah4aLrLzJbX3HfKMuwJI5MeG9ONieq17sPQUT3bn8YBmMnT1
+twNST8Ec2Z5dw3axKgBFkd6SYlAVJIPcvByJUP4uq6HTG3u1WEz3ytL0y/WOpzIFtSicRube6+X
2TlVNnGTUcJBVcOyaVQPO8mTUZWDjMzC+tpmk2b4gtPU2aiqdU8qLW8do+ju50o3Lxu0JER7w89N
xnAWlZZHwvP2k9roIbJlkjigCHG+aGNfsfp0oj0SLNNdadOqh06SV99Gh6mj1+MyU73imrwKJpVu
ro/EsDU/mrWVF4ST6lO31/aiV7WNzbenQcsPTd/Nn7aJaP7J2Pl2gXjjtkvKnJKUuteQMxrNGg+9
cQRVMXnwnA6bHjbh6mhPWbKygxr5ld6zTe/SZKLcTNzldkegFjcjgTHrbC05qrJx0Loo8rvpFmNo
VkitBkOVZ62AgSvMQbeDkZP/sSUS8mKWvNkBRZMviW6+MmM+Ohk8eaajLOu74WpcVS2G1nnA9bH4
lrEeAH+GL2lrtMHktBZ8vZPedpJBinoV5V4RK1O6mw/xuin3mVC9wMs4Syo2YrPRSGY+i41+wgBw
m5LHc9W2RXs71ps8giK4nwkd1+/qyWsDVZTGbZG6TWQOtRZpVp4HYh3Sy0hk5o0t5/G+IUfheUFR
h8bBPBqj294YzfyOvrZ9GawOTaySETaTF6gRqnWiNyEZX2CP7U8zhTA0i6XDtwFJb4h2dOQ5mAYU
UntEBsYEM6Zh4LC5ucmeOaEqzRp19HkzgQg1w4nbWTe5+7SHNdYzNc2XbSJvoa2G6H/lmO/2Dhk6
5kf3hsNLGrXCxIA+uc8NY2e+qrdqSdteQ2mMb2jDl9GeHtzZ+qqX2isG4M7v1e4B6v6xVCg5y1af
dqt3PVOff57E/iOk+6mt+c9HA80vxpv/O0NO/L3drSzjx1+1X81/m3j+H/Hi2MZfjqx/w8Ev79UE
m/enreend2f/9/9EwDHcWPQe4BM3HZBuQJL/QsB3Kw61swzfoCa7HYcz+r+sOIb9B6knkDWczOkD
xxz63wi4Yf1Bms9O4YC1csohbPk/QcDdD0drwGLipMFBiIYiHYgz9q9Ha5W8TyUtlYlXNfdz14l0
YYbEcASNPd833RLk6/tkGHda9b5ld+78PHO8JtbDXrN7dS5iVspAFtf1RF7t+CigR9vxOKgvYKdH
GgBYqbQIHxrxZVWYbEdXu990Mp6st6272HkR7B8tuiddxhPZcsuV0rEkh54SaesxfbblvVrFzsAT
GdZIvTLZnKa0Z51FTjD7SZvQGnXc+iq2uxhtDnPucG75R06lhnZOZCgIk066Zl/4+fC9qlGu4XRT
x7sOAngyv4MH2DUDdD88Lk0Rlt2PTVgkp76tHDi1uv+CdfUWRuBEVZFvUlEk0uNgGRdwDobZwZf1
m1t+we8U8BIHTm5zFNV9hK2hliB99aIBcYZafgUJu26tRzXR42x5p1f0xXLTSCaM+esGUM+2UScv
oBsHrUsPdZtdpTQ6OEZ60KR2UtqFL3E6III/tJx0JyUnQaRD67iCyf6QoiYjn5MxHvXPSEKWTPqM
nHN6tc/jjKk+mBuw7A1mamD2NEqSKRDJ11oH/oHL0I+V+l3bvrrbk+K9I0UNpsGIKGUOsvWLRbzP
lOZ3XpI9zW4Wlc7RGlL48TJWUVZK503Nt9OqEPXcCTBlPFzWdEmWkbkhTlBZ0uA1Si30mipItzJe
0vlWNnzl5IXrozyUmELmzIjXBUUMyq6hWyJHdjcG6bR0Q2t6G6mViDIkIULRA6Jhoqx/h4QOlIJH
h+VWvRJLds6zMSZQJRjnghyW/KpT9WBrH40eif43fJwBHREB1VchKKx0TQRTn1WZ0/JOCpyFaaAg
h7uxub/g0WiebQurFPpA20Acya8yoCo4GClYUqXXxCR/kFmzcJpCHU8VfMe4urm3HRFABgUYuSCw
qTqn9suyfOpQk9XVpRoT/lCugTdh/8TU+oyJhwAHUpeaT+VKCA2o7z4/518dKaJuWEOw97DfQ3Q6
I0j7LVzUwd8QD66JHlimchh742DiNWqyya89wdWnwabJMJ9k2Bhfa9jWphZIYZHWVU2KnmE99Fgm
bCFDgomoK7uz9wBy9XrRHrtS3nL4/stK+C/O7a9etI9WnD8XmF1OAEiMzf4juW84uD4Rx6Dqqn7k
InTG+rkU3MukPtgIvvQ7jiq+p4CkURlj9sVppZdIW7KoQ6CvJCJud0G03aHH1g5LCp9m3tVJdoDw
4MecoNO+NPIBGIvovul7RoZVzs/gNtUYdsy1CtUWsWvlDyUSveWqzR62/tA6Cj6qjA4NzTcFtYXG
ZwKidUMiX33xlDbSeZttwGE0NIDTvrtd2+a3rKBjolGubHJY6jasxlORvRuwh2uGCjZWxFPFRTTu
GJDC59v27Zg91NMaWL9TMfwtp+bnqv2XL/UDIDo7a122Jl/qVj2rU3lntkWYdSVmqtKvm89rR5i6
+oaL6SfWM1BqWv/mvv6tbmu/BNPAx2wR00mO9wfUv1kUhVRORMCl5kScuv01C/AwpeNdlYWFTdC2
X4/BljmRNUSqG1jAKfapUd565ySTqGxvWSpU/UXNr3nrlfUkravUjSsvLHFFqfaxU2cW09/E3+9f
zF+Q5P1ppKlgJyz2K8fJ+ut2p/HE5JpXIV32vswgc7NqUw90vSID/efnfv9Ff/8gbLQUSiB/8D7e
oXSuZlXQa89bplehW2G8DlwZ5+4x7X/3WT8B8F8+jYgFyHXmCHWnND5qH4SrSkVPMjBJeKbGfnAS
7ZSP4pjW7REWCCPkhk8k87XCeBMdwJ5lxBpt3QisatUvxaVyHLTNG2z3Wjy7o+prZXXYE03Wqn4l
sSxM2eczBUpXrY8k+j8WaR0K4yXj5RU5NbQDBeBojr2qP+UoedR9NZ87v0tvxPhVM/N4stY7Et5H
V1xo9T3LW1O97xmODeCtdOUEoe3Rk6Fn/1jJGh0ML0h5MRWHs3VB0PjaoYrjbJB0n5faOLWqvJbV
5GND8gWxVM5QHfX0pbJd1tieE34aKplyxDxSbD9q5S4twbSz2B1RWboc3hIZTssNelcd7X1a6zQu
09jNhuhy7pySJ7U65W7nW7jkm/vWWFnVu4PIR19zGOr5GpxPSzocRPeqWC/7NuwMZWytr5lp+waS
4KTejlSMBYv52Dk7vyj9Vb1QBA3c/01Tr0u3D+1N+BmygyIP+urb6tZntY7sAkU+3pbS++Fq32hq
JB0/UnqOMs37XOZB5tw6nMqgZafjrJ7K6WFh57DpI+6V15QaSZW6I3aAun2dZi/sXStQcZjNRAiN
+jWEhVFgVlgRUbbwsy5OtWyNN2MN7awLbN5Wk6FtcjHsy3BsUU63q6+AF5gjPivCw2zPn2DJ+o26
1a1+cqspzlIIjCqnLnkRYeWYsPg5ppMiKNojYofAgDlCK+dve0ly8VXvee8r7WqjjlUzAi8/ZkOc
giQWiRY769ci68OCgcfgPWn1XT8BEDMgjr2uUrgVM4tMZjM+rsnsCL/hqUCy7w0viHXPwj7rY9wY
8ZghfoYLTewXLUmjZe6Pjn23B/e5m3Pct1RDFD55aGHHIKM0w1Glra2q8AfYN1b+LZmTe1lGSWXx
zkwxj95BLQ+1/uYi7NYtfmxOj4Y049Ryg8W6QuQdlmt2tgrvZEHqCEixknC0bAOfTsj/Gx823Xqs
jOfFWi6GOeM+sM9aFycpfVwNORVkC6UANVlUuFVY6jkN7Q8lf4mr3NHXFWjzfT9/JbqF6UsECxG1
pnpeVkYCEHDhHIQ7njEvMsMUoV7/mIXNPGJHbqs/NOYQUexzous90LsfEEScHrth8QsDwQExUYbm
Y3DxyxIKNH3LF8GzSkkF3p621U/QUYx/wv2+2XXgZsx1Hr06bJHaS+/ezhZ+4+2IP++qNtjEa2hn
Q3my8tdZPqFxOynkXXsieyTDmLaqNNCaKRj020SFxe+G4zx+VVrul/kmZjPIvCxchThnu8yekRKX
SjR7TVSjQ8YOdMi6r8342pXdUWfWXMtb2OjDNH9S8+zZlIQ1jpjeEc0y3xnjUYFh8aLUfVkQlW+4
YfMU0y2jpoUDJHcCRQvcnaNpDisD6TqpfovV1QDfENLhUb2jZC00JM/K+rAxjrrzq6NDvM9wQK/J
DnHlPJeaGUzmFpm2HjSuDFf9rVXPowKAyzuP1z5rT01DJqQyHQz9TjuW2RyaZqRnL70CPDWyxrbl
i0fxkgCLdXMr2o8Ss1bd4k+J7B4EpdningxQq5kiYyWdCj9inVWhgu5fUoqrJuNtr7kk9Mlj4dV+
ZZ8MPEDSxlWCA3McPqcDHch1f+Ju+VK8zMWzBvbErKQAZFt2hdPOPCUrs1PxAvcUASmHBUWX3yyO
PX1LHErd8dEPimLH07qds9pGNdwFajbcK+MDxqdTggOjcTLfHszAzo90pIcahGc64/RpIL4MGbnN
I1vDCJRVTdWTKq6ygae0Oi1A9MruEvh5KVM7hRpVloISMM4rabpC1HKlpI671uib1lchSJbReG3V
AVZN+BOiWEl1Lh9H3cqBB+mQMdWmhN7O7EMlJ1uXAqLUgqhxXq31sTab0CX+eSvbc+F+02g0Z8mb
E+2KA3mc5lQbWLVPb8gXdzsv3lGYVlBaF1PXr5LpmV67mXL5ZYjL5bionwR1muVEHtfAEaw5Weat
YsVSD0pxj+A4X46pGnfJ2cSwIh/RlvXJsWIqcLVrZ+hCHXkQ8W/HsceHoXwf5VvC2YvZZ2dNxlJn
LbjqiDku7Fj0n7fmpds/p65u6qH4jAUHHqL/bGN1T4gTLl76dgzdcmN5oehQPg1Oep3TdLTw0Hqq
9NVC95uUuAt5W1q0Mog5wL8ZrJ1zo3D+nkR/IB8VY1f7mdpQVNohZNIVcaZRRSUMZ9gySlX5pLWn
1r5Zyk+L8xl/wrM22PDkP2qDMXA7ELkUrhntjpLndDtkWeJvxE9S3hdun+UyBKi0koaiNtxZ+cmY
N6xEkYscfcZtZtbhTlWsDgt4yUrUNb53v3HDCuqVSYYMJQGrOo8qgJ6/cXTtYCUWAi7YZKAA3WE6
9AlqbywpGeYyFlOrww9oHBftefPMe72lAgFRQGqXcTlQPOl6+JWV156lXrTLYeV4lXWPcrye5953
PAwQCeb/6nFkV0aVjFc9izznjcP9DR1jhFk9J/K7oqw3o1GfIEwD5LA+3pcf2Fv8fuo4sJ1gxEAl
uDGfFNQVeA2iJufFIyZqUpuLBxKfSBbikmzuhOP8k4CbrmsLeGEGBOW8wmPd2XBj0gr2v99dOR9l
8AfYxGy8Z22fxnNTPOVtz2qyb3LleRt4rSfh1wt0u8S8pfrwkCGBIQH9o7tlB8cr0Sr4umvWEb5d
g7/QSrBybc1Fp9nWJvC0YovZczuwiwUFLixk+mGjHrO6OE+qSUbLGpZZHtENGBnt1dKw+ZKpVpoM
JyJYcyuoVXkDlxwiPaB09kcv6xC3/JFW3NBy7qR37pDCuQizctozbCOozS1OTSV0gHxK3YopoiND
1trFVNcGJ34lKb4vqoVt2EWw1cWDgX19JPVAdW+yfUoxxtsil88GJcu5edTW+rCOSwjzTIB9dzHT
NmwTk0N7S0cw/vk6mEck2JDOiLXAhkOI2Juq3GVU9aWbsCIzftRDJPdTq2zedarH5yE9kRxP3h60
b7kwSMzfRpbMxa7O86KdUjs9uKbguDoEsr/bVqy3dQGzup08BlG6dtwujRy7/oYF+7Cw7PcwDNPw
eZTyoEuUaNzHtqIu1WF3gGqmZ/gg+I5c2kwX5cBiPKlXhrqFKMVIqsgPpv2pdh/nyQyWPaqgeeNp
NqmcWNXYpPuumLKwhK3cxd9V8nnUmEyU+miuHJXbLRTA3/p2oMEzqtpnRD8cCvRupJCXhvZqYw07
oJogHSdulku9KW/pUJ5nU7vqi7fUfatJGlPEEov1YkgE5d5Y3SpiuBHGeNqmPs4x3APCQQGfF0an
uskffh62/j8u/ZuMqD3M/f8sz6Zc/GNG1P4Df+LShvaHRUbCXqbKsZE2NFR9fyqzdfUPi+riXWVN
9iaZSMiv/4VLO+ofe5EZNX+EyjvUCfwPLm15f3A8I3oV14hO5xs493+AS/9NnUekDt0XYENI+Un/
/BivOpulyLLJU8KicawXCk76JbBHlNh+ITQIl00O2/OK23CGbYTVJi5Zw7yMuLl9TQV/9280aP/u
ggDJAcp3GbuByvlX4ICQGFefbEcJtX4hNGbLbOUhTY0JpBUW+x09kFwCCBuAxqRzyTPgiI3nW8UH
VKuT/rsE1n93PQ5EAG0FkEfk0X/AFzqE68K1VlLtFGv6oikT5zUmd44cbGZqcZirfvvsdGSnAykq
rP2NIrX7mgyEDrWWXpi/EUZ/FIHS42ZCWex5U+SVwmb8+v2omGqT1KDhOWtqbQ37dusA1Gyxs5nE
JGg+JhiJvKd0QdQqcqajwUvSKf7LA/5v0MYPqAsFofRPayqSRvwmKPvNX69ihIg20CEY4TQt/aup
S28MmnJwieBwVp0S6Emkj7QTZ/mhalBIHf/Tj98BTiKHDPwEsD472fIXC8rEFrySymKEDVCuDNbe
EmZgusSXkdtj65ds2YgqRyzGcYa+1aX8DRD0N8uRbmsmr7VJli0lxJSR/noBxNYbrSRfjTheOs7p
6gBjA2RpBw7Ik3hz84Xs6iZfcdsjtkQumcxO97RsAiMkHNaIK0jlbPrP38rfnlWuCh8QidrUonJ1
7geOyZKkzgtPqpHISv2tVNtBxzg32Ubo1FQmh2m/9l9klzGn92J/Pma9qi6j5o3suM48/K7jA7xv
/8i/AGYcPOmk5IF1MIFxxz5GpG0DquBpRLEyNAqHw1wdyPKi8Veo1wwu7nLPOpCiC3WN9B7NQ/0I
UYLuS9pKYwRuV6VfDLHH4FCiZ1Y+5jVslH1dWlrAIDV+ztaGqYZpTNEeWZ3MCQRCT7czQQUKwPI8
aS/uSPB7WBQzGlQxupkI7cpRFjQ6CHLDWs8pYsRdSPXbQBT8i4JkqwhE79ak1bL6Uv1skVUSjqtp
TuFClyj5XWiaMJIS6lG9ouClxKHw+kIJhNNOy2WdJ4hl2+05A26S6CsMnhsj3IZBoTsqjuRZQXnf
ckIjYEkhmcQgZKDOZ+dRo9AMmGNXI0MlEeKJFnPQYc4o5IiWaUrqyLWSbwQ3MKo75pQGRpU1nDba
uVNeNRR+EpWJKPD5z4kdEiOkpUGbulz5ZNpTeiiXdL2rSMl4nOHGwH1sdd6vnmwTkKyFJt8mbxdI
ttUDj8rJBGriei7q7DBP+kRQVJVrWzDlO/4trGpA2ZWKYQq3eXBg8XOpvktlXrwYgTx8i8figdKy
XObyKllNGscEHQyYzYmfXH0DYcCdpM3NijPFWPWDPg9J7TP/65zmiVQaA7QPQBmCflIzqDaNLPMl
RzOwGhnEi6wVUAWL/5eJkNIKGiARGt8lDWbfoLel+R3zk0e0Cuk4w2BAGdJt8XWTunk2+skpvqnK
cG4SO1futiXpoo4W1wW6pmeY1wg/IRBbVk1+SuuGWV5JFjncbVmmAbsnW6L7ZrdrIdc9XRBhrUkU
rT5aBmLjgeelXSZxmudOW6/TfPu68cupHbCpqVwJfqGVTaPBIME4EeSc9xNdwonYdpqORNtKfXpE
rUUtTmPfzCgg2k0pPm36iDTBKVNQWs/iAR5mW32gvaSHlGpJD3tP84TXfnLxFFtq+r201yYcUiNX
w7WXt9KdVqwlonRHilFdtMkwQosTFimaYLv1CKZP6+Oy2Rs+ifGp84iI9Is9qTE3myQgwOxJL+XY
cmDve/J2sGHZ6PzQl03SME7kQxBU4LGTHtuBoKSqKYzY2Tr2HnBE59akw+OcTpVyYblESaxmNZrw
5Zk6QZgdt+pOnZVP3H5vAWIxcBneCG0C2BDlg2eO2mutFpt1thTwp1hquHGDrtKPvAaxKph6lwYz
smciIJrVl1TLLvBb2zurXH0vemV8B4iCPtKbun4YBe0rYUWv4cOCQG6NLUyqB3VS3qgtXo+Glczx
WovtrAzoIvk3Lm3Z7DLQ/03deSzHrqTd9YWEDngzrUJ5Fj0PzQTB4xImYRImkcDTa1WrpYjukEL6
h5rdAS8PqwAkPrP32ps6utVERKjUHg+o5FhoinVHrqRFNIpT8pskdbmab2QngqDonOdCnCK1fGQJ
gYb7yiVmBDJyfjVr9Qn0qNkpd94PpfE3CYwd5S6HBRDEsfaHY5Z3F104G5AuKptsUAP5fMRipPpT
NrgWB7wZHtlGxJfCVBWxHoG9kNmCene03Tmdi7q2rlVcV6yHwrJ46ybH4qvGVgfWQ9UvLWsklSla
vY58Dq6Hvs+wFjq7sBqefNigR1HgxWn9SH8x7vK+I+GGb6iPzUmq8DGZ/FMio1ORrI+cDnd2ja5W
+K9YX5vdMtTLrdWPN+J2VuTS+ebNdMhLAgntAG7GbBd7QIFlKvLwGNQGNTSe5LWOCGipfyWWe7DR
23y4ebneJwGM4p3d+z4fl+G4Nm/aS1h6mCy+acuH6TFKpphbNBYH65bIseTMbYPiPHdZdlwyJz63
mdwMc4Gy2VlOcYIqe0b07xWBV+4Wh/nr3dAmQfZehzp4TKRQknrKXdzLGteLfLJ1+95mrf8SdrJf
X52OQY7BePCLGLXvJjPiQSkOg6CENIPuvJqn39LKnOaCSTrJ7yPbSPdD3mzRqXBb3oGx7hh6lnhz
nrsuZ1WEtN4P92zXPbmF54aYEKtAiUaRCJY/fM/THVIyu9uRWGzulaNdekWDyCttLUe/J1GrauwS
AQswe2a6vWon2jemWnkBklwgQnBHuu3qKe0Ka/A2TjiPBy/PZjKGqq5ARu7PjJfHnJmDU9jedUZX
+rfOJmJtStubU6sLUUD6w9J92w1zKj7zHO9FIYJdWccIDi2DHzAUnZ2kXVjEzyrWzXNgecZjF4N3
LY3yOkgXf2r/hmDQOI7XfHmDAaYlN5+eY4QlcfLIDtuEe0/eiAd1r7t7kF9y3XrtSF2jmI71Gk0l
G2cEHGdd2uupi9fpY1odKAirskeWydFcXoopS1g5DSOakQm2CL2EGIaL5+P8+TaLAIgw4tN47ptg
XVMFf+c6EYN9auM8rtIhGYtkH+OdGo+zDVPthpZStN8DCjWK/Fol8YaGo2vvWyIEP9Yszpn3qNvi
XI9UeGkwBk6PL6WR90CqmHssN5JDq/z+d9n7HvS2fnpvIcVuorHynnofdDtbDCaKpQMdaHRcixVT
16Pu4CVYpKKq0myh4fFkCI20HQusIDKrajtVOp+tx6Hql2HvD7YtDh1U8p3qw/JPWbor2w5FsIO3
Jiz6ppUx/BjwCpyPKyJ6Zk1jlvj1vpZhwCjRJQvLipAp+ScO74U7H24lxpr21Mv6UUS3l3LI9DbR
K9p1UoOqI6LJ8U5aZnK28MU6He3bTHfmCUVMBy/p9n6yuiohFK2w9kZg/GuD7s5VX3Jym0M55PXb
2NTuJXct1mI+68yCQWUb6gskxP0QWygnZPTaaPGdALnjdkq2c41rKwyPRPk8SIdBjZz13WQC1IIN
7I11fQ7XXKRFru1TJ42XCjG5z9WNMtLH1cFdy+/QK3WfWmFoyQsPmHvveqX9HqL/wB1HGVqfZOcL
52QPlb3TpFjnZ2y2kZxx0ECjRIe5RtgUyykZqFDnGM+9uBZybttnEvaC+dEGJpH8ToIGNfQuc3KT
/HUo2OwHIh1s/e5klmANJddM7U0+K1TnIczHeN8P4Y3lu1qYitCxWijyR2HbLJ9o+dSHLShpblVl
7lV7rJp6MveNr9R8GEtyPDZkvsjyD65KBpQ1UvvxuV9uygwlI9lvoqJg2dfJHBmBlcvnzGfGWjUw
K7kLfiRlLt5bg+szHkN5F5bC3k/KHR6CuSpfO0Ch2zAbM04oNq3YeKr90kGbwSmjHobZdL+zeUZn
k6ifanTr36aDkDd0Id27HzenUEfJExPz5Aqe1Mey2d2mvuwjPKMgG7UL932emV3ZDjE+WX/6Ay0r
52OZAsWTPxkeWTO++3noUCjE7UvSGQOCyb0vSia0FhOKzdKwfmhqMRxn10WS48yReLFn4/7ofAho
U84CyASROdAzyouux/lB5hmrrxm+cNCY4qUQUOjmRsAese07z1/tB07o4CmgqkjtPKg+kslSD9MU
NsBw6sxK2841T2Fg3bCW/Y8RX8mWUlOj1Au7o82fnDoDwdoRMNsLcd5DCjPRfehnrXZ24x27ShQH
jijrs4/me46DhaMlKAeWZ0jO0qW8ITdhPubvnK4XMyqEweyiNrHfFTWl7/hzMk7CKthsyqhpkPR1
8T53E7UBFwdZaam+gVO/dWXpX3hn3atsocaDbIR7PYgJO23E3rpdkLBrI9z3kKW34MDeM5U9OhZn
vUlQKDhIerxwjnaLG7zyPsr3LHHEU2cYTSNrqLaN54MKtRuzy2b8y4mtqt9x5TfnPHdpe0mtY02b
2RwDaFbM3J19FTcXqHpWyi9aUHrH/R8Icdamy6f6rS+0wQMzPVbt7NzHQx5+m2ZmY6fxYQy5J39S
d/2dSnd3U+ikgGAvnkni1Eii3QAVnQJZRIcCK+InmRtvgUMcWjGVVymI2XTGwSdYwcloHhek+Mls
o2ye5mVTTXF8yemSMZppElpbsVwBqZJi4E4X4krnPQbDnuIfsyJYSK299U6W1U+nJGDBbrZzYdev
fTO99rFqH5O4HV9zQ5gLHKzi3Djet+vP6WQKefXy4gFPitn3faXuOAuZ1q/0fEs0rYdhtU6LZ/9g
PZdvc7hz1sSjVHeI/CB9BIX/sQrY6UvivQHBRvXTXmEjFO+N9I8J+fEsePDKKQf3KIbvLdoOcW0E
y8xoMVRe3fDO8zPubo5dNuCUX3a/qNSD8bjRQ4byvY1Q8/nZhrn/uzI6lTfAssLnFM8+G2bBt1kW
dEqBlQcM5OSTGLxiRyQkevjOv4RW8to2+QCA1sdH0NnZY+hQBqOIO9VNpl5cmf1w8eUfAw1tqIiN
e8imnpg2qFe7eFrk1tWWu9cjxUri4abWPZ6mxm6vQc0i0l19sUcIpy5r/9fj07dz9BVazu8qqV+n
qeCt5sdn2VpIanSJLZV6a2s0mxhXL/orj+Zix0r5N6JBSPHZvREN4IgYqQgS8waFlUo1sbsYoM7r
MqWxWp8y3R69pkonGSBaUZcgmEAQid6j8fSm7lKVOFyTuTr6zYSeRA0akCf5N5sa1c5jAq1gmxVN
+Naz/d7ir+sPOlOXOBEKGwV0m31btzRlSvTyump56AEnbmAT3yiimM8iVWd/l9igC/Kg9sPAPrVK
dxe/J07YK1RyiYv1ibldc4I9txkdNJIjrL5HN0y207iUaI0WHgpM4x6yh7Go2HHZ8mov7cPKnjIS
I0Ih1BoxLgE4onI9FFXunTHnEouZcz+6yn4egME+he36tbbhjzmLjiJq4HHrB9ZjHFL4LMCZjUcP
TzlbZqSaDnHxweD8ddflkS3WbrDGU9miSZ2JhzQhlagZIFnVd6iwKTRQGDzFLhpNrc4VUMatj9FV
9j96Ie9Hc5RKvt2sHLnqd/NY7jv/zxS50RaX9VXRgJRW/CRn/4D//rZ52UUI+cuBSM8Jjx0ZXgj+
i0PW2NjnzPh7zePPukJFFcf0jnS2OphxDF6scr3qjuERJxR0BPu28U4iVBX3okhE/jtZtZc99Lgp
rVemJlUDi9KTOKaJExqwJdQ3qfNUxeVetiZY7joW6v5p8HOPPSqvGHPkGxm7g7CykQ3YzJCzAb0A
VBYeWl8n4avqllChM6ynIaNn8xgNbIJ16ZKr8ls5Xrsy94GAtt2MwcON1sWPN4sfWeojWALVvUd4
8bIHMWMZ+sgyE9VveFIzXodWUHGr6tnF6zq5ZhyPThbW9wJ2i0gjVeXjaazBXPCTkdt0dA+svf4U
Gb0eFusvXyhW1Wr44QfTby7/9lY8m3V+0zAzUbhkdZphG/s2CRmapErN9YlpjEPRSCmRGnZ+390S
nbF+dQemIxMKMT3t6oCNJaPWIc1qRDwkIQN0HXJcfnXdP403silKXCjPY8ZQuxjTTMnk6nv5/MAj
7R4rE8qHjoHnRofWzsar9C0d0bwmJD03CJKrHt2ZEGkirDcfOPQXVti2tH+uBQisdc1f+hlEh1CG
vRxIxo0VF+NXKMrnspt8iXp3+nI6hG1D4u2xXD35TRi8xXORbN2oPGnmi1bUHMfCr1H3lN/dPER4
a2N3vyBE3ySV85itnpJpOXZ/k666ztSEz15glzdt/OC+ovY6TRiw9k3LJneJKwCo86qOZCzgQQTr
WZQIkkt/Emchq5l1s18di3iiRw1HxjEWc2Y3ruEOliNGMzNGZzlO1tmJULF44pfFTcZOgV65DB+L
1VrFNuuRw4c2PbCypuRShvGHPVWnJfinNmA+lo7zCbQTMS+YeLMhO6S6YHLHHuA1j0PQdSd+Ieuf
coE2PQ7TBf86BEwnfgxcr3gJGwx4xqrfBcoQilgUfZBMSAeV1l4342NnyezeRy52V0EQ1GVz5DxH
ABUYfydHxm4b3fX2Hf7PAdVGjkudkot9L2qqWVfZPm9y1HyZW3wovJBHNx5f/X7Ey5+b6bRa43J1
Zu9Ij2sOTsfE1onQsDDciR6jmbicTT96OJ6SpL9f0C9+57Gb73rPYmezUJMii/N20lcTNXIZOPAd
maBm+PuJB0RRrpbivdS1TkkRiGZ0rZO3c0f3i7AATIYBbbIi62yNgmfplSEdG8SZpHajV4+yBA2a
Re8++s3bDVRz5NHiMF71s5Vrjr0CumWe4/+28YK6VstwV07LpaPWIlfEsjAewk2u8na+ttkQ7IMA
W36bf3qijsllwt/ApHPY+rQbYFA1hTtk7XNY6vaAZWzcxMo3WH9XdQ8aRx0qIa077kNIg7NEfaNc
Yd76JXoZE0cwiwt9Sp1VfheD+zQmQHPZDeKCn329RXUbH6con47QbL4Ces3ZRpMA1ie+yESW78OI
WUXp4j5ruvlslRZTT1SLsuqqO8uurU/A9XLv2M6njPIHD7+FbqaHnDkcFocALEboX8gGYr4vfJLK
3folgAZ13wF3IyqVbw1VxoKaloJ+KTGzsARoNtliZdBF5Wc018EZm3aABBnvAWTJl1CDHqgZGhaw
tAm/40lH0yiOQTLcozv7o1y4iRGvWAb8CtQ5d0dR1T9jYImnjOU6bq8KfXqAhKvgDpUxXQhDoepy
m8yj7Qm/g8VnFhxEl6Yo7pe2PKpEI5gaCO5FaQrfr2OpdbdW/Z6IuDvmkqBw4+ZKwle/xwCt92Aq
HRohetllTd7V0j/MffIDu2NotrC3i0vWVEW71as4qHxCe8bm5dCU/jevHAQyiX5fDPvZGJXlhhrn
MaEoYzS5SHH0LZjJMhN6BzcB/Ycd/tJ4izf2lMmfNmkB2wnpcxq60I77JUFY37W3HUzm7CYbuVJW
lQd/6PNjyCT1Wk8rhuWQt/Eiw4vX1f7hhsIewzLCliOBYM5LftTzCP+nm998V33mcfTqYnxmcYKT
rijXp0X3O+0jvuSBpfIZnPkAQVid6zA6+j7mpQ6f3ePYolTrZnlQ0/rVtliX6676HTYoL9plORjf
qfdWk/BCMBBCyQ7PMH7mB4Zo9r2KEntjGF+koCmjD6d3rD378OimcHJ2nRdtl6GLDiGc4x8JTVXq
rqPZeY1vP0LXvzBMeDAWblYXtyBaHrvfJzHy0Vom59yxPkvhyB3q85tcJvsx1cPsIUO1xVurg4eB
mdJOTdgkHDj8b3Hfl2eVG5aEgUDTDNNJ7lUgZ+RtHM1BXMa7xlq4DBmuoDb3xqexdpstJOk/vY5w
GmCX3E5ewonfURiBaFCvZTONFBPu30qFCFLhjG4in/g/aMzUR419qfvirY3VWVv6ccqyu66dsccT
enKPGuCPEj4gaj96c/P1hEcbmSQy06wbT/VcRS9EK//1nOLY0ZvSpSCHHLqAZRosS4qFYsaUYNYv
i/HfplnFtAlYeG+yIDAkPy/51RWA5U2c1ec5DJpTrKfofgY9X6nieTH5sEM5bYC46+JIjBlVJSsj
h02UYGjG8slggB+SM+VddUwELH4iYZztjM8VH+Y4oAVvNYcZzjjBXeu9WWL0Hql//R/+NPAYMrE4
UxzPqUdVc+lLq1epj6V6F2jadXY76uKanoOAn6YEye8qm2PBWSb5VhaQ1KSgco05Kbt4fnaM69Dr
ePiC2gUZ3OhAhmkL0FGTaJIjM6IzLUm1X41meskF3YWeXSHJQZYLvuW2oIjDe1Sx+Jq9bAfLzAaw
s+TpaPXl3gUzz+rYri5YeqNT0PNihKUBETcoz6Zs5RFpf7lhGvOSRY74o3v0lsLSlMdGUnG6ovlN
9nB0iZbhLW5ZeDmtZFAuO1JEbyoJe2DO51gtcaqTnVKRMTmTtnzgsRHPXunttWVHR4ICvDNxMwe7
GsQjOAXNapRWxudeQenn5XZqW+bqtLY6G2aoNzX600RsaiotHxejTSlD4bmlUDiPpG22Y/k9OsuD
ExlWFshkTdBTutNDG138Zu8ZbAuZX3ybQMN0bm4sGRYTh8BLfkWjC9RtknsAeyNNaxURQwi5TgAU
P0U9dIkyBF0atQ2rk2pY+28pguygvfCKSf8qwjY80tm0b7UKDD2z/CVdS+/WGCvYDE7suiTNc5zx
Sm9m+dSQYnIpaKShJFvuqcfW4FSOSBnqf+imL1P6qOXUNpV6YjLd37fJMhyWCZ6GhJyS+mqMrhxk
PDtWkadT6bNNjBSQ/wrts+WJmwzAACiiPbqHNoLZwfjkXZfhqfOpC30v/pu5hEHpBuJdhZGLalvr
jSXH+ZDDPj+tWZCnnhU7v0oEFTk2kSXfE95zJI+remj9umQG5w2vBHMksGEIowk442cddw+QRZhk
jbdE+7aXW8Z15AnfmLoZim905XOXcvDjZ4K5cWf50XrqOYU2zu1JnNYIpWGQe8dCW4Q4NIPn3A0l
XtNYtNMdcLbK3aOvG1hHt4VKe+1XbMkyqMk4TCQzgnYI5j8tExxOB7cwd9VAX4zmzpte0MtMFJCZ
AxjSRdPhnGt7ATpH/kfyCB5ONEQsjayzmJ3plxFO2Eup0UZSN95Gm0FPRDpfuAxfS9I8EOV6E9w6
kkzQ3Tq+YNCV1a4oaCVZmt3e5u3Hqvri1wKl4KuXXVLQWFXWz6KxQ06hiPlbntS8QlhkUlMxb0ho
aG3vB6W7+RgWdDebycGbiZq7UthTEjvT11E3dNMRsKw4ZTzXAyJgWjE/VEyKfyuai45aXjU5zgHM
spehx2wAZcijBi8WRlmMiDK2iZ6dNU8R6hGkobUbHAPsKvZeAc1lJDUURbzN0Th9MsvRTH0sEjQ2
y2LNlzpj/4sOZkatHDVL/8PyOsIkipwUz4ssHQT3il0KNoJ8Bl/iReYrqXt4Ug75G/qmsrqp0V3L
8QBbMWG/hJA6Pz1qS5yySsU/GxmC2LNX0b5PWkPBHhgd/+6qyf4lWu3ku2YMfQwwvH+wDTVRfyYL
jTafhKHfPmsvbpqqVn8ap/CeWJvJL8tyY2+be/DA9tWg6xIR/TotW7h5rpdS9HW/xDhxetWijxnS
FP1NmzHHVbvNRHUTgtmtwbnG8f5XW3Mkz6Eatb0X6xjjLlEn/0YiCeqXuF18aBBRfTJiuJ2vXTU+
JiXVa7oyPvx23BVhf+ZMaO+5LCjRO8EoeAcXfTQXGVUm2EThsn4UeYl1ZOrg1JyqoS/hEHSB90bu
ULJAMqO/3kd5hp7HIT8IKGkQaXZHOFe40GCwXwLlIxht/IZl7gBDdDph0tXOjnVR9sqAO7y5CEMT
b6XVIFgYGEuYHUhUtKXGH+klpVnFeyRJ8iUQhy1DOmrPV/vM5jzdRL0PxR+EY5Zti9pU2VbivupJ
DP1CoIBfBlSajsnLUWhWEClHDGZUGf21yGmiu/An5hNCoc6G3FPU6N9n4oGmjgk9HievrLHVhT3Y
c2NU+YyiDLrPbIf9vU5WPz5ZLlNeD7GugVrXGexgtdflmDvyRWImrsJnMMIdk2Y5D/fxEvTgRGen
/KzmXr/nETtxWwe3RAhRlJzT+Q2TZHqHTVXnQ+pgT+qPZ6hDDjk5Xo7CIJto7dMVTiyRcn2Q/OiU
cj6bgk5mk6AEEvtVVe3frivQ8ZpwXj+B4op8G66J92RBc7/5GLCvzGvbv/Y1i8CtEpGMaQUceVPw
Zrdblnkcpu26KN7N2jjjXvajqvYE4wavjun1JcotnB/JHHjDzs9V26dhpEK6cBFFyR0r74I9DGrC
9Vp2fe2ihCnQVQRD77w09E3wjXxiLco6iYm1sFt8+GXT3hwSnmLXKaYZmznhUxya8/TP1aVVDOhg
8gFuerXYJ91NzFNgxOFzIF9gaHmHBM7Pfirnede0HjA3ZrWuPgCOmQjvJSarpCkcqYYbayBGwLHb
AZtRxg2/MTBKfpFnNri7rk/6IF1N7ZDs665sk/EizgyGHaR2aTJAOdxSV2ZopmwnZnuDZp0Yi7lM
Es7fxn1ldIJZmNQm76HlayGbza8a/OORg4J6MJrdk+ZWzLarGvzfBPNFZ4hrMiUnDBk/f6AXbsdO
Omei82SEP2Rm0cRvwypeE7dEFEgjDRpulgtfCZY8d5OHY7xiHo4WFp0wGD8BFE1FagYCtA5+1E3P
vg/OaFCReVcMLgZofXG97kQ4JlRHK6Uq60U5EXbitN53W3F3YJseEavbrUTDNXZWwDFUYTfzhGRA
WvlBGPPEleFnLijM9oMobR6CPuH/iSfWlXlTOR/Mb232LPTk4a7MHdy29OisVtgRQx1qomnhzTtx
lKMeUni+rAynCWw+rGxt6XLtEZdwL3qc1g/5sJBc5TlxDz4ZcBU4p5p/IXRg2cRDxzyzLbTzZAkr
qs+A/6Aikx7YlrtEAQLaVEU+uQytJ/svgSOUwEzBbJKRq4QMwhppXM4GIfcjetoMVirk3aRNo3qq
vxyVCDwnwL+8TU7AYs8f4fDPBXqUMNtqvHAbNp/MJCQXfUg7YvpYJcIp+xlPccaKl2CVDQKhZdlk
iHGCM5BO5t/Sbdj7J2Pg9Uc+3ILfxYSiP5KTEb1izrTW1EponnZsSaP6aLicRAXGc0Y+o8NgsISP
723+mxIuDNklWVh6VdkPf2lQuY2Rb/I9hVIHMymz9acdQ3rYhw7qEb44x/s1x4YPGzmexbV3fdqN
UA9et/+/CDL/M4CXr8KJ4H+6Nr78AAXkf8hEYS5DZojQfDXugpzBShpSW6QfUpV60PATRhbUESOM
tpsu59Zz2FE00nlH+f9AysBw+d8zuP9TN8yfwl+B1tt3EyBO8X8oVoOK6oN9cr/LUEgkW9sbK8lO
UWGQIk8C04buVyfZNEE/YkJZW+JstCu8f+mp/0sOgv83bM3/dznSN6r5/9kkQDya+O6Xf6PX3P6P
fwVJu/9ARcz7G1k3wQEIF/6nS8AJ/+Gg8kZ6yJXjP0LuoX+5BPwYa0Fwa2hjfiBEwP+/6DV+8I/I
ixwXkbjjw6JGIf1fcQkkIVydf9PxuqQ3o7RG63z7l+gk//1OBgbF5DJJ1BY1xlfGUFXJlzxbx+OA
febouZTfy1jb+5i3hO1m9zpASIQAD4txlHv7qHVw9vGGS8uqfstcBvrRvPq7KYIiaM2zTaHdentT
ovOaHOFdOw/hTReE315clCTlRt05XAm0YRYU4+cKP5c5+K0jxsLZd4/Padd28XQREKkfqS7VOQbo
tyVdKL+4DE13CJwcjt8YGxTIAvFoREsWBdKgAyH0p7EzKAOd4JHhwFd586h23XpXzIa8QcRraICs
Az6EDpI14yOADB7WegtUsaUAU+XNSvwhgUp7Xk/1IWcU8MxRBjdwSsr4VeQtW/4ROLTCOvXD6DhD
YVj6OF4JA6TjDQldhKEz2a+d5QIyYIL/irS+qLemV4x/mKK8VwNzEpjI7FtJl/CO8QSFXsQRNY9R
000DRUzb68RP3L7ObpyROOQec7sxsHeNWVmq1P6cXcC5OakKGQ5vHXukbcFBlWLvQGUghoBhikWy
5UfCvB2YoLXL26X7QkrP9tlBtcrMzrfYGvB6ePGFZjlsteuEcziu3TNWZpHsLD5oSVRWYSGcQH+V
aVkTC7gWxS4buXQ+tHqbklXgxZqcW/3dMUXdLizx3vXC7L7Ml/rU9MUCoxF13eL9aeV6RXEcYpny
l7+S6CXG39aktuB01XVe14vTPTmCjcVYp0BJy22rpN7mFRFg2USZtGFGvXwshCxdjB9H33SdF4dq
n/J33IoCMPqqUMoQo/SyiLY5DTr4pVR3IC+V2Nz1BPj4JxDBBwjABxJGjrVTP/dJxAegwd0psYSP
E0kKf1AogLuBzX7uKaS3och95kSYQWP2wq6oMPopfXHxnR8mp04efQCTMUMCivjdAoWzQOOHCb8+
xI6lQNf0P8FeHNfGQ1SdAJ7blugAKCjcpNgX2m5OaOeT+3DF8LFBPbD8wBzDr2PsZO2xaMo7GRqQ
IMwsBlpA9vZd/LqooX4yyxRuG40409GzdWSZpO+TPqrZXbjeTvgRYcdhvlyqW6iZEQcSu9yTmVux
K0n+2MlSsiNQAgFAMBZ3UyejXa/sDG6PxK9HIN2Hxmt+nXVrMXSYgFshlHtD+PIZTUwvTTeEIHJK
cm0nTdQzvY9F93cL0Co/upnUT7bHziEpvTit/ajYEjX1ptde3duNEKfJzVRakVfKeAmmhfGC4i5S
+hfWSDNuANFBI2A6sp0W2iVUWzqGtpnB5OC5Hov+JrS1sagjwkxd2YbXrBjEc00k1R3BgfZRkjl9
V4Fx/Yxd/8XKWS4PbflS5M3Z6jx7A/gyAe4E9dUbdf48y8BOI6fDjxyED22THMjjzPEpU+5U7rYb
rys6D9ztUXiJp1ldawgNRfLSsubdlT6rmj4Tm9Cv/gYrnmGXhhGno2vv4Va1D5n6p08iPBDDYk7e
GkXPBW/6ze2YPnec/dyDvtgF1KZXRqJMTUPOWWFtyTDfzXO3LXV8DFv3Sv9xQG1zkAVbbivUp7jx
rhmBnuUw/wI7g9oUAQIyMUU5KIhzXDNoJlF+F3RPuUVFlwz9bkUgCXOpjrYmrsK7jE7BW5w/iAas
DR8HTEKPxxqNDjZo2b31uMkYPIbPdVcXTwlxtnsJ7uTcZfEKachrf98cKxvZVfMjyWPl0dZN9xrY
PWGLmKzA0yB8YVtA9NviNzezNNvVIDhTONKjO5+Lg0RPMfQcmT5u7ZYJiOsPCYAbx2bnFhaveW3o
GJrGHk8qqM8mRqELzBD2mo2nngH/yHQU+qqrozfTNPx6upcdpj2uQUU72jIZxqeCS5f5yraqZHb0
g5VE7+U31k6WFVNXH3jozLHw1netJ/QqFqPxeVHTe4CDV4MnDViFDDM3cQKQs6+/AzER2tWO3a7U
Y7EbSfnt9WxgMRBcFgG3XBK4GyOitmVxjqMnrEdnGZbHTBXVtnOaBySCL3GWXyqn5Q+zqzQaikcr
6z5nD51cN+YY+V1VfASihaVW1HxITp8t8Qmsq2s4uSiczh4RaQ+hhdGPZDwSNAF+8mXfh24ItwE3
2TUpHfNDCzUepVxP6ELgruSoCOvJxp3hdtOZcfDOYU5TTXcEcOMObxSUizzu4JEttM+5wvDR8QoW
AEpy2G30u92HHhZ3g9rspR76+ExKy7rJHd6bojfZae6LAYIjAI1W9UBOyuaJaMUdkL7xLDy8KO0g
j7ob7DN0BP91dO61yzhnWtnsBXIdd7lf2rvWjn2mlJ9r3FiY3DNkNGU7PnujFRyR0Jq0H633fKjI
C/Za5xgpO3kkK+WmiRm7E+8IlpQcIThnXHAkTUd3xEcID+FMXA2RaOziA0vcIhRwiHtxna7BdLVr
Lg02mDcP0bYXjjvlD0iEHcQzbf6AteJ3D8BdDcQeTnn2S/JdEHI7fkrR8bOlmbe4q7J9uBbZh7L0
/CwgWV+zEgt2WC/OYU1yczfa3bixdai+8pYU30299tmO2dNK1iTHDZR8AjTRuKJuZ+bC3pORu5gA
v3rvM1y7ZXQOS2Fd1q68M9WHgNpnyo9klPdhIB9YWu980x6CEtZsn3vPIWCHwXs37fLSlMGTqH4m
BPF5CcSiJPmqgS441TXJijTyQBxNH+7Ey1Vj7xmBTk3/nbvzWI4c2bLtv/QcZRAONehJBEIzqPXE
jUxmQgt3aHx9L9Rt8e4z68EdvjeoGmQli2QEAji+z95rO0fFipwmGug7agp25pxxX3S6x1FO5llV
XhQjpVA3qk94Q96EaVA6bXqPuJlpuRvDGsaAc18jVFdDvTMG+Dxo4u0ubQ7OGO5rMuAifSf7t+/p
5D6MlDpT63hnArMrGvvJCMf3BsuuK/rbthN3ulb3HRfMgvq/6dgJR62ztBQOpZyJRlQhy3RPJBbN
bWXNaSQHfDeuZcW3RRIfF3pzoUbwHgVDsy1Af2FsXJWX4NPIRxujJ5dL0PF4GOoAaYDP2rRhnVTu
eZLhSslBbUsndmkL9+zjmFcHuro/FsV6JnRJVMlJ3ivfSI/CY4nQG5QIqkk89QVvZW7OPYTCVMGS
4f/FZjr+BRLxM0Hm39l2wRMb8fLi9nV1CPsuWGVgCENaQmpOruVs/E5C/6rJSe1J1UWO0j9zEl5n
PJnhBAKyS/Y5bIxZYYFxUt1unfXH8pV+Z2Dj/2Fu40ZFKZH4jUHg4J2KG95H/A84ECmYLYzmDU8K
OSXvV9WbTyXHmFvDLHCeq+YM6dx+d7TzgFeenwo2DXnjjWc8YZV5QHHiUrIHeWe146NKrMdeVgcy
YIeW9BkvorPv3amCWBs7R2zt9dc8xNkT6YzplGa/+1ps7TLY43CurkvB1KPhCvVEFD5NkZTXYMjt
jW6a8K5cOQPlQj8Tn6l7LAA/SJDYRi3IO5Sdn4Y5n3YednVoI9hacIg73o0jW/DaQrg7ZdIx3rbQ
PgqBM8Kg/nDj5vP8EqSN/w0rDHG+HvMbqTI2MzEPeEVDEu9U0EVIltzMa/z3FlAhIJGIzcxTJKVy
trm1592ZwJx3Mo8ZMeLkNNQ29I86t285KfW7rs4/WNs+4shKPyB73/g86btmCHdJwxTuJSwxsVc1
rFlBT4qcnxERK1nb4MWXgy/5WI6esfGlbZBsMLj1Wg7SXhYP/GE2qkvMuQEFhOc+kdfyYofFcEnr
PNtZgCE4Qbn9ucZF9jQlC2U6EvCmKfzy2ZgteOBYEjtELV4OEI5YmMgZXEwdxvvU93GU0I2zcwpa
H3ZhHn4GTYo0Q/oFSjaxwmXEN476j1elRUiMsc1HqE79GYIEXnVhf1mY235mPh/oV3ixWHebu0xl
EEl8EEKjmeAoyFlbeHj0YdBVZwoMFmsT+1SAMVtbLyKJzagXrD8LI9S/bDkoNg7zpQKOXrCWsMIX
3fMcpnQBicvENeUsdhLVJH52QbCwSi8Hmkj5qV4N4bo1sVDXv5sSbklAzf0jESn4G96Ib7BBpjri
W5Soo/PbOAPijP2GyKpnFf1dFjZQVvPpI1nKoorIjmQd3uxZAdL2MBLmub3ThU/2izvlDr1xueZ9
G0ZUTijyYIvzGY61ve+9boQWzTCwDQR34kLRHRlqinoNliP2AOexg++/7yk0BVIVGmeE//5it5Ts
WLn5Ng4YK922H1+RyLtXFriIuQuSHnf38mAFVXn04wpUZpIWj+wWgJ3NsTIvkgKaiMQdFQ6+bK/F
LPNo6jPrTsFXXq8j/WdwunHrAcfaaC4R7bW7kkrnSDvdIbWqxyl8I71GkKErX2kDqr9whcIm9JXB
Y13aR9vAT7NU6ldYteIwzjHpLjlLyNlx0hxITzk32Qws10OAvk9T90OFhovJgoQN+vyaO5viN9LW
nHJcr7qRcTkdiM9BvCOEfs0TjBKayKQGMHSCzVty6ZYfXcnFJjUoKZ21Z6/ATme3zPWzNoOLvX48
pzx8za0mf+gdc9ojOVtRI9J7GKV/qqljzqMp9aam2uHKUX26V4MV4mmo3gmLsIoWcUJTet5FFV5X
7k3xePFNHuLZKDNMODmG8E29ZC+g35bbYs6gviUM/q3RjAceJ0uCQhgMtiAHqeU76SF1HNzO26WD
dPdhzfPHHH3/6HNK3Po+cakRaJznBt3ZsPhd5OB154G1wEkOuffgxCyrlD+Uh3pm9AWVvrjvtgrn
h9rK7EemNvfbgepzO5mw7JkInfFOcYPntpSIH8htW88ph1PsUE2upCwfSu9XoogINveqs37FYxgB
vrLVY0IVcoC9oKu+Zx7w53LBRhcSPTuGfqv2oY+ivLHHzLgJlWs8FDbQGYxVAyhjnruGiqtfXJ4T
qoI2jmUwxDcGcr7Ak/uYlU78zgufXSbHz38LSeh2NrR7CPKweC5cjNr8LvVGmcuz3ZEgx2U4vSal
Fb5XY8chZsSGhPWgOs3SyT616APmKok9VQyaUl6UZlB6vRXlNXUBuBOLnzpcXTedK4CMx2ufyVb3
cw8qMKl9SEKBsyQf4JhglHn0fXSJE9vsAAzTOnS6FTnKOSnTiQmXQ96g43chYiPnMFD0H/Gk2Kwm
5lQ/Vl5F7Ti/46GomSGB8M35zewI0hZupSxo9Jl5Sh1KZDbsD9llCjexrvbUOG/Anctb0oWwhkJL
EPAk1woQscJoQ8i7Gmma5lsmO1YMt2ZqFa9GY4lTaRnLY9m2HFMtauYA0Qd1GE2Jks/J6DDHUB7i
34sld3/LtSygYD7miRbUZOPb3GtxSme4TchYHgBEz81WKaqhOJXa3y5Rqo05SWOfq5jztIJw5LI+
iGZroQedMvWtQ0yGlVDdnRMWFuxysa3kFxZNq3mVGp3vmExpKZX9wraxP5eVai+2lug3nLMIk6rQ
RzFzycFY1GFEdMNzxLaKpT3YMvhyIcEN/Uqq72uTWz9pcIEqcE56c0B9r3GHNNl0cvsBaw2np8y4
VInzrLW1FQRw4QOqfcfZpI9b+dBLH+4RgxjooLqFYaQ5xgNmnOhHJtK3HLS4NqWZY2ThcSntB36L
k+1278LzNyntJhmGgaj31CnQWBQw+HvDuxphmPjWAZQwbi9S1GmASeA2Zo59nAOf8KBrkCVdQOS7
+TbnGV+zid3SqMXzhsoOMBfgP3YaVpQ5veaF99CAj7LLcZ/OwbMAb5kqiXdnOo7FbyoHvC3mQmx5
3qO7tPUzx8QBW0mMNME+QphgJ4fAxb7fO1CqrEEtFy/xvDNhOw9SXbYPzPgX1Q2/HYvqa5HmuBPc
cetYtD3P9jzAmC5ekTLY2aIy4ujABMli8+BOaXVwg/BSmSuXNXEvgeP+Ctp1wBvwyUCLDhnnSTav
51DBM+EhTxaH7aH5m7o0c616Lh95HO/8Zp7w1av56BPAploc8WN1XSQC+4lT3JXrDc8lhkNJXzZH
QWURZvIY+kw3+HKaPEozm6wqT6WQlBfULnbMxGlqW22nRkY9ppU5dh/daiAHG5MFS4hqtD/25N/R
sXFlgRyl1WqEyp2LlWZ3dur1T5oz4Z6L9Ksmz7lZr8ka0wzfcr4lNMRhJcANbAIlJQpPyv932z8Y
9rwXYxMz0OBw91jzF069I4r1RFpnF5BaBiFwmcL40w+OKmVDp9ix+uHzYqxiWXCxyAeRZYjyktHW
b0gnU+XnJsGLbNxHtkk4oDUM0864g61z6Ovpy0zya5zxW3f2xNnA29EX8umx6GeQ2E+Fz9O+vM3k
DXXNLGhTSfeGfmR0vaVLs8Ko42U71okfKqW9fZnX+3r8iE+XQFcaUgMn7dM813CBAhmlo9ttbRC4
hTIwpTrwtdjkkzRDWam1Eiee/K8ZOEOJFBkNoN8y6hSmJYJKerIQAjg0kqFy2b8PdYiLjCHSJVzA
9eVwRZa7ePDPaDdiIzR42EHX91Q+5Uc6NM9eWPNMM6XL+MSOzci4Zw9Y6evj6Fc3HjTd2blHiuQc
ME77puaJQkptQ+Ej0FBeGkSx7lyQ5Gg9HECYLsjYjdV01HMDG89E0pp8d4saCKGz2Ld5x+fN9bcd
TVZ4nIoNyhlBAPzfxvi4OObBUwSPvK9xDDj5UVEEsObHrws4/nkHl+c3zSso+GLprmZlmw+6xVSI
LXZFjwwElbIgfsUyTqRM2PgvYQ5yPYtmw8HoqwCPUYmEK7w2rnivDnaBGygYBmAPO7mgufVk7pSi
zlF8aP1qBTGFW+EdyKmtItXsK9FsQXLslyLSFiBO8STTm5CENp4nIKdCRl5zDmHYjuqtsX4HqfXF
tD5StUfqxmgDrLGOPMXudKkLQioNvtzLNAhqWEwqQtQ1c9FgudF/Vyb4Q5iV5Ti+tZO+Mec3UCOP
lcJdjOTk78aWsQAT1luWZoeEc4vXrM6HFX4q9TntOx66k/Fi2NfUABAB3kSb/cWE2McGP1oyQmL0
xrglYOnqZMB8rvQSXzR/b/KGYxnP+3o4GPpGrECRB0ecA5jysnhBgtjk8kWNtwObfMNfnkj3Ifp3
+zQ8DEikTYf/YWaSRW8B9ANnOLiyXdkk/SVTb9yIsHNzWBzYcCSrBecxZR6dSPbN3kw2zblfAyL9
6sz8cOfvvH1h88K5j5MhT4PW4YO1TBdcNRW44zZ4b00D1wP0WaQPcx0Vuuq2M5Df+nyTAzsi8JK9
TUYLSLUuLovZ+xQwhtMzBBkn6mNokTaLG5bqwfNAYyTBf/tRYDC4qlZzJLEBNS7dbzH5Z3jmO2H3
ZKaJfIcpfDnRsHZgegHkHFAQJcdnPBK3KjNOWgFPRJDmzcIYx/mxa+Ei18sNLY7RgmE/ynr/mJic
SG3iqOYcPGSL8HaeMY8NvwNHvdmLL7bVf1auk9IkoHv/6pQdTFIRHwNQ1TcoW6LAVNn95gGEEOIz
x4ikv/G4KW7IJXCVd3NwJzOSHGMbNitLlAvf27PceJdxPMD8X9qH0Xzxjeo2t/JNMZK2JB/q3aVL
iMFy1qi5/RNAi0vnccJRdDX4NGlFi4zfu07MN/7o7pmsWd0N7w3trqHr+fu2rm9s+37RPGcpFUrz
+UjAGV+XY407a/Kfk4UHTUjZX0Y+uHnFz4TYXT5TMge2lvqnDk9RZVrnMRP7sWTZVi1/66f2HJ/T
MR6PpMXkHlU8O2KeJiaStN4tjjkP2HRzTU0XXbeJEjMBEPG34hIPGyrfHsqFlJge3YmvZRAzEN9N
2Iy+LJGXQgKyNQck6CSsPNqWOWsOs+Iay0tmu/2RQqGYU4hUxxBa1YMFYDNL4/TUtiqLLJ2Gd5Uv
5TklzpvwKmxdv/GvoSpPZVrfJcleOSWLUyv4rvmyjWsXJszmQkWuPT5W2q922jCKx0kmoFh9nL1B
vnOSwIxit90NMS4R2QBOrmvcrwIgrep32LwkptT2FVn7Gf96tqnHZKFImGgC24ViO4XDtFcB09LY
7aBAvQZ9dxszRT/PXuXz7CZFxXHuccrCr5Lon2UPN3AN6IkQ1dtc0GQn6pfczY84bY5WEzwsWSyi
zuzRs8IB7d89Y7h7ADwOJJlNbtHjdOnwaZeqw6dR3td2QGv20gmk4RReaK7Gq9V29s4lsUGcdPqT
MFPT9BnoI8aJ72SWjIwuDy/6w4ZDb6ZfWfDlL+rBx0WEIMEnzJyvpFpeAo6OBuL8AQgQGgjl23tO
+idVKPdUTjaeKl6erW7UkxxpTGVbsRTntsvLQ9gmv4qARR9whcrisYg1fAkgoC4s6esSz445r6a2
GlQrbkkfDCcJwBuSHzN3nZENAzGa5OwN2RkBTu5BstKvqqRH9y7E3lg4B2rWtglObm+gOsrz+vGE
vc6gdHIxX3AyrYRj2LSmyajjUUW8HlkGENrYliYkTzax2zRYF3LqgcduCuyV7qqwV95BVePvpkfA
6L0MUyfNJPsFC9VW5xZRWjyCt3nh3KXZ2OGR5jLWXVCeOt2U5xjq6DZppj6SPQYpp3X8o2dReJks
zR45w45GmmEjoy33k2E98Xm81ylCDioX0T7HtnZqgTG0LOhk0synd69gnqS0cuToptVlLMzsB7Jy
fQoUDTdLTWPhNKzA7Bo+VWqlRuTmJuTopU/32kvGk5rc9mR4QcZns8y3dQ5COXUya2ODHNsaS9hF
DualtS5MRWaKNNunldrp2PzJp/TNKBnwdJYdrAFHgu2sZaCa1pkuaN5jFkoAb/wmCpCqHrEsVTtE
pWxrq4IKc4xmV2cRbDPwgEcl6FnyWtnT3GMR8+UHGCSiLnoJb5gTCTN1LMZTjLbbsKX9FKH9WnMi
TkmlXHCN6ZNFtwTNekNw0/aNe9I9arflYSLHbnhvr5vmpSnuag9iRxp29Q8mK3DVNiE9W8Xh9wzz
6A2OxPSe/u27q/sZVTRmN1CqT4vGF84+y23jJXdzYj8ag71KtvwAhBXqJwptCZL77DMyh+FvUjoK
rfAnb9a236Ha+RDRtojUTEKkCDEwMD+UDOcLRjluI6II8BTYo/cYpwKUmt+8eCHDTWbjrvSFBMQw
BUQHqnB+7iadHkHOti+20V5LrGyfrFj0cc1/byxNSZzHa1g72QHSWHPyU0nSRmfXHjfuUfrpsCHr
tEeVojqzdHYl4JJT0lHWp50xPdVJBvukpLYg0+TzCuJbY/8l3bbYYYzgjtZC8dqOCZMEdmJ6rht9
JhA2x+ZXh5yQGBZADzIhDiBzLM8s5wS8Mlh1joOd1H1qYR1R1FLURxt/6+VvQ9K/5M36f851JfDc
/e+uq5uvbki//sl0tX7Bf5qugr9sB+hpuHI9TUGh83+Zrmzzr9DHCAR/VQAmscX/oFnd4C+TiK8V
kvn2sNqsaMi27rvk3//Ndf/yfOHx9wMRWraFvetfMF2JvxvJ6+Jvi8nPv/8b7AK0OYFJmH8cn+/0
f1Eu84n0rh9kfkRpd/WnDLvwoyppIYrquD8UjgHhrRoUxvR4Cj4kC5B+F8z9dDVVq8Se9hXxSskz
QBjDMjTjLIkKWFdOs9Df1GCQ0AE+SUSFHBC9VdscXWtRIE9LPKMfYPfdno4EmI7ncOoJXul+sNWu
9HMcGWiXc7/BYVHvLT639gU7ISoCMNn8mVeN3IculunXJGpNr7Arug63TYCvNsZ2MQIxHuE7BOgQ
6F/EW9jFKIqv80TAJHEnSUOwLIvs3SmCNVHrrYesdlYaNr6TOO7GGQznix5XTOfVREyJTJZYU8Bj
bpyl5czYPsblfghl9QczvXEmMkkufVDTo18s+kG6ub9SuW1qsUq8a18MxXQOzFZfUQPCNpF5tpxv
XRtbKgc7gbOGjs1kh8GdYA6LGzrJdIABoXKBrHuNwO6vKrm86yRuAECHVfM1ERTwNl3O052lp8km
yHM8zAjJYGjSM1nn/+jRYCYmmUPGliWze/V7D5CQUlg6kBt0/weNJn2NBd+Gh1cASrFq/dVdjRZD
vak5GleL3d5yznC9vADi0aAy4Na9DfiGieTR60mUdaB1EZVJhgSguzZ+7cyMBYYu61Ad9BBA2/Qz
jKGbxoO9csYOhStCLAieO4h6qzAC45Qj+1L5pxF7bb9deRo/fR+ChmjI/m2Qp7EXDEPOopWoiX2A
hNakvL0OJ3lcZ5O7b5ahP8+l3TfYXXoOOLi7QbZaNnmEiMM2+kqlO2oqhrq3WEgHKoRIqgGVkpWO
+tqgRd5iZDCxkyuEStNu+5t+cNCx07riZxhIW43sYvz52zHc6l0gznDNBPX0bYRSscggaUnhnhAo
hV0v1qrLXnIp6TlFcbL7qrrRpsHskKStehD04bxlFqHgLf7GHNJBZYCMA/jyUpaZRztbgHTBWxVn
+W4YV4M75YPvHXMOIlFMrfoWtCdvfT0V7PmdsAf8ONW98SZmlXv0OPfxHxNM3HyoRoo+2SS0aX43
mfnq5Ma8hf8Lrs4hUWMZbi1pA4XzbJ28yiUGtYtRStLlohsgZFnnLK8NIwRYUna6aNVzazUctTQi
VkLqPNkbMLWKbSksp9sQEOjwRmBjxyc04v72VNh9Tr1y3rBna4nTf2HkbNAn2qsTrNB1K8xG4qqc
6ppLXfqVOMWEv/TJCWxg6+kSl99muKqCgdHS0Z51CGTziMsO6cUiO9u2C++7hZUKnZ3C2WCrixDX
y5z68RihCwXewQgKYBJNGHL8Aze1TOfJSuSzz5OY3o2FI0GUNunwEMDWtM6pIXgaT5oD99PUmLn1
2QZ2Zu2StBPYJgtraiIF4OCdSD+F5yxnIWeWZGKRaOeMWQKk8JwF28YDDQHJueVNugN24sqHeLQR
pBNJSIIjnA7Hm37GcnUoIc8mt7kTpn86b0pAGeXhgF96wr8BRjB32sPgLeYrxOIw2PnxFP4GRJtW
+5HsJI4EnHL9YdBFkB+nzBCAL9LKP3s5pq+ToUWR7IOZFffTYtezjHJEdhMzQIZKA2XV/VMb/vCr
XfKhvvTMLP6uatzurSISQXe00IIcPAmKYgefk0OW62YBq4faxp/Ies2LH+wZdKznNGvFi1q+XQlx
EV8SDxGUkrGHChisBYROlTrPiyegLvSm1dO9ZvqGYsoiDIfMZMpzV1vk1/i27ZsSRfvtjHlHu0Gt
wNR0sjY44VlrwrAFdzlvWB8HQYS7obewqdBhve8XM4k0GZ7sZJiG/6dpFRjRNJOU45DAcWYqoJOQ
6t7R4i6VStYsXEA5KJ1AKH8XhIPDrYVSZdL4yUSEz008eJkaLfk95bZvHQzG/G9tstnjlpF5ZqQJ
flIGsMhuOSZprkOW7E33q9UKXBg0reXZsKR8brE9tyycgg/Dr+WGBWu2HDB/eOdF6vEbf0V86b3Q
dgDK9LQ3uGtAtZ7qZy2C7jq2LW1Aag6DA9r8fOyIX3DX5Fv8ajK3+UOBABskuG8+j5CxgLFreQvP
rxEjEDVPWBo+uWn73sbnonxHC7HGZyOzgkfahbq3QFkt2/J0gnQphB53+SLHtzw12McQPGP9wBvk
HvyS9wVXylyclllyVptNsKx4UDzCR5WfUYsl8xmShOWZHkSvbjgIXbhPdV+Q3IKTTXQ+cQs4Kqoy
PNahphl+DE251lXRS/mVt/1CMrLJTGoAWYu3+0AGmBCHZnLEhpvQ8offZ9AXaQRheJhxHwr6zc0M
LRJ4KXbXSk93iU5AbpEqnOhkX3z70xI4/3jiIQlu3WQIp1MyIr79g5z+L423/39GDxzCHP/7DLxh
OfWl/3kKXr/iv4dgmgSEEzoOBqd/GoLtvxxEinWUFRb2BpPx+L+SB+Iv7PCuE2A7pebPEfDf/3MI
FhZDNSHN0CLM8I9Qwr8wBJN9+Ofggc0M7Dgh1yO9ezYz8vrf/w/UuxhTOfJpG7dUbmbkVzG5udzT
l22ga/Pgw1PgUdt2AbpEzwy7yYugllQR9aWFm6zN3gBxe9ZuaNz8VotUtlsIpBlX21Ji1sjsbnln
a5o6W1fXULMsvLfUSvLHPgwwqGpbdgPcMZpCKnR9IhBQWNZEugwaWAfQoIOH3sA5RJ6W++xG6prB
mE7SmD62MLZ+lMW7k5Xu9IqzXd50cuHbDjExzdWa5Jsnn30parL8bVuIJH0esx3yc5Xs9Vi9DWW5
N333znbKu8Tt3o2FtN4YXPGp3WBQZdprI3g4eyBKW3asO+gtO2mXmIOmI6QQtkn0YEFPjPIMIEQx
uSaG2Xhh0e063f0Ums63a79ihsMcYSb2FQmL/sJ0u948A987tmbzpTr/VhK1r4Ls0qjwBdnkYQ7Q
K+mFJTLHV/b+uDHiZtfixLCIsZrTSLS6RiTnXxjkfaZLRMCRs/PMl7AgkokB2jTcQM55j/2aXjAE
niBsOP4qti8c1qeUZ5qxiunKMn5jkYLMMJWvaZztu1w/pF79jTXFJyo1buOxqKDA8lgvylMDBjbI
nwXto2kvAN6VyUO70F5WFCe3GR4E5X68vGTnXklY4//6iANnn7X1mQNBVDicYjrvShaPF2naLCE8
Z8MZ4/dASb130Uk3AVJbghEbeu1gU0OUJoe4Qr5L+wZ0C0hjGAN76u7CyKv6fc2+x1vyXcrSkrw4
W0dlX+o5O5WzuBcSPIpVY+dJdzVkggLITM2a1jOLiz+CU02pffTDnleOo1JpwDUnQ5P6443TnlsX
gknm7pfs1SwA6XiALUuf39p+6ePmgunxEIeF89gZn7BPrnWTJ4dc/SJEd+da9P1hMkx511K/vW9j
ine0+5hN1R/GCcK+EL583MNtS6fmupoyip0lmjusU1Fb53xwcJaCLxBluAIhnVMx3aY2KXs7eAyo
+TJ6moPkI6rlNm+r+IaY9n0IquAlGYnMwANmwVMcPYq93BLPlg/Y2DaNsydT9aHVtTfpTGgnOISw
cl4N/hpMWrZ1sr8jyceEh2gfiGeqHSBSBNkdSCeQrh7B+Jimgdk8DsJc2aJkTFnmcqiysHQz5e2t
NL24pE/HXrXs5cB7D+wNPTDWblIdYbJfbdlEVsCq1EwDpGPFhzW95tI6mk1xToKOR3bn3fvNdCK3
x7ZypvyNTB3bj5D6a2hVY34r5+QEvfA4ee6fKaMojM081EHc/eXJ5LSwLfStDejmLjdAHTjYCWrO
MwMOdUgeG/JhNCsnT7m3+IR8mocUedLp5QjebjSPBpsk/Gu/PebYbKZqkErqjjEw5DS+QRb/mE1C
DiSBAYZRy8sERMEzMdGejMl6eF7IbVrov7VO92PeHMC1cVTEbB0KYEM23cV2ZNOLNEFeslICSX27
OghV/pRZ3lMJlgrM/IvLqlTm+lBIfvUgPvtWecxcIkIAPNBlrfTiAD2cyvh2nparUyc3Zj/tJiPE
eESnMsCzhFNKK8Rx5ZSSEy83o0PpEdmFhrGMD+4f4LGRQVLWC4DUddzaES+t8gEgQLXRipSsqJP3
uRgvgu5wG8ubh0kpZJugLfMSzHFUY1mtRAY2DCj2zLFLt2iIOF2DTdDNUVWYu9whC+2YQNDpvvpe
ND6FJOBXgoTEwlVfTRyrU5aefcO6mpY6Ozost1iPdO41b43DET+X8d5epbzWuZFm9skGJyrT5FS6
0LTE8mTG3TURYHN9CP86ZnsynuE+cDlV4LR7MhHC206zpoDd+bME9R5vRRnxWJuOMyHqFtFkaoMd
m4I3P+9oFwTK0ibjDWLByWH5ybKkxe6JBczid2uZPwnMnju/f6iFullvR2xjUK0VER7x25DMXC6r
Z8f/mVoU6QqFNr13zYlGNmpp0wwHnw/tmmORsRh/JnntyuksKPPsg+wmc2DoD7U+9S5vuzPdjia9
WnbJ0VXOn3YLPmABk98SSMDtyhahHykveEyb91I10y8/mY6ifgq0ux9DWFa5SWrFoKgM7B+kUNih
wdmfmKlp8K1nVOpRcdvzu3EAnQlp66ebvO6dQbJ5s7XfV0fUfhJRoN5CVog0FuG0bXm0hJ6lf3To
6NdpCYs3s+kKziWD695PA7b8zeIE/ie+h/ZNz6X7PVd86w2LQvxnVdZWN0DhsWfgkeTTWJrKvZOy
6l6bUWMYLsZ50cAJ7fBlDkuQbWWJqMSJKGm/CVEZT1BIaBT0Kwt2cD17IX4YTbl6gkpOG46XJcM2
bThXirzL6FuHQPLLs+cOEaJhRd6yfscQ0/a8CIM5c3fBzD4kN3Uhyt8kPsdfvqPN5Bbp0jM+61mB
HQ8rBnlljhl9NL7R9Af4cYXa+7qWAftOIupRNeediPhH6svUzs57x1o1XSckWK5KutTZTYIqQOJ5
5CP8cSjrm4Lmj/SUm8S6T3Xn58EVlKNLi/uSWw8F+xemoDzlXGJ7RsAp22c/SrtnPhtHzpWxdcNG
LPUO49TRjGZxs53BocNMuV3arvaiEr1F7MCBJ+ATPYEtpO3Y8G5qa2Dx3nGeYRALVqu0zhujB44u
TULyZUqjadZPc/nMe5dS8QZE/eiDgazPeTti+XZCImg3Q5aR2YFHu0J6Laseb8cJyzxXWeNV2y7o
uvbgD20m7zAtae89T90O8j5DLZwGnuAsDf72czSD1eHNc9kWb8vWTc0rhx3gg3PnwXP3krZ6V1lN
krBPFZoBV4DgORz7LdZEfJeQ+FMCLZx/mB1Xkg0zTtEbbHcp+aJRWNgkimhQXaYMH3IvIWDVQ0OZ
LTV5ZsTnxxz34xIufyzheOUdDdRLfOTNX8ObTiDG02JBX6Sk0THOaARuf9eEvfMia49ze97opto3
TeXxrCVlS3NozsGKiJ/kE4NNkXKKTqYMAnMlfXVQbeAmH0Xp5sADUyyGFCBOvRcZAaiqDafi6p5r
dmkQWUEE7V0p6nMX6NDYVKqeK4yPbddcnGXO0LnmBpYqDxd9RFnQb6EuBhzyI6ZiTOaY+lDJkCtN
JwMEHvMq72fiALiAp264NE0NrEQyuXMzIahKf6MG5HQyQhMlC3KJT2DTWwlUHeLWp4aARzgxHkxq
6M1ZhxGU1TJyssG79FNDOcdoEFgb+WBmkSkTSR1zL+EiYJQFq7/QAjJtYlvTbu/0hgLGlq4elJCx
lz+BeImchOl82jsB8hD7G43rEIfsULNyc9pP4qtA98IG+DkTRuavoE2Zk2yE5S92UsyMOIOXJjgs
nQR3iSe9Ce5/rXy9i4ul/kGUGb57Z3KBWq5ccZ6g0r1Jw7753WLChYbpcbVs02qQWHMpbG4t+0nh
99xZZYJ1w8wS8yl3Hd6lpKBHpCclC+jeYU5aYsw3QoAjBbI0RYvV0hraZiNGzaY2S8ZAAjHg9az0
PORxe4GezbbKq2RVELeCgHIIBDbd2S6XdD/Edfzh+q8xVwjiouh/kLUG95air/4hH7TjRDYMHXpg
/4O9M2mOG9my9F8pq3UjDXCHYzDr6kXMnEmJg6gNjNSAeXTH+Ov7g1TVj2J2Kjs3bb3oZ8/SMjUw
IgCE+/V7z/mOF4dfXOZl6DcWM9/AKsJjkvSjeMxYnCNoET67s0UflKmfrLyPqOXlF1kbptwCHRkS
J3tsvgRVgPEwIk5IHstIFSssN5KUIwTYnCXtpJdtOZXm02xb4LMolFhvQ+N4X2os1N9VNMqvrh/7
Bl3xJD+LEef13rh+0O9YmgeEZHlCXmZqo4bZEWrufI8xTuFxagaUeqFSQBJaSMfTBh4OYIZAtdg5
kKD4H2rtTs4mXHL9ZdJVT+Nm7Ll9pvUGwvNqm5skPWwCGzvknCTFjIsswL9j/KL4gMG1LWmDonLa
1G0IDjnxl4inCQJUhnsky3usLWNNMi3TULbkxXHPh0bOOFqrmuF+S+8Y9L4fQJofIpIgRlm3dwm+
awwZfZZ8br0u/OpYDc1yLjXOeTUH3bjN4mQA4eGNA+xkkUwfCtut7jg/9y+IdnKaOHyR0z1O2s5B
3NfR+SFWlhTaokPfQuqRhOKbC4iwoAlQea0OCXZDqTHzkwnYgkmvHJBXLni1m6ZmhoSgjlw8PFMd
2tIwhFz+//s6qZnPGAE6Di2Xv27snJmX4legxPrnf7Z1nOAPMJaha9ueJOFcefRNxm/a/Me/e394
jiKFyXft0FaEUr4BSvjETiph+4LNRNEM+hdQQqo/oEyQj0xjkFaRCv9R7ORKi3g72XS8tUWkmHCC
JBG++26ySV2ODAPiNK1KM15kvv3iITfcFkbI0yKwBCWKAKc31+b250//t6pHjpNWRq8XT7x/WSF8
X629LCEFigXB1XrbSxJumXeug3eoiQyemGYMsuqMELHG34VRFvY79HyZd1lHc9NcZ1lQo/4dIwfe
gOtWLckNlurO6acX3UEOXSD3kfadiTKN2JYz5KTdvuHafnVifECALjikbesuCWtQNP5sPwdFbRP2
EHb44mydlvWOOpOOPOb1Cb9xHkkCqEuaUBluwyfySuavpAHLdrtoe81/sTkoRb4ePg05ReRhZBQs
trACx+42m+3mo0f6R7QbxmYh8T700LmgO4g4mhPH/EkR/EI4UoCvn7c2jRwPmTz7cs8GxmeALQpK
idEUknKpHEvyXZ3BOmGBmdMZI1KX+hfJMHiEHbOCdbSWuo7qA/DtRKBWyJGQsTTBbyix+ztoR86N
iGNQeTYJA89lad+wACd6B3p6vILGUZEcDo5345GI9KmsSg3PjxW1vo2wBZSQNOrJ+qihBsm9gfhZ
XJKhbAu2lWxCK5M4+fPoVN7TxMhuX4nOc7eqKZtnMim7G7sKxtdeuymkJ7g30S6C9wtRFV43Yyjy
KZlX1boc926r+NCFTNBdBxbJilsOI4KTfm7x651kv+6tsmF/aG1ICPSgUNexBH4E+e4r4uILSYsf
38c+bgB+Lv1YyBYvFtyiW8LAh+GjLmlq8UfK9hlZM/LWdiaiC9kS5p0Y/co5EQowObW2kKay2d77
bu2kB6jX45qhFWVfbAS1wWZKW5Xuc6sQ3nGSDEq3kAVpcRBaTOzmcRlEsSTbJVhWLH2Ge/hrADbK
kecgWzKs82682A2Ijr6sD8bVPWHMLUe925J69NmmVNa3OXVrhk+A89HBpIVA3jf44NJueOm5zQ4d
Z6B8b/lh1N3m2pH5bSt7k2P1Lif8ovhPkuxojOT5clRp6ztUPDQFN/Vcr92FUSBuurVbojsfSnae
4lLx2PMUeoD3mIzUtsZkBZnuxy8GC62Y0xQK/BmJHfKTKZDJGNl1eeBpuS2aOFjWg1+ESW2XhlVM
3Ece+d5nvC7xvJvj0tOHxvcS66njiOQdl2TgaZbp0pC9OXhybzFaRRw59nzqShIJh80VcWDVVOxT
/aBb/TwrJFc7AgKhq/myVmiuKAL3PfY0sKGDy9+3+s7Yx9qfnPxhKMCW7OxmgqhIylWRPfqIyvLb
EeF2eW/QIOh9V6asG0YHPJAw09KU/kym71O3tdIz9n2kvi10Xv8L4hOUH05XdPYRFqP31Wgr/V50
CMHQ1TbqOak4qGR9DZwOm/J5njvdwYqX4JGCOg8PI4kD93Gb+tdM1Dlmz4SLxET3MV+ebCG2BChk
aB9nd5M5pKRo/wxZOXHdcZQ1dMv6wxKrBzmvDbqYe2UQJEmmVAjee/82jOvitlWIlvsyoImKaX26
kLkTPQ4AVrt9LqzUv0Mqdl/J8nuLppiEwnRSR7swzhlu/YrJaYrxkNHqdcJqTDB3yCy3clgJi1TU
X0WJkDCfbO+uqMsTSrnu4MfqaciY+FUVYBWcno/kcn4rudFXfmvaXeI6J2sa4bK2TUTWTv9amfIG
rhG8B8P82I6sj1YGiBs6P92y9c6Ec8sBAjoyvGvw4dPDmJpjY+hp6GQt19IRrKumHdQP6DipWq05
JUtiZQlx+Lsma4eVlTMqZu8+Tq/DLHkMEIWlLsrJIoYN7GOLwCtN/8OJHaR0+WPlzheBAHJnO/E5
07SjZyftufG6Xefl7tkctgx8o8tFBMByCPDkQLLANVqN0s5SHt114NsSIyRNwQLWZxj3fIboNV/X
2C3PRcMSmpEhxTKlnhZ/vpeUtZuecvS7r/uT8hlPpEi4o2j43CxWvSX/bNWcuIYUYZr6Tj4GW7j4
WCd7DCQp+adk6si6J7dOfiWz+cxyilOVMgZtyPh7pgdI4lpEyc+Az8b/bnPgdKxLkcX3MkQNR393
04XIepepMysDrmzd3ZxmawbgkvQHe5DBXWvj50Sj2JIb753HeRVe95G6o4c7cszg6QEL9zQM/h0H
HYuGZHppQnUagoquUR5fizRiqZ5ozcVudoybOdszKJrPHDV/YunEtq/yQ2eqdrpTRMBygCTW02rC
12zQ07hxUSygOh88cH02ayHDjGW8CwPqe4d1hll0ced0ZHBCpkYu0xnYGdspmKuX0SwsQxw9SmvX
THBJ0kURNJi1hB40aEuPg1OpEwr67AEOBZSlforJLHW6MaV96cWfQrztfAsW4rc4i6bovSH4nnfR
1NxX0K5fkF7Hn0OraTwaiB34FbKdLlkl5ptON9UOcUrwycfuRIcur16SSHfOAfTmsutLjCb7ueFq
wbjGjIwAOvZy+FBdJpts37d4BXTTWwyxspGKPVpW9C7YBShXbXqVxDl5mqBgOFxOg36eEuOcaDz5
nxsPGVhdF+kdRHvJlpAPw4GzuHfTO+GLrVrie2LLxRGV1kV+BKFQe68q51R2iW4U4lPQQ+jl+E5x
uPHhKRwbjyYs/kxvGy9WctM68fQ9bAlzDjHCo2aerfRJBc2yzQUiti2HwTze9Q5sH7qvrUj3tDNI
btVeBFtA2MXMDad8e7KzwlyXaTz22wo7WXCo0NfcxaWZiDO0Kz60GEnvijNtXZckjVNeNZ1/7AcU
DnrokpvScvSR4BFM/vaQnxZ7tM+DHBQ1Tg65p5tsdkWMqH/rTVCuxJRNK6WraFlmPWQuPKN3fqM0
IbE9YdWetvL2CiVtui0SBEubOse4rwh/+ti283IS/CqO36gmci6dxK5xNOK9GY/DFydQ8xEGpvOp
bRxZsPoBZYEoi2FzUxV9cooRwn7SPSMgqAEGr9tghXpTtqn96I/E8cIRJ6oMmEvkdswgShvHUGex
vNQ0GrCbju4V9jr/PBYl/dnJf0rZeHZaw0SFN6JPed9U1ylZz1tTeUfNEnhU5MYKegyWc9/pSIDB
x+DYkvWAaW0aj2T/yru0cFNkLH19Mq3IcLDWxQEci2Llw6OA0kFf4AHvjlUvQwqbggCBDqsTehrv
bqCuvqtWe41YmubSKGYp8IQZxa7rbQvhrQd71dXET/o1p/46dq44N9vnHiqF60RgyAQhyYxvH0dl
+aUNUGjsMz0AokdTfL3g5cACER39vEMQnSw9o70OHaPPwKyjmoq9LDpik0W1UGfW61zo5JPdaeCe
KmyKM9+hz0jfkeA1BhXBhsAbIiZJGbjQpG1jKxyTb2yfmh6ageLtj1ih54QDRIAilSEAXYYSF+Ud
Sw9BPuw3Cv9JA6AhSLr+tDgEQA0E2iFS0mmHItiHO6rT6TxaQReEOpoHI6U1EFBizadM29kFvmhz
KOlxPIdrMvI3t448grKMF/YXaJPMTa7D8bGh1+EempLpBjgLiykZanHzMRja4Ep26DzRig0fOD3S
AV8sH8hRNHAgC6aY9gSdS4UEb8FVUNh6uh9tB0w5oM/ku1faPNJZOYvPsQ/tD/kjqkCmYpIxSNeM
h94qHDCTox3C9Y+DfgPxGBdgi2q+lcP82oyiyQ5hngxIUz0x3XijFcjzPCaO6uQZghKYxMS1f6EX
dVeYJYGOjAalQ8TY+eeJI8t7kHNI9YtSn/e5nM4rNKSMoGHFF372pWmN0+4W4wyXCuAuUwK4AHfW
NI/nmaqwVdIu24sUalxug9AC/z/iS3B1lG/lwKJeWyvKRaQz3nwUCbG7H6hs4huy4griHxsQ+XPG
kRxhUIKM1G3L9Ch6nyQ2nswTCt8XPdTzh9QzRX4gJVGrHWUXWkvTFFerwPAMbXp82UMnJ+MufUQH
lV6wqjsXeN3U9ZDSkelYNY9h0MKZ6lV05bKK36ix8vciIFozgnb+oICNb/12wfGNh/YKPtIa2CLd
L9iWmyfl2foS7+twZ+F/OEJkfMhk0Z4xb80vlSqrh45+02FpIEkZO9ZHC3zGKRKCBDrWoGaXY/3E
y7sS05tAjFfMSNii59Cu9/iOKOpxRqyCABYn5LZ0Vr2jqmxKjLTGUbFLikj3F4rD4x7u1IA33XHI
AmGzP06iHc7sCpLEpY3+7rB2Ns6DyjMQbsnohCY01geGivD0JC/Pi6YUg02Il3Mr+1o9ejpwtyuw
/ZTBAt8xohJs4jB+OEHiC4sKPnBunPg2mjzvAKdGXBVtRTOTOMTvWWghwDe2vdyUdnfDYVGH25Z3
u4eIAl1sKBwwJC3e/cmsgUlRRlmIZ7Rm1Bjg77WzwOVuoXvtcFl8MF2mdqaiij8W9J5vPbIqwo3l
xjl/1DQsYLEKGbz60knOezJDp22HKW0v2szAeS5IR6jBwpS9i68lSd3uMJYoyg5V68lhWysoexyZ
VH0x+iPik4Zj5KVlkOgSvEykkwcAsan5yrvCdl+9uVcfZ+ZW54XWHqboXkebAXXEvAfKJMjY5jCB
6LEDtkD2JkSxiT7fk4zz9lkVMQYjDM4fHEnCuprj6Aw/FFGGjY1kr2Ooft+P2gm3HpkGUCvyOvyu
WIrubdv/ViJNP0CVp95F/TmgshEd/EZsxuJpjgPcpiJr5JfONqjczQp5Hk3BWRPGCmdRkzcXySLy
M92lw4EwbkbL6HvifQuRZ2ulGSSnmFkSdkckq3nqlEg2ERe7HT5iS/X6ic2tPNMjYDM8+6gEyTBA
TsozQ1bvWBUfyZfKrwpZpPelN+fXWKPbDcFvC1c/uPC5LedR1uW43gC6EPMNlIWzTkehQFRH9hWj
lD4g5U3ll7mX+UuBQIMbO/uvNPim80Y1zTEjhvXM7sJU7dfeLu6oPE9n9uJ4vDNdBHSxgFA/nfWD
oz4u/iiGUwO64glfAzqMmnXscsxtpuCcnAkHZgH0LvK5JRwe+0wI3gbF8VG0CcJfRm/pXSY4/oAT
Et5nOOlFv7bHy4RYmwaHFWH1pjj5Il8YQiG7fsWHPRLBpUbkTsG8TPIs0QnhadXcvthWuTwAA1nN
8jX8HL5G1KVcPdDnVyPRS7iKiR13L/J8Hg9lFiRPCenY+IlNbi+njorzO8UZ3ujaxwy8sVIrXXl1
cY+hga/YJEvnmU4UQfRGjbgSUxk9tSX0Z70KGkmxrr+OvQ+rsanCVvFkzfold0NxPgI/WNkbay9L
FQP/XjJNRx6rhuRstCz/DpPm0OxYLbuHNO8xCIpEZsm2pb1yWpJ26baGnOJzi3SXfeLY431qLH+f
lopiww6d5KlvguKcPMcS30NEYDSmcpoIikhvzkjRQGbY0zQ2sjjrZYBMyxOlOiSLQyfNMj5dgHxO
phiGktZoCQyhv7spDfhny6JOSyLBRrI1pZN+nlwynPFW1HQdkrCi7xSUicAK1imHORs51A3T/aT7
wt+m6FcDpQYQxebZJFZ0UWlmThwdMjK19pza+CENMRvzzkIcNRyKxsczHs0MdFxdYjd0mJewM/HH
+E5KHl5SnPkOyRIM789fz370mNTaJxFpKc8CtB1xXBHPGmaeKM7wQ61B7zlKkYbmTVT2mAMALznL
qdAC7j3UvKGpb8o442IIJ1tsZlKLt5SEgg0jaJBmHmkxYbe0lgO8lRwGFzIRfestIa2YmUSg58pV
XKsGXeC0xUDPP52sFOUF/Wm7fpCi0iLguCuLh86Zuf1YB9CIGAAfgOKyYuYNTmMr8yutQtG+lpVP
u4Wg3rXV86NtQ6+KiyQYZma0MLq0uExIrlZoUzBK7sNSjtAoRwuGLxOMbLqborZ5tpTkBwiVcfl+
9nFkQ718gSBH6cOIVi7fe03Mh/NwttBArcc232tig73jTOIa7a2xC7lQPVgEJppa8vMN94kuKzPa
+sZybO4/TTWnvGi7ttTPhU+bexM30VI/2AKV7h3LZZwdNYL7/MpyOx7KhIN6DudtcrM1OxDJ+LXD
0lNeYvHvnyj8tXmsvCnqHhxtY5Mcax9wmk1qocGb6votRqCGn1bqhTfajbUqrpke8q6gUiMyoeVn
kVdawm9jS9fVddaRprEbeA/TRTAlTJgyT9KiQ18eudvRaqp+jz6PjzgVIGrRM/UIA4CIxce0xxIC
F6e8RNpnYFVM7mM6BYJTapCdSoUHqPKX8h7P3uht/puNq53WmqvIk4qUj516Zlbd0LlsbtyxIpM8
qLV6/v2gANT22+EEtDYSKQJcXPAQPL6HaFvfTgkw14jQxo8LwUC2N9UkSe0w5cAMMLR9NFPS6Uvz
c4b1l3R28acX5e+GQnjKoRAUtvduNEExjceM4gkns9WQKoCwbRvxNHzrON7tRL/AzZ91i/hwsIjL
LfrKsg4zTZaNGQH8FmOZNVsEdgpEb4UAdbLLwyxb9bnFRThCCFmxe+3SsNkjNakqDi4meHA9a/jo
t05yCJ3WQdtvOTgvPSilm99f0/Xtvxn4cClxPUiscQGSYcnc59druhBQ6bB9zBvOwCnPNgqiOMkZ
Y0s13XajO15Jf/yBx2nvf//Kf76wjpS2xB1FkvE6dvr1lVu+avCeyLse0Ppe2rByzugQJ98S1XCA
CJk2ZX9zLx35pw9L0QrOXa3DN8d236H2uyrV/QDYjkWCkMuFtKIWXmgIbGhReIaiMLjEQ+7fWGpo
zivkE/COJx2DKwq0RRA3YUkIi6Xo/+aNra/7600IHFrHzPeYDAbCf3cpqrYTecuGTuS6mKAgltMt
RGnKxQ50d/Y3d3y9o+9fzLV9Wplouvk2vbvj4Rx5da1JfRpC4p5RJTQS6/EUu2e/v7/vPxRTPmZq
vkM/1BYhl/3X+zsPS5bxnar5cmo66za9ogI7SoIgmlYGe8PvX+79g8zLCZ4jIZmG0vMP33Hwq9lJ
YQuxiDU/Np50SpkzzDNNoGOAGIoABz2vTSg2BprICzXW7vdvwHH/9BZWob7nowtifOr9/P03ivh0
JEYrZwYEQsS0PRzbYkEQ5brGY9poxTfUHCiQLA1X9qCg3K7WULhaKm7Jl+j9zqY5CEszJHo2Xa41
fPoI+r4fNHsjciTsMgDGso2MhM+ITw7nTW5YP7YY7FLOGItAnC2z0edAjLmE1m+FUBjtqbDJCWws
tIa9Ye3/OYJRg2GjZWaw1qCuZJwkCIbD70h1SxqRNenPQTy76UVFISuuGTp4zY5Ir3k+dYWxzW0x
TtzEUE9O/cDZgg2VKQ2TQIi5bLpmsPnBAXnOwC6Ah2L7t9N16x0j/lmDIc/3mFrURUtcwh0EPH4V
hqPC9zdKv0dBajnOcbTRPwIkT6gGxFDy5uvOpEcj19A01rX4JW7ARB1S/DjnZadpBLsILC8xWYXf
11QiLhcoe2qAiInCeW+8KHoiVBwBbZckyePSmeXOt1CMEZfk8hZUETGBEnTei8u0a9jQC0IQi0ts
DBMeJTXP/TfsilTRdZj01scpw5R5NtcD273uFXorvk6Zs6uXAC9qLQN+jkzpJO3F0pKJ6oaUVHAM
E6qoXAZcKPo06dGaMq5lxOBmOUXkOq9RzyiO6UN14Hd+1iOqzcP0fKpdazqk0tBKRYEC9N44o11e
TKSqos1LW9rXfTiDAhx+/IQ+dXkRjIwauIce2xUbn6bhiTnej4vg86F9Rt6oXayaN7tQ44M6KodE
35opbJ71khnmNM0U0WmG7ptCaXwSsuOpyWzmGkSdkVhrcNsTJ4p3osFh9BLl05XOKqYKHoyca8dz
OUAWOput859V2jRmAw6ODKGP1Q7lzqWz+d0Brno3x7njrgkKriJzuoKqwbEJac/vv6zvBAfCwdPL
AdsPWXYxSq9e8belRAiBrCE5SWxSnVLTx8wP7/iMrFOBG1mk1LXJdRb03ILfv+77xRcug8s26/P6
gnLifTUhRs6HJJEx2y5C1vfYorUMSWqebn//Ou83VydUCELIz0Ij4PmB/241ZPSUhECraRC4mENw
jnqk9kA7e4By2j0jnB+cv1n+1uX87baCboEWmsMLB75jo+f49YrSyXUHkxGh6krLf0zQ7X7LbNRU
pyQL0ZOJCojyBkAJBE+cNvUnw9fw++8/9J92nBBZDQYnG+ACMpLgnXhl5Fs0lTnD14XgrZsJSimp
0ZP8Fs4dX+rfv9afHiBeS3GNA+UgxnD8tdR4s9YnZIti7oRzMa1gGQUxtF2l8fxCiIdx43fB9PWn
uuGfv67nUSJgDKNU+FHivHndJZwF2ERMg/YYTLe4Vbiqae3fOYKQjY1U81fYWjxZv39VvpDvbq/A
44UiiUgbScnoyve3N6kRG0c4eOgIgfK2tT6fXburN/lMmtNeuAzCYRNN3xX5DV+VZciQIlBDv8B7
Ss3eCub2q6izTuyRi6iLnMHevGuisLjzy0E+NJVfXoZ4FR2QckP2GDIOfilTgYweqXRAWAVNN3ZA
BMjNFvzHiJpxGCANBKtqBuDWOTRDVe8EwX8vUg0aGnxmtdkliyaTnxZT0mgiqz0ujpjOkEdUwe3k
EFXHiA9M76c6DEqDj9xtAUdBwYZwffR/HHt79mucD8y3SuYtpU8oDa2q/lsoDKuDJjGhOR/rxfWZ
clU4S9C8sJhCuwehAqqFjGf3x7E+hJLD7vqj52NJyn0QJ4yDb91h5ifERZNW17apow8QEBzmqsto
7PK89yJSEXRgGgQ8fVlyFEXLz8+sklqwn0HjjDWy3h1PKXqRBSI+DLthuGqHDgB3uuBf3lVjZt1o
JvSwotf+TBJ3ALMZpX7NTLU2vtLQvtGqNHwQlDK0gmf2biJypiMyS4w2skJa41QDGS9SwbvLgX1v
xRzYeosu0rMvtYIsB3kb+x3C5t491U0103i0VPREPkflH+ayD0+EJcpPuknHRxWw4e8Cy8N7RSKJ
uqg6EH3bOUGYvq/CQB/xzfNoGwRxJ+bHAU7kOmJnmjOXxMZgGvGywv1GH9aM6uLnUq1o2nV8MSIr
v/zZq8nctNLPDQGb3CriPM1ZE6eUST//PAOaIL6wU+UHlylcUffSp5P4aVK13PmBNzUnsgxCj0gT
bT1bjE3uXZQuNHVcO1o+o0zJLyrHQjU8NBamJUP1eVRgsQ/jHI4kE4YT4eP20vfRVVbRFz50pdHt
Hh1GWV6lI2DBbQEkg2xaNDbWFuUfD/NPBcrSzbzlisy05uiVAY3kYmZHoyvdwPTu+I6g2f1xc7MO
8ip++a4OMa9N0/H33/w/f+/hm9hodtECeg76xF/XuQpJXGimrAXURPODSD+Cv++IyFiq1x8v9I9M
wPd1yf//+/p3kAFT28SJ+eFR/dd//aVP+Je/pP/Hjx9CANvuxbz88h+kntLjveu/dfMHwJ7Fzxf4
zz/5f/qb//btx0+5n5tv//HvX+q+MutPiyFa/Eq0YZX8a5XoZT99K1/hMcR/+ks/paLeH4oDmmfb
8CoDH7stG95PqagiRIxTRsj/gOHYns3v/KcDWNl/8F0PKW08Cgwih3gPa4sCDI4b/uG6wPI5AYd0
Yx2wOv/AAfzzhP5my1/HkcpVnN0ZK4DesdeQvTd70dyoJJZ97G4E83bkMBO8sTIGoI8m+UvbQB5j
1lpSAJTO3RxiI1lhw/vMznBROeQiD/lS7nXErAFoiziC9gkeQ1G8Ko5nLNQj+eANk5gwNi9p6b00
fvRYd+4zGZiIpKTP2Cv9LoV3b88VDF2ChjcInFHLdIj/THVpGAef+3P8wbeCr66bkuTnNu3ZtFAE
N0kCqDgAcEBOA5RhSoRNm0Sv7RSOz8bpZujlSfoRu+y85RTQb5bYBqboRGwO3gzPNEagP4BN4YnC
dDk1oEnnSi+HICa9CCeBe2NHdkh6OlllYTfqbZxQgWtTHeG8PQRV9JlOkjnPRY42HBT/BpwD8h41
tMdMzfl5b4WwWMCabMve+UyH6k4k2XSkY7F6tYpzokHI3dT1fnKiiyCZOD3EkolOXb6qdJTH1EAj
YVFtmUgTBDlqbznYizTwvlcVRMPkGIYaRPlSoRLzAgQzLC8DMit6hok5n+j8YlQNPjeaIHaIL+K1
Bk8DrIfxwckVZXeRZAvcBI6X4Lf9h8ouBhJMyxkKvVk3TJsoSCly8CJIlmaSasrAumR4x4CDFur1
WIPmMkG2hi3P4w6yyofEJddXLyFZlRWuQ5EyBlQ6442uA9Y08TZ0OUv0pN2jnAXcpBbVfdSusLSw
Jd1lxhYbzzPtGkaOfX1vD1GwxZ4H9jYZHpvGmEPuzFeKodh2BFV3LdaqDe1TwIjKp0xIiIJMGdqn
4Cs3bkQiT+IMT2bE2euK9iOU1Wgz6+HKuD2yOeZHe5t28yZt5kNTyYNa3wEhYi/RmocXOcxcQTdn
Du4/INzXC7NqDHXilVB1D5kPfaiiqQ8NMtzeg56NNm+DaQR3jJIXBJgtmzimFYsF7rUbUJEV1XJj
xdUD3IlDXnv0MiY8BVo9AfWNDgbnymFWQQveGKN8jWVt24lK7EsJd25s7FMgE3/TRe7XeFTon6vx
ycPlCf3NthgurVFlQcZQteufOxnfN8kUfVQczk44uyWsyOSIDN3bza44Fzo40dCqNmQbeWeYZaD0
8imdQ1obMoEKsEm6mTQzYwcXWNo9a79wAfEEDtBBPzplCDW3nRnO7aGfToORZwxpg1M4y2NDDNRx
4Pl6sk33ajxGnk6Fxq1eb0KcyJGolHY+pEPw2e7jL4gjHgYJcplcP6CfBVggzXvalOESHsGkMN1E
hLUphuK6CSeEuC4Xutb+RY4k6mwQpAlOoKHOdSUW/PUeHXMkCBu5cmTQ+35mTcBOE3Bfk0nY0Dny
py7oikPqkjiAre4jtpXnNB0Ji2qWHbG+EsoJSmwiDvLN4ID7YG0UR1cDS6lVsGzDsk2Gned4wSGw
zLXqlv0M5mxrFpjUQdXIk0ohGLYNAUGxb2MyJ8/mw+xrdY+oMdiBBvohMmLmvbD67xxnviilOdOZ
wDxsecQNFQlGLrzde7QKdzR9L0Q1sqpYKWHWL+64TB/auDiLqEGh8Psdp2yUbuGCZX8U5jqM59cu
GvMjDSWEEyqKvgILRDPWrLox/yEMoSfGLTBgwZwCgcDy0Ff+6xCVlwWuuk2LCQYsTSsPUdQ+FWOY
U38mpyoPoXe39usSc5cL3yOwssiiA5LIHRHO+KytfsZwYKHlxVTK14f345gpPkWp/y3vepug6pwu
uxyuJjF9RXo2QerBBMY08kzGgHf8CGLk/92i5JdC5vitvn4pv+n39c3/i5XLihT568pl29Uv5ldu
CVCR/+VwWcsMHwEFR1QQfohT/6tscSReFZJKSTGlqqRI4YT+X+ASih1GOpQm4EtW74v4V9ki/mBC
4BCL7lFnOOtv/YOy5V1By/NOMcsP8iRmGjJdKY/eFi29ctuegT1BigJACWbMamXf2Ic31+P2ZxH0
1tOylmZv2yE/XsazmXCAMaQB462//6Y2KkYhhzriSOOnTv/BY7r+2Hq2ZXO8bbsP7WTSDwlctxX0
j5G9QsU9odANrY4NZJqtrW83jUtYIBi4jUP/AkPrWqgoNsb7hDN3eZErb0Jki4z6OhwHjBKqKjgx
1f2U1bjaBtK9XOlYz+i1nY9jkWaPiAKmngw5H6JwUprwY1p7vs2eSVBiRHPoghiVnHOIzoObAN3f
34051rPC23qRS89BjcLTXUtH4DW/XhPCaSpVkGlChOGCujm89snLc6uHWL38/uq/60WtF/+XF3p3
8ZcEzT2bfEZnHHhgU1+3zOY9IrHCUe6ReQLenc4NJqDfv+z66Lz5fHwuIo88nm8VOGvJziP89p7T
V+0HCekeImJZbQHlj/s4K+o9SRXRgRMbqlYFvfz3L+qsXa33r7qOHJgfybUF927OgqAVVsk4RXjn
+3BbhwN2lMKvtiNUv9sW2xKQCd9D2JazxSWtqY/T7MJD4XvyE1P6l7NS+e66CwciELOC9WjBEYP2
468XQJcVcpES3K3xatUwXEjUlcLxBetQTq2kUQVOigrKDa+DOB6nnYtI6Qq/i0pP8UBH9GCb3r50
lGOijYy6+Smtx+iD2+b9XVy3bAaUIHrcYYddOWDWbM1Hl2KiObSdZ9otXXoOAbQwCJnt0J1NlhxG
TKyZZzZO66vXdZGxD3bpsH3KzvVmBlLZ/KGJUYNvceeVeuureTrUtcLv7g+FPe1DStDP7Zzb7e73
d+7dEvHjaq3+v7UFjTDufbuSSVK80Eki5p2E5AYHVfs4RxZyy0nMf/NkrtbBXx8S7gzDEyosjowq
tN+1RkvTkOyapUzzib2C5mdoqAS6N5fSatLbjHkONT5hr5oh27WVk6hcUqXfKdpupw4QC9ZuuIHg
F5Ias1IHFlRm8Cto+PzdePLdIvHjqiBfCDjDrnP397PQgB5iPtcMXefKGo9lFuZQNRbAy3VjNx8K
txnr/e/vw//u4rhC4bpEWUCPI3jXy+2TrmkNAXbblu/XB6hPwTdQTdXweUYZAdwnsxCftXZSnMoZ
JybNPWIfaYpp55OhIYbayormM7gnMDnHKs/VZlTl8JD6wCtBUw5aHH//jt/tYes1gj67dvg9iefP
e3fwtlue+f9J3ZktOYptW/aHimPABjY8lkCNy7vwvnnBwj0i6Puer69B3LpmKbmuy7Leys5bnkxH
Qrtda84xZ4Nfcyjjh9KewFMV/fL07x9zYtBgs7NsHKcWzfK/K88/9jBYKImVzvhkBjOP3iakVagR
6p8txb27CViRa8vYvv3+mdry2Q+WM8oc1tKXliiZbf244GQGUih6l4HOVydYSDMS0HhrIjMruKl0
5ZtBoM7MfRad/wpKbtpvm0lt2U8sET9+/1lOvGZTqvTKOXmYmqkuQ/Uf39+ghc1ZolBYWXmYBc5z
Q2Sef274nXwM1XXHZONSGWKHjyFxysCyjR8kmXv1IrXIgUiSAa1xKHzCCoGaGe/E0HJk10sDrblN
/aNPsvCzLMropgBcGSPSQQAYoOa7+X94BRzYJH0OCjz20U46LTLHULQKHMSQOA/I5RecbIJ//xRL
U9HY0M+gbb6c/f75ogn9U/Da18oKaVr7QxYDl/9SFy/ff5cv7XlKVYiymDUqcwaZwOFTpN1a2gxz
YqWJMCOcsEm2VQscya/EfDNaSbATRqe781Lj//7JJyYSx02VhDd6J4K1/vDJyAII5ULDA7E37CKy
WazOU9qxuFaRT7/KaYDKNlBmuvv+sdqJHYY+kW6iSqAmyMMPn0tcltoZ0OhJ1oGjFyk5sTIxEVAz
nJ/brEVxU9ZtQONa9Bc+R4w9eTjlRaJZ0ChS2e41kDrXJJ6B5LWbuT+zvJxY6ZlWy5lBpUeJNuPw
03VaEXEQJwIHfbd2m1gWm3zDucGFQdtfEc1e1pvvX8ipEcDmt6xmnNW+7C1jTkpZLrTAZXHFcYmu
7tIgveEjh8bm4oppvEhIcT019vT6/ZNPjQAkR+xoi1KQNeXwuzpBRzROIQL08BVnL7w5K0I0e88J
DMqfCQapddkQ8favn8qoA4quSk6jJJgePnXUg7pPx46NTaVMpQ5V8AY/qNLWtRg6QBEapQZ37HEv
fv9cY/nDR4u4TS/YYkpzpeO2d/jgeqyzgWS1pbY3G7YXKwz/nWXl1T7IEX2sA0stlXXLsWtfdrHo
9yLrlD9TOynsaZkBSKfqVfVPRNct2GUYTTQ3IFgLc7QZxMTKYc77QAM764SlVEjmzQAWqkuRCYsb
164Z2Etq2482xktY0yMnnZ0G0Wu6aHTgfquRYBoKRYKmCU2kqSFfnTyznUB7g4fTtK0n3R5RRemK
Lm/iATn+VkdPX6zwSFsdoJAOKcfopPjUJE4XyptjZ2I/zobmHBvhxCTh0ivA3XOyNolPOHyTwgHE
giqEKUzD8dIHGbOGbqIITrmBv6EL3blxlqhe1KfDFbILUuAkdVOqNMZuSip0mFNXXsShcG6qVtXh
dAIqOjORT2xgrNkoddE8aQY6rMPPOOlm0OR9SPYqRKpfMcsZ2Y9V//79oFoWq+MxRROKZYzXIRnV
h08xnHqc+PU5bYUld4vMplKqD1ZATaiFwoA7b7rSUL1Znt3ao7vA893vP8HJ70nXnVBzooOJKj/8
BOg5O2rVIPesWNFeNX2C9+3owdX3T9FO/OTcnUzmLB4QkyXy8DHc2DKVi3LgmnEuruogwxDlkwk1
kYtIvzornYvCUPUtjo1oY1dj9AMsNyDUiGbCohjKn0PSQlaxOpNBq0G4w1yQamfexdellPltUNug
HMPKoh69C2xFSYQLhHFJLBHdFhECvlbjl7IYgpt5crSLKSAYq1WtM3vpX2nO4TigEaotB3WerCOc
PHw9oSGITDM5LKRqbW5TPTDJPhmGrV0qwY7MEmyzQS//UNgRqywImn3bqsWVNQD5ojIMCPX7n+vr
oODjEATBBrYcx4+VRKYkk5zcGE5Iit17WUGrJ8ypZ37/FO3r6Icixg0OchhxcqysR9+60UsMRYOy
GkPc6yIZGq+qpxFrQqPmW/LHtAswQfcDF/y3WVNpttVI6BGoZ5PXRGphbFJV5GtDU/FiN7GZDUTZ
hR+6nOU2ryISfzLDPjNjvx4/+Mx/r5u6TY/wuD84EMdQtC3lgGEoPoy4oEeWqtD6I3NM2jMv6OsG
iyYFkQrjQrcEAvHD9xNki2AQtj0XBu4k3VynkRun4qmaVOsJwAOnChKdP878KstfPR6LiNJV1bBZ
WuSXA1ZGma0GdbLC56MCkTV7QemdJoTM9eI1UBRzhqSDqF/hHkVeKMFXK9HY+CgBJzhkiBLn9/1H
+rp4LPUXKv/kagumyNHOm4ti7AauUDiDGnWjDCW7ViOXuNu6aAlDjEZ/8/0TTw1NkuNtXHlUf1iZ
jyakCC0qAg6vXs8VcT+VWhnda1DPtW1fjkRXJgI5q1voikiA2XPXXidOIrR1luUYtMPUbmuXFvgI
zxYN5lZaczi+EiVfkjVIKzK+dSrIx5t2zhZEqGmF2u77b3BiLTOWQcM9h3453+Vw7GRKoCHr4AvI
XhvuYK7Eu8Ke4B2mfb2l45yCnkV6Epi60ZwZtiemNQdRnWb9EmujW0ePJsiCzjdlXy5wosESzGHs
uY2zFi+i0kfKXUvm11UdB6b5WxXD/Dj2Wlx733997cQSRi0ebRWrKXoB42juTPBZRjB/fAgjjx6H
CoNkUQb0CkeiEpu62cEOCUGxiXbdzQpJfGkFwYdWakxOIzTF2MStt/NRppw5/Zx4O6bGDyLshWXO
TeHwh4mI90ytIAjcUg7BY03jdmEc69p11CvNjAVc+Pk6h85xmTZIarcl14zy6fu3c+Ll8LsuRWvS
LjQuD4efYVJwejVyiYPxDSyI2pB70A3P3UxOLJWWzuUU7aRJ6NHx8pXb09TaNGJXg3QCYiIqPHGF
HmNCVGDcndm7Tz6MIhIFB+mA+zo6UyIfdFrDNhXqsX2B9oIMPOS7r4M+as//+uVR3+StCVVly3aO
fsBEwu7UgmVm5X51EeawOxM1jc7UnU+tQJZu6kgxbfoKXNEOfyOZRj3s+GXRcywAneU8PM+QkuaL
gL7STyvTQ/1CJrrjTamWenOgxSXS2+CXTr5Gverb9CdSX8pptin/QKXARq1aRPzyxwSspYJ0vGKS
avrw718O5Q5hURsQmtCX0f+P8hJFRVRwoucgM9raGsHGhFi/NM4sbic2BIqElAtRxKLUMZfx/Y+n
pFlF1QPoxEoBhUjP1Qq3kd5oT4CfJQbWrjmzHfxdLY/2RBw9QBYkjS8DJ8ThA6swURqOxcvoKlj8
1X5+0/UQ5iIoFZJxRgznmT9eIWqC7SDaFtx0aK3bZJwBYQwCukYCtK2j5oig0M52mMeDTWXXOoxC
TCqFIq4Mp82JKG6b+szZ+8Rkt5D1EqvAgHW4dx1+dn0uRg2ZEcZH7k7cUkmkA6c6rf/9D0+DlI2G
bpFEDX74lLCtgbCnXHWLuTH39Wwiwdfq9sxTTs1yTGsU1Wzqt192tTlIoiXiiezBAgZPPVo08EtH
xN7inY3c77/SqYdh5ALdp9Hhs45be+OM97ROJ/zuYRZeRUNUXxQNpSWjCJyL7x916jdinksyLigc
sW8dvj0yiasBUjknPZMYvlyrm4u0zYy7759y4jxJ7JytLTiNvw2aw6ck4STrfmRJ6aOFBOHIeoOr
h65xc4/T0ov7qDrze339XvRnmDM2Ikudi9/RqDCBieDE4toXcL8FbDiWt2arjGdG+NcfCtU6xhKc
kn/vsEeLjgYElIIH21nf4VQn54cUTzj/hHjJMNh+/w5PfSNU8nR7VRYDrkeH77CLtRpHOs8yEZV7
lQ33OKia+cwCd+K+TEFv8Xzh6UD3by5f+R8rHIbuCW1wDgCwb5TPmvjhlaEb5XU1m8Cz8cO/Qw2J
b4YsrC6RaHU7VCYowWKr8rS6+0yGHGE00s5rQyewgeuU75w55Z146Zbu0IoHjLG0No5OeWlfiChz
GEwN3nAuigt7TLYDAFiYlW/fv/SvA5eSAX5VlJ6cyO3j5dcAIR+iLA/cRkXSJnJ6fJNiZZD0ahhI
5IkGD5E9tOaZr3jiEHn43KPv6LQ+YPSC4asEFDPNWvyMyzLdLCJ3xNSZ+ZgKYW1jY1YuJH6rW6dP
fmaJMxdEQyTFpm/J5oRrWfz8/nX8V63xcD/igy1NJW4oCB7so1EIPoJGsjOD44XnVt4106woT2oJ
p2lPbcWMH+YcSKMLFFP7Y8PHRzYX+VbsybqNyzuCSXLHrWtFvclhKJibOOyIwKOUaz/Q4LOWlAQn
5Q49GOrzsshCtPZF07t9H4BG8UvHJI80Lia3UPEerKKoCMXKLv1YwcWdhJyeG6dO9r0zz6ZHI0uv
QG8JcnrNedZir8VRyL1gsNTf6dxY99TGudnOhJfeUamKkY4Edf7Zo1VrLtvOhE9OKwmGpT/CrHb5
lBNhBwPD+yqVlD3ZYZeWbVugCVuhA5leCJdNQ1R/GuGRBI8UxCaqenlJAbECnOXY6GOSORk+gcAw
f23kJaSqQ61CK58EJum2FKDIaXfCZylLzGdNVwEusHxHe64IyrEvzaF0mjXnMzpakTqq/Xogcpdw
+k7TPlpFyz8cSpQ5Z7NQNTYJ72QGbBYqC1VTMR7p/0JVBvoFtMEepOlmzqgj5eWYDEgHY8KbrHLj
V9OUqe6NZm/sA78vUEuakAFhRireqKklEWhqVCdu0JCSufKbdv6sRFe+WO2Sd88bBvNjki4dVcUd
CbjdEvIq4MxomZDZBk0i2Ql6XCPnzNANOCtN822KLTR8uCWF5bDFiGL0rhJhD96GYAvusyEeXxuU
Ga8A8e9E1cUXdWQtCZN+Vv+uGl37TMAUvfiOMv8gOBwVMQwQ85c9jOQzKBSzih+GmgMUlQZYOE9k
IcCtiuBRDWwTsZdeowiT3ngQtI8aPs52lcpGe6b+IaCXmiFeNuBK+LwICUtKz8yzaWvroO82QzhB
XdT71iQzuy/1H5K5e6fWFtEukWYrLzhD7c+4rA2yyewgfBD8t5o7jU09u8DyiMUo53J4bzRK44RK
K+pTWsXZtdlaaegS/zvq66QG+7TvDNkxzuygxWXi1CgDe9PyId6k2N3TniQCQvgKRLOj2t70U5R+
JHE23KSGbD+SeiriCzmQR1elnP5mAkUZnJrWPBQxHNtVVS9x6lRkMQYBldIup6Ko5dq0OuJuSlGU
4cbSRtVaq2ImX9VBJV+6uQ+TezU5XZivoAsSeTcApfxpjDPhLRlJjINLQJsFHhd79CrMynBLQBy6
RtI8zQezV4KWoi8wCW7sHddRY0QOuh3tYPyVCwWhSNVocOtLtYMRQyoDUM+kLZ/TLM7J7COHAAwt
/cmPTiYk/IE0rTsE5gbK0CYTBgxZekEkXgxOTu6PFU3ZZaRWLCog5edsp/TEhTAJJ/GS1A0BSJk2
iUs+L9QN9GH9n0ST+aPWcc9cdboJXk+2zbDHSialN+uwBgiqyaLfhaPBz5cwel+tPCiucugUw+LN
dd7VIu9fjcIG6iVnSt4rClxYiimvVUs4tQpATHW67FZJs6WuRTXyEZP//Not5YmutgirDSFTOUBv
Fm9j2M7ts1oNCykfGMftrJnE7fizqb9JMsl/RCzZJEg0UXdPIWC+c6YACU+OOmQC7juLaYsyoSK+
S0xGv6+IYwJKNdUayTRa7tzmTZF+to2GppaQjWFtlrFheUGkDHeAkc2Pqk+bW3UA9rwqjV79GKou
lcDnIPdQIK/QqDdsU0SWRcmfrjbVlykGbcHpqwnuEHBhtwY+0lgu89jkFWNwRj5czJbh6XRm7gdb
UFnUiIRB7A4zbD+Wc1t7RmV012mHJNszjb4aSN3rspEsgCh9DMRQ2VuqW8ajprdtsLKqJL5XSTX/
4KpGLd33DfsnIdLJSzR17YOh9ziPVSn0kuIAsxu6VN++EGXo/12AMpb0uLqppQXeKwjVedHIKv6f
YjSnlxaVRPKAuDx9ZeUGb6AaXJGRnZfFJ17oJNzJDvwzuv8pJajSSp/stJqzTQVtS4NoEfUPtUpv
bs1FlcZKNXWBcon+2pdUgkINOPOweBeavqsBsmjFNK3KdOyvIr8lCKv1w2ul8tWfjdYQcIhyefo1
JeR5u3FJ4fkCAkoEc9nIsTMaTui8g3fLEOSnA+YCNu10b9KtdBMn1ixPz4V+06Y1+1ZrCtLT9MkC
tYX/Ormlge2Dx5AOqjAikiGmhtQpMYthkBaEjU9DgSPb4DyUKBPAIyfTm8X5J52fPABPR2slTbgh
Q0or1oTbhk+DPdc6eF8dHxoBOKkIwn0wMOEmpaatmeAGbFgBolKne64oGL4ZgtMOJqly01hOGLqN
aQSfszGRAzcbg35DzIqmEdZYFzvYVyh2lDAfPg0E6QOlNJEVtA2cpbep1qO99uF0Di4Z8CROyBLo
CnaEzv6wiNR9Ti1I5VeQfgmVySKwnWqVha/z3Bul21nGSO58Zqh3xEJQjYbqLcJt2wq6lCwOgXVh
mAQ7RsKZQyhpbByrSZvkj1HT6MiOKoAzKgWAmVeFL9WruoQw5ZWqUtwCA4CPCSu4Vbf6VA/BrtN6
57UK7ADRRIQhtJssXAlxVY/XLM0qlhQKv/5NmoP/yqALOF6W6g3DxcyN2xEDiElXE5AsYK4O3q1e
qgSFJYRJEUyqmTYCeKet/E1FCmC8wvXSa+ugsdPuCkm488us5fBGMdOAcRD78gGgXEywWB1jNRCE
OPzkTIi0NhtAFKz6niTLlWYO4udE8C/6QM58iotYEeyyJUeTjFMQ7NnK7xy99EA86zc44Z1bovTa
+xJ86Q2hoCAFQ01Oe+BOxqM+Id3lOKCN93Ve49YZe/jOLqQ2rK/x1EzvHP5sYHxmoseerw41Jh8t
SvpVWY0THEpcqnfBlOpvCRBzFq15SggC6ix5A9Aydx0iZmhvh5DECPf7E5P19bPTaXKqM7RK1I8V
easae6i/UvMg3+jRAFhKiEnbmXE9tOtQV5C41NhoNpJmdXUPBhpqb1nq5nzH/AhLiHkBEdQF8xBw
VKDYbwMKlXRfxnGeXqaGsSAko26KL6FE1MpdnKpp7TVhGicXiaka112eFRrV2aozXUWjcoYnpQvq
a7Or/IrtLkuydWWmjvCqrsrbra5Mnb2Veh6V+9GOE84JagzAEOShGW+dvjaQPnWYXhylG5/SWokf
ikh3xjVOFoVgbWjs5koGef2kFiJRlzTsHsuOlmRkc7ROkKxHM04I3u2d5AVdlKHDJy7UZzOTwaMJ
egHvihzDfTFKbSZ6q8zILHQmjtkMlR+1TDhiCR/gkaMBmtrbfTdc51TLaFyNaAsg4Ysu94a5j9pV
P8q0WzdWIxchWuX0F4z2EaODLbHwOCPjejIVeQUrW8vWMm0yeZUWgmBozlUdx5cQi5c7DI1zr2Vy
sDfF1Pu/+r4N5GYmvDglhcTU853emSiZ4UGGf3oZ+3w2DivXgODUG9PX5+XhKBu8cLD1T3bP8ZnJ
ZBJmhkj8rhCDSXWkzH6UGmkhF9iY6ze1dPJb1NmJv85UnCEFOZUIGXTcbKumBPTtAqAgioiksYhb
exreGPidenxXROpd1XOnBCSK+BqhCi0eWWkVgCyNgUPBSp1Mfd5AWpHNprYyKLQFyjSTGdaBVzSS
QOs8QKRxty79HLAidTiLEIcuBcRjkJf2jFC+uiFLyxrXnFAo6YPTKgiDQw5Gx4EQ+3JtQ1DovUDr
YS75WpWRbBYKY9qZYuKv/K9grhMRdIh8CpMj1oqjYuUGbQ8pi/ZLo58pd5662tP+llCp5F/kwmHx
YUJilWP4Dmgv6uG2VJLmt0xyn0AgIwjP3LG/lnK5yeKzRM2FQIkK4uGzTOFzqhUt209VFOTVY5Qb
mrj5kyu6CR0v08/cnU/ox2BjLOIsFEuLQPaoJCUqFAWlQQHHsGjYqm1PnPqszA5xOyl4A/jfj5aZ
s/RoWfWUENdxW02Ose5MvYemNMf4NH2nrPCa40vGrE2b+fvb/alih4WCnEIquhAQFIdvBIGkWlhN
iVg44FOOfUjemzMC3Jp7W/mBS1l1u7yYzvzmX/uFbJFkg5uErtAUco5qaDJgV2Ik81RRdJfKqOE7
IjIO71jhzJtGguohS6CbiQQdkzPVrq/PXtAPqESlakLZO65+6oHjJ3bOs+s5nvYFTPhd08Oja3SY
57bwCXbkgt4oyjlzwwndBU/Gh7y4Z5B1HQM+EoglE6mqjL7JLJHdt7+6EKxoMeEWhcXhM+1tkzbL
oH40dVfvQ5Vs7xRuzG+LWPYzZcyvP7xcJECCdhm9bpqEhz/8GCmOKAYTq4UydHsuQdleqH61nil+
hqt8Sl/pkcdnfvev8w8ZLMIc+rSIVDXnqMSlEPGQzvMi4yyFILA8rN6VkBveTMv4kf8j3X4/uk/M
P963wwsXKgoK6i6H31JRo26sShSSjVIUm6KN0yUgDpj1yJmTnc3yMSGOBvslHl+qlonSsbGg8Azv
HbXKNzOC3b1GTpyyMiIndAfd4Gz8/Yc88VLYDBkYCFOo/h9L/eD42CVYTEKAe3yXQ0KhHLlNGIuN
Wmm/vn/W8qselvKQYpNOhKIQeSFEksP3AfYxzcZcYqrqi+LKKWSt7GJDcSzsqZjh3dYxghd4skqw
FaHqwNOFAGyvv/8QXw03VHXwgtDNBO7OpeLoUyC5MzGb0tSMnMBsrxbPM9D7ctZvSJmRUItaG296
YqE/Iv5RIVNBgDwniyCyfymK6hRnfoGTH2jRQqk2f34RXR6+lkjYSvnXv4DOMt+Xc2LfZWFBdTsL
yy2+GRJzu0q7r2Bj78Bq9G89NcB1Vza+9/2r+ToW4EQg2TeQROFnOVZYZwqKTqtnLJQ0gz2T0oIb
6Ym5jqJG2TWIfc9886+LIdpWOgz4RdC50ks9/OKt0qsVQ49WeT7YLxONqVXUtk2yap3lKhBMnKoB
z6O5MW19OPPw5Y8fDka+IUsP/RQWRlpshw9njSma3JkR11akwcG7keuB292Z0XbilTLWGPZYYsiA
/6Kzs6x41hbNYchV8TFBS/2j1oEEN/ncXNjg2M75b74eaNjRaH0xNZAqs+kffq2E8gSyJbbUrqqD
WxKAbJJXcwkMHcnZ98PlxKMk3TVsnYt7Tf1rJ/tH4wZ8Qq21Br6bMO1m+O9NvCZY6G/s6TmMyQmJ
AE9gsHCuXbLN/i61/3hWIHGZ9SFw6nEMs0ury8sXbDyEz85mbl+H5L4PK0Ilm6vMUdTdMOt/9J50
ISSWqlsSeep2sij2YF0TeM/KvKZS428sIOAYMhI57FMEsGeW/5OvB7wH0l8UpzRWD3+J3hkRgQbM
JmpW8e98VIZNAy/8LlLn+eL7X+Jr94Y2NL81aEwWN2IejvbTHncc/O6c8G9WqOy27pLG9losd78A
UZLlYlt9+pZbiI/28WgEdJL0KOx/VgD123U912Qmkq8TWp6gbaHflaETOGdOPn+XsYMJh0rCZtld
ejnIFI/dhaJVG0jxS5oWjcDpJYjGAI4D5g2HfLqIgnig9FMKRoS8m2076s70hH6oQSucSN8bpQlK
EMEBCGLuq/KNSn19a8UVbbhxmILChX6o+wsTF6PmCLJw2GemqK+7LGqSdZsG47oJ1HC8UDoCz7xR
QWx909CL0M9Mi7/b2NEXxQi09Lb5vmT7Hq0svp9xKSXAwK05RG4HhfwjL1Xt5J0Kgyi82SZChuxS
rHLQrI203LBnUuFCDDhdY+JBA07AiwLAYLDkQ9PJWLyntBUeBMytTyljSoSxQ1SEa7X80CtOV917
nBV8ebUnmHwdw0iG7AS68d8qXqhScoFxmIH8j77F4YiuAiIyON0S86NykXNqU7plTcrDmcH8ZeKg
DeA2Jha+HqfEJSzxnw1h3pQdaX6LALTzyeSBPDVum3xqQi8lUHgbzbYyP001qWmgxPJsV8O96Nyo
KwsPQHaBJjGH5Ag6rsVxTT2DCJXehhF7Rrb0ZQNBW2AjjKUzqRNYeqzMGQqHYx26IxxHpUpPh0Sv
LI+s9fdv49RTwCYD+GWrYt4cDSau9oPRaUiYlMiWOwUBpEqgQWWXZxQgX85maPN1iQOa9Uou16PD
l67wz/Ums0hZoFC3Niz6H/DvxvWUtXmxjYPRuuyXnpDbjEazr80oMTfff9MvpwE+Ae8T6zVKJ/WL
eGdYEiqqmU9g6IWyaQy1YKJTKdXlkNDcIM97zUcbXFH44syjl5d4OGMNRG5gAHkqfuZjZ8BIc71T
oei7fUO9N0cWfE0n0b8ns1UDUZ5kZ172iR91ufPKxTUFxQCQ08EI95nlaGcpqbRlol4A8/414aU/
sw79lc0dfqvFnL3gHDnnLCfuo6dw727TCYZqZGXmS0IxOtmEDkg1t+aMEBLZkwQJbcgQk02kdnm/
nqfbdirxzA5UkFBbFKK/LYAufyqGlrYrY6IfLDuj6HZ9nqcvQlrjh6+EHetA0VBFb/Rhvkespt+k
UrZyow+R7BbEomhWPZ/0fSw1R1kTDd0b3sycslypKYOPwamBk7QyZdHdFmRrkaCD+pGuPjTuhwjB
n//bJgKy32GWsYJNNozCWS8pMRnQE8dIvURBBuC1RtbOa8rLmeERXxYYRGSEI9cr9qUX3cdD7dXU
T++4cwzFY8Gtd7ocCW0oXQTE9q5txlRb5SUg3RVt6+Z1Rm+leQBmzNGLw7AgYB4wkb4F7kPcXTIL
cPx9NOluwn6ls7+M1h1kqRrnwpj6j7FS9z+b0ipRBqjxAMmO/vKFKUsyxrnkzfV/rRX/isH2PwLW
Dlgmt+Xv/KGtf/9ur3+W/z8ATZhB/zPP5H93TVsf8Uz4D/5vYK/8z7KccADXWNrQZ/03zcT5D1sM
MirkNij/sZWyJP43zcT5D4dNXCqLinDx+LNF/TeEzfoPRzr2PySf1NWWZepf0EzQ1y+z8B+zdPEM
40/mkmD+dcUcbyNxELWhPdOAVJ3e3zckiDrptKZn++oHodwIWe2dutmqYiuAQEUjeajG+C4jMD70
QMh/5rz06JgTCeWGEiZPA/gQpaooqRENED4SVZQAPTe3viigF2Fh1CKmnUOgzirVQRFHj80kDE8z
2ote69e1gVW6CAPgPWhRgv6CtiOeiNe2MYsr4XzUdbefaFfnoZ+sjLFOgEBg7mchiW2iDUcaA5w1
OYbp13muu2Zj31VsWbnxQuQbF7uJI6q8qLI5djkM3oYU0D1/Flvd1ysXl7Q7SWW95KAoDuHcipcl
8Z7guTeqdKR/13h+NXARSgyAJFuRIfXaT8pOT9qQDCvSEUzfq4P3giNvOOy18r1tHWIN7FcrWRsg
nTrx1uW/ypJZPr70Cme/KSEaWTqZ1zfcDWgH7NkKnqo02+bN8NQlxucczjQeneSpmPdAM3EvkgJq
J+1VSkyeQBfgKmK8dBIF9D9hhxrpZ1TK9wOp9y7BlTtjuBejv2SrjM+yEm5jP0rnVhLiulZM2+1I
QhmLkXTZULi02rptkmPxjWV4V8XWpg7VnSLkttKzK3V8B4nt3KVsZs/ksFePmhJ116pfPLetvlLq
9j0jZhC07IsGxjxVqzeEdPs2KVZF/RBzKCQEOVh6ijS+wjbwrIDum09LMy30tXQ+OFldJ7hqW5rA
HmTudTMPe+S2cKsmcdGjNeztKnquuwZRUoYcKVbrtR2H9/k8PQxGXH3MVTf8tssXn26COU4/64Rs
R9/+0cUpF9/BTStQtybgMRJeU99zxBh4WVZyei8lAe0ym6/0OV01tUFir9M8j13+NKVJg+eTk14E
MHdTxX6+alU1XZHRuh2F5pKW6MmcDkf+xDFmPWAwmNM73SovLaJJ3IyjckuCFSTjG7beFWA4r+mi
XRabd6UDlLDglRJYmiR7g45jk6TqyrG2Q5Fd+DSmrOAaShqSMldkUKxCYzcqBZcV+LB69mSDn86d
T6UXXjSkPwjwKFai9GyTLK5uM/X9pQ78x3GaRz2E2JN+zsFlgPMCjRb/6rUlkm6tsxta/fucfTjN
nWXEexF23lhsO4fYSg0wQHKJwYFLTcGHBxjG7vyh+XKljtXoGuGdr/PPwePQuvXduqn5hcG0KAAE
q2hxUP2g2LykQt2os7GZUddolivw+AFFq4BA7Lk5plcOIUiVUz5WVnBXygsBsED6ve6RHbIDVEiE
5GjTH4wr7o590KHQGXdKo/wZIxldmnb8Q0vqa3RSf0jgfM/qLuQ0Eb8WAQa1MFTXVS9uSB0m8VWJ
KkoS5vSp0ZF9nUuygYe0yLepn7eeyqKxxuP9iByr389Yf2+z2ek2NSKxFVoT5hWCLZdmL7RCp/6h
N+ZDLYr7xCYxzam3cRrnf5J5Mp9T7HYaOZvGqtL9R1Mk/Pt4nEaXkOz7JIg2ZoMmQMUdEyrXHRbc
GvJ0LZt3eg8hEUIWNg79A8r6LvXby3pSHigMxq6M3wzMd3GQt+uRZvEmT7l8wEemud3Zg2coJGZV
wTqofvqLaKKg9gJe/jYXf4YqQ+Vija+dcVksQbZl17/YNITWvRWEvwafMBeskwoVFBSP0w6Qylr1
7cYVss5LZL7q+9Al8gpZrs8dxy7WUdMShUt+Ofcjxmhlc9pKGlPxmuo2iRvQyoFBCpTfBsTdVq8Z
yaShRu4xmWwNm8SsfvaVLRampAGkpZrW0EfJAHvRZfUay9Rc+f5rne2V2rHvq+hX2aRM5lTSwCLx
ihkW73pmBplrueUp8jZS9waKmM6B8P+JErENfsVByfJYXVJtu8iC/t2KQRP7tr9LAxIIsbglDMMS
7PgsfnJrxfuZrwXQTty79AsB8dFpL0bjOgWxMPqA7qQWbtXptWEx06UCMhmlJ1GuK1KYkq05FxLV
XCFXXGbus+DVHsoX3Z6vyiy+D03rAVZuELlqWqSXZWbfoHh8h5w4rMJuvLL5dn2drvr6IdJBInvA
m4mP3OvkOsz2nW0Ebxmx0gFxKn5ke11zZRgPFWtrpasupal3gz6qjj5AIbw7IHcOy+otmS/ovchZ
u2qCV7+l40BBg1ziXkjCCipsmxhYkG87GdxmYH60PG+qvt3KQrnGUvcWyfHCqsC+1692iTyHFfCS
GzpOwEBM65zcnBXO6ZjEz5SzfStvkLaFmAVz+ot1tZpbkN/N0F8pQ3KHnqC8MOYS1WAQzLtynN1M
3uQBGZqh4wLzRbhnQ6LhR56cX8ZUb4JK92y7tlcxwXOU+VIiXKNLcMIXHSqroOSIISgCmEXfXzg5
0pAoXbDgRvJGGsGjP+QflDcuRxrzYAF8xKa6mzGAldmiG1L0D12ubcLE/kW8FQqhwPjVWs5Lq4H8
HoKW5F2HCdToAOGz2tpMuqagxDL8VU76xsrJbVeF166kbyNmYTz8s/g/1J3HcuxIlqafCGWAQ28j
gNCKQc0NjFcQGnCHBp6+v6jqGbNqs16UzWq2mXkvkxGA+zm/DEt6CqyxoBR6nvb0LfIqEgVABz3m
lJJfRh9e1JTta9/v1p2Wbkh8CDO3+bDpuNSM6MlQYLOqk5uENhm8A2hoURqnW4uTCinchvx8sjt9
4h7NoySwM5q2vZmtH8pEkgXeOmfYs3vw4UtF5iz780onYzZdiITxjGNdV1d0pCziGWkOQt8ql09H
PVoW8kPlDrviIW61xmNabZkM6t5M91xgrBdttMlQKS9ocJwpvdboKcly+TuYDZ4QQrTn9AkO91ma
5dOs9VfhTHctIVzWjMpPEzlx0TvPOdZiQhlKotH7+gfO7TC2R4MKDhsBn1ntR71fA1LuXFVsczyd
La8NIqC4OifyTF5nJMj7fDN4oaPKWqdlOMoDGrXKr0Klz7scZQOy4Iokrhk5n+a/UXK+9sbvtvTQ
k08bkV9g1dcPfoGvk+/OCibdfskKG3XEtBuNhNui/Moew12nV+Id/UQgKNGlhgOhmreySdbbiZGg
Tcbso7EU8Eiop7T+ORs9J0wRCdZR9qN7vEp9foyt8ZTWlELjBLlkyd6w3ONEyTcRfPplmlRAT+Pv
pleU5+gWU0y9MzrKMc2YQ1fuZEEVPTK+QNkVUrr6yckFo9v0q5IKfBlSohm0NQzDQaTOHrkHur5l
2thO/fqIYe08dTfas2h4DBLx1Kc/LlGoi5Fz2OqHNhEHc6luwN1psBCFQIotZahu/6Zig9mjY4el
pt1sopBIto1M/TdraPYpY9NFK1KyMsjyX7c556b5CL01rSQPYxpDnJUzq7WO/Hziu8i82tt0ek/Q
8MG0QUInnUPH/HGi5bUe+RUgBrGr9O7dR4e3c+aRdSITN3Bjj3RkxPPNLziNLvAnvhNnqo9ppt2L
yv+a5i5cDO0KAwBikO/H+o8NYxXZLA1lYtWHQh/ZAaY1yfLPRIyipqAGlg+0bvdm7geUTyJ8qb0z
AO/BaJq3zlp2xIK804fzlrsEB6fGkWsCypOxhipQhQMlFclZ1PWOWA/yapf+OLVKrNGFjpzZE2o4
pN6VsDZJkgkOYiFDmSVH5eihtBBXLs6M5thY06n3kmFj8TWyabv0ZeYj12gQB/qhim+pTkMlPKKe
i2LlDN2rV07Mub2ehChUMUBIei4Rzsus+25TNoCx138ztjafVKW0QY5a/RKXjsXhMVTbJRfdOnIa
Iqe5c+EWM2onCMwR80rT1NGNJMl5Yt4qyqd3GKZQ+2RxkHbRc+Es8a2YNIII20a+gtFz4hJMPVJv
NU/5FbvdtHIMqZNMWJWBb0OFLLrFHL2NSMd7JNQGTuVv3L5g7Fd8GElFtaJXRzdNsOYNJgrupSNz
ODL3S2MiBOrtl0nTLp6HQYInhydS1rSMNtporG3dGTCI05vjsfLVA5JSl6rGBBH1Gnop+tIc/5bp
ADfCZlo3RH6ls3cBAcrxd+Wdt5I5EnmwxxCI9pD70R2hpo4YV15w2CPsrqpbM9DYOFR/CBQMCZUV
gWNJM1QpoZZZWX0bTpbd0ixu/xj20u68wgMg0uEQUiY3hYh5PbqZtvVqrT11rkUiYPsQt6bEN6e9
fwItR7sVYxPF8Y80FQmghsKZ7Jaa2nB9hxIGNl58D6I1NzVtvLvUEhr68tFfYd0osZc35p7xZyvR
To1SIlClHRNh/OLxJREhTcy1s1w7le9Tt3lqdf9KugYJchHFksMfF9x+RDq2cqiNj5Tx43jFqVqc
q9tTY/Z4WQRAmigZHjuSgDdNnTo4RarkOkEWbmuSEsOu42uLlgoFv13Sj9WYYo0iu2Qfar9kIz7G
xribUuzm1j3VijBps7oSut0e8/RHWd5no/e70Xd/qjSjcTj/2wxI8NvoGx3DTpS/Pf8tHo03E5F+
U1gv9lQmh2hOfmuu82037VeNVMXV+nuKpWGtWeKKrpBWsIV095hXQU/D2U+YmCcSjdFhmrXCMfOn
ZIE/Jk79SHkxcOQOprOyW9uhvT2nqz3j42WQyPrlvaHQeFNrCI3UXIAoyIumaQuh4k+CLIKdWXxJ
hDurWH8Yn+3uWrvKCe2iKAKnb88LwsuLS+rKyiYTvPTqDc7ZFZ01by1XyKNQt32sg2n/K5ke/plq
kRw0pGV5XbYVU3eo4/i9qJJnAhMvkd1epMjpQWWYkssfan1XJhcv0ZRINlVO5SiV5gRXM7TNIynQ
eqAXGab29F7IAV0iYtLZpc3EdQ5uEw0nbBQ/KWOOEWfHQg23Sh/++MCs9AdlLPwunpel+vAWl4Jm
tJ04T5nZ8cc33keTUX9r6g+/pAR4FA8JhYAbN77SrLulSbSzkd6aj4tEOCokCLwI8fayqMZBIWgn
tvxt09o8+cahMsyjPvbEMfevtihhpkt3G03uZvCMIDfGIE3zFZWxa/vhkvA5qXKHzjAiUdwYbKg3
xfuSxSNBuEAbRsuKLTHbYAPuHUYp99s0YWS6/tCn3ISdpMcVOGOKkH/6PeaH2S9OMSPqPETGzZTm
pfPKdWdqbzj4yPPVpOLGzTxSGhlbd3Er+5OLRolRdNoPxdyytCLpfWci6k++Er8t7rpOWwICY5m0
CenH+RFT6j2POJVNORn7xJzTC758LkQNinNcLdKbnkgkKOJgtJ3xiep6ZM9682wq6GBaj+aPTorD
KHMAKajdVTeg5+2z9pdycIPBqU4IfcvuJUkn2sPNv3WFLMejlPQSm1KjJ8Fq5teY7oAcMKoEZFLc
vOjqsCL3XMAIZt1M1btMa/W7iiry/1tcKXr7jI/jke4WGVQCY3OZzOk61F04VO0a6wph2Y68Fnzz
GiEwY63OiZ5u8tKpt3rnkYNMRF9gdY/PfCGMY0Q3mbYhVWVvkV2HngUkgy3bPtkAOZdhqanJYkMm
d59ECG/fyBm43GpVYEM5HZy2vsMupqd+phfCTavNSPrEtuymw2JyKeeTSwJZleUvqpFNUM7U2RkI
PANNknCIXpgnpJx+l3Ub2obsblk/b9wHSFG5FpvIbqSYOhqGjVHq8UaPaMQOU5xY6w672IVDHv2v
ANTL2AU4rz8RFaMnH5lfOqfcQj/RuFd086W32+l1LtP5Wyv0+IeE4m3UX1Sp7VIV/zYFbXOxNKNV
nxNA6SEPpoEhRdaGml5zDkPxZmMZwH66juWAV6a3n3sX81A37XK8vtvB3MN3/Zgp0Ec+a2Fpp09T
XW3MbNkMEWUF+BWWc4ITTTP1fak195GXeDWo5N5SX7CKI/unS5rtY0YxnTGMdKRVR83Qg5qeYstu
t0ZTvHjmbxOBrlFAqloYaaphDkplnjFfkXGguEUJAiOR5QixUezEEt0zS52VMLb69LBJDPzTAfkF
IlY+l6RI702pn0vXnzZ6PDwq2sz0vYg+22w6ie7ul3flVGQtNfsochDF+8+OTWpFTgIH5X8r11XG
19ISj0XQUBUOehZIVVysdjqn0S9pPs+9ZawH+5I25scsw8b+EEBywHnTgo5gyC7ppGHDIvwCv2yg
VVFo4ZxiFFk+gDwOsHA7wwAAQTBwgPFBYGqwCxjqeYg09rfU/kTEQNdqTqW6w4AOQr/ycu+eSnuV
dc7XjImBe9sPHdTxa4qzXHAVdczslzZ2A5uzrOOKJVwtrOL0SGT1gUbrQ5yC/7R6tov1ea0x7Any
3tZCWPSWjrvZF2sxDrhoZu99opx8hRMXHszCRcZlIzWcX1X32dLEBCCNZc2TInS4eGZ72s7ENz8a
+igU4zhaIj8OdBQpH5Vl/Ghu/PN4q5xBrvVKbbVGJ3aWA3iolrus+H3N4kAqSVPtwUAPrWvvnURf
aTb897Ad/PecZ2eK9Ke+rL9yS7expkYU+hV76q95obvn+nFUaC817Qf1Yq8JjsaQ152Hwdoq/XE4
+9tq+j0ZxVfrJ8GCZwxQoh+oOfL+Zmw4GsBn3uPxQJtBFtAWtfchn7pNUoYUDufiOZn+ivK78D5m
OkKi5A9H9tFvhhCj2trJP9v0FUSDiMKtBGbXLZoY4vHSYrZtW1YGw7hYvrbJB9Q6dtUey/hHUhaf
G+X5UXtex/rW6wn3mulwSZQVYORkYLPX0JokfmXeRkveHwHYLLl8gFZ8EMlXIsx9VZR7bbiRM1mv
c6ff4ZrZpRr6Htu52dWzZ34XPXFOc0KkoLjTGAuhYGnbHuPkympwHaX5MWJnWzEwhIZTBJPZBNUC
Oq20/slZxl+lFf+pDW7BqZW3whNBpuIne/AOCyeeqtJ94S2QEmVSHRpdvKPRxw32roZLBQMSjW+G
mW5k/DPBI2C+a8R7NV4f1m2/fKPqiQ+3RZm9lLdFQ+eJ0X2vTfd8gIaYWmfrTF1Y5N7BSocTRW3g
wXEwmB/p0u3pT3spxBfpnqtscO9Da22zmV6vKQlok4ntTyv1dpUcMAr77ivN0CP/k9XJytNtqopj
3V0jn34VgwovPLo7lVHVQNZH2fqBGz2nWXQkhm+NYmlrinmT2fgF8nGdI+1KLY+wuJtK3PWiRVyC
99F6qfoFvE2UZ9or4u6rF4cZrLdDaEMwRtOtc9o/B/0Av2M0J/YoyziW8rzofHRgk8kh9/YtkSFa
fKiYjpMszBkUqRGr3orlWjj4d/UvjSs8O8n6MMXuLmN+SKYXiubOYxoW+swFQhMuRBkZGWkeB57C
vcIj81gLLa3epcufyJyoRJueiprk0OndQ/oc40nAX3gGXq7HB+q8XIgQ31Qj2tcqviFcDgvD3GZo
ha300qizncNe1Tmeb4sxCWQtJTIOhn/vKvuKydGP3jn+V5FbhTrseXW0i7PD8Knt6g6oaGOmxqqW
f6fqzWyho8NUcP9J965K/lOjPkcpcIgodsXgbLQlx9CqvTVGFnYpJMeAUllZIvSWLfrlXT1ieyx6
iJ1LI3hu463yx08ze1ragOjtFfDKysrkqaq2WIDWoMPUtDhJyhklNpbPwKS3Hu0qdF435Q0R8yOf
Bd7Ds1eG7x41oakgLku4P6s8D0XmrxKKQ6n6McN66Xc5uxezEx2wyx45xwqWICCxn0J6WpBV3fPA
6W6IoN3dzZAZmVwiDKSe4LTrIWoSbh6odqV75Z76bXaz4iQNj/KT/tQuXb2rNHntkuh7dOovMs4B
Mvt3VIjqPRuK6oAKhonQyOV59pvPfPpYdLqM9Lb9XRfpqSkXclrpLXH+qQoKvSTodG9TatecxpMH
PO7P87ZxNc5iZyXnK+4lShq+9OKetnSxk57eqzp9RQZ1nV3rNKuI+tt2O4kZAyF07QPxfcmhIRQB
MGGZpWHZw6hJ/sv5e6zC0n+bjTeVXUw0WUzomC5UWPOIzmaxicSpNIeb0f4eTW2fUtgtvG+/S+8Z
IKxIbxFZ7p7bhO4yb9Enh8wJY17vk2I/92ESfYjxWNnPYNyXpjQZv8nOFragvU8Hg2pV94wZHYVW
Z3769hgU/qc3yJN0TJr2INhUlKKq8ThNyn1WLGd9Nv9U8S8L7DjogSl9QVZ6ErlU2LjVBbjABIqS
0zq3htOg8z+JrGxdjfautNv8WkVN/uksEYVGs7jxenVhBksSLpQNAUj42idrNm+UCwfU9p/5Qp56
vmzMwnyKETc/Ypr+Rq1iNSPydIiXQzpVRAkRH9uaDbhchSNTk0GW8TArokWReIIszu5ucDUfTjmH
3G20X7XmX6oFClfTrUuR+97RS7vhZVisb0T5LcTPdDcAhya/+ek7tcdv+MhyjjtILwB/0ijxMnUw
ItNEKkOmf3e25uxajIwHp2GjXLq1sr9nOPYVmj+c+yUIC1Lpcu/68xn3qiJ+JXaCKoonIMFEPVGc
eF96lo/eTl7JGDXXAJESO43UeavaGB2LYT6VxibC78B0fSX48WFOHak7SM1vPyHvYk7imY1zsq6K
I4mU1Hnc1cKCQY/1lBrkxvN5hPzlmBlxt/VGXzuUqjfs0KGDd+OCvAdW2eykO73HE9+GGq0ptJr3
Ec+JltjfvmlvkPPBYVviLdYXNjCxafGNUzRxdQa1hxzexJ7aNG2C80w/db5+cSlWKjKNiiBiAg7Z
opMD4SenKW/0gLpsfYsPmAhwZz4adTx4lF7F8b7KbbJqpDtLyuKL4l30BKGHApBkS6W2SAKdqLSe
LckU1Gk78Uua95KyxDYBu8wTfm6Qzdl2dIqwlWZ3IDiBVADMeMfe4neiiAgMFLwqwn3tpTbNRbLe
EgRzRx9V3WsDepTadPdKd7jamlXWhbmTile3led8LM2QTbNeL+7YrAzJajNIfSIJFKRiSfTuWQG6
hAD6xm0s9AQF8ux0OyzZ0NQ9kRzIJUQ6P6lBQY/jejA2UrAa08HqPdylz3kkf5M1YOSXKhImWte4
Nj/H0lU/wwPjjQWRBXIEaKIeqflZUj2nMW/p//IODtwlZn8l1MMlMrQBXCkzqGCpqXPJn0PEMA9s
VYvGXwEZY+GQNR5mSw+0Qs7YnpOHK9Jx3wbMtStL0tyFamOT9JX5CdsOLV3L/toLas4t3eD0qEYj
0BHdbuwl9T9iUpQAJbrxy/PE36RSVrernNE+qRYfbhPX9TFG6vCXIZbE91kx2esGYpNR2/nRQ0Pl
LwqgzUl6Ro+l2o26VZ0cDcypjmg0F7RPsW4cKtX87QaDuCQ/YXGEjOTKnZCUGY9OLUTBFqPdqO+T
h01Ob8f+YhSz/UGui6rXRtvSFJ5OJp2qRC5uRdFsQD1GTAtZjauShWYrSTEyqFNXrUsxtdewBhdz
8Zf63/wZk7+8D9XUwp8sNRT+8tU92s71cin++lmd4pcFJ4KIHSTOpDKtsqe2J1xRW5jeCPD0+ZJ9
lruBfFBmC7H21Sg+jaoXV6WTDtSx1+xlbpdntHGKHGpbXEr2B4YcyVBFMJ0lAlRmxrrLlbUC/45g
P4tIObzXRn3KMh90cEy8LbbjNLQoO+J7a+BTolw620o/5x5pzTyKlvdHYrgP4bP1JnAQtlwJg/B/
YcM1ttmiueEgG/scIaTeULmoHQComaO4TymX1aZ3d5hIjGmEc2uNud04xVCBVUrbOTYN8dNebrro
aztEMCZbBcnWABKTGhUbhTP8KsbYRpurIaLMkHmjfW4q/dC0tLLOIjbuRhfT3yNNtw4JY8CkXkJP
1ylZSgguqACMza49owahe66u5/jWg/+G7JnDLXcmfr+O+KmPzHDHjU9Z5tkmFI8/gw+fV5lVDpx9
i2+UMg9N6u9eFC3NRpXptMMk4H0NOc6WNekEiwq4xbS7yFH8uK72R4/KCZRhjv6UDW7jsoJzovuK
PD90VBUIReRTqQZo0hR+H3SZ6/G1pPbeaO3bFKmSW7My0kd1egyyQYQCZLZrvFtFZN7Ad3Dtt8QO
GRcKy3ttlaENZ0WQxhq3dh9qmpcZvLOiPgFtAH9n9hA8itM9FLCBOWfekyvjeTtFY3bUm2wIqVYg
St113J1XN909Kqb0SbJiKOGWl4xZEsnHGP2kD1k21Yqxd5Z1eqMHft4mebU2Hk1ZvWvC40aEr89S
iHU6yPgD35d1yEb7fawrdbW6aroJ0S0c18IM+bXoiDSjaAeG1NEyFRkfj6NwY/usUYKq4NdRH/gS
eCbucS7s7UyGIwbrlKfIavS9ZdXzi9M7gC5TSYKOiX4mBZ540hvRPwFUSQ3mfU7HlUdsi4MXOmtc
DP0WJURkw70mEAm0rhPeU5SEceRzd/DGVvFGxMQDYfP5a6UZJA2BcptaQvryDsGpIMlOVwaT/p+M
yJwzeBxtrhDmrSe3VBRAJHc5aEwxLdXFJTq+WqGInXkPS2ufNLm+cybBI0wbJ67YzdL63t51awB/
z1XrWlcHxar9JCurP8NZWhuDXICzSXJAqHUF71jWVAE2COc+RZVzFt7YX+fBnnZlrfI3r84AnCTS
7z7MRsosTUgSHNGpHjHvDPlt6qZ0kzzA2E4k9xlR6XXmuyW+3qaFVYuFuyuS6S2lsPIJ10V/Giw3
eq/JOwRwyz8McIZ1SbB0sExTvWvqcuMPFsH6QyODiKnx1bf7D1/oXkhaDdhoPRf9G3kgibuqVUwI
m3I60KTF7eSuUYRRkfosztmjfyKOa33D+AONRGbg1rPgKRf40Sv2NhRZJSgQRPJxykfz0ipSf5p8
+QLoAZ+pRxTDEYFNVjEhvRgd5MGOMMJJNstArlUvyQSZUezLCaOH0vQIsrgkYmio3DR0x6KiyhPH
KhEXCIDyVm7mftiXgHnFqsNyCPjyJeLcsDiwHSRDPgbWgF6A/JsaymoVCXQFZom2mHLWh/xCTaNE
4YXipFNl9LeKDe80g/oplDXBYmroeLIiwPTnrnV91A88oPnOF6P7i/AzVJlwklc0HLTcysbdFkvi
QPIYQrsQQ8PvXee7qOsbQBikwXt9HOCAJjNme5676MrTxmqetqpA6RSl9w5NIyOmN9QhCSvprmP+
WPFjvfeiIMZXIaqbCXQY+FqoVHCHoG1FgmfOLaeryPsO1AgB24WoU+NGdte0zyhgQOvZ42W23JZ0
d3YEFF8qJaXTiKefsVTp1SoWhyI9kkRs8sxagAt/OiB8hdBJ+PtS5uNlME6eJ9Utt+boV0tyglrV
Ts96VGjqz9zVyw/+4vpAC+Wchy7hJ3AXw4OAneIvBBj2FQH5sCGgtjiIAWMW2hg7edLmqgqJc+2O
BLmKYEw6Y7dMQ/vZxUscxD4xCIZZyDslEekZGKsOy1EwRSfTZ8H+wJtYawCGHRqPlz6alh8k9eUZ
K+2wqYuF/CchNBLN8P+v6e+Ig6WemnCeQS3wJCOLpTB2CZpFIWAtR6+5Tpiepgy1v+RK2jteZRA3
wQ2fj1N1Vi0hZzhw5utUo+ZpUvceQU9uJtfMPhMvVw5i16U79lpfB9rkhI2WLF+KaOaXtvMRZ2U1
jKs7EadEsUu2mkhYAaPr3CP+ErSJ45PpxCCGLVoEfW4uRHKZ264S/ZVUF+hpChH818bp5a4mBGw7
lIYK8Z+0T8RWcTFMQ8Et5JacpN1Cw1JDRzG82exdlgrJFe+MdkqwYP6iUzg9JyZ5ebzHCpa9Asnz
YIZoIF6IXcrotTUHh6CkWDpZtZ5cjojczox3DpNfPaTiHlbYX1mgCyGJ9vOmSqfsHM0Z70gUZ7wL
o72M344/+09efC4imI/k6Nu3qEzKQ9z47R81WdxO0UnlyxY4e+U6HSNAEy0blyC8FQPpUcVAlVZP
He10tAc0hw0JBpTJW2N5JOa6C7rGt1kno2XipffMuIEGAm1gQLF/Q0lYn9wc0RalInl7Y+3av31q
dt/6skp2BXAG5DkMPaW5ja4x2GdO4EoypIOiqOqVbqlmLbxkWxrNjiDWNx0EsF97ixHfPPNAn/sR
gxngXjPCHdfNsi/cApgmBohJ4TzFLD+pOllp+XKKvP5Nq/k3JlnqhQDIt+e//1S7/0e6//+X7vV/
swb8f1RzKh5VcP+7LeBZfqf/Vuj+z//+X64A6x+P1IlHTx3ZprgRzf9rC9AM7x8GhgCPYDLTQoHz
8Gv/H1+A+Q9qUljiXPoiCBB4WGr+2xcg3H9QS0S2An4/Q0em6fwnvgB8Xf9uh7Idfg6FQzSxGkJg
OBD/w2wnZx2Amki43ja84SlxLfiD1h87PZjoBoe9JvYVvHmel1Az1HDMO3/ceUQE/I0oYY8/oyrq
za0DSERLuEc40Tsm2uXh0XmcB/m8UO09mGb/3dNJycunKEdmap9R+tposaf1UNi9szHSRTTPUgM9
z6zCrG/wGYCiU5k6Q8jSAYX1KMaOEBwpIpqEo7DtAMYQWeqj9LfDjDmBaW/x1Do1uEI0kfgAj0QJ
sWuqrBlWCcXkYGRZ1FuBiqT2SiOBqgh3SqNm23l29UNXH85PFm2S0lIjVZ+eyB3j2E2zv42SZmrX
DimwKDQ6lJ3rIcok9GCfLkjvWlcUgaw1HYC3TU5RE4OhFtU430ddltRUTnL+1EStx8HUDr32jCi5
zgG9GUQP8zSOMyh8lr6khiNJlC7ScZtUdCCvEMLwOTYaan3EQiixv/jTXDe9xKT2kvhU0z75apJo
lyMb0ExPav2e0d5kn2kDL+eNVjSutyb2AiCBEiT12emGQEo8tJzcyTw0f8gFIxgrqSpoU9225bLz
ep18H+bF8ZNOvwLNJ8LjeM01myy33jRUTqOMhl3OVgYH/JIaZH5ZnZEc7HHgiKXq2b3EuqnMO3KU
IUWQlPJbdJmQnxBxib/Px0g8jRhbyZWKGbQ4T5c4RIydIBXy58ZC3DxM6tIlppTMCq1Fb3fsqzI0
bez89N85hNuY7M8HV6gUJ5QOcdQD8/gBjBQV6qbdJ+8JmiF3RR1kboU2QtEW+J9xkIWjKtXnmJbZ
DwGQyHfg1mPjTw1Ed3O7BNdIP8B3pWiRrG9DMV0fML+NFFG3XQk34c3pHLZtn6kASgZsTa/tOHmV
dj7+EnXWk4sm9I43qQAy5k6NUMPSkc22vhAP4hxifCaUvaZ1C6SEbCtu0R9pDWOZ4hfj0x0WJzrW
SEsflk8o8U3l+9MNLEI3AuWOg/ZcWJgN9p5m8LJ1hsdYW5clf2k/G8iNjGaabuwVOH/X/3oVu655
THQM/fwVEoZs+poo2bJ2iUZ3InmBCXGyMRqJOin/WLlZLETo+f2E1krLCWlH/Gsnvv82JVQNWAF6
Fn7w4k/y02OMEdciL4do86/HdREqsj96o+dLL7Wco+FfD10zJiWmFjnoQ0AbUVWdEoZ33g4H7dY6
a71v14oHO6C0UvHQo7D4EI1XO/vKGjOWw9k1USRl7ROfiZmu0mS2PrUuyk+0cXZXx8AEDWyYWL/Y
C9BKVFH9J8NmsaNTIzsmcdSE2G/sfd/WvMoY8JAgewL5R1n9xCTWBkslsP05Wplf3EK4jywq7M2b
rG6wPQ1Rh79w0e0xrLJIfydo7iGzIJ0sI2Tnc5Kee6ldvXr1AWkaEnfj+ov91T8WVP+YdF1hOF/3
OWRmX0Vl0GAhfkMC6u8Vtmyy0CA9aCKS2c0cO6YA1nJzF8NOIv6Z3eS1mOxnL5kQf9Wsa4Qt6UPX
PXmPcgJkeWPtMPy7KJ+l3bozP6KnyN2xAbJFXUAUt5GgXiX341QQOAZxJYmouyPt1Jja2BdvjlHW
NGNJvgNT61/6yad7PSJ5fnZxjaHO7gEdutEOAGDS+ywTCCqHRorrgoYNYKHOQ7zFM8dx95q7XXaZ
xfyDHbF59wyKcsncgXVfE/JQafuhrKP3KX9oNpt436m+OfHbo4v3+v5z8vENsX1E+5wAzrUs+npL
2D+moE7SvYclrTosFi90OiTduNLYzNe1BPNZY4Hlzc3I/BqhEhP6Gewi+enruXzmxEa9LwnDYf2W
LPU6MXD8AxLrrqOv/DwclWo2VJSVPucFKX7rhDtBrDNVZqeFxJgEXQcWVQ/dA0oyNwVM8NUQfde4
N3dGWYkvFrQabFZz1a801dCDRpE+PwNdOSxwsaLBgZSiPCDXuvPI7ctEWMeOcyFiOt/rbeltOUn6
UwlIQn78g4CGiNoVlbt8DXPVreNe9GRu0gduokzL6l9cjegH0Funu6ymOa+s4YtjAjfZUb3KEgdS
U23W9zLT6tXQ842tpg6FoAbY/9dJhh9o6eYcFzC+HaPIK8mN0aen5+6X5k0jFF4rf3XViCckm1Mc
P5hEEMe4ZAWnPBf8qBwGL8tk5h/1YlB3i60tACaZ0oCiH/mXwtX2B5WyunHCE8Pm8e5daN/sfhtG
5z73ydAHzWiA79HF5576CtNA0BSkbJN37j1JMbvfZTOrJ4iA9M6BWYb4ypb33BjtY+clBqeNjM5e
kS+/W5JIyfSBkRBt2z3ZuLrWcsaVV+lzHeCyiYfPLkorzg/Xb9oLZR/Ly1JKVPUIiTgYOuSvwy6n
5Nb/rJnIUH8XWoZ7OTeqfGWkDbZDPRvmc1JHzifxk7zsYhnQbJp2NYYsngIqiTXgx+tGyyJAV7Zv
eKG5+zkOoDHTdFm4T8jOJj+6E5sKPzTdgZ3FZZyNPES4WyrT3Yyg1dOG2yB/z50OihYX8HC07Gpw
Sdj0i23btTiHlDuwl9Sq7vSnufbaXdeV9t8yi+vD8l+8ncl23MiWZX8l1xsn3gJgZjBg8Grg8IbO
vpVITrAkkULfGvqvr+2KVVkSIzKUrwY1igiFJLoDBti1e8/ZJ+HlviFQcz7ZNsnmPYCjdABiMFgs
d7jYBkk7hHvgP40BPdgNpLDSzjg11rzmYvpbz94wKzTkhVvB7lYz/PLIlXGxtdCwGcjcLONa8nBt
SQpo0INElfXuaiiUyLfilFZIsQTMXy2XRmiAxmOaOfWFSTMSZ9UxV6ZhZulghDjkYnZrDX2lRtVD
us2jzgz4ilzPup906hhEwIGOGUd3+DpLYqmd1zqVzusg9DLfDgHGHbIaZXNQxNRb7AE2CrFqQhqF
XnRshluOsnN66UQzM4MmWtz+HCcC5zKX13l+GWSBeU4X2dyxI/sjMoipPolPEJ5i+UjZuWgyNm/o
whSUwZrkzkM+y6GGlSnYPgqgV2eCuUR8yEYaIww4dRMShET7apoUQB4j6LKDZc08565oJdPoNBjH
WzXpEq1X4jQ4O/IApQIG2J1LgWdo9U722WL7NqdfK/UANzfKJqlwzs4EJ997l3lQspWNVN8pjq69
MoNz3Bq31eeEk6IRIhurGmkVgTRlSaYWMbbRnF0w3xUXJW1JebCHaGCQEBtCkepyZv1btk+jMLAm
gkZBzLYvtIRRJskVuWHOHooeaK7vJDS/bGsPdpCgerQpOuZRzP02QpeG5s6Siwj9fOFhLzj37MoY
edpmpQz40lVx/1BkK9vyarr8qnMG751ELdTFVrKEkaLa2s2ZZ13nRdm8Bk5MUztLCv581A4edgUy
vaEY92OWo5FD1EJbpllOMuUUxX1iFIu0qmqY7BNiSWwcJSHb+xLSMeMQHWMEGFZlXUJE8JklDMpy
zjn49EicxZB+CsbMqDDG7fM8wWncpgpjEsbm1P+EJwCs+2p494QYh4jJHBNx7jZ0qnA6k94dgt/l
Yyaidj/5TVZdBtXM9V9EzzOkh0xfeiM97F1sD/JJYJN9YWg6Yn4JsleZCop5p6jnN7d32ju/rfOF
b5xE8jhYHvIjV5jpaBc2GBI1DPZrZOLCYAc4HQKSwpndyyXPP2Wx8KNdxygMxeA61VAGMKUJFpBM
LI4q0UTcuBN9F2pKL2wA+0f2f//oCJ/ptKnqLGyJEG2gwItVbAfoRphfA2ZPJwvF+hk73/ppcFDk
IWEa1gc06hrNJ0bvi0Ll6ZsrorrftPPs304+K2xTFWj37NPLQjkn9XgtR3PWkTT7QPmNd43Hf+Mv
U3rWRKcDYVLHGd4t1kXgnnxsiQU2VOvkmDTJm/JwGdtrOh956DAJFPjFN0yCUY0QfeKB2GPaCFYy
uUPTlzFwK+X3YVTWfcnc/TWYER4SThzvNPvr1tUWSZmqWn3MUV2lbz0e33c8kYDdEZeL5x5BXxPW
yZoIuixT0R7abtEvTgelYusZ+2Sp4NL7k+Px37XfLjcjOpHQTVDf+Lk+dYPp1YCCHS3MNpUYz0ZX
VudLn84HNkt4r5wp/RO5IoxEjOjEs+dbBOkGv2T3OdU6fsKc6V24neRlAWbwbC3nM6q35Qaar/us
momxR9lOCcNvgxuN4qQ7eItb3RKe12GN0JQ2h1nOw3FeCrPHujM+zYWjDzqmgG9tfAelGm9M7yKd
iowILslxfiPUCA18HjGM3qzBWl74qPfP+nHlGYniE5k1SF3/PK1n98ju855McfzmkeCK9MYRO8R1
M4OI2vIubbxuCEG0Rwe2V1nA0LHok3veksVVCZYIV0PKuLFoWJ3s9QHiIAF8HqVg5j3X8PJCmPlk
GTRwYANboLHn4Be22djdYo2sdomYxquJyanq+VPj0lvHzhPFhcws92yMPLCq5FTuWscq3/0Mb0eq
caqSkeetVHh1RzxHV47qNKvqr2VtzB28//xAZ84676w4Zv4fRFSWaHSJtxtjdDtd3yLQI1ZD7AtI
fuEQGUIMcD6h0uyj8c411Zc1buZzyov+LF+87rIYtA1k3Zc3bmmKT2OZjC1e3i49CZqF/kzyA+My
FQGiOyHeQ4QW6YRoJWUtsT4xvHapOMNBEHylE1nfV8buufkCyndDjF1/AfoWgcmUtnaw691s/F50
LQcXh6qG92SAsKuDDw8Zylu+6kkWN6ZpmoFJuRpvjbZ4iBIX/D0z5qx7s2csFhs771eK2V58JtYE
zWg3ONUh15ppSl75QCOpOnh64WAR6WpxQGEZowTTnaSNT37I8CD90jpSjCMTTmwVhaKJ64kd0Va7
Bom+3JlBjvuWkbVsaQtXzL5Bajn9XrWYlhmqW6+kf+iDO2oGiVk2w3i34uPM+QN6KpopahT21i7r
gU6Dqj62C4jNjdNXuAdQ+j7NvU4LXJeeyndez2eePcf53NCnxos5B/T6oT7fxnPdvqq4Qo+Z5qZ+
RFr72Jm4vylmT3fHqbN4cHQuh+yxq8YStXIwoJgavGwijGC0opsFhWY4dmPwqQJ3vfM9ezosJkZ3
NMdkX3BasUmJnrPinnoQS+ckTpktjuq+5qrqvgx53NExa8dv89Tn3XYQ625JrYKOeyEPVJ4WbsQA
hfw8tgASytG6ZgNsvw6Old8mKm5DzB64fxGQutjVyrI+WMCqjlNRTMeaQ9Jdiexda7SjWw0//Oua
9s0SsvUGRycpL3LhLxuni5IzR5a8KAD1n+maHspEsT6EiNr8926yUWcrzaFt22ugcuHoQX84zLa3
3ul1HJ5btSxn9eCa/nbp8mVfJ/0r23H5kPnVvPPzsrgtl+Q48G0PTCx40H0vH97lhL7jfM361T6P
tW+mHdYF63XtVPvsl/11k7nlrqb5Gc5Cp89pXNn3XZeVocLpRgPNTl8ChnJnVjzQL9TWQx1JBLa0
ypYzama0S1g9qLY5J9eY7rzychzW/MhxsjrgdvRerTLFhRKL5CrjLuERJsmHpAMa9QmkvyO9nh5o
srscgdda9wZKxpGaR/EoCCRew3BO0w+nMtsUvjVLXkWyXy7rVIM7ctcewHRgBG7k1Xcwp2o1pNd2
Fzgv0UBlN5maQeaQW/VFUI9zjtqhetWJoIYrlu9OOU/71i3ST24hBgqrKN32RCCczziervJ49a5d
XTytMDzDChObrn37URnDE4T/qropUInIaTZYHaskvbT8qv9kpLLO28rvX/zKRpmnRF67txl1xPxa
KUJJwlGT87UlnCkbtpyHPNpdEzykddOUku9Iq69qb9OVfJctQzliYRK7NY+69KgARcfxBcMNnSBI
/nZ7SMRI47IVzM62QV/bIFALy35aiLvYtsRyFwRQjPLCqmx+Awd773Zh3PLIjtuNe69KqaXqqY4V
yaox7YHRbcdy6zRd21z0fR0l2zqhqNowDEOWq2Znbi6pTIIMp1THa2aWmkMX9xRBJqMgnPI/dfdv
/2Dm/AcbxG2dVr351z/+qmOuIHlSUNq0+r0TdPgnRiTBEdGEBuHd9/Ry7peDrc6Ir0+wYdWkvsh6
iABCRt1yTXZL8/z3P/tXfNqpW+/5AapoBcvH1mBNf/3Zvjea1qnXLz5Q0as0EEQlLsQ/rTRdUQq3
w1ktiuHeinJZgrWz7N8AzD7wMfn5nv4BbYWn7usTxuzXnz/5QxcjISRzsRhBClRYGtYzbVWeCIem
9A4cwOlYBtPiEP+E2ge+iDeuA60C4rV2/RAVFPVM7oeT45qSWBYcEXawE/0OqA7TB5RKXdRsa1uX
zTYoESTd//0V/PNXgE1NUqyLMI6915Mfbh8E4ISxKcj31QZ2D9sep9BZEqTp8i0qpRofG186J9JC
wCqaSeH5StKvBFSvadDupm6gxcSxpc2wZKRzfowGaykuhhr+30ElLpNRmZt2vq1XMhA3pN8K6zdU
6w8YTu4CpZOEvgnQVvEP+eEuWInn0I+HqeM6Ue4RJEXKC3EcFYCIcaTBiLbVcQqqvZx7BMGDixsT
acqlt+bpkzR5WR7WzgK+4/y4C1aLruH2N9f5V/jcjw8JIeKEHyeV1+Fz/rpUSJgYlI5IQ/AQBI9w
oSyvvijHmM9F7XHXJ1P6HuQ946YsX7nIP1ZFUAesE7eNXW+XwKyiY6W7ZKEDqtbfxe39YE7/XyQW
PEVijFnNPE6usiXx3L9+wiZTaxEkbY72vGANCKIQ/NcibptxR/6LCL6U7SkIdrISmV/FLvKyDe/N
JLuGGFwnF0ojBGPI2+AmxjWdormuOJxh9jMkYqku4e2ZncZCtAQS/DL94n5SCpc2ujrCWWiHZbmE
MdWOyEBLzhwU1WT+WH5NykvHQvrO0Sm7FzbpDNu0ZXgSzqtvfWnIcJjuJpN4j8FMeMlG4MWrf7fG
To/BrxdHKPKMfcVVkh5U4V8vDoOLpIlalE39UATj/R8vVePi7To4DT3Ia/YFhfAqZR6z1XW3eMd4
NmtxHVTJPDNqWnAXb8ycUx4WbcWzZGbBYxS1M2ihMm3FFG/6qff836RBu79SFk+3VSIVI9IwALoN
Vu3DA74yW0H2ejIA80mSa4CWnM6GnowZ4COED8I6qKW4Ml3PmZAEGne5WAMvzs8VNIjlQnLuvGGA
YdJDUDGiBZalJLZ1T+eo47zFl/vSsxX+btaU2bb5wPTJRyi7XLgI2VOKvMoOpq3fDSQmN8RbrEca
R9kzMwp7efz7p+zX/QAwnOfSUP1B0iZ8wfnIfU4mZ1lI6IA64mMI4BAAdz8FqVTaZXPupR0tDaIP
KIckMscFP+fvksn/RKGlMSxB2ylbQLg7IaF/XSeEsKsFIgEt8SQ19d6LHUkdvPq0Rf6YSnGZtTwG
kUyekWHi7y2S7vRmdWL3m0pUUwEoUilJWfSXo9CFM0fXRkzDa0WuNecHjmb4ryao/SoI5EENOYpz
sgo5g1dqtYBKlm5k7TDD4tj8+6vrfry8TNgFsFDHUR40Pk+4v345lXixjYjtjcNVe0WzqIIEMBR8
epocwRUH4QHjhaPFeUQmzJfGruiIat0RmQLSNRK7Kah6B2KHF9wsNHe345JlDyjae4yXlqMeglNo
DpRpHhs7wuUaMoCqOiiOJ7bY7CMGWx06/8RqZfm2qSr4LwtPHc6PpruXEee53xBDT6KDnx577fKN
kSp4rsafQ3jSxxjMwqrhMdXFWy9Oo0HB4IZjUG1O7T9UCVXo0z0b96yx+opgvjk9qJrWMccKTmZ9
i/bkD9YkUpD4vf6LYuuDPuH0gU7YW3KvUSgQEq4/VDyllCl1EALxfmI7P6Lcsx4QK1dorAeH9KAZ
yPPT2I7YpFRfROluwpQfXQZBBZBBDb0ZNhOz9mzjxCr4XiU+snxMQ961Frlw9kOTl987UIXRhWra
8mrAuFs82JM/c0Q8zWh50TQvbmPUoxoYOZC9bdOA/PGrxOw1zBvs0dJgEJH5QGvz82JvIoslUvdY
tdCrcgJVps6BBTQl9e5SOqaBR20ANwMkTNNDWaP6oTCuaDgWnCsS/soJ31jJW6R/Dqqav6z4MUR1
SyniswqQw5nwpLP3US5wFlbREO1qn0M5k9qonnciwxu1rXQZyGO1ZDwpg+Xml0vROE8mWGhqq5rj
2yZH/4rksQyuCrvxnLBynSLYib6kAod2AFCu4eriYXEGJmY/nq3/b2Ki0w/6RoOXYOCkN//rB1yU
JbX90n/55T92VZ/2y93w3i337waz9v/BaJ5+5//0f/7H+4+/5XFp3v/1j2/1UPWnvy2GFQD+88f/
Or796x+ntfvfy4SO3XvxpXr7+Af+0AlZ6p+8vJAD8QJVHjW+pFya3k3/r3/g0v4n2xnaHFKOeBqI
fvovoZBS/4RhrXg3SSwAJ1HQfwmFlPNPShrBrwoOIvx59e8IhT7sqZLCnyLAZWcFlU39+eEt78Ta
GMMkJGxd98WDi7IPGliO2VpaB8VC2/50Zf7iqT8JrH56DakfP49PrlBOsY2TLPTrizcHpjZXCT/P
VPB14Tii9W3c2N2PgVvt4V/1hyBCBa8Fc8ggr4vnDnsCrm1ZHxsg3uf9NN/PPJ7naTE4WwicOaY/
gw367z/oqYj9qUo6fU5lo1IhXShgl1Af3k5BAGAPxHITprp7bespOeccD+SMCchvcOV/vgNU+myx
NjcaJsePquenUydPoIP5kJzXkZL1QPqrd3AzH7MFPchXPQe/S2r+8x04lU4sHIfVRYXz4Y6ndCDK
zoWu5+aTixhhBWyZV2kokny5Gqaq2zC58H9z3//iS4Ko5ac5YKspzE/78U9fssgKOqWSbGX6o1ZI
dii5eCYHbzEsvPJq6/vf3z33tIx+vX2srR8nACRwgf2xfKoDNdI4zNpwcGeXaDW7Ms8ZPtMEkplj
PQg6wgHY2M57aAtfvWkbKcVmYjaIL4900WpX0KjQuwWdTRrywVf4zU5q8ZJ1um/JVNmvOMxBwLQi
UA9pz7feqHgO9qVq1+U3S/Gvrh0LRGB+8j0Xg/6v165LW6dQSdOSb2X7l1UHw7Y083pZxjkl78CB
6u8v3h9JCh+uHsEcvA58ymBK7lMt8dPdWpnLiLYAX2Isbc6ZTKJ891t3uCXVsaGz41BC14MNAMwM
c3ykQy+eR68OLhD+M2i2ZSmya7n4I7iFNSP2BddRM4Yu0/5zK4u9hb49VmJwodXyLspWPbeDtEoM
g3FylRg6Bxu8AtLgvOpACzAyELtucapPQ+ciDEkUcplD4vsM32P6OVdV3oEJ0VXvnjeii++yKBj1
xjCmgKfrJz46BA7UtChJFL6nIdrcNGa0v7Q+7alNw/mZnTA4te/ThTQ+BMAwRAV953XnghlEEGiz
iDaz7NtPAa2lbldj15nwvKc0vClykFF2DaloSBBbdSapZL6hPHY/1U4JdlWQPv95wFPYb/IBCjLH
wVRDybMlYml7ynbjFNtnhp6MukxxLbzUNfgYdPp2+5W2iv8kO8KH6XjFwXZi9k+DXkc9wItB0YaZ
psj+NomWtns5WcUtkRz4rJLFzKDNGTlaIUJ+gzMJfUK9QRNJTz3xaKeFI00UJgmOcqZd3TJq3nH+
a2sQQVNypSvtPnUAJZiKpeO0bOqgIKqA+QZQUSQ9pgyXQvlXlsuwY7OOOQMVunp+ejaMjaUZs+Yp
XSDyCkGcGD08Ibzn/cm5jbkYZzb5YiYbex5eSTrRi2lGtVvM2L2WNG8M57na8Iafg2yXjLqO9quW
drJJXQd3zpq0zXVT+YYr4VaZDHU7TTagwVXKveHQPO0zykOMB75m5OM2QiVby/FSRk0825+mdBrx
+NP9KbdeE1Dql1Mt+HdpV5+DplknZC6d9QKojjEaKxx2oABSMMFUysVlXw7DwCExmz93zYQcpfYD
aI1isacXDBosow4n8xfdAGrfTFXf0tU3C32BoG+wUQ7+Gid7Kdv1eqEXhREVyIm/zYa5OCSD1/Zh
MpQjhgvoQM126OOEU+bSe7eNapksytQ4ty7CL/LRR0LnQKzistwNSTpdMdTMv48rtqZQOGPxufDU
dOutNkzweVwZt2WYlq/dokIisLCkp/1SCDB18+oCltCO87TaVjvsFt9tjkkpyhx8JhbacpyCcR94
85Rt4e54Xyca1Ncox4i1GhqO0TTXDUuWwYcxiNCq9E2PA01m5GhVuhNd6946jK7lBraih+YD40QL
rtSiY2x8wExDvJ6YcXBZKnyXPjySOEvs71z4Jg1pgigIqsvkfCedND1ZA0erp+eIFGW76pXMJZUL
vPqcNqwLxF0OEZ0yisvtXBGVE5ZJqoKNOyI15NWRyksGSACbRpR0ZmtJb2aoxGiGvSK2rR4SUU9M
UKWsKd4ROqrgnzJf+ZoxYBebzmrT297yOe32g4EonhoyNDceUsZn1xpRByJLxLZV1e60o6HeAroc
2+ANxSQfNkpS67Hq8+WunBptH8YGbm84NeVZY9sA7Xiq5cEjxhLtghnHF0s2wWez8ihxyElraMS0
N8ewakokcEtTBu+Bj6aVXdSeLmi/4BhAz+tKeO1tytqbXKorAuJrtqhhJKRhqBnvicU1l5x5CQ2F
G1JAUfM67w7vLu8Eb8YTFWLYrp+w7+WAYGxbvSlCvF97iob6MI1G9ceIB3vrkIajmMeMEMUYIpFa
n+X1cE+fn5ZXjAVw2E/IcTGt+JqQp2ma7fGYmDa6yWUqQWegLwMMqJk4bDzy6sFKY9w7JFCe+i0B
qOKzO3X+Y7NANDioxR1egxW26FH0U5vvkITK5yWpXW+T5KXqdrxqISdBo2yv+oWe7gboXf6egKa9
4nlsIJ8v9Tcvc8205djmAqB2sIOBNyvHCxTXFg0iTyc3tt8WQGg8woCIxY7VG9qSjggMq0EHmHf4
txMTNDcZZ+ITgideGGZS6V85gw/cJqHOARviKSNCvRAO/53bOVX3TAIBXER0rXugJxLuk+lj9y2L
YngfHetmO5NR+3TKbXxdE420OLGcOQ9nQD/2ec0xoQ+ZtBNp15fZ9Oz7cU7ohV4VIs0uQWHW6LI+
i8YU8FlqLyQQ86vAJck/mS+Z+0xl6DSR+jb6AWi3aOFhQF/oRe42bVzGnRyLqWbKsYz10S8ZpLOX
WcgoZ3uxju0IbWYztTOMOIYU5AAkDSr8TXSCXWbeZOwd5whms61O4HSOGuL9xrSVZR1cWec3bT5H
TEw7hkUnH330tFCgmnCuWrTHvhLFZ7aunvfvpHB8USsyf2+i9auXo7jHp+8tDwxjIODMZccujuih
iferVws8hrUtITX1RdDxfz2kKmOZw8jP+xIw3oLn71gS27Hidsj1V19HuWAngMx2wuTycneSDq8T
99a9rL0EoR/Df75CLIruUyvbOtmmhc5zBMnRTPyBtfBQxmPvb3pTr8/CWxueJ1kgkZJImL8jlC5B
QiVNbtEcWkuc4lZRvdDsQyGbF7X/zQniJLlcJ928ojIG6L3Gi7yXK19hA6YluzwFZ0NyjEbnm261
/Q6aGDi9TR2Fd32MvgNFAE+dc6nyvdet9S0yde6FFIKUkKnMo8vUH8SbWEmALqq1fi2HRd1ECarf
zZqL7rbILfcKpWiGx1sWL9qz5ls/JY08VMS2w1uc7X4XjKdmXQYyILdFss91XIMaQakd6DqbwlZU
QJDQCgzvdZOuL0ol8tGqIQ+7BK2RWOaaLtnRzzAvk1lKFbZJOWzLSCjvSgo8amfZqqbP0+qQ1cqF
s2m5aXdBFuAPn+E8rV/mITCg99o1f4zqyuW9il4cIxYkSKKvir69bBWtV6kisBhBW5m920KI2vRV
juMwHil3NwNjBnpueTGcdw2qN4DIjbsCa+T3nMZAy3cMkSWlkYMgBVhWSyBBn43Ow1oDNd225bJ+
btEe1ltDL/Q6q1sCBrt8NshYWEIMqHuIIHTQJyxfY1Trx3Zqxmrjgl9SYFISVZMD78Qm2GeIFGbU
72v0ZXBF92Ymkz+SVocRvoCChQoqq81TiQw/O4sMQDQWrX5MEASds8+BC0CPNltbZ/ZLTOXIQYKt
tFNPM1mmMb3Vk0870nbbPtljXmmiXeYUzFkDNM3JOQaKGkOqTVPPyiwkmm7hus9gUNgQvdJCX91C
C9LsKG5y6Sa2YMRHaPlXHFDNsHHsLg12aVBmX1t/Bmvud8Sthq2nHE7HGEAv5GLPBVbeIri3h9YL
zqRxa2S2tjIPfcQfDIMgmZ6cVWVn+E+WbGNkVr4stXLvJaOwtwagwaOje9yUY5ba4ODtNKcIa2DY
cAaxo5eoGOHQsRFgHBWF5cbAfqfqzqS1nW4L+mEpO1UibtrEIE8D/JthfJ1i3u8g9qenFNUDSGNc
BUHYZwP9O5dCABM2OV+3XRZTqHmtWx3HOuaVJCwrxyhBr3CzEmd0tziRi9fEccfzpsNXtdEDyt8N
FUEaHGadEeszYtBod7mQfrCtgmbFux+husE91LzZnsN2DUUkSgG/Y6lEjjY6Rx+J+JlXF3CBct/d
SXYS4LVkPQJ7Gmh6esMw3s5LQo0ejXhHN3QTZQ7qxCw3ljeNYwgXIbDuJD1WOB9rgoiyG1fnHWkL
DSgUDHrT+K4HrCxuaS/MZQRSI5UAdbe4ChJgMPhSd0YiXzuB6OjJ0H8cXrpOo/VEbMs1jXiZvrc+
ULxRDmhRGyZ6cCJ1mVq7unRSb4/tN9HbGHINBKGcTmfYuzk9XIa99RcUnUhkuyiPgBN2DekHTlrz
7BVdoq+y1uRiDzRi5j3gpSixtA1AwsLgknM0LxBw40W3kf5FCyqdtK1FSPQdnZ5i6Re5RdbfX2mx
rAPqzo5tNDc0PgX7PbU5v5tcEnw9EH/E+E5Oicg4/Cjg4sIpuYVzt3ZnWZ6iruDp7SnTmgKqvjfO
j5lfTpc+1muxmSn4j7nTLDlab0HsTAX9geevkffDOE/nAb2jz6NjtxwTeDJxcff4uCJYZviLfLvd
ry3lIE2WBjKOQsXAKY6detdYcr6LtKWRM3i5flw8j7y+mUApIJP1sEY7h5YTCp2SV05ISoZVh2jU
53sStHixreikb2NYfe+901PhQ47JNp0oy+8BFIxveRL78zWI6gaTVzZQDmqIZwcRpVDZEZY35d1g
SvE8gEzQIYpmycwroF8SpmhZqKdsw4ODR38gMY0tN9lWIrOhc5tm/UySkpyRMM707JgZCmAqlSpC
W2S8iAtttWdrt3Ckm1n1HmAmLaOdoeR12N7KEhU5EZqQmU70aWteuk8MZINxy713boruJKpRYzdu
i8FkK6p4XCr4J0FYMahhWrxWsIICE9eEatUeWdT8dTmliVNXjzlDHX8LXzT/xnQ3uJqzqr9kfooo
FQOIt4Z11hQvk+7muymOrHe2BcZryWTb1lGM+aTDqRxdkm4oXK/W+PRKmaJscnaUScEp1cVnLs/J
0z+4rTYvgSa44wwOSgoYzcxvAe335eAv3eBtjW+luMXBPFPwCAUeaxA2N6yuYEpTHIlwbv2ixyHp
TNjdsSBfuGgaNefllpmLzBEahXymWOzZEKEX0Q+2sj1qIR+UXBvV1Msy/7LyEKstvP7ysrBirnaS
jOm1K0f53UKmS5M/KtK3YIpBYlC8cZqbpwD50arVkwtiEZRIVDKaa5Iqw4lfEaTJnQP3XbVVcux6
dPcbL/Pkd4mBbN0K0/BIIASpBVzFCRTiUikJ/Nhl0LwdTWef061QMLIJbek2g1NSRuIFWo7w4HPJ
UZLp6n4kAGYO69RkxYFdFgBmP+UAMpPVT/GJE+l8Mcu05yvGhEiHdjpycrZ8tk7KueYbLAuseaoG
EJkLqBBz3/eXJl2s13YurVfE6Xgi5VzjNUmWoBLncdsKKgR20T60JrRG5zko2XjP6bFBu84M8/Qu
IIKt6eu4OIldYv9aOpX9gEhWL7sRtTWNh7Kz3/rZh+bJUQ1ym3TW7kExVCsPqp/ks+Exno9l38p3
OCTrPaxsN8ZnIROSpkzsITzOHNVvaqigtGFajiCbgu7MBVRzjpF1XvtPRLSWwSGV0qkhXw+8VAjG
RURKg47MFCZHI6B8MfrI0POUyzwSBifg7TihlAkpz301iK+ahJRu49bSVEeNeIMZPjKNc5OfZoyw
fyJwZnWBlwGygK23VR8QSQHMmKrXZFl/QBSA9XYgjQInW2m31/SREZoXslzUoe1X8ynSprvBmdka
iDgNUTJLASljX7Y0asKKUN+3FHMwK4Vqj/n1bA935RpbCWlRef4sHZ+jaTr1gTh2PM5sMjgq6YIw
sGvPE8T6tNNkxwGT6ZqjyCFjt5nI1879/gamjvqaOt3IVtQv8Pftasg+wyaoiOFYZae32HIgkMXx
gjOqI0QkP5B/vn5HgOyjhU44dvJgl1/Z4+ZL45Resj21JomMtyeVsPCzSG1JC1Ro+smv3sq+PtnG
IHZrovtkdNt2uKroTrh+e04zJYMmA7EFRTEnyrA1+MsurXSdcAWONBU2+diAZsawkVLfz5hy8oeZ
7wYMeUAh7YzaIEBmFLdthT+QpSDGZIK/5o5f2YCHfh9oMgvmPIrVsawzXR2zulCUQNrDeEfWDY2c
zCvim6LO5uf/VOht7QotbdjSTLxtxna9x7bTX/9nBfRm9UqQzrKoUK7Y7NpnXUGTZP/3zeO/mC7w
qhZK0RdQkgrx19bxkkcc9tq8DRvbi8/X1UyhFRfZBfg8WkprH+wg6OjfDLdPI4uP/WrmoraDDZ8Z
lvwwVBKoyRqHR4D2HrUrETPeHp6vB+a5+toSeLU1mi0qymEs/P23df5izqAFejkUBLzm0Ev8+nVt
Kzp1U5gzQCuZgLEVUwHkq2v6Y0/S5KkQ1WcWbt0rsgeAuDTdcFHTl7YhP/rNdrXi3875/+oG+ETT
KzYWIlfdD+MdZUo61h3XwtZ5c5+TSLl1R/oJ07y+D+M0XpaWAMy8MuterX48jrIrzgKJoShPKF49
5IEXOCuaiyVoANJ5UcG5SVTeb9bJrwKM0xyQ4YIQ/EO5nut+vHBe25kINwtmzNySdJWG6tKykMUy
fZSXqSEvUxkXBXvU4dDPvN+pW5yTBOzDkjmpBFG3kGQh7I/qA9mW00A4G+EtkrA6KkY8ulNWdIdO
ttnOJlvu6GA/3xcMEbZpNbtQDIPlN1Ox0+r4+CEQNdm2LST3y/sg9yPE1SInQjWhRzLGVTwBrUl8
oa6negmOf79S5V/9KFSFhFgySIDy+OtCdYcOgbdkJ5T0gS9knhA7BXb8/+WnBEyUYWIwzRSnxfnT
4MiQq+S0mnOhQGK8K/raeqjqvPvNxPTP34VjS8C7RfrcuD8JEH0xosppKYlbaRNA2Zc4DVjsxfBv
3x7it09XTGiJHEt9eK2UGAsx3fY1JE2oW/i3OgIe5BquU5b++z/K+9/sncly5EiWZb8IIYBi3vTC
YBNpnEenbyCkk8QMKKCYv74PPLMq3I1MZ0etatEimZIS6REBM4MCqu+9e8/ltvg8E8v9+fme+eWH
szk8u3pMYhCkh/qgVaF7IvJU3zS1qr94WX7y67mIN3lXOTr/NZc//+VSvpETioejGM53CmVp6TjQ
Tiy/uMqR3ogHHFmDwbnUYq1ZCBaOFhw58xosRS6DRmoER0WTmH3Ve8FWaED9TeCjZ+G4LmN73th5
xcFDVrRfROhc/Hnlf3ghwj4RBqoZnjQenmOpV+Q6jdbZBTFyfYier1/2prK0wbYBMlOQH9dm5Btf
PAgfdiQuagqB5dY0XSaARwpUUKB9nTQs0XKpY02Oj1j/NBEQb0dIKCyCXa+33poopuR/8MPD60W4
YLtsh4isfr+/xlSYtpbwfWPLJOLRCP0gTWPslFohzjBBkXfjC3GROo04wMLg/J66jEZDMX6xpj/7
4VljOuoJntWfrJtfF5rRhQTZUXQFWZEo4serM0jHnGkVI7yIzsXprHvN/s83++PvbuFh4JCPngLh
onf0RgVboJtlTYOODV/uJhwGwdzqMELTyA9C9G6U1+T8xH1UfnHHP1nwtkVuGIBr7r3BWeT3370N
wQMMhNSAQoMv4XMIONDHoewmQ+BhbEk9mrIc76WWxZvEaVBud1axZqId7f78G3zYVXhrwRZHIoS6
CMHR0QcZUw91OOE13OcGOHc5jNTUHNbTAZf/ny/14V3CpUwMC1yF04atHx028qHuRUvodoCHLNvX
eR5ubFOfvjhlfbwKq4jHiehbtJrsK7//shNqfqsbiU2sdb3ZiaRIbiB6Ol8s148/m8Mbi3cVDgLk
WMdKqNYYRi+aVRlISQnZ4y/ZIQ9HzUCc1xdf6OOTgY6DDd9yLQFh5mek8y+v4DDFLNOZXEprYr3b
DNLStm3iOaDAnT7w545+2WLh/kJA/fHhYF/mCGAZwuZd6C1Ck18um9SNpkoBqli5WradbM0kzy4k
r8wYpjPVCn1FtBmUpPart+EnN5ALcxxwBZo2cSwlNvIBwkTbVYGLRPYu53i5nkw9++LZ/+wq5H9x
KPCI5eZL/v717BC1pSOR2FvklJ6XlfttTDV5/U9XPLI7zHx8C2Rbwj16wfQd5wW9y2nTmZlF5mCd
X5GE432xQIxPFiOXsVD+OZYPxOvou3Tm2PRFGZbcqs66wBXLUJEz0Zkj8QwSwo0JN8njnaOs+LqD
fh3MaglHEjbJdXGaluDVRXLw1KjdV9gZn//8Ixz7VNjcHQ4GZIotNDNduEfPvQDNKkI6foEs7PcF
gfLUyfrGGebqYPp0G3I1AcSGfEMi8+B2555nlSDOu+HCiTB5VhbREMJIh8c/f67PFrjvswGgleL4
cez7aFBdW8yTlzBoo9hGVcLkpjci7EZOdjrX/VuUg2Y2CCf983U/uVvWsiQWxeYi3F/+/NcHi9EU
an4WRebQXulDUJB1yFxx0Iuv3lIfCxdWBKp19HtYW7BCHD3ETDB7ba7xX9dZgXRI5vq6yCeSS3NE
Uu2U4RQiqOYCG5l7YWP2XqzN2hfF20d5HR+CQwaUS4SESyX3+xfOYd12NGDIFrREiMYOVFLOwWPl
6qqhdzulJ8Y0+qf2HBbPfmq19xlEOegVRXTiR1K+56pRSwCguCqaHC2FKGrnNp6Y0cCqcoy1FS/p
Ui244/1YJeS4OLX+lRT1k8WCrUEsZitMb+bxTWNYOOn40NlVDKt7s6PEuwlpDW3s1i5vZjfUHg0E
BOejSe/uz8tluUW/lX0eRQvC96VfwIo5PinElt5KnXFBUHDll8ELdQBBkbjhCEGe1+R/9Vh88mLE
COWwpYH6o1Nx9DIp0RQJHQNbkCMlvOGEDUe4tMwvvtUnD4HL72nS+/HYqo/fCfowtLVHLzqYI9e9
rckjufAq4jhovhtfHOk/+UJsJSb3jjIGRfXR8rMjrPzO2HApIOEn8QjdGe7n4c936eNFEDzpnJ9x
J1D7HXvxGAdFWdcXBXkeRrqzFMdGiTTxi0fp41rgDLBYUGyXx5rjx+9PEtEOSLC0BiEjKG4yGWg/
9jCW9iUi3IsKztkXJ7aPd4nr4a/mxYHjFJ/R79eztEzn9Mj1LAF/VFkMzhkdh9sYK8g/XhBcyvWR
efM/LL+jr5Yww8vhF5Ky23XNib2cd2ai3U7shEHgP75Xy5EXsfxSdHH4/v1b+RkSDDcvUGrmSbW1
iU/dxb2hfXGVT++Vj4WGis6hJXD0hTwj1rNx4AuFKGK4TXZzKBlaBO1IQnLoZP0XB5pP79Uv1zva
Vtyx1rHP1nwrvKm3teP1K7Ti6TYei6+aAp9dymTvYuMEPeo6R6+IxlfhoBl8tUgScrpARQPV5s1B
6yLri0Lps0uxcWFB4jjPOHH5lX/ZLCMxEKrYMwVOZWud9KRuwNAsjItKb7X1n5fFJ8coFO70gz3b
ZQxi6ctB/JdrFXaJ1KlFBFeCaSV9saLutlLvSmJISrdVRYw0PJGO7WluUYKJ7sEhuDtIF8fQqqxD
b90mi6oEwkK9xiZhfPE0Livm951g+XysJwO9tQ+46/fPp7ccAWXHO9MZM0mCXRhuI+ahX7xjPv7i
Hhh22xGcjaiMj+snJsx0gXoXixuawV0cFvlJXTszdma7/uJSHysbbCyCoyvb6tI0O1pHVdI5Ob4C
sp2SuczWjP/dh9FDKjMZ7ViSGepCG+296asD6SdfkR4TX9H2LIpv/+i6oT/Nk6WgMpHb6RDwHkWK
YbTR7keRHVw0rDfcd3XKKp8vRG/1hylzgQ86YbhmzKozRanK6lW3e/fOqIEe/Hkdfvx0dFQcjkw6
nVGmoUefLvLbUeotArlGeN2tpkfVeafTHIoj4pn/fKmPN8CnvmI90UzkBrhHtXJdZDoTmAQEmOb7
34XICOJGYDWuCU/R1qHb9Hu4Kl81sj+uY596gLVs8HKEYny0q6QSTUEtaXtUtaXuCQGYbrxmBtz/
5y+3fPjfHxcOaiYUbd1llRnHLhJpk0PqQUsLTEaDp/MIVdXsmNAhivbGRV6N5KXHQ32iMVEE1oSe
688f4JPvSd3OqReTvk4xu/z5L++TTM2GLwojDTgS+xu/6siai8fo9s9X+WS5cDJ0aSRxOvR+er9+
vQrvRwTTqoXcFZr9TTv113RZC2zGbDN/vtJn38fHVmLgyGGDPiZeTORfJIPWo03UfRC4suhfXN2X
d3++yievYbpQNEPpBdK/Ee7R8pgrevNG3qXBqDWkVcBEqkD+kPLqTmEKpsePNkRtTyQztEgjcnLK
Rmf4YWRtuKVNKjaM0dC5p1MbLNSF/8GiYlktxZRnLcXA7/cU5SUzJsJ/6VDGikiFJkYs76KRKuC8
MJq2KKudsNxKh+iDjrbrF9f/cA/4XVg1vJZxLHEnjl4OvB2bsLNh5S6pHfex5mfnrgqLL67ysWTn
rMzZiI7C0hXmsPn718y0IVdsxmTTIrubaPLE8S4dQkTlblUxhGdxnPgpCdGRgZ56U8Tzs2XEwOyQ
jm+0pGs3kJPce8K0jPXP5fGPDKPnyQ8sOtV7+9Pu+d/2z5+Wzr//6lK+lbdt8/bWnj/L47/zf6Fv
9Cd54j8bR2+q4rlM2Or+dpr+/Cf+5RwV/l+cM9lOl2mdbRiLVfJfxlGh/8XM1HAwOHGypgPDkvov
wLzHH9G+5GDl84b81TdqmYvblB2B55yJJz2yf+IbZUr728vYFTS7Bacq9lweaIuK4vcFleeeBpFZ
JwAoI4rqSfQ52iuyl2YNS4FW13l4KWjSFIg/khhHhyvQ4HYkWwCUvPMgSjoXDe0q90WfCnCuIeoK
ZlL4PsL1kqlgYXxWtv8M6I5wFTQORn3pzmZsnKE2nbU98/UxJ4YWkFB8xzmj086rorN8iHNFXlVn
kGtS/QbcTG5f9VVlIN4bRHvrdYN7yGhwXQGHVPNJ0mXWI1FIpASOhSQ8fkIXdekSKuitieka62lV
l0ZVvOCBoFmwas1yCM+YPzaDviYPY9TviUDMw4uaEbLcWX7uke4c+WhCpD35sK9jBiTA7uLyyYoL
kg4FUtZxX1JD+6iNfVrmExjENpg7CJKE7dQNSUQaSsdVaZQQFD3N0yLIFEOkbaPIreS6VGogFwNE
3nnB0fkWhvLcbxkVDmd6PlSCaBr6yyjwveR7i3XjZnKGHDh0okaDKVhpbqcmdTzCUBgJby1UkPHa
zD2DXrcZ9fimaJT3+bklquGbTB1JMnyCoWIDtCnB59ghIMCj31lvCULMB2QD64gDGHKhRMGfRex0
zWytOkNvQuxi0zoRVoXEiF7LwsrSnRbCbwQ7Oq1zS6ln0P954FcRuH+W+1ncWvPjhIvBrWuGOG4k
T0URIswP07g9kIhVI+Cnfr2Pzaw/kdLLz8daa+sgZI87hanQvUTmPNEexdbTF2b+Q7dLkCFEpBZI
HLLUv3SxYozEBQ9ZuzaMzj7g5Eq/05KKmsBNx3CkqzlLvg4Dgfco6eiL61pErKXgDRjvbA1Z+9qc
hbot+ipmRuv3QGp9QOarOiNpAAepPp7PUHgQhMyxTuPLT8GZ2Ske4G1HSyNf2RySkyBS0bSZa8l0
TrdaraZMydp9Y3cY+fGltDcjE3QU2IlXPTZdgzWM6KjMJvNPFpemsqwQ/kefQcJznfKCMLTlo45e
N2+9uG/uSCpPXj2R2ETommn/CPQ0rtewtqe7TjkAAuImdAyMHXWr7ckltYuVIt8AKWMc3zfG7AIQ
D0dR7cIRLtd6HCb5zmwtR2UZNul1qaE2JeRFadd1aafuJh0t1HSecnKdn7dHbAm0SK1IweMGCK0i
trdNFVorTh2vqL4gq7Vg4jEVJKZzbaRZdM8Z08IJ7aThLk7SDv9ZG5rfBFD+cIVdUOuRZtTpZZ5r
RHvbgJHfi1gjuoU6FQEtalOCYaTbD2cRuKu7JE+XEHqXoQbxReIkK6E/Mgyz1KPGvLI9c+tu2veV
hQDWKEP/PClgZAQ5DKhxrRddo28sXAUZEwVHvyRJNETJ32aAx8Q0AFwUtTVmqME19SoHbXirzGbO
TzB4+dHVUkIisTH0Kdz4LW+vF3RiSgWFcsOnypUkX4b9HJW84LTGCGLMdj+8qLDGbWNISV2aaO59
O/aFGwiBk2KV9lVTbOBhZPeGowHkxodYPI6+2RtBM6fej6acyitvyEnRRSMWRRs6PWa1LbqYOQIR
H9r3yA4RwE1+Lu/cFvUgEnmPsEYtFPG7cPHjbLJCVt+cKGrVaeuhYMPpMYZnZURiz1baS+Y6NROm
HIUpy8Oun8XQepVZe/BDBu6R44zoGAW1B1qoqVBb2+iLi+VZ9bex3Ys9uGL8aZExplcUDCYBpUke
XoegN5sAZ0h9VUPX+OaIFuuEbvl+tOeiRFZMugUuhhQPXCJQfrBR9SaB3ptaEGuwRhObP2PEM92g
IVKIcG0eYQthq5fmWxeLLBnwukRUZEa1IprbIDgaw4aD7SqmKRdYKSPlFf0P7VRaFfpUHuP5hxtG
3j26vvZtLrz5PHcFNioFXv67SnsLT17lVGHAD85ndwYN9U6DJ/sWj7gH/1xYQNtnH40fDmA53Q4d
IUi7wdayJaHMhQaT6sWStEt6g70SPtEBW7PyoDBnCEEeuGt9EwA1DV89cv2g69gzLrrG5FUauHzK
+6oum0OXeGw1xTjTfW8HL413+Or1m2guPTCNBf3RQKZWdzINrqjWDoEAN7OvhoZEeATiyPT76DHX
u+jSnRrK9qkoEEMWxFd4gY7o99JSA/pj4pEGvPvGML/mUTScJi6TtVU3KQPq5jiBlZzmor3WNId4
LXZU91tdjuaT4bSRGdjEzcBxRqqNMh/g/iPSW+MGDvHIW0ElLFe3ly6ztBJDFuwus8bkAEB/GwMv
q5liaxbpJ6WpP3OspQWj8Nvgvy0L56qcXLaYuaPqPJuiHDwq5qLpSkPsWASNAatoXUVCPXRWLK5n
/g9ty56lk5RLlPY9G1MFHKrvBLsa1olNEtN13RBKGMI5LlSn4yGvpNySvjRBRPeNjr+Ruvvb7PXA
bqVjaRd+sQxZhsJj1VADD9MaeKL3Dg6NaDbs1DMGsaXGWNkaIQP8O8J8o5u6eIow+F7JTk/MTT5I
IAUyno3TYszQ7oE8dsN16NnJrT8TY82SV423QUaOhUDMpTqE4eSQFoAV0UXonPO8dYaevcz2mF7U
I0izlUUtDhgVLTRCerTw10ZJjOJpkRn9DmIGcTrT6NQWOTSTw3YbCvJcPVxWI22JMPtmmCG4f1hG
NbxbIIykks8tRNdW44U90dR6BOs+47hIlHlfZb4x71DCzPYK/encbdUw4n9pJgUY1poTDOSj5EqI
DFNMeh0+hnlfLa7FgIShSGGNHew7J5nRltcxv38wEmd9lfpm0m84NuLaHVHNjBuYpaLb2I3mTavB
wRuA86UXL502lgYniNB7VnBFvrdjZ6D0xmZIDmxBktcqwy5+kxsVOozYA/+EeWtKuq2RpRYZ5XXf
XS/QTySrdaG5JzQFnf6smb3lUZoMuZZsBik0SssaV13Sg20nEAUwiZp642aYJvMGxVr2Hfi726K+
Vik8q65It7LwENQnsmK1FlgSCF+m2EuKLZCmkYxH1N/aBRtpXB/wmyX1VirPjp/yGUZ4s7KmyPGv
jY44V5zSxMLYB57Srnzo+6EZNmmao4hY2U4h5ge9gbT6gnlvzs6Rv9f1HblvHD1hCXjl69hnTow4
oyA8uKuKVjz9ucb/vYqlGlhEBfz2TEEtOB/HvfEwBe4gU/jqBX98bjVZAjHaLX78+SpH08+fl2GI
hX6NQolW5rG61W9kqTjtwcyyRvI2GYKPtxjHeD1yZkTOhklLMiSv0jQAreVf6g35siQhN3f/v2Zt
p4V1tCi2/3PJunrLOfEWv5Ws/AP/qlidvywgY6DiELUwBqet9e969S+b5UGDQ18KPuxoNC3/Xa8C
M2KM7RioUpDjLs2h/+YcWf5fFpIRH/cnjTYGVtY/qVd/74su3XUa33APbWYBTDmOO3e6lY55XTj2
KrMJOCUwao3WhZ3IOrDNtlsxq90vv8vVv7qSv8Jkfyrd/25W/vuKVNyEudARtezlifmlV5hgJRxS
nthVV4t7y8ieCTWisEvvVNjdCr+79mS3BGCZj35n/8B0eZMm8mUqaiwBmrltOvstJjcYL1Dg1Opb
ZU7Qy3voCZbyvpincnt+L+b1BZjJ+AwtF6p9RkDLz/fLh8UQEzpQ+gRRQ8McUEGPK+XAHI8T4MQr
7mm5dbCykD3QiruGNO7rDAB5EzcDydDz/VSVziqPYAf1uMwCq2/IgBx9beUIoS5yM36ygQLgmCSb
mtOi+R1X0zVy5DUOasK+uliczt4lI/h2Qwm1bB5L4eiam76L+vuS+Pq17RbkPYfJHqkpeZVhNL2M
or0YSa0lC5owZxfn4No0Si0QDV4/pY03opFW0HFk2nHmwSEnxuhsAN2J/WEJlXUxR1Nnr/s5Nyge
iNdZl47y1jFhldd122vXUcgxBDBVsvVLae67JVC8BkUS5J2+8bUWJrvjbcOCMNl1mU7mW5hp2Zuq
rHRLQTKuWzHDhO80qIFUd56b3CqvIXStKB8pdP0ToFzfZkve2orU6sigvhtzgDekEe/STgdcX8/z
Geo7/4RW3YMxQnbXIZ2vyGOApeETConNSNt1TSLZSmq1iXrt1O/r+2gq9Ju5l8OmmHukN1qvEVWf
ixcfd+gunEz6epmPprnqLiPsiwFh3Tblj3VSxOnrQLLIVe6HyZld6lC2SvanXZJwQMiKOCPrINkx
ZzGzdVvr9onthx5KfUCQB2/KXZjQc3yLm5YUJKzMWL/TTUsWM/CWMA7anmwHDvP3SVbswJH4J/4s
nku/AQRdGXMwlYDcZ1EWGyM3r4iRbzZdi+e0VE2HC7+pLmwNXn+fVTUUniUlOoPojU9KnucTdULp
he+pE0ev0Wg/q6mlCUBjCn6DE7d76RTVNZqUdF1QgQSawwpN8VwSvNaYAYDLdI2pKtranvuDdKbk
WXjawxDnJsV2kp0RwKR2QiKbi43o2Z2Bk9XkRtxm03Jo0l1yaKiw1FqakXXedBwlGY/P1Kkp+WCl
K8tTCMgXPtFgmNUwhpBGTjFM0bdW9JpPtISAWFINs43VJEPQSOcyTg3zruW0zY9jFycFsRaBhJpw
EYat3Ga5b7+4yZxvtHqyA52gs601xleVnbcb1y553RS+v+fdF93X+kgzDIhAb0b5tmmnfV6F+yQe
/JV0GrzWRsshrJH5JorifcNZYuPVQ3iTWyK7sDtp7wjMqy403Z+fJuEOT5hUrWsO8gs5OS44Ufdx
iDZTIgLygYmo7tA4cA8LexrOLX+iMRTSKCJ7Ldy1KNY4qWvdC9Fnl46x1CiA9uHgYNoVExgb996a
zFeLFgdet8Hdqcrj0JfBSVuJtG2ve1ACganJrdl4ZN44OLWHgY7RCmW9IkvKIm+oG+vXftT8IGos
5ykM1QNkl4RIizJZR4n0V8qWiRNE9MAfrLJ7nkUhLwxcnnu3cR5TguXuibFW18rsQuRURnTOKygJ
ql6hX4+8coM7TVzin4PpW03iCrCd950suHSXsFavEerJM5mU+ZVIsz5wK471oWNPG0G/NOgTjqsi
lM8kDKldxZn4PYxrUkEmN7q0LUngUOJ2AR3L6hv9oe9TMfJbdi3TIN3Yxcq2DgR9uCtI4JdtNNxp
wnocbf3BzrrCIb5cRlBN63ifWY1wFvOscaNMfTy1c2Gc2ER3rXNekG/GWLoHJtThXhog7Fdg0Rih
wZfxS5IUI+ME3i4rkZ7ggfBEIB6ugVvIdCXPNckF1MD04/ZIrklLTzVDrOowo5itplpeytqG2GSO
NdDvWnZPbtsY+GkI6Zw54sc412Ai6HfVVI38sk35bsmu2M8tgfGI1t30jJzQXUsZ5IVJ/kqzCFZJ
7VUHSw7VfvQt4DQ+GZAvthFVW7J2mOTSuBIr8lCSDUEXDXFQNFbK3CHFCOj8uWem8hpXfkZidT7t
o9HSTiKixCmjOvFjTpKa8sLrwjs0l0aQkGJmrKtJDheQjeNTnI/ldZR2xoZlfWLAUcmCTFFx6nZD
FqdOldXF2IQixyR+u7Bd8rVQ3m3a2PavyAUgEFgV+Sne/DXBWvaqiG36qn7lbftYpOeZ9MN3CPT9
FT25wd8acHMYaXdbvdOoskQ6DNCscRxiFe1i4owhXJ91Yfw+aMp/qDAnbTT2+OcWE+ZBdNYgCT+f
u4OI4wxYVufIHSHFBUBno8jXM6SXS5mG1os2QYkJTWDvo9XfiroMT+PJ7Q4RDpKNTNJ5AyDrLSbg
5UKNRbVx3MHYqnw4bVwFedHM2itFJxt3e/HY4JknlKOSMMP8KqalWOromqD6lqOXgiIlI3Uqe/iG
yTQspHlfv6400W6yUaMXkHleuzZlvdxDbXzC40vPQ58DHKlbv6gvYzUnFxkys5MeyonHDnTOyYD0
StA55Srv2SS7FJxu3uTDLZWl3GptMmQQIGZ1EfrZTUt3LeCBCM803KePJueOQJJVeWl7tbWHar4v
IPEAn2mHKd60mh7vq8H1zurcNE4yi5ClziViFGFLddBU3OwNSzb7SqTvifLME1iz1QFWn/9AH1wO
vLKBspPtCuKwOdVTiX0ftktuB16kt6cerIj9RJ0KLdaMYSKQDLid5xjmv3LGcwt8OHPHdzw0lrGK
ySLc5sV4NdmKDIrcUO4aStV5Q8zYysuJRlUOoSBaAW3Nyjp2NWmDdcT/czEQvYEkk8ACyGThvoYC
t6eDEh5iwsHOiGJNH2nHzlsl6QhkbH+HpidMcFWTELr1asS85ajJF3LcQ3LGHPWmjWG4NDyiaiOK
ajgfgKbvIKzBLXaG6xaqzroso9tBGfA0YIwFMwrinQ8xJqhCohrtwdbXZibavcfrZ9NFLfwSYg4P
laGZl97gOYHXmtYZMxp1WvpTu5tt9yoJadPlMHgo17M3m4bflk6avnfjcp95ZrLtOmi4ESAgTM4T
D6BBOmBnDlMw9HW5BytiXBhj/pj1dnIWW+EN3CT3bihsBZMjL0+tXryWMB9P4WHgri/MB9n37XXU
z/s85rKV3rw2Ubuu6CLRuB2IKsP8zJ6WXrtaT2SlpIPQeZ1iY5s974KdNH2gs5RdKDOqeDvW9aF1
UyglQ3RW+qnzFppKnquxEQ+EmfiPXhvSI0onH/0kNKalZeNcxaIcrlBTAACDyUygOeM95NND169w
p8uD7adqVSXpN7chBEcJsA2mVwN4gV90AVuZAyFDOt7d1VVoFHeW0qAT4W1fjXVq78zOPhXalNxm
0jmvc4VqR5Dl4Gr5mWlO32jVO6vW8fOT1Oj6LWIpCEh6v7UlmcKjoBfkAoaxXXayPk7fJSK1NVXe
a9Y5z0XY3k2VvJ6pxc7zzPshHfMZaU58V/lxCM1MnGdecSc5ZJ8WSfwtt0bCqPhk6wSP9Jq+dAJt
Kec0CZ/mZVAq2mZ1P5ykCa1cmwZ5kJMuvQdYZG+LidkTbCLyWJAbXs7FfNtUpbcFL0wnXJGVqEcG
v5d1xZ1ceq/NOappeSPhJtHwZAeF2Cjpl4WvACqTlQSuuUjuaCk0XHaKiTrTI9QYbGBL1wg0hkk8
E1mM8s7BSXmG6htYrpNtI+AZBPj0J7pSxXlu5yAtZUW0bFeXK1MVFodRT1zpSU6MJNiN7dBC6kJ7
RhysC7RQDt42h1JyM4zy1URsyxilVZRNLjG7KYAQm4Hi4Jinfd7qF4hJB9qUs7lxI/e7KzW1H5tk
vLSK5DQd8nYbpd58KKXVLQF+TQwm2l6XA1wIE8IQOCptTe4u4YUV78jKsdYuqV1nEo7IFZkHBclL
dBFpMbWnanQ7j6yYvHpslaYHZTKfZUTCvRIC8zjn5Ytew0xkCgB1zXQLgBxC719ITOLs65r5rWgj
pN25J1ioo93sS0SGtKS7ilSQkh7tlLf9tGotiGqlHXX7rvb3fsdMqpT0A11AozAI00Gy9Cgx57B9
j5CxblBV8DqGUpFg8rLZE3ttWjdKf6rV+xCN40lfgAhdyWR8Gobevxxj4f/Qsnletw3RVZBoljgf
hlWGEY3bMauKHemAN6pwwCxK85pEpZey0W8Br0WnVsXTkMyUke3k3iZx2u4Xbfe3sXSSXU1JDn7s
vvWBOwx28r3I6+lCX950rg9gMU7DcQf9t9sUBTlaAZ6PYkITl1VnfgEKaEJ5ySiclDVRvapuLm6z
SGAULG19Z0UZ9v7GWbOzzCvQbEAgCpiVTcInqzv/lM/05EwP+RRNW0bVlxTr4qZxx93gwPRYFeN0
AxW82OLzU0+VAIllwh7adWEW7/QWMAvTD0rN0earkc64ambqJT5fv9WH5WfyeGAlDIm1wGrLg8cX
2DRReiqLrNiygDZOnGY7f+QIrI9nA77VraIOD9zwxifB8HwoQ7YsP0J0Ipx7MPR7KyLVZgphJSQz
leusw071eC/OvWbdMs/RHjhzd2c9YIQT5rbhD3ekXnc8QF4wMgCrZOqxybpTpvDjSlbxFLh+Za7p
R3trzYaZleK2x2xpSv1eJUxnw1zXzmf6Gydtb8C9byob+kYRv83mJH+gIk+3Tcqo/583Ce+qgv8c
a1V+RZz/n/837cvurbp4Lt7U8b/qf6Hs5afV8z/3EM+SNu6OhS8//5l/C1+cv/DpWkvnD7Ukiqi/
G4n6X+TioCSDeIKCD8LE341Emo8YjQ00++jbkd/93Ui0zb8Wkx3mdzR7P/91/0WK/3cbD8j8f4wt
+NDWo1VpWaaD/AZTIkKII+uTFcLPj6QtiYMICciVpcELVSeU+VmDtEF6btFPj7mM+7tmHOHRqJCs
h8TNtjOFurHBzIi2jJ5FcehVWsjNTO0vVyCwPdoFPdjMTZfUvX9VRumkDiPRjcs7zRkf/tyeNH86
1X7tTy4tWbYQDCFL2154R1+EME/TnRk+gl2cY38/R/AAdt4cW/NpPTQmDTVIeq+JaPyDCwfmjZKZ
o1lUD7hrsS1HTHfcxGTcbs9EuvdCRvdt0SRXTgj+OZirLj+MaDiJXxuj9kaPWgpDA8dbcgJMz8u2
tUlUc6Dxho72muuM9V5R5NWYplBbrFIyKOPVVNNjoTDVT2EzEWhIoFxKTdmkg7jyEeo8WFMyAsdT
BPURaFo3NVDCNv8hvbjoNwP6nZzeEMhJwIHwHXlntqBjUtC3C8jISe1NiSkWfTdonTiAjAHjrHdM
w4XBBOsRHlYkr2KAo0hUZMbeo9zek1sVhQMZv9zks9FtvWveTEm0KkHBdpsMdzexiGRPAiMsHEPt
HT/Shm3nDc1Z2dWTd2ojS5c7Q4lZrJBhyFcvcevTevbtQ9qwO2QY+JqT3O6bp9RNGzpnhMDyIyGq
alZEVdAEQo477+umi57seWivyEs3u23Ooaxfs+f1F95MDbti46QAEdqsObTTXJQosghHeJdT1EWg
PYz0skh6InV7v5xfw7ZpWurSwXyvMxwBfIl8uEO32YP/MWPxFomaeXWcQYUEvpNeGBywxGU1luKs
HpzBWiG84gkY+MRYFBs9QBEMGdPWh/kuw7M43LhO1M4LM3cytyMMpEu9SHj3M1emE0YMKzGuzLft
M5RfBpqIsPKqNUFsuG6MxrIfoOp6P5KB0WdAyrk/njhpNFcBzPQe5O/siu9uUY5Q+kmWijZ+2Yzg
UeOhXZNIBzVqTkFegxmhn7pDO9Y3B8ob2ECS/KIVTUzDAmjkV2rLEtRzjo7sJyurH+JnEL2xu0Hf
6j8h1kK/k1szjeuSNmS4iQw5EA6V2hYHnX4nwC6U5HVMQqwpFwc0ymEOgXTW46naIgepNSLDpxzO
as7ofmgye6dZdHuxZ2nE9eZzODx6lsV8Dxd3d+XXhqqQbbXtY5ga3o1hjvNwZ0Kd+ZbmlcuhhEz3
71bd07OPNU2yI5ZNJ0B1l058MmmjjgSHVuk7ZGfjR6fFrYSgTagmUg/P20Wzl7+X9tSe04Os7hzR
09bAgMxzgNB/hTsvOuhhM7zAH3dO7cJK513kVWjs/y97Z7LkqJK26Vtpqz1lODOLfyOhKaSYp4zc
YBE5MDvg4Dhw9f3orzLrOqeqq6y7t73JY8csM6SQwPm+d4yijzGMKChf8yV9Wcaebzm3uOxM240/
6s7uAHfRCKzc2NY03DhoyexksDuKwEK2hq9Fg0sdkHRF32Ktp/GYk1JKanfXNWYTx5NbEF48h7tx
qKj+LtO8DbfCT4l901YKOVBNwl1OlFe4YkNOBoN+Rojab7pCRHmimJRsJ/z4rIZWOIrd4OsoSmxA
CuAJDm3JfgwCR9l0P4T04mYDNctePXw5PuOFLzPi/NzaTm8ymmOI3LfJttug3hqx/iCCGLY8ipwX
7PzcxQjstE5CB2PadgwX2G7HhMtXlTqt3KWEY5aYzrPH1hWAJoLXq7aURcKIdD77xI4MHu/KDXHR
JGukxveKMzXeVk7BMpqneka/4+dhsBuJYnfPdtg0gJwYLDP+P93kQVq9A6lYy54w64nYwrmn2LQj
OPQpj0k05W6hzm87qE5nNzE6xZ4g7JH0O68H5N/MRZr6hPy4Gv4nmFFo0eVQkDCYCi+DrCjYXrDO
N+0+qDpi+aSGdNmPlWjgRfwxuyvU2o9HxIQMejq8QiZNXJENTiyj+XQclb9EQLm4cOoq+Ono2Jt3
9oQM8hJwkjc/gyInkoGbO0Afko6I4YRLHFmtnHi9oZKZSKWhDBov6Ry5nDPjRE2CcGn+rOiJpU5p
7IiATI33A2cbmUFc1eNmSWPOqrYAn9/oeHSe4yIYz4YiztccvWbNRQ6ehyQ5ug/zynlE6Db8VlHr
fJlJgqNXFVEigMq6osx5GBDLDXHlxNxhLrf/mI6B2tWc2OiyTJ7dlw1Z0tvW+OQqB1xdhCunmbhE
3Th8LsVahRQ1xES+Re5SuED73bhsizEcXwsvJMOdfjWfi30K/eWYWtaKusAUut9HuJe+97ldsowq
MJKNk9PQBH3pVz8gBxE0ySnS6A7bASE9ydXeC2mZ/G20uFNEdOziZtdVRjwELkFsLKdX3VxvFpQY
AG8a6LPzEfxkXGIJOimyyuqrLHYzEYxTXRzVxg9GjePL3Nj5SFicSR8W1SPZqcCsnK1AgvR37/v/
l4P/Bcn0Pwxp15qivyu/r4P9f/3lVRbjr5//41zI7Gf7R4r9+g//NhyLv8JjRxTGCMwUsLZXr8Xf
WHYr+itZAbCfMN3ivzl4iPm/0+yB/dcowJtDmDZ6cihe+F20MWP+X3+BZr+OgFfvAxy7+3/WJvQn
FYgH1Y1cHZOBg5eQDBb3jzRyg3wVISua0lrR9GkfA5X9B0/kv3wFnKuYGa5z+J/9ssNQMfVUvAKj
kFrDI8DM/+Mr8AH/IxWOH8+4DaVZG0yWBb9DOA7/N69wjU1A2BA5iJj/+ApizYagtHzi/EPWVe/Y
l/8pBue/bbz/a7jH/wWLfy0RFWxSPtP9n8T5WWfnvVtSdU4GlzffkvRlP7NpRO9Fhp35bFO5K/nN
spEWoEjeSkJ2d+jz61s6BMCLOa6p7O7nq8AUe3zIc9he1m9KTHZz7GepxCH1C7Z927IhFURdsW7/
w7X/L/QTf7QX8Btw9WAQxUhI5VoU/zkjhbStuQ/IEtvEq7jY488orsBg7F1rvP/wStcv9A+fFa/k
XPtMURRxF/y5X8fy6BSxa0tssEe+kN1Qnkmwf5R5syb//lf61y+E0yrwfNzr3Gp/uLIAyoKmkNAb
iMuShjIk17Rv5Fh/+/cv88+fXOj46M1JZuC7/6ebcA7ImV/EwmOUDnR3shE0y+gDnOpomeo/vNb1
Uv3jZ3f1LGEa5o+rf/VPNzx77UgOOZOSxtgty32PRmDu1q0znPNw/+9/rz8lLF0vCXx3glgnFET8
V1x/8X8QqVQBFEk0595mZsGsgzfbTTLCCkn67KPPcHpCvRc1F3zmf8Nx/rc7/zUE6J9/z4hfMMTD
GXCF/PlqNBA9GWM14kTH1y+hmEpqM1RMLCvMdHYvTUz9RYv64adTW/UNa/z65BqIwHGYey/xVF60
x5pt9b5svcAhKKSTrFJ0XjNsIRD51pmGhni/sxvk3pY8A7l3r0vscLX4uhxf0qUQH+k6xN/TKCjh
XSPEpuS99LSIi6DWPSIYndGe4gZIUD1s3Na2jG33UnbreGojyd/uSQ3/qjtDmGOIDfs16KIZwXQv
gl3tD9GTrxszPGVj6En2fG+dbxo7td1z1hn7C094TFduzWxjuWkPNx1Y643dhYOHhjsunlyd/aKM
nYYbKhCZqKnD6iK8EGNH5D54CoxQUBA5FnVOcBPPWf8MaKza09z5ar+AXhMbm40PvszbE8gAETbX
8h5vbNjJ85Kmj4SSIEcdJh24t65nhmnbU5dJoXMYtTbBbq3lJSOBk/Z+bkX3VRYWTQArbU9AEEvV
zPfd2iPOSB3aIBu1TJ9ppCHsMhwlIl2th26p2wdBy0nS4qy9MIoCT0xBQSxrA7GYuL7d3js0uzd7
qCFbP2dzDeANs0O9UlAN8NjwK5k5oxqYWAREeuUeSsKv9WFwcg3nW4XhkpCbAz8pQ6pfhiKqPuI1
vik5745+OxPEECn3EYdC/GwkZ/hBZCnMX05jKLReUFdZcDSy8puDpWIMIU2qM2QGlTQ3fJtEcvfh
nMxROt1QXI0m3FYZ1KoHm/RiuG1QilTBvJdEa3gXHV+Dl2FBQv+CiKA+rFFgvVGRMNFVpPWww4dB
KG27BCp/qBYac3uiTqM9mdAdWHHRqls9Ipsmnpw0URj34uSQGdo+aVQK3Z7Sj1ifGz7L+ziP+pNJ
Y54eUrIevVRcPO4B12WPEjcXTYVFo+79KH4ZvaLeaSdbz2qUQUKmk1mOpCVzMaMggi7PlpYlMawL
sx9GO6xBq6CfDj70ECan1irzdV+mNnyGT5tS+THZRICyhKVXk4sfww0DLJafQwtHfcbdEJ5AyfGq
z3FbB/BBMTpkoJ7igtWLiT0u6K8A3vKzn24PwNcnnh5ixAY83A9euPQzOTVj7cKXqNA6wRcEiM5b
od5lFWOvKq6FMy6VNnuU6fFz7jXV3l+8acBl5YyfDgnRe8/S5mgtRj3M5HZ85J7X/XaE8Y7AJ86+
KK3oWCqlP6PeNjuSapDT08Qc0fLtUXySoFxAu1GwtB+HJaKkDjWus5GGlXVTZjr/2eqYcBvaYaje
M3J9V65rasQe9foZ56XTbv3UlvgkJtLWnQ4t3czhu5+GdPwWuHn0uSy9kJtw1u7BCkbgJlQMO9/C
448nqm9uiLMT1meIO0Mc5EA3AOK3uEqkx+rL0jZn1o70XkRQOWcdltK1Hi7euryzAeefZNXJi5Dl
+qMsgjQ6mKaJoZbDqF/w3eS2OcyUjOUsTWnxuoDIuZtmsNTBb1KMHshGvYKOGLv5fc2fSarONfHT
xFwcHHAy17i7NOmt93lYoNsRblcsoK9qXC++V9gIVizcWtvGpx7laLHH2sBikmx+yzP9rRJlrd8a
TY+ATHqbjqgiGYvOI3YaiGmjOamp28jteVvMzvzC+5ZJniriFNdx8t1vI8UU14AJjhAZkA24H6eS
yG+3DCXN9BZD2UY1VKjLXpiDkxrRU6Fetj+D1iPlP0SMf9P0yjJbvVjrLqzjwttMNjp2xGZgYjZV
uK/I2fxXqWfq00rZ3cSdyDOYkCxL+gh3XtQhsbxQ2GffWss665de2RWezUJKeqywi2jXDb+MJpWb
PRknGjv+2iHBaUmifa0jJP/4NLpzjTsupJnCi8SJSGWjdvSGrPZursJp+lWs6GSepSrL9aa2CzJY
wnF1vIdw9Ibm25j2pt97haOLR8CxZoe1ykYJ07Tie63BM5Oo8HvvwTBMXhBQTOhszOodBY7N9OiY
LE+yycnuhCeDJ9lpx9uuQUdkeyTSCRSjGC2efD12huwzAE5Td6GnUYfjM8G2VOpVZMfZ9IvzRh5l
1x1UYOYzSQjZsR26OLtFws+aPCMEPi3Y1J6bbooxgBgSG9DBaCLUI5tFuAZ5iHezs9DAvdDTx2Yd
xiScCdhNEtNTNSDdTXlY24CJMW/VooaempCuTZ+mmBvliAbfofNjmNTRn4e2uVOgjYfCzvx3asZz
2raCZTb7VICFrUY0KDPM+m3l3g/3mVfI/YDtoUw4bqdTXweCG4SmqXxTObk4ZLbSD+NaTOGl6XKc
nt60ZGJPAjSoeLvE7pOHkJKPczaHbuDGA5FXaH+WtHh2q8FmKaDYmoKsdLdSZnGlJ4P6ECIpwemE
Q1LojfKDYkO1N4dXuIr2kK/Xtrt6DYlytychLlUcGAhr0abyyWu9sNsRoWQ/k9SOXLMJ8KlsBlvF
JJO5S/ZE+jXHjulW73XN86egda7YVe4O+dnPQhm8U/bTOLcNEoZtiO7lrqc3I7oU2WDLpFX1NUzb
YY/aO0HZWMTfu7zr1VYLj1M7CjZNV1rksE82WDu1Oe3KcDVXY918t+a65o4j29/bLIOp6p10KQDZ
iGr2dm6v5fgF2i52jVntALq/s4+eX+vq0qTgvMcicsmeF6qk1G7TE2VKQ0HcL+ohF/5gaOT7pG/+
KtPBE/pmRnpSkthrnfmoA4mrU80RSb8r4lmYo8jNdzyu+BE4kPxvdEY1b0sPPDsJm25byscqccwG
WfinbNWVvKE29Qr1mDHfuZSNZU8ML3pKBoKWkRivDR0jlswA5oKVEapbXiLUmNMzZBrtK0V5E2W9
Qk67AFln7hEBb34H51MdUhPnewQ0VyttkO0zbvtm02vb4wue5+NsexiVIl+tWKqC6FIJuK3fvYUI
0ZmGnjqWwj8MtWVJnrJVOeIoQiGIUvNa1pZODmpj7YfjHd42+6NBqFGRAqy7Heq25dw7K1qrcHL0
HqhiXvZYe7z621WrnQNuNQ4uw3YRl1bUFpd7ZcUP9jK2zi3JT47ZzDquv0qeqswFVpydZBVUJUI5
E1yb3YKHkpZhqnTCNvqkayLL3mJbdokzrHHJsywIP9IsVfvc7cisbo1hlrDsD2smQnOL1WF4nF1H
VpumGYIz6R8RoENUtrs4No21hRKJnH1EzQw+rHydT6wxkTp0o4mbk7da6VfjVAyDNFVaH6xRmmbH
olus55qoO/D1XKEp56NfPom7q5afqADS/kuoFrGkDhtLJ3ZdqObZxxd2nMa+a1G0U5twcuYmTNoq
Ek3iw83tMEIuuK8nyilmZ3Bf9ELcLveAvdwsi5WeLLp3mk3kpVZ04UlBwmge054een3/W3oVE7RE
LDGX1QnS/ox5aYOfFBGgjIN8SJZVWadq6StK4/PsWMZlej8Xdv3SDfuRUX4AGdoU8cTlb8/u2Nyv
/jhM3FAk81AiohFduGtGi4Kq1vDROGUPuroim4j6EogcS8Kdxki/bb1G/64Lv37lhosOIbUPZ0xu
zt7Cv/Ub3dDCRW63y8mQWGJufFSz9nmdO5ehcZHZj8Dr9AHVfGe9anrg503ZEm18Ld+QNNC4yt6L
tVjmZBGlP711MMpsYeRebKp5pMMKk16Jo4wUQ+X73YuNZLSErIjQOI19i4ytEJV3SiMKx3ajb4XT
1qW17cj5Yh8aI/sJO+hkyhMFTaFzUmWfyQuVl6hYkPh337DRSzpG6hlh/rjqVl4qakXPbe5AZHAy
5ic2K/zwNWLdYkckR4ui3c2c92pt6O2aYSyuhSYsX3BoWzFI+r6CegqPZTai1LC7YDh2dP2Yp2j2
QhCywCkfFkrjv/pwmG7JofMPZBfQRNki79tQmZa2F4Rz5ps9jRO1X3I22gHgD0aLo5ImpFu3Z4z6
snSZFS+jjFCQj3yd4S5T8/I6yjSyEOQ009M81e4j2sDhe0RI2bzL52A9Z7k9nie/9j7nxsFen3mN
LW9XY+xqg5pEceinNrB/2XnF1QdCCaM1ZYvZXZPd76pwlGhFjD8fJquZqWbuMfCgtFM/Olnoe8tS
cjgBOlZfXub1dP9hivap39pj2UurW7/PqaYTzOWJMyoKoNwCjeC6DOV7OQqILpdnLkxAmarvdLFw
sYyT5sekA4JK7HcU5LW0CE69szzJMq+zk4sMNziVMTP8SJPvcxPrGvVSxf/CV+3JChv3y1zWTx1e
DY71zrutpWw+KYyODjHWgu8l+NpLnOKt3aaIgsmnot5PCfZVudrVvQ8QtavnK2sBYpB+4GAJQedE
f8bHr+6IxeQF5y4jBdbLzfQeB13xu4anZRLHGHKIvXy5C6aFpRyGYj54gsdhgkRpvF9azzlUPoz0
a+v5y00+5EWy4l9a95Cw9boNoOluq6mHT2gyWz4yfrYfehLewIQ1sL2uA3OO56YZMq0lQ+VriH3+
TfdbcYOewz8E00yxaFHVF65fkZirDYY33D+6TitejFc/p5K5wAfQQNNW2EjzPaSsyYx87Ddni7gR
7CSwVZKkKY6RlRmOvjH5jp6+yw/8OO+uwkveJQ3qY7pVWvdHRM0FDoS+PcH/CmwW3WBQ6SkWj5Rw
tY8IO+exnTtwKWseEPy6A3biTe2m67wLvRzhnxjbIek5A94g4OK9YyoM6Nhz2pOc1+I5LzRJAk4X
JWR1YGGesqB6tCBdP7CLNk9BT6KZTz7EubaW+mLoPeNCQ6dy10ZBc5wWt3pCnBnu7D7ycYHU7f04
FPExqOIJQQPr+mZgt6P9cgzMd01SfTKGzhAcSVMgI4Ov3td76nQKtecpxDOfZ4i1MTNvYAsxl772
WO4Pq3CsJFCp+M0zhCm7d8pzDpFzzPK5PKn5WnLcEteA/g8mtqGZ9CX2l/IxF4JQcO6wNNgVhMZf
DRsWLXxA78+6NsFhnQbYxzkgjZgQj6VC7kxIXd5Sntenegg2rRZmL4zFsyZc8GdhAdBTRc9ZrdFa
2wvFRUtcspjjmaeTtRbzo+VEBI6giL94sL5J1KkFIe1SHHzDKeaLBVU9iC3/aIiZhuoFbeeh4sxY
NsKvs73b0aVr+CCiLdKW6SJFrFArjMr/RWh2u+PhLr9rlL1kapdP6SDc6bZbtZ9cp+XXiOg3+kQJ
i2FODXX1Y43i7n1Rloe0FUFLfM+ASVPM3BGcthEzFQajjmr+XBvrXqxBUFLZCxzIo3+O0Oc5bbgc
C8b+haAE4X+2hSc4eoFCE+WyPuyLwlIG5V7t7GwCeuMkFj1ZaaRvoILBZbDNx376MZHLuou94MEj
naDfDh370kZYZrpAt9bPoUXUzsQ99YAqMPoVLIBRTMc0DVGJtX4jPsCjNHIxuAgt1sa49OU54u4S
IJSDjjZw2KzLuXZcUgngaHYG7d1zGq9I39wi3MUEYBT7DhKpxELBRbDDvA1BSEpv75ONJcILhhOr
3kbXhvVALWhYO5glxl2uvA236jw9p6vadG/WhfG9bA626OwTZrjYgU5lHRuIp+mKXdxYP8dFpxTf
snv/SjWE6c5KG7wawuR7P1Xr2WDOI2xHRGjwjVTDZ+g1GH3C1kt63RYLynnBS5vBXbix7Uk9OlYn
7uea0y6urjKcuDFEeBSGEUiM6Z3XFnG/oY/ZsckSgG697Yrhpe30Zxip6XaNOOO9KS4umC5WzlYo
TnXjH/LHisvvuKQj9WHKYwI/hMrXaOllGN7YYzNzxlKpdwsMvzARtmxJs0NlNzEKXoRk0XXuTCTN
jryXeTpmtJDRdikgqDHENsnUcVUgf7E1NVS43FYYd/q/iRJ9G5l6v+o24CtQAWvirhqhXPGutwhm
Qpv961ZGrYzxapWF3uTdjCicIbO/JWmBg7fDz7kFR7W3jj12pItxmr4iNs1Fghu9Rgw7xVRkkTQe
HQgKwGxRxv0U3rlu3e6J/qCgF3acTHHZ+ebL0aYoDjXOmJOT1wOdPIz4nxU1YYe8m6pPCzcDkjjj
iJuUaj97z86wmEPRx/fcm48kWtBOx7218YvZT0+x0p6/jweU9yiY2Q32ZEG7t111lRxnV11d2WXq
W1dM3lYNQ6w2ddyk74pNJ946OjIETfG9vQWAr8i/1nJwn9w2DJN0Kr1T0PD+Ea9aTZqokrKTrU+j
F7EyyskHYPlA3WIfjX6CYP5qneYxhVT3N8McOfeLX7RiT5cmKQ1ZmNbP7ujpQ6Gc4rfLiIDgf6Cz
bhdZjbeRIbl2zWZZ4uaylFXpcyfk2RX+9nmmZ0G7fGZd1Nhb9pz5jWgcnBtpVNGFhRciZ+ap0Ifj
3cjsg14tPW0jM5DwQtYMuTfa02O1QwyONLW08qXaKdHASI42NSYvM2lFJKCE8AVse6K8TI5BpAEP
mN5GGaWVm6FAJHuoqB+hjwxPFQWy2RIf8wZY/y7HrL3Q1u4TajRES/FDgImj+7Ga4lJ6svdpqkYa
fnSXpbQO0NDBJ91Ewmw6JiZ22azWh66Va/VIrk30gq3SnrZ4HcxFhzoFueqI1DzFprKsraJ6ZcqQ
lXVB+UB2hhViyGk1iD+fGwrnoTefTT4Yh6iZvv9EeFCsP0f2K4L1mXRPknOQuKzQscYNHfPOI3av
gILQSooX6zrfHjPPRWWHAJg0pFHKnWdZzT0uquFZCxIg3qzeFr/WghpjMiJmGhl92QC9zy6yERvt
MuWJ2BtmVwXgzsLeM58Ut940puuBWkX1OGSOPprWL9meVLzej6ldoLjLzJ10hylHBzR3oAh2yN8K
5vSnXLSttlZJKf0WijbDzy1LZli7bYx3dn1pJXkwpG/SjexE4SsqblFDzYhDRrD3J+1wh28LruG3
ZpVTc82QshgPRNa8Kb1Uy67qdZ3vEEsbMMgMvHSjrax8KxQgAOczjdEbmjgwi5CKQn4ShzN1SajV
6gjip50/J7etUoKUov4ZaaB6rQk+g1DjqfXLa8ryAb9slEiOivEwBVG0q4MAQ1ATDXlzbkEHnynq
9cwW34DrXApfx7/rkYV1Y6daUFyOXMYcXHtdUAeFmUfH5toRXZyNcX281stXW8qe85NsKmKXlJza
Q5VV/QdOUf+WGLfuhBzcPNsuTZh9WZO+m/5CEmY9Ntag9mX8s6BdNvaVSOA3vXo7+3NWMzPaVNsH
lbB/DcLE/RZjU4S7Vqale67yJn9HP9apXUF3A549xfUMlRy/gv/dT3n9QlJGRetikCNhMtnQ8S22
627En8WC0ZXnJl/G40C1yy1JUos+08Nq8zxLCZzbY2/F4cXGP3YnXUo5Jh5f9Z03UheL7mcqVwDB
akJc5dD4hnzLuzoE5TpeyDQC1eMbLwDNWCPqe5sGGwR88EHEz5GFx5vMMwD5BbIKG5jqjjZU4VN/
ffBmRGhSXIwyVeEpW+Lv8Htkk9LxgVSWKxVXkhIzQ6ZcnZehKeX9FEqmwQqwkY+KrW0/g4Ji6A5r
HguSCLtqYwq1lDdCTOE3gQDtbGFQXe5VS5fNxp/d3tnKXNxkcWmKpKHA7Zo2V/RfFVKgYq/IvzLv
HTl6zIExeWMHxHk8cFURgpcoMoh3wOHtJ0LW/JTH5Vw9Slg5frNozOoHBGup2uTaatxDXS6tlTQy
tF7XobPv7Sxb+42NuvrsV31j76S9EuSzOoHDtBNjmWu6NXx37Sv0nVlj4OxcvJ8XLqYUc1th77GS
aXkzj8L7YuzkI/J9gX8Piuu1vXou+AbcMdwMJHStBwcZ7ZiUGU2PLz3zGG5dV9DOm9I3zOuRN7OF
KcooVrUDomgCku+rTR1M1lubImUuQx6p5CjVyxffHCK1cCir71VHGa3TFI71DBlaw6YgO145wUP3
2YyRdYUa8Y9XYgAD8EtlyivZNJ3GhtApFNq4MA7Z4K8vpV9MdVKbeX4diTJKuiVzLwvI9CPsefld
jr06Fq1s1Clsxq465kq6X2L2nR2ecZDJJl1CtUPsWD5LsVAdSp351cC6Ghgq5NFMuEFmi2vKSjE9
j9SRZVuCbNZxs/KP2t0S9uEDAkZZ72pFIlZiZFbbjChh8NtC91KfRtONEDUNZ+XWjevhlGvGia8O
Amd5tQIp8idCTitqruPMJXdq8QDy/UiZ12kqGzqW50K+DmaOmZmHCBgdgt2ycHGBm+/XKbbyR0R4
HbRXUQ0fbpY1p84GRPTy1m1xtNQrLkzX+z0Pc/VcdJF2Tg6I3J3jXpvAATlsdOB9MdOL3ZnOvowm
E7hLfSu3n3KaKNghucpCgOguOjXNIvBUwTOLm94dUW9YnZd9iMr0hGUMcfBY4D0yW9OPzQNt2cOz
y8Z/VQJOXXGDVrB7zAgc0JhjHLmvqzb7CJiGqAqZU4DGkgwoVp1h+eyriDwnnWFawbbOI2br8PSe
z2SLFXqLGnMeknbWxQMmfndFIp727Xu/luauLgKbtTyr6neJ1v4q2BzGl9EPFOXSIWp+L+gscP6i
vYlW7j6SySxaqmOXVLLNsrJNkF5VOYBIHXXCoHn1I+/doorDE6P3o1q0Ok/SVw+CvKad4/XrW0eQ
9C1hshFltSQkibWebgJQE5svEtIAK5xCaH5YAp/RBM1lpCR19WU4P9EzC98Z2sp5LKV2fnp2F+cJ
4VsTmQZD5HwUDIIAnwuiiA2EY3gcuGlOyi/1BaYt/C46HZ2v9Y53gVA0U8dktVcHo+yiYSUs3L2D
p+lxglDAaxyQndQUi/eaDjXn7KQ5lsKx1/lRsx3DVTaDODraY90qZDz2u5XG5B02ovU3Dy6RjCt2
tST1y/pz0Erd1g10eDuT5kZBtCVpKgb3axNplSF+PH/s9FPv9M7DUOhiXzTTfGfHtvNNqFFcgln4
u77jR/Uw9ylOOozTO9rKJdEIGNyWoV24SjzZbCZjB9POnawyuoH1md8VtMee8dnG07V041m5eXbL
CBi+EWdCPKNy9F1ndHwssgqWs4Z5ZnPB2jYfcYOBt+pYet+4i1JqYwbCtbAPwJzSdUvOgbvPGmHf
uwVA36ar6aZrOFPetc2Eb3Np7mimIGN7TOkR+U3ZO8UeBc0l7U0WOUNOJTqH8pFJva62uSntU23S
5rkUg/nuyiJDDx/gG6GXN1Yu7sK0G46I+ORNOXoBZn5GXuzgc8sVbVvN04K2AQ6z7MtfSLTXD2fw
8XmT+1KoIzDl8tqv9mjf5jB+fBZe06X0ImuKxqm3dn+53IaHlLxAjG5jiaVB4lx8yrII/GHsOvFk
QDCZp0DdaPV2JrnPLbjOuBlRtGaFG702a0q9LtX2Yb8bygKFGz0gOmlKd5UnteJxZoUnDQ5tNDMF
tmRnOco6W+sXtL7zBrDSXBymu3izVJxv+1aM/hnRnxaHem3kgx8x6iypwHnB5Iefhq8WR2lw/eL2
tKy38h6UM8q+u+R2k3Q7wrKtNhRCkjVTdotC15KJu8hxegtahi28dQOJpr3lzyftrB5ocwSkxi3e
s1Naq0hCDkhrOwyBQ+hneFwxXJJj0B04L6qHdA6r4qZC3PCUawkZz1dx9v1wfYVjz4a7gjwGCsJb
PCjwndlLZxXcV0aXdxheS3ChUGSoSZjWy32I0xR99KK5L/AREmRqMUMnJPb2XD110P9sCzettkE7
Tt+viajkgvR5w8NkjOekgtuqt6aU7S6CkpBPmld9IiyuOWP6CO9YZIJ7Pc7qURRLgRzaltAVEzmT
cWqxtUQjURurJrKAyb729mU7eOEud/zmqCPOYSJ4bPsJ0gzYl+TIgCZu30tPC4+Z6WYMKMYx/YS4
saZIONsrP7p2poMxNJuCfg8HvYVuH9zSc25naeXuGWFdO9P/Hg8UPpuMHI5RVs8homza7XVXsHH0
6j7Du8K9YeShZMo5i5Rs7VRV5lmNqCg3evXNhe6qddhRPk5dI57Z3tl3MQrPaybldAK3dt6ww+fv
llMs1jb1XegGrxefuqVlhWdHnbYPczcTHeNX14SdefFuTFWo+L2ebXxH/kpQac7XQrCU1/SEI5J4
3G9CTcBDbROJUU58QHtmBUH3nZFDsG1RA8nHGcPV8ox8oFbfmH0UVdekHR19lVe/B5tYo0MTU1r9
wD4fTQfaH3DwDDUN4vaEyXWjPBItd1cG19/0QTSD0SO+eeIYqFAt2S3Pj2snBfeU8xoKjbQdiGvH
J25/oOsjTAa7/jg7CfsMYz8PbcMqu/pgEtCltM0nzVSmkEMkUhzi1o527jxaAVZtHv0VkN+lLBzv
UuH+KbcNqrhXt8u8N8+l+byiWpt0XN7KUXlzN0A/tFHJzijAqHjHc35eKFB7J8GHPmk31CEojo9J
g0IFrbL3OFLRz2xZneokTQughDRREbVUV3O19btW3C6xYqgRkVm+jdIrv4pZup99NA0WSjAZfc9R
NY1bt++u2adBFv3MIS9ijvgRTxsukrDfWgiqObosBT2Ul8099nNyFwRiDBwy/5O0M12OG1e29Qtd
RnAe/pI1arAkSy0Pfxi2bHOeZz79+aB9z9kqVkUxvLfbLdvd6s4CkAASmSvXsqZyPlCkcZ5IZoL9
UAM7eu5Rqi8/Jb4MYUg7oWTiTpCB9A8Zmlo3odKPbzL36m+tqGib7ROVc4cEXfqnlmf1l4qM9vNU
STBhFXUU+QcRl1lUCkk07Uhsm+T81Zx8Q2xqEJT4ma3Qsa867VeoP/zbeKQ57Fg06PNuOs5pyCig
+SRpFQQj9YOgJ4WQtQGEoqWOuhKNW5qRbOfZJwmeBFJD2++o/wxzgnxPS0OOiZCbtb2hzb8wj1TN
x6c2QWp9///acc67vO45waNEKzY0+EjQG+ikuUNS0Z+TLrf3itnFd9MY0IMSQzJRa7K8wnp4juil
wQlQqkMrpQV+GMT9R0RqMSh9E9JkAY/p5ykCqsC+daz5eB34egFkSx0SRTvNQBNC1xdgbhmiFmlq
YwrxNEzK0mc42ejo+kQdt9Qfr5u6gHN1dFipwNfTLUvz7emAAGWVKTQ1cKqSOJRl/4UGt6frJi7M
mWNBD0h7L+OR7QUK2tBKaewSTGjlU2m95POWbP51E+cIaFuIkGiAygwaG9QFKhlxa1AwIdymgKs3
laS5cNXJQGTnUFuBBttnuGBbNnSFyxxpUsV4V774AEnOK4RK/KgARSJSrCT4hkiGN+Jgjm+ZfRNB
o3R9ZAsCTIGBZspUdAFsUse0giwWqCjnpJaDSYfrGpIK0oiycpPX+8i5j6N7OJ97qrxrWu3nKyYg
z/ADqoYNz/8St64GVDMh4aWE0X9Wi+7Q5+1O67bXR/YOFT+FkjsySrIgrDW0C6jNnbreaEkFGBJC
6HIzeM3W3PebcSO5MHO70RatnI2/cTySjx4VWa/djh4MOx6T7pIv8aQNdYittTE23Up3wPmO4GMh
YayA/LZMfemuEMx3UQ3rkatAING9tvbdyrhp5VlA6DHAzKoqpFFwbS1WVEoDMtW2M7jVVoy73/Qb
1VM9EkIudA//N27Lo0FsAxH2btj8a9QALL1g43skVL1yZQe9axCerIYA2tPPY5ky0ojvDUMfTzZl
KFPfzuDJt6cjnXyIaFL6jBvPfG52yif/IGW3ptuxAv+E7vOvtUlfiEvg5gvzYt992Fc9bCcF3a5E
UaHrA1R4si0vP35/KDwY50mr5m509Hfl4Q0Yi5u7pftpcv8MbuytKcsp4qw4nQhb4aCiGYXmJpOT
/vSTNCTgrbE2TVdvOqQikdcsvsSG6cEIDc+ODkS8hOG5/6E2rw05FfLSxyi2/kq5V0wHpxi9HKg6
mTAYqMuOoSKjE8CZSXxqxkMRlptObj9Psdl4g6Q80pa9oRS1Qgr63k6xGDl7XlZMRRZibeZiQ5rQ
jaSQYlJfiZ1PdfWlHIghG314aqTiboLesRvMTxR0yW8bNZhYvX0cbc1rtOQur2j6DYL7Mhg/X98u
l9aDT6VBMC0zGbScnK5H3cD2o9L55frtz6LUb2UidyPW6dsv7m2TRtDRdqW8+4eY5kEyRHlJ+wll
8Urfy9m5LxZEKKnYDteyai8WxFKp9gYj+OoqA51rSBvHSd2hCja9rRwSsncAxt6uj/wsCliYXGwJ
tZ6AfeSYrHF8gwwZ7HoDxdquHg5FuNJrc3bqLYwt1n40AtDwA8Z6AFXEeRTC6U1duczO7hWMsLMs
A4pcTWUxT5cS2CytqrmGSP1kbCk47csEQDYviOsTdxYNWEJ5ms5Gzm8HJpDFDg4sqW2lFoGlwLAf
p1z+Y9oGGbWs+WeereL1urHzMTk6ysOQGTumjqzeYkxlplVSa1i+K0XATgmxA61/xYtX4rRz/8OM
g2IjeqtoAVtizB/Ox6INVHQNHd+1lNc23mVgLXIQJiDZu69WuSZRde56xJ8KfVeiy4uGr8WgBgl+
CQetMBf1cKQ0ou7Y+z2sfdlT4szbPp9X7twLK0ZMRbM2Rw+/LndXFNmkhhXVh5PrZ28qn9Kx/ZxP
qavnwYrI65klzlZ8gkE5TCLiWKfzKIkKZx6blhs21hPfWRyCHv2dKtagAW7lFU8Uu+bkROWSV2Fi
IS6lD5euxlNrcj3WHeBNtnDnNfqzYvwZaB3KZcrH1jbrv+b9sP1LdxQWdQsXgf1GN5ZbrKuyDHlD
LBaxjiYjZLrGb39ak5E7c3pIrgm18Xe2Mu2Ni3GRnJzQrzBBKoyfxvKbUftkclauwAsrhQ16WpGS
Q6RtKcdLEbS09cAilpfubFI/en1jpV+m7vX6hL2rxC/WiIFQXSQChRzHWDy2+labkPJGowSgmHKn
yWCmKnjljumoxbdwRP6BLLMF9E2GsuzhHpzo0Kup/G1VOL5WvPNs39m8wEwy7BB2sx1McUp/2OVD
U6XOiBi9G6v6APAEqIad6dqLpvfpkZQJ6Su9y1cCUvbXuZvSkCc6kwFb46eLK7YC6NdrFR2Om83m
drO539ze87ud+Lnbubvj0XX55X632/E79+juW/e437uf93z53x8mDRQ/3c/unn995NfPfB/fuxX/
ni+e+OnxYyO+eJ678Z6eNgd+3h6wtRFf+Nvjp/gW8a3iD5tft69Pr7e/bhFk4E+3t/z8dSv+Ez7n
7cpuPfc4tO1pjBeMUzzzl83sekcylGohwJXWcZP6TZXRmU7ufPPlusudr7IGoRR7h/5WALjL/uNg
Mqq5bkHBFnhdX/Z01hm3GcClMvJK5891Y5cGxSbV6X+zdOwu1jbT+iFSHHJpSVo+0vd8pF0Y0OwA
gkQ6XDd17kYa6tymKjMwk0Z0Me4P3psEWiwEjqBwTKHF8l+bqtqQ8gKU1Gzz9o3K+nV756eQZnB1
QzsAQxNXlRj6B3uhkmilFodwucCnAmcNPLeU3oubUYIL6rqp84McU45joNlL2EIgeGoqasxAN5qE
9rreTo4K6XM36mGhHCezANkjR+ZNYE39LfCSVwt0yUrgJPb96RkFQ7/93uJvqfqZx4z9lID06RAW
6h2KjHR5VjfXB3ieZyDE/mhiMZklEkZwPfcsXqTkh0IwKxpT0R1r0JNeNQFggOLvVyL1CPTk6YPW
yWuS1Bc8Vew8XiCoF/PmWXyCLPX9UO/5BApVFi/r6f6AgFTPp6+pVf39Vqe31NCgdOMKU5ft3YDr
4SKaCXehetwo0o2Msl5GuNH8l3ZELuCDi9ZST4+vgh2KxptBufeBhsAd7FXpym15yUMcmPNQ5ZW5
P+RFXIMcVhJ0CmiGqlCeqjJ4i601ce0L240OVe57hWexwvl4OpYhTACMpjwPa1CdbqP1nqGODcRC
1Yq3KyJAX7j7iaWFJ4y0hNshSo5up9OvFj3OOF74u0VSQDEy9LPI83U/GjDcprRm+sIZhmkkfy2S
u/xmMci4o38dbBoPb+UlCh6onuvyoWoeB3UvU5vWo7uiv5FHlKR3bf05rO9AzHTOzkD5rfixsiUv
T/i/P8tiGnTKgH4knIfPMhX7oEUy/bsPx4dm3NG5axr7aHxO/Vs/7sEYbOGjnaaV2OCCWxEamSpI
TVJWMCCdrrkCNx6iaUxHWcsKBZOSCwsg0vWBXtj4aLVzY8BYQ9plmezoQFvDJUAJhNaxP2ph7ADC
/y6meVuZ4d+bErw3iEmTUjV50p+OpwqGSi8TDb1Sq/7SR9NT2Ri3gCbf/KTsVmydLx8hMtLcJPAN
UrfLWgGyWVUFJw5erEn7qrLftESlSd/59rezhxlehAgTc46BzTwdEjIMczlBhOmi8HcXjhkADqD9
xbTlGb6SIXq/wU83pjhaYOORQXlY/2LN+HCcOTrcbWUfknCJB8t+KimaHQNVk4YvaVtW8U5DWrSG
JTyxv+haO8bUy2duKylK4OUmix0daW42X1OT9/s94hPDb/jWnPmOvh1ICyxq2xA7ZwbRfjtTj9tR
jE7/TD5tgRtzjoxXlb7iRyjVnRtcZmwJyIf+pQxrWsBGzUSSRi/zdK9r8Qi4K4zqfyxzDl6aqI2/
UQtsj3E+dr+RGmiPdPyM8cphf75ZCNw1RzCxWEIRabESqlH3jREnjpsX3zT9Njb/g/8/D1cyYSwd
cchiM5YO/aVBQevaNBc/W8AN82C9/rUzwcHzbxNiiB8WWIqlnh4XTMi0VlGUhuzM8qxOSE+u7I5L
voSmF+7EO1UTj/JTU70R5nQSZdSu3cL9/q/ct/bQbjjutkRX+34HUcQm834POzoAta3/TKv5frgd
3M59LTey++eX7QU7azPdrN10FxaSmgRpPk1cc5q6uARmGiqgTi5sdm4DmADeHm1t+Odnnih7/NvE
4mxv534Y6B+0XTRO002WjIEXF/JwmOGM2DaFPL5cX9j3wtRi65I8UohicU6LKtnpdAPdm5POzh14
Fk3X1MqbMkHtPB1gPAHQBEUUsKqXhuIzwlmeHdKkVOS3BZ34Fu0viho/Xf88528gk4Ij5AEWDVuO
ZSxydA4CpmlkSTDD5/pnXQ+E3g8cBM0hnsOv9qysPBXOr/X3mh1MZby6CKAX022U6QTPKLjHrPoZ
OVQN7F9V1Hhz9SmOj5a6EoydD05ks2wqZ6oluIsXrwXelhpowJZj0p4PmuZDO0jo0vX3OkGmNvve
9bm84EswMrG2VOvI29mLTSub0FsojWOT00I5At0cbdhZM3Q0+Yqh832B99AzRWmQVAGXwKkPBUlp
SmonSyA7Iv8ubqw/w9zOK5fM+bUpSkE8i0n5iGLE4hVJrRHxFvCeELH+iAqZVhJrJ2nFyn44XyKs
mPTckC+zuTYXZ2lS0v8/RmHglY3y1pb53qdxfpQs2v3qIafT1t5fX6RLw9K4pslnceoR6pzO3dzl
Uy8pNIZbxUte0hYfwW1qrq3QeQ2HkqKli+QRKTMSj4slStWxzgpUq73br0hgugF5mP3bF2/rPa2k
qpRzZ3CoTyE3ZtESoGHrdEAhkZwPfCX01H29ITe0398hMuSStrk+ce8zc3pynRpauPegqSMtjnAz
0ZLwXiuuqRfHnrnV+JPGIMXfGX/dfv26uXe29w879ziKge8f33T3TnerjbEtt8b2zX2kTdYFV+F+
2W+fvcPTr1+3a7nR8914+nEXK0CrY4JEPfNCszgyZF0e7XOlhOAmSD5bxqCsROhnfuXwVgaJwltF
5+q2F8swDvQNxZDeenWsVlvTgFaKYzTaBgOByPWVUMW5dbIS2OLwxBrCjdQwFkMLY6Q6+0aJvCnY
wbGCIgao/PnVT+EhSl67dAQ/f0fP4G2YQkudexn4yHFvClXURD5K3afa/21ZR2NYOd3VM18UH8zW
4dmDyonfLyZhrtF2r3QhC5HT30wWKObsc/IGZDiIxew+mSCG9cAq0zgRSWbXHopCNR5hNEWpL6o7
/5BFdhDe1Hg8CtWwN22At6pPQlSi39T9VEIjII3SrQ33ne4pSUq7PMQRBK1VVmlfO4RRgh1Fybjb
XJ/zC8trODiUSZJCrK5ITH0IyFDQc0g2AzAbmjujFjJQCb2ZK1vswvTxACNmVXjywrG5OJuqpCqR
9BrQU+m6gwHgjVPz8NfjYAimRrgn0yCxjF27OeiQqGEcs9+/hqG8ayjzyKm1ciqJ6TjxUFtsPhtD
zNh5CjL1YX62K86K0Pah4f5KlwcE7YRV3XjQ2BCmkSquGRp/v0rv+Vzb0WyLBOFyAsc27xBtAb7W
Ohulu5lbXjP2tGLl7GQBNyKyxv9rZfG+mCDGnPsYKz06ezVIhA4qsgm8jCWv7PQLXkdRh8uXtzIl
kaXXQUqoTHYZpWDrkSkEp6vTNey30cqdeBaViQE5IgkHBg0izsW21VDm0tsWLSxfr2mIoNWTXN0N
JHK0jTKRZdVuuu7PdUc8v/hPPWQRBwPHh2gNRK4Xd+MNHQq7sW1vkGV7Gsd2R0i+4pBnM0mWEYZc
BccXOrRL/WK4q3KYK8LIo7HspqlkCA6m4bZUpcfrw7pghziTvAacleATtYUHolLRVFDmMywbDR5a
vjv5Lkm/Xjdytl6imP7ByMIBYQuYppSkjDcis+YpAd1vaEjpA4E0KY7U/xOO9fN1kxdygQ6AS+JN
Qg1dOctA9VE50IsyRrhG9BQO6g7+bG+s5Tc0fJ7GRNwz8hcatajQVZtIT1aOxjN3YReoMrTLOm8U
YCiL87eDaCilszvyBhkhiXaw3pzcMn5UGoqBCnCTTQp10z/Xx3w2ze/bgkocaD9cZpmcbuEJmQKL
bQEV4Tbq77LhWCpPNRT8KDXB23Pd2oVTRcM92ekymIkzZEvqq4hmynWMMl6m3ZGnQj0ePUlETHr5
oETQT/4H9ijs4kcUU84um6SeUeSBp9FzwvRGbb8FERqK+U7WVx5hZzuC84RVI1DhcCE1Llb2w80Z
pTRgwpzIuKbqE47yBivdPpDsl78fjijaEtirhGDWwkGIKOaQqA4Zh/i7YvxClM/UfpXhys67tEgI
WaN1wxYUfU6LwUSyEnYRbXqBfGznXzNkTcH4GPW/rg/m0pwhqmOBNOH5xVlyagbpLy5Q34m8mENr
L0VGBh+hjkSagxbwyjtvIawjcBjUXshGcDDydD2LJmPKoIUVJbGnhoP8CrmVg8gdArhP4yTTTDLR
ywKlsaTKPxskYXc5zQz/ILsysx9i2XqE8aXMvH7mEbcHUSLT3ID2zq/Gr8eXOQzSN8tqjENF418O
5zVshW3g5//BfJFMljkh0DkHOnk6X1VHxDfICGB3+rTxQ5runOIAF+DfX/woI/3bzOJwz1UfcQIL
M+DyoRs6BK3sGUkCe8Tr9fW/5GbgccGNgO4CAbTYM45ewQaqE192mQXaLB91/YtiJ9Vnkhba22yG
hNjXLZ6f70CNRUlJIQh4v11Op7CGiTSZchRy4USPIRFSQrgej6xZP+8sFRbODm7aehvmK3N6wdWx
q5MM59iDy3gxp0gY5b5U0r0Gc4mnJcamaJDHQ9zs+vgueTnAeoVMIhkahSTN6fjMZnQMZJwJ2lIe
I2VIMvzJsf/R620C4wp1ozbaVv6NFuz74hW2ldF+Rkgn7H+U5a0uuqK2Y/dAVv/6x9KxehInM+tg
8YGr8WgEULaIvOAbqYyIHmCoKva0tMNI0qwt7IXH4okJ8RE+nL+oMXMoN5go34AiwTAN4Vd/M30d
fo7f1qqfF25pQ0SRFJCoVfE6ObXlzNVYpQW2bA7Gibbb5qFVdSiINs0aLOmS3xCAy+L0EgfX4rwP
LNMMYJbhIROUBygjNkFiHOGjXpm+y2ZEjlQ8743l7TUHeqPZI2aCAqIuAAVGgliK9nDdDS7MG7uc
pxKFKm6WZQDeOLHGMTrGHslhmAtkROM5On+OedPSDi3nKGoN1UrC4sIZ86/6CLloUtHvB8IHv5Ag
kKtIntKeNUBWjtp0RkJxsrODP2QrQfGaqYVb2DOFoCoh3ZsUryiEuXTk0Yf4NdRXdtOFxToZ0mI3
IRrRGlqOHZrbNkHTbC10x7v5r3ULKO0jjUDKjYwAwejidJYjudZrOjOZOXvTKfUnH6oqiIl3153i
wtmgO5zFJq1HPMyshRmtr4s47gRrR/xlMGteE8/XDVyYLgGksXmlUEwEdHK6W0u/TJBpQg/cDIc/
UZvtCqj66OpbCQAvOLcA9tFhQmxBkWFxwssw3IeSGZDVSIs7qocALyAhzn+B44FEYFrZsBesQe4k
XkfixUex/HRQ1ItQg9aS1NNs81Ym3ZX11sbsGB9IdatfWaMLUygkUXiU2KTkEYc5tVb59pDR5Jp6
wWzfyAZlFNvYqs1KiHZh/1AjR3uJVifxqFyMqTMg9HEkKGbQ0tuL9zL6he4AeQ9cySuLdXFAH0yJ
j/LhVIh0SBEcE1Na7bykkIgg42rMKCEivv79uvtd8G9GxZg0fIIVW4wq6ouIQWMK1leUWK2HSVnr
ElszsRjNZIR9UPqYqMvR+TwHNfpJUxB8vj6Qy8vz74EsNmo40ToyO1ixBzg5Obp1yj6fNSSfr9u5
6NqcOqSXSW0B8TtdG6jZ5DkXirVRpT8LgFbv+IdZDWHgTu41yV57c196/4pT7v/bsxZR9QRDMrww
hZBgpMu9qUPUuPsAgQm1+ub7CAJEwT4skt31UV60KoSUSB3yGl6GREMaGE0QVSlKlukNxbQy/a3S
j0THZaYpHnLI182dA+545VMG+j97woc+eLw65FaDwCNbuFe9CUZECcpNRZe9YHoejIeMBKYBw1y8
XbErLr1F6Hdid+H+ugJXF2JBKfXBeQ9Hll49TRpknfuW0QIzKprJg+1u1zVHZBSuG7/oSR/GvNgX
yGajWZJhmyoZngO5qzxKj1MaIEM00OadrcQ3YizXxrrYIfoIY3NYiLGqd4ECu3UDfS7MEtdHdXEf
fhiV8KwPK4neSNDVwnMmB7p4o/0+NB2tk0EMoHdNUui8wCfchmwYXZmE1+CVT42lbRr0jU7aDTbi
kmov/IuV9ZaLUkvkv8SHonN1eClhO9LkowyhYfzDN02vD772xcr5c3F2bUcXFXXwt8t7vFfBG3Zl
y5slan5nNoQ5HZQfqR2s3A0X5/eDnYXXIHBPXQLdbhTsIJmdVU9qIaWav0Puu3LSXTy3aQ4hZUsa
H7DA6eQGFZEpvIr4pzQ5rlbAIInGw4qRS9MmclPAT6mln2U0ycUJcT3UAzu46SB0v4eZ+rZr7de/
90ryhwjD0u3Gk2gxFqvspRDMgaA7NvMXU0aAtIbJ9w5NdO3VyJIv181desgLgVBqSBQo8M3FLRH2
gk0WmVMvhSq/b48kq4r+m0lyf7rppNStrPt02DT+7rpd8b9dbnGeYyL2Ys1oMj9dsgJxo74LZC4n
KbqDUE/fJ80ku3JhNI92exOmr2NXQHS9hs5c2lVVtKVpgHEckn90zi+Ob9Op0syCD8szY/pyu11i
3ebAMA3TDeAq6wo4p9bu4eU+WJoUjvXhnEEINQ7KQNyL9biL2p9NtC8GbTO3P69P6VlLzNLQYsNR
1Z8iS0RIkwGbXD7SbzsQzFo1OlecajTSwL/wU0NDYBjybYwEZ6qtNr6LEPbjwi4/xGJhddK39iAm
uMl8iBD2+gBA2/49G2+V+RMiKgoqXqLvm24FCb+MA/5lF0IEwOh0bS2b3xHsDBMdJjkPSthDACDE
Kfw7NX6GISk2f8b95vpki2GcD/Pf5hZzDVxbMiUdc0E4f8mnatvr5k3ZiR7bLHCVv20HeR+dgKPS
/YZ4+hLQG7VR7NgNsRxgsM1UbYry0yzv42mtn/zisGgm1xT2BkmmxekTRvCAI3sA6072LDZFX+1H
esrt6t5ee6VcNMUtJLJZAgW1eAuVdRYiK8v1C0QZkOlBg0WQNKn/I/rbJkwxefREcrhRZBbVktMN
GE3w2XRTTTjRIgYAo9RTnzzIqH9byh1KqtcdY3lNLI0togolSsogtDCW902+72NFBk6mc652dKj9
d6YWR3eSzJWeKZjShk/W9JZKj/KcrNi4dHg5eAKIOKoyAP9O5w5AVSYXMQ5RwsuRdIUHXMClDuo6
/9FoPlgSAfCHYzJGJ3lG/5od1bauJHS6/E99/+36lF06/j8OZ+HfcdXrMmpWPCIhl6+0z02FaI6x
V5SXDLrFZnyoqu11ixcnEHgfKBeqkcCuTofFZROAIRPRVgi59Q6m7Sh94ZK9buXC6UeimnSJTBGA
tPXCylhW01TaBCeW/ke1tn29KY1jzwUqWxCWrwFtL2xdCIMElAiYPO/7heOpzVg0syWn6HH13hRJ
O/B6L7o5HuCCus0CNFmvj05cyovDlmelqCSDwqOsvFi1WanHTtOYQ1R+toNpb/1gxcKFXQuikC53
Ai8atpbhSN406VRrRF2h9L0MPmUTgiTpX2IKOBlObCxOBj2NUAND/t1DTtGdWg2SNmOr2OPu+mRd
cLgTM4vFGaLE0IISV0CImv4lL62OkfYseoz+GzvAg04de+b9qwBsIcuk924hPyB108Ul0u4rrv1+
ty1XX3tPdfPlHCoH1bNeafDYe3NN9QsehamEI40CycaHNTfc0A0ewtPbVQ76NLJ+DFHOOgKAd+5G
u+TzpbRAIddeDXvUq+IdNrrfOak+uHfDKifadHzQRnUsp7fROJOwyKbER/eFzWYd4D1IZc8uGmTs
0xKRT2kev/jITX2Lgya4c5AI+g6vseU/JVD2f9O7CbGfUAprF1aGYA+zv/nLj5L50UpVeAHDZDC2
cGt3iO1AeBV7M63m/l4IT/R3kK1J1U5rEiVETjIIv9RGP3yR6krTvLwowm8lLc+RKwU+ID27VfuD
j9L6bojreK10eek84ZEDit4kG0Whb7G4JbdBhmqh58OS3Br7miiu1A9jBZXVNrM/X3elS7vvozX1
1FoQdxHaEVizKtoERLGtDV2odlY86dLO+GhmcYw0yYzTTJhRtF8KnAjIvXVvEDhfH8zZi0rsc8DW
tJIQqqEBLkb74SKDgDN0tNAkAq7eSm2jZntNf0hCypXlrRTvreLBqR5N8+m/NCtG/8EsOmNwzVpG
6vUacAa6M7LPKSlzuEkNo3dl/aGRtqgESmvtvGctCoxXPFhBgnEy4y6L8cJg2UoO+q8ecMo3vfg+
9yPc7E9B/0+XNDdmMG1t4mJRbxvbT3NiPJGuPM5hcTNp1v76JFy4mE4+ymIO2tpOpVbho+gD/eBa
YaDbXW7oaQq8rkiOarFWkL0QTzBwAXEShF/WEkbiI0IZ6dmQQbJuPhcphV+bciZ0nJ86qfgTgMts
pua51O1f1weqnG9Q2I5o+6dbAbPyEphpBYZFiRqdH3P6xwDmGirZqzPkbh+nzw5Sg4Et86LvQcTX
tFQJzEngtkb03KrPehff+8rLaEHHpRnH6x/sfAUIE99RQqLHG9adUy804OQH9QEOQFLKfTP+kDIw
sPDZR6gm0na2sqMvWhPsDwL1AMZtcUxRq4phMlRyYHrFZqKF3aC1NJqKjRq85tLazn7PvZzeRITB
IGHBjAhI3RJVNmd+odtRlnm7+Dm7h8zKO9w+3W7+OJvDWnPle+Hp1Jb80bPsxfVqIJcFZ1QPVKaY
j74sqL3szPLopm3vIRweB6/M0aiI58YqbpJQ8uGrT6PI68sm/ONPmix5LdS9YIOz/lFWEUeJYYGE
chuSXZViu99+CxNjfBUyXvSL6WF1g1CVcTPJcvooxwRaeVCsFHYvHY1E35CG0fhvgMxbHBVxMDdt
2I9Iokl970GVfy/bjcGxr38D34x2Rp282GXwaKBxXCWaCxf3n+v+eXYHgFyjDVrmB5cbIfOpf/pz
MGdWaEnIduWuj/zi0CE4tan0lX1wFrK+20F+SSDbIQgWnvvhNKaFrglVOqXcunxBdJiK0ko5THzQ
E/9YGFhsNDNB3CErhIHxGb9QlCc4sq/P1doYFpFka0w0hraYsMNgZ0DZOdPX/V+ZWBI0FErM4Smm
qQnpAg1eZWdlHS5PkwW8m6Y90QV1ug7+qJo9RXPGECOGOqB88Fk1/z58AZwMbY8lg8QnJ3RqQw+t
WUImLePxkH3RtHDvNNarqaQrc3XmutyzQAgEaBEEFFQdp2bmIR5No+JEmAaiR3XXo5zVhfusW+u2
vnC5gCR8p3QiXwLUb2EJYQ5Ys+0p8yr1GwK1sk4RYoOQRzbf9PI/erfzUYIID1qFqGwwurL2kEZH
1CZlzVP5Z9dd5GwFCfDB8EKfY7CPuFVOhy2n8SxxJpGxhUSggAx+ymHyXrlILhy3rByBBwRMNr0m
SwofCd2iaQzn1Nvs7h9exI/PkOR4N97z5B5C93BYeQyeLyYFAwM0kgxVF13BYtQfzocu7C1trIjW
gjl3lWgzGt9V9XVsV06Jsy0sIOwfzCzcnweVVjUFZrKxcwf90+Ss9U1duIKxQCoA8k2Bll8cdEY6
RUpmYKGAanSS/8nnDY358Kdv/XxlL18ajKBSo5pK1MN2Pp0z05x9XIGYB2xQ+9jCyX83tLRmXve3
C5eUwKvTyy56GyjCLJbGzn0NQTy4t4PcoVFIo2oVWfMDFG+uX4TbEu3xePo59tkubd78ynhesS9u
9pOTnTX7aH+xZnEgGb3Z1hlKps6ur3q3miS6m5Tw0+z/qZtoN0k6yuW88Me1NPOlxQR8QygrUKT4
zekMFwVc93OOEJeZI9fd36vZRjxcIMyak3llni/tgA+23rvWPuyAaNCQdRTyqNrceh105sV4q0W3
9lr+4OKYqNcBWheQ8mXqHMwS5ReTN0FGXlFBytlKd930KW2/59J+ZenEwXi2dB9sCQ/+MKaxh3wU
NdQMBn+AMPpvWeG9fDB9+HCsnzM1mEgHNbXr19rEL4wRQTyHaiGkHwxx4bLQEEeNpRe5N2R/glxy
1ZygSnfl+MZaRSJctEXmD/cgq86P0zFKQ53lcVfSqKfCfavvVShWYDIMKZ6jJHN9Qi/4CP32AM4I
F1WI+BbjKtupUgNUtj2n2ZvK/UwrWDPCOdC9XLdz1hULqe+JocWeK7WpNtMRQ12GCtX9XEJM8Uu1
tyN5fKtz+/yWsqCsvhbF0W62XfJ03b7YVwu/Ab4taCiITIHCijn/4De54aQBD8UcxYBhI2VCEdNE
O5ibwXrOm9JTtV+JseKsF+f2g83FvapxmqqZjk2kgnZOvFMy/2BpNwb97//d4BaHCu1gRlyOdQ4d
Q+yCi2NQk4uep2IgA6z3HpJPkf3tuk3x4a9M6JKKnVhiorbO4HKLNPhN26Cl+X1u9I1ke2NcH//e
2sdH72L5phFhSyo9JOWKaKuhfJ3UdxLJ96Qad1WH7vkqSQ2YqrMRircoLykyosA4tMXyzUkbzkoH
7B5OpKkKXbOoLXs3TGlDO0YJ/m8/oSF1W0tBU2ySOlRelayKdjaKSEfYW6zoE/I59p+8UNSfXS35
N1JkBscpnayd02tK/2Oe53GPFmL5iAKdeWtOqv41H6p6XzilTrMaYpW+QM7K3xFCiL6bSmzRblVK
5hcy9bm/sfVcld1WzdsOHZte5iqN7F7bm4OkPw9J3DkPiZMXMTfMnM43gcY3HZ0gM5VdhljCV+Qj
UU8pSHPChpki57Uz/cz5XRa+ORzawEBfwfclxO6dSVbGfY14hOVNqBKpXo2eTb7N+6qsdkGVjcZR
QsvN/qw6YRPBTKWM41GHLBeu7r7JkhsZvVSmq6MVbci0cR+HutM+wJoVtEczrYJD65h0RNfOmH0L
izl9GOak1EHGN5axQ42dRjrVnvxNaaP7gZT71N9nhg3iF/U6WhXSLB2tfaYhfOOrdRh6+RBYd3FR
WQVcAorFRe73BPQG10fiOak+/WpngQ5NS3My9mVfWPUjUpdKe5xiuR02em4htRmhY/yMNp75oKrl
GG3HvEjuVSTkR9cI01HZqZUj9ajV6Pm3XkN7/qZ2ysHwpnlWdk0zoTTWZqb9lDrDVO/aMOYDG03T
bvUZPrFdnMrkk9okLB+sWc+7l7kYiw41tTKvto6VOc2xLVv5p6x00172wxyhNlRnSFXDwjLc1nFt
fwthAqVFxA+GvTw3E0VeiDr/oZ4TVV6cFe1TP5Si6bEwoxentWrFtVQpfxtKY/jVh2b1tZgGGSW/
NDpUaNXedlKSSWgp9kiIDk6PJHIom/PRSUvpJXGa7LMz9lW3GcBBbLQsrG51xPkCN0ot9RkN0Hrn
VyoEVe2ESiSw8iB5LZS6eqwLLTVd3xmagw1ToOw2QQzcLJ97/4eRReNbUUmwv1GBn/dARGQ6+qw6
6zfx6JjVtoutKqRgrvgCf5T/yOY4OZixpL1WSucYmxT5pd9khRvdK2PL7JEHzGbZqwfrRxAaKspk
il88RbVR7mvbgA1ACS3roXJydXIpU6Dk3kcOmZtODqxgC2RsIJup+fEPW1LUbl93uCbezbmdmF0+
7AYDLWm3VqIcCawW3jGeGVChznJATdDkMXAvwcwg73I2609zgtzCTaDtK1eeVGdHMAkKhCMg/xZv
Vd5up3eaP6hD33VoYBeTB7ZVCXM3NFUvlu/t+Imk6PUj+OxtIKwBc3VIxVKVXEZ5YWTkTepjTXJ+
NFngDfrKS+qMRUH0PH60sIjtIDlsqyKm8o3Y9lt0SI+7+fAbacCb8jXyfvYuuHhXhuq/3YUrQLqz
6OA91fPvnJV6OpM9xwwwRZIkKMahzYSC9qemeI0n0MnjCBTtUA5reZk1k4vFS7OBZKBK2iSYvqfg
aWiARi49TxGe/tGjj+74K1eoiOROLuzFGBezq3Zz2+cJYxzHT7a6Q4n+f0i7riW5cWT7RYygN6+g
K9dd7bulF4bUUtN7z6+/BzV3R1UobuHOXK1GownFKplAIpFIcw5exZyI52RyV0JMCqgKNPhrjogR
g3CCDqALor/K/sfgpG/Zdhx9yQc1kN9u6s1tm7xq+qQmg571v+UxUWVdaL0oV5A3eNKz9DF8yPZT
aoM5Un44gHnsYDiibzgcodQabinJBCNqt6SRqdOMV5g6ITjBGxCJW/uhtxPVILpxjISG1H1M0tYR
a84Srx1D4MrgZWBpKIuwKEBSmOqp0UBjI7ir86PZ/tO0yWlF//z9TNQTDmCdxJAjjvms26oyuDMw
z5a7jIcMwdODno+zgLzWlVADgiqcF1jScmkTiLw+of9iHH+rwrbLN2oPND6A3oMD2DZC53v8uByG
zSf6ZaOvYg8+RS/3qteas4BcsczzLcaY8DKNEGuhff3pMf8SbYQsCML347f32cm3r5aTa5wnwBVN
yekk4DBg8A7T+FfTY73YCyJK65h3sEi90z5lf/bNu/qrc14ekozMxwhnAdwlJHkV97rLORJXGRVq
NWfSGQdaWy06pQIciVkDt5BbvnWka8gUuIIvv0ecI3Catr06gMAcxmVE+9rYTsQSSLyIEaFrcqi/
6jfZRnVwr28lf3oqP6YdONLteg88AJ7NXo0m0EU2AIIKBgX8uGrsNpNlWsYJak4psOE0p0LVNblv
FFuZt5XmJMF9zWsCWVUWbCdwcoCiQdKMeaG3aTD0lQBl89ztXeAK9aT2i732BJqNw+yZnvU4bhBR
u7yOp6vnK1X2TDDjW/W27uoBgTtJrfsOXE7SCyj1EOpwfPiaIzgXw3hT7CWCTxliRPmbMdJy+u/b
xrkaV5xLYFwaBvcD4KlAApLPNZF3lac+dISEhzZ0MDtKXttN4T8qW+2Bdy5WlhCYoGifwbAgckfs
xKA8VZEGDCbgwrWvEkrXtTOr28l6u63gys0OKbgMaMMYphMZh6Mk4F/OmgV+TnULlBqjJkUPT8SJ
Nlf2iRI2YKAfiWgZp/3SYYtBYyiAgcehs14t41GMODN1J9jXi1ONpDOm9jSMCGL8UWVnDAap1loE
7kBom8DjBIbNo0JMP3ECD/giXrxP3W6fP6p2CMarzl7eHkYfrLeICgsC1swjfM0+cNX7+8Uv7HIr
k9B5zThrcLXSzCfSNTq7tCIz7gSAfEe2Ktyn4z4F1FrwT48DRGAPUdi3QIYLiodLEUMoSQC2KiK8
ZA5i9qQqnL+fHid2lXUk3oEqfKKBYeJOAWmCGGzlkd0pX1IDsu3dGOGhAs5hjqAr26eKnAli1iq0
ApwLzPXbcrmAHngXG9/VzBUbzpacgIJYhU6xEIhEKB4O4z+yBZlgpeyhkKO/TcRwq0PqKvffKwCm
osLgd4d4N9j5Fmj099pj9mRtcwcRgC+8lC6vN+PqjFCaBJQpUKjB5A8KT5ebpwByB5AGY4Sxqq8u
BvMjr09zZVEvBDCuLO8SSZ9jCNCM4xIARXhboU+d18a1YiMotML2APkEvER2YiUN8NLWOiqlvssC
DLXKIBsubTNDEc35h76LrtgfUSxQCOj0SkWaIGpaHtTS79vdYHICsjVt8K4E0IQCAhgUOC83JSsj
dew7BZuifqoVMYt90NaEdu6kHJNf2/5zSXT3ztxDIetIKumQVGpoEyrQ86HywryrtwfW61wEY2FW
YYoiyL6wXgABweA2kV1kxdwW7OIyEeA3l1+3N+j6ScdIZEwutKZWyiZIbAQvfhMsotq1XezDQ41Q
S/3U/g+Ue7x1ZHxgJyy4IlSK47YrhDuA2dT2b8uebPEDrObaTKTcEZzZv63oim9HcQD2jt5u9Nqx
9eJuHIdUbTUQLCCbkr4CKzxpON05p/op46sgAzAFCkwR8IWMKWKwcxmKCThhg1PfAwmPmDvjmD9N
BHldL/nSnRA8hx0Bbdz9l+KO5B69v8S8z8mPkYQ/b+t7/WIA1tT5xzDWajZ5q3WlEdkzQEM1At55
dSadsxxUO/rZuYFXkKm2S/Aqysh9k4Bz36+4sgvxjCUDHx4k1QHWIlN+myoQYMCLnDyVGJS8red1
4wGjJ2PASVrKdQuIHnsGMGpO2vvGk93sBfQrT91G2iz+62CrXkYUV3W6e8sHhvoG9bB/iO4h068A
Fxrt5EQkz05Rm+ZolUZF0U8FJ1HsBKGneVxajrIrJwcNApiCQMFCBpMcc7v3sSLH+tIDFK5DB9hL
nL/eXszr1wjUOBdAP+DMxTUh+q7iDgK6T0xlg3Ql28b70DW30c/lXjxqfmjnketaWx5Q9akpgD07
55Kvzk5cy/UAya1bZmT4UL96fzmCZkOytTvhe31oY9zrvAiet6DMIRnkvohyCVKr1Gvzh676ur2g
16eAIi2gG+DULHcV7sXRaCltE6L1PpE7IGR197Qo4g0BWHRNoeMN1187OWSMaSsxDNBClxPzVBjy
pLHMGtM5QfGwoI+kfux5ic0VvwIZGDyl7EOnubNLEzG6WkAxClkW/ft0xIREDcR6hPDDJvQNC8yt
i+uOzkyA1uLwwOPXZeMthNZRwLZiUvlStqk3kxSbyOCmm6Qn03PhWXZkj24LAFJbAGGu9XvR7eUu
9KaFtHseW+uKkUL3P/LZlJOYxJWiTpDf28GjsQVIjGqbzmKX/uhuF3sEp479fNuCVo7kpUxmT+MJ
CbuIDr5HJUm2yDrujA+hJD9Tu/6coLwTuWCTf6/ueAmC63FY2uwBhwb0RwCuAFHwcrUrUCBX5gwg
mTJ+NwJbjLf1sJlCXzNxjwkPQ586dUcKXUQmlHNbXz/qUYXAbQ2oLEQ8uLAZdyDOAwpAC7Agk4Pi
JNvcHV3LxQWGhDpR/OQrfDHuBtOeieFMn73ddxxPu3KXX34A4xliS8+VgIJRArneEzYLxtwO5ld3
+PhlevNucsL9tMeomIt5mpIU+/RFRROwLe7uu8WuA4KOHM4XrbqSsxVhdgNPsWmxEmDT1rOrg13M
aLwYEXsocF5c9O+5dMRojAcKAMUoQrWM7UcD3XYf9D0o6ePpKEUthjC8sXro5darxh+3bZse1ytR
AFzS0fyJWRm2Bz+twWcbqRBllr31mIIX43HM2v0ypw2YuNrYlufxp9LO0z5FDfG27GvPDx8iAkQI
JDIgt2UB48dQmYTGxHJqAJ8LjMJtJY52NPBgtQNtDM0pYK4QwwaXxydMaj0r9ASNfVqPkSWEYEa3
T6v4vTNmoPx1toGK779QCuU7yqFMu2mZU5MofRwBmIIi1jwkZkU63nzI6rmkBcL/SGCORZYtVQpw
BXgjBX4XQ6ZYvc4ZfyzEBFmKi7k8LyFv6Qty0qH9S0TnBkfFNZtBqxaCIHoDgGLoclVVcxJSDOmg
iBcjmqXhtHoMH0bCzUKvGsiZIEbTWk2yTI4hSHvODmgxAFkqWtL28Ta33+VP2TMtwiO0WL1fzpVj
zniaF4vW6pCJYbEXcSfa6rce6/nbPALnnowk/8kjTlhbTqQyKPCPhdiOtZjBkPPkBHmg1RpRE7eI
nMl6wMiRmKB1BFzzvMG4q/sMFWYROVNAueHgATeM0bG2lrmLlV4jYWsB4nLpjIMQTR9Cq8huCmR6
kvfmuwBGxfdurGanS2bVbtP4KVSU76MUvilmk94L+rz4KdjTSYiiCCejwO487WCmYO0q2nGRdWUn
jjNBbAXKiY3W1Zeueh+Lj9unlHUM7N/PvFiKvI3UPJKA04jCqfBmyC9T9pjluFedKuTFLGxIyApj
QiY1KdSlwv6TIEOBKAJiReipuswBj7iKFagY9CggM4aBPTTXM7sqt90ANGlZJTiyRDXetPS7orwK
xYSKwiGVX+tx3w6eGNzJKc+Er3oPIZsiOYNqzEJ5DPC9ly6hMIYyQ5exRmTpm5Q6WQDQlcHFILeB
rsrebdrR1jTED+NrkLZeYN1x8SRPadtzX//XJyiYiwFxL3D4GfUFvdTNaYBRG3PlSpWTBjW6tXad
CholPC6EYx+lyBkBBka3p1rCNKo3ye7Su8LijOqDXNlttKkBmTYHJJVHu0v8wXgppuexcRQxskUB
4Z4WeaOp2nMQoJfgWW02My6QyWxI0f4AY7STCndd9T1Xf7fNs2UeVQv4FqIfgnoFMMJZ/twbu6Lg
gRpeFc1Y1RlrjmMjWIoMqtcol2Nqk0yAHAxnDBgfp94BdZ4zJ08YfuGEKSuHCJv+Z8WZTU+mSRCy
EWKH2etHIKNjHZ9RfoCxhQdA9v/Da4fRUqEV0rOH8TKOqdmGEFfO6Oma0ViU7WjzSDfYsoTmwfmX
aPKwRFaO7rmKLLZ9XHWDLhSYRNUm3Q6rhcjglIsXbgZFxrdfGy9uVMpPQQlsL3UL5jnQcalr4Feb
bMxxkCZ4LrLflraT+kfjVCF0gItRze9jkwL9w0M3LeJ2MgLfRM5HIgBIt1LuxslvxZQIQuXe9pdX
Y4N/Lf6fD6QO+2zxgxwktKWExddCLL65SxbYvJpDHM68AZKL39kskSaTXSN8WOLvZQVuw5x0YuEU
kwWAhYKI1iNIzYhYH00McjbGvdzqnHjv6vY+fSZICYHpoBhAsGWcANAuxXlusY7hIjuCYVvpaxxt
0domgxAnsUJHNZ5MQDpHIbHq974i/fRLLU3Oaq1azdlXMOdRroPJQFEZEHNALFCDXzXIsQrMfNze
kzWHD5j5P8oy509EyJ5kwaiRsbGUp2IBTAsYHrT9hIqoXVlWh3cRCrJpIAOItEDSCG+KniR9gte6
EpscwLurrozT2usonpl09gKgnZcmMojWUhXSpJGsfsxlL2q2ipphRjEnhuX01odRfhOx/0BWxD8/
tKl0Revb2IAr4uX2wpxc/dVpOvsSZv3B3YunQIsvaYeFJPWmb1VSpPXelHdWAAy3xpEUCul2FNsn
UfTC5X6aX1UhcMJk0wP4OElmIve7BvDcrenmyPQlsUImtQO99Iehx8AqrPzb33w1sfPX6gHVC8Bs
Kt7d1EOcHTBMtI4Gmlg1MKl9BLJvGN8EJSJNq/oTaH+CYbE70AGB0VPivbNXrRVbhglssAlo7MUZ
moNeDvGikT4b0aHZodc6F4Zfaod3xW0l2ffzXzr+kcTsS2gGgao0kITHDfpMwacbeZ02bfVe59wV
PEnM0ZBzbFqQQlKoiE6Am3sp0PCaPWDu77ZKV8VRRif2VlKL2jTmCF4wrmm/OEFhBb26gNFanDx+
RH+UK8NVAlFkEe4l0ZeVXRjvVeTM+rfM+lCqN8Nc8B/fx/kOqNek6Y+FldtJ7ZbyGyLf2Xq8/cHr
LpIi0FKMGHS1Mo8qXckC0BPgg3UhuJ8isF42xmNIO7i7SfFSWfUmcQESqOHklvU9DT4b9N/bVRD7
izXgQcLjN1+3/LMPYvzGEqn1hBSUhjTW4pVzZUtiRyLrgOFj2xIqIILuW/Fh7HRixM7txVgxfSQG
KEcu1gMj3YyZ5HIujDF660nRRcA7Fe6CIXO7rOJUJtZUpAkIMBohRMeALXO9C22KqU0DF8KkCYkt
hNGI8buocvK5A4dc0Aoe/r+BH4BH3gaDG9ot0hkjEAPqwbcVXgvUMYMKsAd0ssBPsxmRTAnmJMrh
ZpKm/TGFilNa0pvS6Y48lbZVas/oc9+aYnqwxMHOCu0pWtJDrKpo7E855am1VYERUnxnPBrQ8MxY
Yolpk6zKcEiTVG6PcjIjwC67T8XCqAn+AA1gdR6/hWFS7KN5AezHKB7NqOfNJF/VX3GEDYSl4in4
whwoY4BGX0qBGkka6aYqdyPTqh1ZacQDWtojMmghSjDFONqqlTxHGZAT9HEBI2Csydi6HhhfRvDE
2SUJzp65wC52iYm2+tTK0JsHu+wp3KjmD81W1O/KxSBWeFRGwM3lO0M79DnHOayehzProH9+dgkF
tdJaBdhRCGiLtxlGzeOlcMuOhzhCP/9KPVpgppECSCCYBc8wzyjFVL002elSaFu8keE108Kw5B8J
zE0jDeociwUUya370HiflG2bb9LxXZke83IHWj5VPow8bI21d9iFVMadgColjJAdQ5BsvErLeyAE
fibuhOKhib+yDqQ2oBri4caubhmgpWTc3rBiFvVL65Be0GdoqmIqowjUTS50pCwsTnaBLtjVlp2J
YRa0EZtoNqiYKcztavSjFLPRroJ2UEUHEgcn/bN2JJGO/qMVs5J4DsmdUME1pOWDlHtCcge6tDj8
nUXovVXcvEDMYJfFL0mVQN3OicVuLym6gS5PQZbkmdRluJCUNnJlU3ioinw7ZOa/OWx/64genUsx
S5YCzJa6v0p7artjon8sPEeyetDORDBBZRmLkdhP2LUUvYviWNuDwHFVvLVibra07EQNnGHwVFHk
K0B0maZwZ5Wte9sjUo/Amh/YctAWCfp3ysh2uVZhPQk5qlSI6BvFjeuEBOadVANjMd4LOo8AZe39
cHExUaXP3GCompXWJtiZWtoN85cWyZui29TlBMTdBKHJUVx6uwY2bWNkRDB80Wh9c3q2+k2v/bLU
e1H5VRq/BMVR5QerK5y2LB113AvGD5RP7bSTOdHuyupcfC+zOki94d1b4nujGqkRWUcvcVL3wzbN
gf4PapWKhF3SckIJegSZLbkQyniEMJdpryaE5gtS1ikZi5k0ceGCHcruEwxuK6+m8Y+hef+6qylO
ErJ8qLEzjkEtJ6XQJxiCBgDCdpdkJmwafG6OeZ8Zx2JuvlQ9f2p0YXvbANce23CvfwtmsYzCQcky
rDJ93b704ze0H4aWiGnJl7LZdgmYUZfHytjX/UR6jeN7V87YRXzCrHQk9y0SmxBN0UPy4RsmN+2h
4BzkFbaoyyiIXVldr4dghpQEHn1AOTme38p5gXN3FPNHYwKCC2hDOkikUXAWbUzoOAsQFsr5uUo6
J429svuQLWRQM7IsH5zVXwmIsAQoBSBQR6mQzcO1RVFhJBUhWtm/TvM+U7ZK5g0Yu5yWTTiDeW2f
q3bKA+uQqX+8svEzsfTPzxxBuoBcEjOMyLBYSDKmboqAMM5itwNRbdM6QGGxy+DHkPgSwBLLDCjj
hg3uODKHfiY8AStRNuwABXSkJztz3/K+j2781eehyRg3P9BErroDSvC+1pGAVdHV0UlmNCZ0A7H6
h8DYtum3eeGYyBWmzunwncljDFEow6yMWywHgG43SKZIMYp+kldV20zYxdXrYD5r2l03bqIJiFTq
3WykJAl/J5MTS496VROOVaxuz9n3MCarL3ouDQndHu2j6Jdtky2eBJfXx6+yAJjptxkdAX32Us/4
Is6NtBbsUf7A/yw+24iior9xkhQIFxBwVdohCypMd98FKIjleC5Vv6zoMzE46Yb/IhU9bphLA/fO
KfA9s0gBl1BjdApmgLJvVoYBnOIjTDNi1K+6ua2n1jaMZ0EVOMqyhoaOTR33Lijb0A1CAXcuz8Eg
juZYCyZ4UMStlsz2CE4L7aBIb83wVJYcd3f1RgX7CuqglAcK1OLXM0BAB5aGRUAD/Yf309v+fvh0
759Dh1eVu7JmKsakLh2EKxQJmIm/QqFS+mjJY/tNIyCRJ+RAfJ/YLg8myaLv2PNjSgWd5m4NdHuj
kYZ5zcmBnJVyWMW2cwe2+o+7v3543p13RyAWP/HD/d9/8BufbAl+gkr+f/+MuC5xC3I42M7m8XHz
9bhx9o9vj2+/3jacE0VPDPOp4JcDKR/9CeZK5kTlwLlQgxLNeKPd2p7nxfbpB9Cjbgu6bmLAsw8Q
92jV1OG6YFeXFiWOZZ7mMxbf2TuO53hQ2iWcdOPaDqNLDilyDMtSwDEmLmoUKwdeRB3bKdnv3/bO
3XfPf/9UybvLe6+w9xO2+EIS4xnFIpQCK4Kk/d0dts12eaqsbQwKrGg5BXcZmk8ZVeLSKpM2RhJk
f+c4H3feb+LDHOwNJ6g79W6wBnAuh1EEYI1llJaQc/f9+08giAGkibxM5GlB2/SC3+O/INo9uPbm
+auyn7+eRzRFjORrJqg30n89cixlXXNgH2EsHjNmbNd4AzKTImolWAo9LtvjFstLbAe6b2ybo/51
JzP2ESXNv4UxKanRQAOUVlNhDqyfeBRADapunI3DEXWCurtaaRUtVwaan0CoxrgfcWrDubPQYeXA
LeAEeFt67KkjgHrQz6E//81ansmkF+rZ7RFa6dRj6BAy0VJH8EtKkIQkb9AWzWb2b//dfzg8HA4u
ZxOvks70fGC28m9lmQukrwc5ElMIhgcsiee9+N/se55TWT3v51LUS/WMUJLBA0PVc+6QKoP3fPBh
qa88M7l6DLDqMA9EPc4aCU3aEPTheFsfIKqcnTrlYa+sQ8fEIarBmCNji2lKUhZCii4dulN7g3wM
Xu86nv/wWbmfJ1dpb+gZ4Fy968f/TCxz/FMlyPNFglhqHyn56O2Pt9YdcR3M6DFr3cHBzJf3RHBT
qgQTyCTDb9/RcGB3mBnEwDcp8D+sP+diOoFo3loP5r4wiwjsS+pfW0uvUefu9AsODj089EbFNUoP
K/0Fv+LHAf8+HSYcJ/xw6DG+fZ50NgA92cGf5dKYTJFQB3UvXnzV6ds856/bm34F/Rb8xI1Af/C+
QKEmza4Lxa4+oUsijmHWpSyRKVYbNLhQwYgoTj/gIp/IO7S/B/gj3KTz6PGCmquYBrk5zMEb4NJE
rHbFoK00baQMJuQOYCUhvY6CqdUTK9VcJQufbi/zCavzQklGGOOVu6QQkshUcPmV5BiSEFOHwBQm
v/G7hUz4NaSRmwt9CdT2Dw/20/bJ37ou1P/6evyFZdl69CC9Pe43j87j29v+cdOTr9AZya9/DiZJ
+Y2xJwoq82BNZW5qLR3zAqWm1JYLTPTa5ZyWtbtIStEiZRT0hr8YS7wNmyLjONmVLUFTPtqFUd1B
NYkdYzcDoZ4XdUztSUIdEg+XHqBEy4c2a8kuLYBLdHtXqCtgNgXEcxiVA9Qb3NQp6j27S6xUUdJm
gJ5Kh/xLZXeqP5q2gRSF0biGxSkWXUUByG+fS2NWtbSKVNMaEcotD+NIVOte1w9T4cdo9Op2XMKG
qxZJvHIu5DGOsAZBYAK8B4w+W2T5CL5aomyWn9nPcFtuk6eKNH76Mjvjz388rQm5CgZc0caH+WSQ
4F5eYbpSZ01QWqCurh7j8UeYoCzJSxey+SSq25mM0xvzbOd6OZXycYCMOg3QopKi12EzotBz2z7W
zPFcChPfyCjsj3oNKXmmvMij4vadIw6AH5AUTvR9JQljp6BUAe8O7WAHjOvlmuVZZ1qYqO3sIP3S
wVsZv+jtDiM+t/W58rRUChgQQV8ugSSahcQAVr1pRXPS2VkYYZCt0tFMNMe8aahVXc6k0D8/2xsQ
CEUDSp+dDcYnB224vlzYeSAAjv+fko5SDBNMv4O2HGU45CnYE5XlMSDyIEkHiL6KrhgM1OQ/us4O
raMQ8SrtV96Ckcacp0XtI3DaZR26BDu0oda/M6NB5WOQOs9UxJnoI9pq0HBQcrzU+nr+0ZI5T32K
N4UVQssGecpcInFvARPNz2SF80K7clBQEC3LwLZW8awF4PTlxqnG0APNt+jsAuypeme4ZYk+IVlw
Uwmdikvr5KZlj0q2uW2Va+tK0S9AyAxSQMxgX4qtYzVMpQa230336BuJmudQ2ob5z6hCNh5ggrel
XaWfqNGci6OH5Mw8y6KTB3GAOCMS3VS7N2gGWNwEyoM2vsaxl/d2waPv4qnIBNtDhTxRBhQ4kGph
5EbdFoAzmoBLEbqi8Wg2PkdF6pcu7rWTikBbF0EoCXgFRtw0oUfL1EpcavGrJuJ281thmxYh8uIH
Sc5tS0XDr2OEvB7QU6h2SzB79Mca8D4VBA9BcRCb74n5o6xegdpnC9kC+jqcD0XY0o6RXq98S28c
TLX4Q674APUglgVI8ypxxELxwOrH2firK4NZFMa6u7oNC0WAdS/NSOTgqdA/Eh5+Of07rvRHbwwu
Jw3dMlfZmqbRg2aGDCECstFsAQO4BYIbGfQMqNx9cY9IZOR15qwa15lQ+udnBj3kxiJOYdXZs1G+
JtPoG1HvVMUImvbSkzXNHtQA3VjfKjHeJ9qXki53qvSaiQLgEwen0GYwsyyHJij+lRmefRjjuEQ9
7KdBxGooEwpdwjvu6GHws/lT1cCLObphdWfku4HHhLO60ZQlD7PNFmV5v1yPIqmnKJHoekzFRjO6
jWyGm7bgtjvSl9H1ZqP3B94dI/JsRtlaelAzmTjUQzOjuxGzPdrgdkAz1TqA66ryixqVzmCkj/PC
Gytau8jxpv5bNOPDVPRZahb1Yb0+7OK63mLW9t8clzMRjA8BRFDaVyk2z+omb2pAFSog04JeBY6v
Wr10zuQwLmPUCxFtU1ClbjCJlW5av/+KN4KdH5pNsSlM+0F+Nok1Aq6r38ycZ9m6qfxZR8ZUqqIL
xwzcWnacTk4LjO5MR6pgzjnRHU9H5oQaQdsbLb1YzXirLZ5ZPlm4etJD0juNuOHCWPO0Ys9dZylN
SZc0k5x2vMMrQ59+3d42jgGyiCxJEoxWJSEWEsqXSTlyY8jVvx9EipT+FEPvLHmX0qqIVReqQnHs
mufa2tz+/lWfiSoMUvdgGjTYUEfPAeabtfARHfoExxQkVVLyrFUvulptAEG+H6b2522Jq1fDmUTG
BupcF2tLhkR9BvqrPQsPtbDRyl9BxzG21d0/E8Ts/miJYYoW1M6OzGMPVh+1J/HEg5BY1QbdaQql
KEDpgzk46bgIiarUcEBAREFL+bQFQ3YJGOAPEbjbgE3m7NdaDIyREgpIhVoLOmkvfbral0FQ5g1V
atOq76bk6JbXDdvbe7RqFajRI/SllUmTWTqhxIyIqWPpQj1zGswtJhkgCXSg5oabAuVxofRuC1xd
xj8CWd6dqCsr4GxBYF36pnzfNG5X/hbNF0nnaMYTxLxkQ8Gsw6mmmgk1QnsHCa80/SlLtrVwZiiu
076Is1AKAIAEYOA0PE0utyo35jCcow4hH5CGMcqu7zCs5iG7Fm9iAnzerXY3evfJ7ttD4Fh2//EM
hAUn22t+DSwZLLld2Tz/e9UEQWP+s29icegrcWwaRW8BEH78ENxwp2y6ffmYvSt31X65T97j7eI+
UizIh3ofOnOI4JxznV5XhOknYIYbrRhAslLY9o+0qQolt/rWngEMt1P8yYmcsSIDss4AEH5QiOzz
AIuvK5SMTPlyK+YsGBodrH/2z3CxpcP0Lj7MD+JH7XwrbMOZbUw7OdFO3WPVNzyUs1MTPhsenSus
XAoHZEliWWBftudduVF9wMTPduoLwDAaH0D1S+JDdm96Jm+dqXndEsuERiGet0GVQizQFpzaRbvN
Lk0JIEU+D/WLejSBf6XfAeXUkX0e0PCJtf6WbMZLgSZjFGcF660cJW8hb8Zx8n4+6QSY+Y60Ex/E
o2Urvgpck/T9ufcQoXPRNtZc2PmqM+HUUHTNqAf4BPlOkWBinfuE/LIn2KejV3j5R+UbO6D1O7c9
2erTj3L1qEB+xAArGw2Dc2VugQuM7g2SwLRaNyIg7PhQPExnoAZf7TGQBLCz2s69wG55L8+1eOFc
OrvrbWbVhgnpgYzB4cGVrZkTqK5JAA4DzjCGIIBnwphzJWQxzBndKVkGuliA4yQy5zJYXUKgIuDB
juXDHCVjPhglGJMYRVW7BVmkU2/gpLufsJz9Z/FWkd/hNnxBgXrb29mbyVvAtQv2XDZjN2oLxiEp
gGwrHexwBOmSEyF1IIycZfwvStIRZzTGYOSaWUd9ALlgvUCQ0pPlE0QytnbMfwD73gbuItEa1HAH
u/yGBMlIZp/rldaiIxW1i/+IZwxlrOM41ye6xjPRPqeP9C5piAK+ZHCzEtNOfyh4aOTHX5zTsfZW
RMsvNAY6L8ZEmHgp6YYkqEfQQGNUBQ23ZvpbNw5D+pLKb4kGOuLdwAMBXL3zzkUyAacRK2M0JBDZ
xCR9HDYgdThiknVfbdMNBi510DreA6p3sEGH9Dy9JS5mdqJXDAjeVn3FH2uU4hGNhODywoj95TUQ
NG0eTXVe2ZP+WmI+Jz9WICsSwNAKB4E5Wl5kurLBSGzrqgH8ZRCPspTJsjybhS7VjQ3qsMGfrCzH
+Goy4CGUJZwDu+ISTENH4VBCog29/symZnEVg8e+bWzAPHhmNf8AMSMnmlrV5kwEs4lFPCDU1iBC
aoFvWy5ONx4HHqjhytlH9wYFKUF0Db5kZov0uk+UuIKQBcxAZZi6PdRJvTz4dtsU1lKvEETHyPBm
kJB6urSFUMqVVui7xh6l3YTw0MJskuorAQlBqiBtzeyuip5vy1zbIyAQ4diBu9ACvicjUkmqJB36
BlOwuVcEaPME4tFtEaeGRebah1p/ZDBh1qJFepGlkJFWjZ2LLp7fGOwAbo7iNYBKnDHJ7UTgowg5
rQ5rxgEIHQVGTukLr64kq6hiyxwbAIvfB8HveHou/zFPK/RCKRYzteguxFg/463FCUAF8zA0dle9
1JaEWdRPI0tww77dXsN1Vf7IYdwyWGu0PO8gp6zsVLlX+3uJi/RPt+FqmzR0Yxq4xXGDM9YnGHE2
gUAA1peXj0sSVJsgLd+aReltDNaFmzlcFr8Rq+JQStEW8+jfMMycOcUS5k+3tT3RnV5/CkZBQCRK
AQmYZZXUQgmkdGrsIQNrPWkto30D3HIIevqp+pzVYgJDy1gZOQHkVOoMbWHeRxg5w6UppLUNh1Zs
8JeXPrg6JuCUIC45TGY7GqSx9LAEvMPyEFphC3KiavLjsgNhfBR2rxo6GQF8P1KmEjHU4od6DNvH
SNDTZxMYOmDkkbutOM3GW2yNACCJ1Lh/jINUghUDqV+eEkDkycmx7GneKqhA+wC4RfTNp3P5NUYC
Xk7g+xLdEMDdD1JR4/lcS728k/ve5GFpXHX741GHphG0CmBkTMUcB/PQHIVumc1mbuxCF4D99Yp1
dssp9xZr2bSmRJRZ2SGg+hlqX2LdPZvAvo3k5B23BpgVMNWfR6RovgPog6jtuKkAo5PJAyc5v2LX
GPFAMRw5YhgdW3HNJAtpHw0bLXfxfhwB1lNOu8l4v21PK3fshRTq4M8qAPFiFr0mQorVVuM9wNCa
iERmqgCpQo+XrVi06VMqWn5oBJh8m8aH2+JX7g/gkANWHm8rgL6fIpEz8eCwTMRCgO/rEhHDFABK
HZ8V051bjpyVJMaFHObUCIGpzFOOq91sQtfAoLWVOsCnrMfnYeCx5a1sHDrjLQqxjhbiqzBVFtUy
FE04JEBYHjKp8UWhOARh+C/ud5gviGAwCoRDwYQQGkYR9QpAJBifN46VODizlUVEUyNOUnDt6kWr
PUqBmAU0wYTDrN1SS+Ng5NBnSobQM6Q68IZZrx2MXdXPDVgPyRKWsi1n0kh0sy1cYJqGL/8/O2Gc
fIGugKFLG6xpHpPemghabrLcrf8xOw0cA65EIAPAO6KwzNz5fWh1itzCTpQucsrCabS7SjWJIW1u
67Nmj+ijAEiNhYATj4rLYxcFU5Ul9Ng1JXKgynNSYVYEXLHj6xTOnCBj7Yydy2JiDDWI8MCeIUuw
dlbzP6R9V4/bPNftLxKgQrVbFcuesaf3GyGZSdQLJVHt139Lc3Ce2LRgInmBJDcTzBbJzc1d1wr0
GPTz0R70JrvLa1rRe/T5oxiPZxJYbvyaUrBKGXMEPUli1boPlby6pZHUPc+GXj5fFrXimtkYbl3Y
ilU8PN8Nt0dmoxyzZC6WR9BeiMK04QEc5AK1X13NkQjOMPYdofZk44kYaOWmmrKxFWDB9e0/WPkF
SRB/0PCEV+lUEaLEUqppucWk+QlaVvAIPqbSr8u7dTZP/P3cHQnhNKAASV2bLhpAze86EkCSxuyt
lHeK8qzlgH0b0YviDt0NAzq1SC1W0ko4K8RwMrryAJHGrXCOpbzMcqxwNsDfTrYDCIOH6CZDcjf2
2l7UBr32oIEcFIOyyIXgceee9qKnUjc1i7bXwy5MSQCqyA/0iFxXUb8npHTlmex0bXi5vMdrGok5
IWKAIcIApgNnJOswkjKjxSrTsQ06tboBdPHfG3w81X9EcDYw79NCMxZV0eXkvpeLhzQGTlsye5dX
sqb4OC0MFiAZR3R+MBu5uGw2WYm4sbG9uZo3ag1+xmISiPmuk3GOLB5HhL66DoRSjd8xaiLDrJKq
cVms0MrJAXYyAPgL9LlykTX6po91Y2P1dHy0WN3f1HkOZD2AS+E/SfhIJ0ELOtB35bgF7u3YURMA
Fk3lYSBbmtwmTrM7AKtqBwkJXT+f1TqoQRdZO6Esj/uwN+crkobF6ziroJekdkhfu9AufCtWCnR2
G12yH9pmvrfJUD+1qT1f9b0We2pdp7KP+gXDQIgejVeIe8C1FSFL86npedQDuKaqtlKp2F40xuGd
NagUb6MKNImcjKWr16QPNDraqaO2FurUcXzX9BqwEfCu7qQy3GWVpO6A1urPplJttNQKvXmobbTb
2dMtRsfmgOgS2esUYSO4BNmQ+OhQwPgxGFOtz2IEo8s0t/ML+JCVwhnMtL7TZhT6nRxwN6EzpWXu
W3rcA/NxVAJGi+xdihLFnVhioHkKrlLoXNaoVQ8ChDsAxyJg8D5L5Ki21Ja5CS9PBm7WPglpfcOG
ptsBYJW8oEUvBNllyUavlkbrRrEYqC3GdOoF92ftHQTj1BJuI6AHX/SpqaX9lFLwncKiI5nUs99N
lTlE98fw9+XliuRw1rapyqLWTPgqigpaZoPuQQT7glHtq8EGcsr/JoszO1FBpzY3kX/R7fCngdgJ
s+5omGlygONV5sNlYWs27vgYuYXlqNyBfRbHiIXsx8x8yEoWXBaxZr0tAHEhb4VJJFDDnJ7RgDix
Jcjzoo8QmFEsRlKpjhCQ1Bspr35WcuWGqbWrDVGReM0fA3cC8nHLhKfKN/7Y9iD12uL3lcoebf2V
FDkqkpppvkUBUHAd1vTjWBaXmCtYOhZmj22sTcocxnIgfBjyU5fT5qG1Je1/VHvu2ZgwNUFbFDHh
/mVeAehBI/Nr9SkECtPfn93x/eLOrlJBV80IBGXAhjDZ6Pdm48j2y6yhppNkd0VTO1NLBZmss91E
OzeGWDGGgnh+YVc51ZiGgVq5n0dgAkgfBCzaUuUTmbqKCNXwvCi5CDLhci4YSQCb5ZYXDYmshYsg
Ba27iuEydXSTMkbwsw+1TSy9ReFzW27G8lU1A+BlTupjjly1Ibgh59Vg7juWDTnyfbtstGUW4juM
FBQOarjJ7Y1Z3GEGntQHajlonwSNd6H4tOwdK9nbkmAY4cyh4z5guUtHH9DOUp1PKj6AKDG8b9ST
4EQ4pZ4Ahl7O/CIK/UbV/cvKdXZBOaHcpQm1munpAKHdGPspiLDHwsnjjdRvpfH9H0ShswIFSXTT
n6Wa29BmKhKW4PGWKqCVBTXYXJrEU3svDAXKu+jMiQ+0rAock4YMt1ExeOW1ssokUQOAytG+nbtd
0b/OIjCodRHackNkZJN4dy6VSV9SFZgZMbprptGblN959HZ5x84nAr/X8UcI9zLETRzOjQEEM7k1
5RZVE7n1JS1ib0Vv575hpWQbZbP8WI6opOR1PewVeyoq3xza8irLE10QvK1fEvvPB3HvIo3VuU4I
Blhi1TPB1B0Dftry9PDa7B/D+N4Gk4S9QTe8Z5iHBAS7iugDFgHnJ/tnPogzS2qXkdks8AFm2rqd
4haSr5GdIR/0FnD8CegrPLsBLjLAmNHTuhOcx1nN8Ps8/kjnzkOayKRPFCpcyUHc3cxm6KjJTwsj
O8OrbG3yZtM2ghWv69kfkdyO20NG+3IZUdLCjzx7mOpDQX5fXtaqDTiaueJesorKs1IvIoCwKzef
VnJVWLf9DKBqEceMaDHLz49MHCkq2cqrZbornW4q9iGhSqfGpSAEWjOky+wOgmK0Gxs8mRKwjElj
x4DnBFxw1GwK5TaZ3lgCn0C/HkLBu7G2pGNh3OYpuW6MvQJhQzj4RnSfkslr+p+XT2jtMT4Wwu1b
CL3DWwwhJoyN2h8KA1EPwJBEXOPnE9VQcHiIGPjTwFJ9Bl1pdWU0Ty0MZ60bTvU59qj464WnK35D
VQRxjzmQT5UKE5Klyxpv0m7j8UcjahdfXe6fr/huojpSE+Ch96iS4CvKdF8MP0b9SssfQ0mgJmtS
gEeBcUoU/5EA4G+WDctpZBUQSucbknm2dSOBwFQE+7WmH3BqFiAdQPCCO+5U5Y26j9uhAMtPG43g
3XpvJbRRpAJf9BxhAOdmAUoF9VSw25wNzk4D8v32IkWRAQXKcpoTANNW1jZTKeB3cesy4PfNeeNH
mcUOljXXIIIYpuowGkuYo1m5RX8NEqAigGZfRaDAnlPMLFhRrv4CJ5SOSDKMgGxf6aVMN+0ErGJ/
6bTv9ojfRznIC33Ee9CQmmB2oYzkfzgs9CyglUkDsoHxPWJ+pBJ5qSoSS0DQRBXVK0MfQ1cjEshs
EuQNl+vKvy/IpyJdjZgF/hXnhNW1olHJxEbSJmKbOjV/57UuagRZFQKyDETukKTzVeKQkVgiigVX
s2qvuzFxTD0RPBtrym2BkANtNcgEodTOqV0fMzrPYMFJOjXzkKprlMYxRkyWjFSUclpbjg1SIRNJ
d8wx8hWTELArdJpgnbKpcKzqvs8FVaZVActwBcoxyOzzvpZl90g55Qulz8IFwXZp93nZvq4LQPP0
MoppnqXY7SgdI5uAE2oezC8AIKGcFYu61c57EnBH0cEMLH4LsQ4mSk+PpGpUFMpS0AaNbRgoiW+r
iCPAiGl4mv4SpYNHpT1oQh1bEgSQ66v7I3j5+dHd6euon5o8y12Tlj/63nRJpAquzZq6Ha+Ne6CU
NrcKOcbaIvVdVzVPG33J0jeTLnhtz/IYyx6i5dwEEQkSWLwmAFDXBJk78IwbUwndGERpDUKl4bXp
0zt7jAyXlPlezkTz06vLA661IsPyoE2Bu00FvqkLe4gFexn4aKnmZan5M6+0l1L6uqyKq++FZoAC
ElMWSO9zBojGRK2mFoZOovbNkKiuMmj7Dh1Al8WsrQiDnf+J4eK+vEX/fmfAzk2h1jvaMLqFiSYF
AAGnTDRNKpLFPYEkA0qz1ENWX75b+XWZHXIkKkXkO+fZ0OUNBGIAmGIsUDnzFYqoSKZW++Yv1NNf
rE1dKjPHRO2WGcQp4uYuK3Ovoj+TRkhUs5w//2rA9uEGfM+v8FPPMvBNSqOiWGGtuUa4N6vbybiJ
k52q/aroVtfvJfXJ7LeXz3BRhTOpSycaENRQU+Uh9klSTXDkoJVGE9+paOQrvyioOqwsIMPmsqhV
EwJa8GVMHczS/L2rSB+bVIUo2gGYoVWabRiBCex/E8JFV6lsltB9CEmG7GUI5SezEIlY3TK8VWjR
WvxLi7vI0mTa4yzhJZkk9otGya4ewBpM7K01fNCmF+zaWiCC9oj/pHEL0mSEVkMFq8iUGY60zHwk
upxo+GHF0mvY2zeK/np5C1cD9GVOHKcEHEEA0J3aegx/SEUiQWQV1/fDXLhKnTybVvVSYhx+AFWU
XipeV9Yo2Ghvmj15KiMes2rfbERD8ut7/edTOBMT9umU5xTPjq0PLpVgXG466jO98/NRoDkrGw2k
Y1TVYC+RLeePtW3UmRbfMPcYoq7bIDXRKr01zMKLrA9JRLMuksYda8Ksrp+LEvcOSBfG/EyjtzFS
AVODkMm+Msrt5TNdMZ/mAsNJMDcO5j+eG7WtG31WB4bnWzcDZFuY9KV3D9ZMvctyVt5WE14cAggD
gQQGaE9Vh4yNlDQFhmYz4F42T8aw1aWrkmyVvHUaFdFzLcjSre0jxv7RcYfX3MS7eirQKhjIXUJY
zXy+A2N1XI7Xqr9jqd937eHy2lZ0Ea20yDuCR94GBSa3NlkymkgGgaLbMut6hF/hjCA5jXXk7cPM
vDPI3wKoo9oBgeh41lCpRLcStzZ07oxhJuHNSwc1YJLldEgkD7hnl9e1phtHYvhptaZVa71bxIQI
i9L2UGPcolZBQSawZGvOKzqEUQZF987SIsIZTmrrrKvnAR5y3YBAI5LyzOlKlV5PObmXxja5t5JJ
+wyp0W2msso2cWqw2CHow6Xu5TWvPfSg1bDRtbiANQNT8lRvpNhSi85S8C3pvka3uj4AQSBcfHdH
A6WrDIOGLLZNf1yWu6quR2I5NxoUEcXYxyr891G6pxUuYmy8VLEVSPZ8R80UWNUi7P+1K3m8Um7X
ZalQzGmAyGT8SOSPQd3k88LmcoU5kMhGrV4R7K1ojZxpm9uQJpUBgdUkAeP2lc7PRYiaXZWiRfdD
iQWm7byDZrkmR3vKxQ16OIZaW2q5W6u/xtof+0Alu8jem/bOJLd298yKDUVnqJ7uhlAQIq/aBLT5
Aa8V3IbgnT5VIzZ0cxVVUKNOjhyp3XamtgHzsAwasaEV1HbWF4qcAqYgMAuB0YtTYVk0hr2UYGM1
o5aBapVgqH2YgPlckALsS+EnidIaNJkDOnNl5VEKFc0bzA7txTS38YjHxe6yNq+tHhhr6CoDptfS
lnL6QfZQ01QvCXY+tHxTr69JGqTtxpKygBZzcFnY+eQLzvlIGp/RA6Z01NWJjvxUecuU0pFoQ0FD
cg/jBfpr4g1F6pWNeqDxplY81QUFd/JUp3sYaal4kDHAdjd6kqekgg9b8WvxXUv1EekzDLXzpgTD
D0ipYRdGVKMyWt/iaRBs9JqJRh8KekmRX8BwCqfiwJCKG6lbrFWWmJk39RnGlidz2KnNTJMNsJm6
x8u7vSYR2MMYokenLMISTtfQqTURqwRC+Jw06S2LWuTJ5Dk70F5JvDDqRPM9a/LQZIdmbuQ3FjD1
U1WaUIxiI8XjWpfANVMi6WPO56tEUW/z+O97XhZNOtrO5WOOkhmEdZkKtxo+tZ26Ff3Rs2dj9gcF
leLXUT0UMfz598v7uaoksA9QBNwVwk8pFLIUZWmDE8wHUAMX7X4IRWD8a1sI+C/EcejyBGk1Z4sU
jB7M6GbN3aHdy/m1OT5IamAP95cXsnrncUY6KqIKWgo4VbQqraFGtdz5qLzLNOmKxvRxshI/Yuwm
jhqBQ7m6byacO7R7aogaOXEykDy6AmQkGJFAQ3FrVPbemK2Xy2tafgkXBCNh90cIpw91ilxA3EOI
ro+enVFHSsFer/64LGXV51AtTI2h2IuZQf6xyOFTlmlmIMInxX0zKG5q17tkiLelrnqNJG9YbV8P
+i/T/id3B1lPE4YKyqfxLJ7o8o3tMLHh/zPN65J3RTKcuFHRyBe6IyuCQv8YqjEAVrTAOK5tLfIo
QOTEvNF5JyHSJroEgHYk21rJC9luxksU/xJs7GKM+PM7FrIo0fF9HudWxpgKNlaybbCKpy6Y7/1c
x1LTwan6MZiRIS1T+3407cSZk6//8QM4La1Qd5PyAh8QScWGlIE5v0fhDZmCro181tyr8pOl/Uah
8rLctctxvG5Ob9um06xCg5HW02ojaYFljN5lCWu+HAawkUhELkBGlHW6s02kRFrbTrh+Q+lqiq/0
z6kUEAnoNqmbg3rysrjlg/mDRCIKkxMLUAfyRKfi9Blz3ujyxBOvoAthcNMO9N7pRyUl/mVBazt3
LIjzUdtaLyO0Q+QuqctHNpdPWjkL1rKm+ah+LtQl8AvQv3a6loSEuWb18Nbi7s1CvYHelf+SRDgW
sazySO91GX1pxbdrPzzj9TJBZYv41WWR29E7qgjs1+rhHC2IU3I7s2WaYHTAnbIrpeldyaydwUrR
DiqwGSJBnFqPUqqyPsPOpeGVYj33+aFpH8xY4FOtnQ/KCKiRgbVpYR083bwxna3ZCC3c2dyqnF56
r2u6HaLy/u81bUEjAr2Cir980BvGsj4TE6bBylJyLYcKQxuokj5flrKWswNKJToVQFCqGsCpO12N
3KVmyQbkkxImfTCqYRZbAweV7E4YBh/GGB3TP7XB8ujUbGwW+RGulFVHbs5EI1arYb6F4UcATioY
1OFbJ7QaiJm6XcDkzx3YbZN+dLIRtV9SYYqscgfJdquEgmk3cUBl5VaziGJ1reUJBXkFzw08SWw6
txkxCoBKaiHRUGClDYAggWrlGDR3GGjfc2lHtEx1SrQERKCiClXF1a1GcPvPdBjREEAlUGBCskg+
o82WEzgcVgVcjNEqXi2QdW/VBPTOJrbmHh1ZsuDKnCnzIo7AQgOyDuMVPLRzHPWJBURb6spQa/R0
oNFhsiqgUXbk79uagZgPN33BQkTYzdcpEjTS27HcoI1Tq4O4Kf2y73djYm47JhrAObPSWBXC3WWW
FjkwmT9HNgxm37YQZaXdtjDHIDZbwQO3tnHfHpGBATrkgbgXJ4wlmRoa8ktplytOH7VfZiwxT53N
X4Ibetb3hcUY0EWgCqDbD87Y6Q2laG+u6wZMd3NfukRm132OmfI+3NUyeNq65gZtFldKVm+U0PoS
yF5WcfKuQjbyv0BxAbAXAJy4C6H04OOOzRl9P+Hkd+EM5sx8pxT9xqDNYTDi3TJUXIAWDuzEQTnF
qWCXF1t6Jh/8B+jth8nVeE6VhpWdRjWZumgNAk1dTUdHG/qbaGxin6QgrpdNpviXF712slCc/y+T
R8BnUg+l7BXkhGPPZuYH+nScMsdY8GUxaxcdvCdIAGGsFG4SF7iiWzyXzFClbpLYgTyMn1TRt6A5
3wK0YHNZ1LllxTFaiO4IejIwQMXXdZPGzsmsa9StBpCvIk4mPfGiElgyCTAW5dixGPWK/iWLZLfv
I4GNEYrnlmqNhRZFFOJbNpp+UVShQxLgPtWE7uMEkz1yr93C854cmkY/TT3dh1bzU7AHa9fIUjSM
8AIZAZkU7sKC32IGG7kOVYrTO0Chg+KlGTeYEfqhTOpVGmoBAwQji21k4Abz47L0tcNGaA3SC7gN
iOK4O1xiLt1qbBOj+sQ4DO34UEfzgxQBe2u23y+LWlPfI1HfweSRbzdNtZWVMOou6WrmAa+huE2X
xgGjIaHgdpKV2wlI9yV1hX1FbuTUMqlTZ2lI8ODxsE1fo/X7QPTPy6v5fvR5CwCSaR2A/Oil1nk7
W3R6Mk+ZWrs2yMCIJ9Prefpi2TbPNads3+LOuDai56neheMjVb4QGbs0P0j1ppi3ZhmQydVnv44C
vd4MmsATPD9VOAlIqyE5YoFLjG+va0c9IuCZB7036JWV2WEYXJ3Uz9R+uLwJq3KAFYeeLfSU4qU+
3efR7rW+oWntVnno6FPopAPopLUrUhruP0jCkmD00YKJAv6ppBhT++GQ5LU7IdXfzQ8meZvC27H4
cVnMueKo2DGk68B/hGlfXow96mSwwgwMC0NuoDyLVHMYhtk/LGah1FwQ9oDUxYN6tkwCUk7c1WiM
GPNrG5gEB/RBgRd8iF+iaRCV+c4vHrhT0A6Bt9rWzkelFWCJjKgo1mgPCuE/sUBnJprsTIE1Xds7
YBnBM9TRCo+0HXdEdadledkCQMncFuGXmr9dPpuzyB2er43YE2tBtukMxtjMYgABFD1QF3VPQ6W+
AGBSfA30HiclO8J+XZa2vpo/0pafH1krRQkTLc8gLRkwHIkRdiM3vcsiFtt6akGwIGQ3kR5GuHbW
BEttDUgu1Vi7MtNupNzylerdHh9M9UUFZLOjs58YXhSxul4WCh/xdF0aOloNvRtqRC3blm1iPZiA
njYWQWIkLmOJU4v6gFbUT9XAooiSL4IHwPafSrQAcm33I6DLakBD2fNGmmUvIwLlO+/Rxm1FKxpi
oyXljnt1KiUch2qKGNzeHJ3ZBuiDTUty4Zu56pS+Tqnx1Fcv6Jf0svAeaKCfk1xfjxlQaDSkRUX9
NOfhGvcx6unHtEOMudbFB7fte2mGme/8KEq8DE8gyElfS1Zd9xn17Rk5veEwjpPAjK1sOcJ/ZJzw
+OnoDeQyNYC/IXFaoXsAMLFPiNsiF/mH1s3aXOTBLS8pp8NEkwmG7Zd6JeLj05VWtZIkEqaKUBpF
t0AvdVCgWb6jZvSpG+w2o5kpKFCeV80wKwXHX0d2gIC1hbczit2UFoqAmJ7cqx+zY3mJ//meep2T
+JjA2TQ+ImGfbZ8HR3fuRQP/57xnkI6JXhR2EFvhH861IJYU6+g7AU4XZqAbJ7op75ZxJ0/3o0Pv
ai8aQtQgvimetpkjidzlRW+43Ub6wYaO49HA2Cq329FgjJJWoTNdPdR7zbGurF3mvlZv1S7bhP5l
67SmxDoay3Fj1SXE47Meo4aO7KTDPkuPwKPd2m4RoB8SALSlW21TQSuKUBpnb+PcjGbDxtKob1xF
V5IT3+ZekjjG7Tu5LkXh23nlAlAex4tbbtCReTftnCpKj8VN941X9w4Ft5WZe2YAunPBa39e5eZk
LV7UkSxDSXFVv9Hkrpj/c7zOAvZG3wxHhoKMtyLfb80SniyN01CFMEM3l6V1b+By+GFeg9bhqkKE
7oCb/LELmud7EXzJCoDv6XZygVQJOsJBqSDTui+2ANoAXu/kxnvQAmqFQwHuSjZj8B778qYMXgR6
uhizs0tBZASQCgKoMzCMAVgO7dRAtvJpf2U/NuFBdTtA2eJhna+qnfA4V0we2n3+yOM0VU+YnNXL
cZID4vzbwUVaF3tN3SiY0RRyO3hAgz9YroimYuXlPpHLqWw3THYhUchlbr1Blvrngx7Islhd19e3
NFpjABklUU5/chA7xooNZJ32Ck1av4qDBnheCTxwttv4/Y9k9yO+YtcYahCc47Jv5+f4Ry6nQ3ap
aSlJgRLYvGU/kNpAE9oeMDW+4o5+mTvP9yJW4lWBQIZXkM0G+MP3vT26lzqonUt1UZxBmveGKV93
JRUYUW3VYh/J4JSln4GxWiZ4LiaXuPa+9W+V3eTePryFXrgZvcgxb9TdIXn+ZTjT++DFTrQJ4uvE
Izf207MIc3rRkLMdRtkSQynL0BWfsBsSPbFSVcVNqZ7q6SEvg0l0O1YiQqT94O2hwwK1AT7ynHUr
o2GmNy7wRzxM5i8sPiQ8RKIm4vMBeRhVoCcgQYXQG7ENdxukKlWqrCTAsYwB3J1sZ0d9BxPfvRE7
1eC0HoAwHNOb75hodG316YCLifAakJOAP+Ykx4SicD/JQChDY9S2vovgdvjGrRQkomro6mYeSeIe
jgTwY0oxQhL1e+JWruWUtuBxWhVh4CVE/lYzzlpAE5b3YBbBedH+OZZz9D9vabKzRJ7LqhgTU5RL
rySK55xD2pQo4fcTNC+S9kb5oNItaI8nUU/w6jOENBZuM8ZgUKPkNiyzCtKGpoGn73P0BiB8Z4Hp
R46xs/Zx7sx+dxU7N6ifb8ODuVMFLsza7ULcgRF+MFGieMHFOfYU1yM1oZGmxe4mw9qyDlPfg4ge
an2Rf+RoXAQHztiCshFypiu18HoNXYKO5CoBbOTDENj+rDux5GOVfgysIteefNXrU4G1XgG1xP1D
g8mSwACGCR9isDKJlayC4hiH9of1ECHo2qMA502f5qbZxj+02dE+MFj5JG/RWfOZbOz+X1QXEQew
qsGMetbwmkWkUOMJX1DMu2G8N0MQRug+umAFS13V3SM5nAmfCmpNVQw5YQHkDdY60LBnlhYlin+C
gbG1Jx4pgf+WxJmWJNOBwMQgapKag6GEm0G3MZxTuarSvzTGZ97U6AQUBFSr/umxVO7WSF2pzX0D
qXNfeQ04CNRfk+JQinixAobarop91DK6TnUtdae2/uV3f+UVxtzawuCKYQX0SHAxTQOfv0xLsLca
Zgr6xc5pRd1xKweI5lLMfKJDGxk3HsS2QPkJcZO0wO3EzmQ4s/me5o9CKLO1fUT6axn1xMMga/zD
UKsRppBZ0oKF01E29S3ZhRv9IH91fu/XbnxQbe/y1q09RScSuZMz1YnZbQmJAB3zoCV3wx36nxn2
cNuIOlnWzul4dZxb2C80W9UiK6Gdk5nugGTi5eWsGNCT1XAOoNq3c1dEkFDbO73N0X3slZ1oyxZ1
4nygEyGclS7q0WDAQWhdOTDuY4/5qSfl/uA9ToH5dXk968eDiSodjCqLXnCv3ozRc7mpAMmhfOJU
JGfGIPA+HkFoaxzmd4GwFU8TXh0AYCEKmFJ8RXRMDFpHeg5CjcC+lf35OtzYbt046Y/USQM4EZfl
rarDkThO9ahWa4NegGg57zWvTXtgIImOaiXhe7IiTuOykJSzphZg6qDecE8CMC+mm8Z0lABTBrbT
+dr9EpLUTrVPfutPl9d33n+ydNEcLZDTxjEaqDGXkM5cjID62c3PfiO7wNjz5MfqC0C4vy4LXAm7
TuRxiimNTB5pjQ0d7Lsk94E6r2pOilmqUhO03a9JAv7Hd+812lDt5WiP4h5tHGHt5QqEN8V1Ayzt
ECnQryrxunB7eUkrHBrApzySxL1nqqTSWVIhyTikkjNcGYHu397dyrVTbzHyF+TOlepgHjX0maiK
vVLbPZXNKejcNKba2ZCN0XtHAbFOeJsFvf+bmY6IT2dNUY+XySkqzSI1H2JMGZGPch/fdlvpIN23
gs0UnRqnjx0r4qSpsB4br9igOEWByqbXdt6A6cnL57bm3OHcAAOCsSaEi3xHTGd2aqJkdFnQvAGi
UIRcFXEyf9w12/d4U73ZB/UpfpiuUyQJsp/ZJDAuazmskw/gFhvTsm3sAR9gAYEzat5odWNIzlR9
AqqhLFCd+yTkc25vUDnWdEAQqi/Crq/vBn3+pTjeBO5CNsXMAH62bMIh3U33RqBcW8F4bezkr2LX
O40fb3pn9MONctU4ycYMSjcOxlvbecGcxj84SUffYnA+Py0aJk8TvmW2OxC93ZNKgJXyndU5W60G
yiB0cYOPlO+1z5qEzonctG6PtARcmAADODcxfJgoRlaUbBOPbec7WchFtZb4BTfJH8HcUZeSopvt
CMEzRjN2MmJd2Z1xXeli45PaEVGSrnmDx/K4Y5XkqsyaAvI6RXUGVC4awFUBBqS0BWe2/KILO2py
Z2ZJU8syC2cmT66puG14TZKrpUCO4rhONlr8efnWrr5YRyvjOxLQ6pWmfYWVfURXLXV+4QXBrZ1d
OL2eDJIrAC9fliha4eKSHD0kVSUpfWRghSzdlrXXENR9NoXuKpJTF79Nkbjltbi0oZw7ZemAsNC7
RVOY08ne2PyMurvLK1p12Y73kHsbdTAAMV2BjHQvu+xX+JRfSx+pY9xo/1AWPdZ7fuyk7bSWdAo2
rwOtx/hSKDd5L9DAtSTZiQzuDcwN0kX/b8c28S521avSKwL0EXXQiGzXbhpn2Kqv5OHyJn5nc84P
CmgCADU0MHjOHZROgatkmFia/Whcmdfaq43scevc9cjFAJ9rU7uvsJxujtSuvAVy1vs/pJuw7j8f
wJ3iQNMsKROcoqI4Kt2jZzYGkWEq2N7lt5wtEyVAjAsuAyjfu3+k/m1XmdKMXCCoCmQHoYtjiyCR
VkNKGGSkUhdWSIQQpzcstsdcZhYWYgSoi7npVxyDDSu5k7zcz4NhF3mXj27dazoSyO0cS600jG0I
1OFgONPgvL6rTvs4bautCMF1XU2OZC33/Xj/KFJ5DXi33MqXQ9/wmZ85sjs6ZNehYu8YgCdx7sK7
z/oh8jsUr7K95mIo9fKKVw4R44fAhEAdQAX3CWels6wJc6oCQM5A8dpB2dXrdbCuXRayvGGcplgY
m1gmlZZMBJ8sI2Y2d6lNUCKiDaCNgiZ7Q0vu3BdOzW6FSH9rS0JHFgryYBBaKsWn+wqUM2NuYnS/
Gbk8PxodfZ5wpH+f7UQL0x8h3LPNur6sqhyNg0MCEkCiXnUGQbhibP965zBdhqYidKosbcbca03T
UEnLPsYrjWTfhvZm79IMve9lCb6HxrYeQkLpU5JTXSB45W1DQxv8IDQ2oLuBpwDrMEfGLKkAv4S8
iyyf2XcNPMD0QLOPtnOz7P7yOle8+xNxnKUmEZZvEohrJlwEkG5LtZ8CITprPQUneVnYioLYQI1H
Pxj4g9GUw108AHfXrFgqfDPd9UUGpkhRB8yKk3UigVuOmed6HQMh321qxVHKDDNPD6Q4VK1onGtt
346Xwul6PMBsZikEGfJ9C0y/Mqr9mV4rVQG0+n/IBJ+sitP52mimsQJFr8tmid4WcTb6TKLRfT3b
93LZqd7lY1qOgbMauGBLBzamDZdH5vQeTwUj9aRDXG/fl8WuSb6EOfS17UPyFVaCwDChG/ZURE+z
sZhUsDy01V2iOwPbDoDtnh77UuATrLkiS7XgP0nc3o0hhuDmGpKmIAyK3/Omu/45o25h+voDeYzu
6oAALTy4vIPLL+V38Fgot4OhGoICIINQK90WME/yndl7hHlT/BCLAP/XLtUfWcjBnW6lxfq0jCvI
6sbHZLiyRKXktZgYPeKLF4DmVBkYH6cCotKcMRCt4dbeVgBk8IvDEIzw5XQEFHgbwWTh2B58fCqo
D6yp4bFczsufonhEzhRykwgI6+ZrCrwkWRIIWXM8FhIr4FhibBlYltxRDV1MZ+THYDEiLxy9vAVK
keG08ovavXXgkBj3ZX0/278vK8j62v6TysdoxZz1aruszaq+6lx/VRvgubYiEDaRFO7khiq362LA
2hBuBlkNJzyvrjRLBN26pu0A6Vx60tGRfjYkFi4k1hHBYkz5d5Vvh+JhBulE3ziA2Wrln5d3bvVC
H0vjTLwaE6XLEkjDJInxMbFMv84witahPTecXUBuaf6Iq3fXKZHu6mVb7c2xm3aYFWp9zBYn7pj3
7S5OC8Mbms7yu6z+uvyJa5VSdOiD7xLjJYCIMrh9TyqtnAoDrEpzpgI+6ZUh+GbA6E5BfjXQTwzQ
O7RnQLnA6JfcHzptIs5AkfFi77N1l8fNTlLIFapGt7ocerUtGqlb3cPjD+SuFhhkADa80D4Zh3GT
3g1BtM0RoZHODbfksdiVV4ASTwM0A1/emTVbdSz3/0j7siVJcWXbL8IMEAh4ZYohY8g5K+sFqxHE
PAv4+rMou+d0hAILrOq+9EP33ukhyXG53JevJTwreGRA2iZGT6BIPlrtmP1DQfRq42f7F5l9ocVa
ommIhSpCBgFmsO1dI9rH8WPQ21a20jVd+rwuVzP/9wtredljvhYDSk41fh3ruW7+rlvv93ds9mbx
Jrm0IXg77cyJVyV2TEr9OHklqN8krjo+37eyVH7AhAOFgBoiICZLhIMJS54N2R/5KvWdh4ZTV7ta
AUcxKor6hjZ7DXCCaq3osbS2S6PCaTUWqcxAn8XH+rc0edVTvJaPdI1/fPH+wr0F0mcKYR4A3q+P
SQOWhY2Tggjv4sOb3HOzYYaH0/LKY+CZqPlxW3tea1suOQeoKQw0xDCrB5TXtVVmdH2mmnAOXiYe
q9CBa/r3KacrPZWl2HtpRviSzcwM5KSCf0TtZipcfNN2P01OZYy2DAE0bU1nZdlTLtYleIpU04bL
fxxybJ0hweQcptPwUjpkJHZ5IRtOSqJzkRag/OpX0qq1PRUcRo0CEhIZexrIT6z7TLpNPayw4C0l
ppf7KTiLpBrFJCdwFjakz72p2lDL3jRG/VpHvQck0crxLdVOrUt7wvcNgEBrBpDPdMiLq+1T3wAN
pBu8NP7kjDv0F0Hu7d7/1udNEiMKKJbmgQXwKdyMAqMxprMmgEWaSr/GmH/PU23FxFJRH1x7/9kQ
VlVMipxYErxS3jTPpsO9/kFBAyO3tW1w6J3OlV35AUiolTC26B8Ez3VTmxluRJg6D8EKzAnyHVaZ
HyzItkpBj2a0xj+8VB3D8v6zI3x0il6YVZ3CTpSxt6Z6g8TGjkIJuVFHSE1DbU3aqH330jDuhbyx
y5Y55pi+3T/HpcViFmGe3UTyChzSdYAhLNVabgFzpmWPPDmlxqssr+zn4jle2hAeTwTPtKbPYcNQ
neEBQ9XPksM8uuOxPT11u36f+elm+FR+BivfxeLiTIBzIHIIRJu4uN5MQzPJkOTpU+MHfQIpkaa0
syBYqSbdXEEakJyY/wXnHB6iqMddb2LZDkrLSJg4qjHsBgXMVRS0d8/TKvxjDotXX51gSHhmtExV
AghlQ8rhQH7W/vQl22s7cqxjRwdGHXQj3fa+e9wmodcWxSdG3DZanMqwiDaQ9rXYDm58Ho/hc79N
7ew4OOBqcPIn2WdvCgQG9+VKrL71HcG+cAHmMeb/GIX9aCedrZfwPd1V77GbHMzXMfQwi4ohcqd6
VU+TZN9f+o3zCJbFzzNt+dAqERRUzNSmyUeUl34rraxvPrA7ByrSXtYB4zGkFmEE7by8a9ALLiFs
NthFK7+HyJ2yGq8fvoabvU3dhcUJd+CAdSW4BnGsm/4gx1s8JRz2a7Tsjv+ZARj26oPpWy55/YdN
BfBy5pUHifKfovpFslvyJoGmKDY1SDFsEG/q4j1Y45Nf/BoxZgTKZFBbW+JbXK3CXupnG5VF+y0w
iL/Aw3ZupbHcAmbn/8OC/jMmfh+9RRK83WAsIr904JZyZoer04Fz8eXGSy6MCB+BEel4HhIY0aRD
oLk9PcRG7+UAdNbqvlG8qfyhSl/uL2xlFw3B/aN4skYlgE2LqdB2TuOj3uOBmViF5IFfq1+57Be/
toslCglhJgf5YBQxHJI8QQq0wvVerCRlayYEn4+sOJqMkOGozO8mpFQwim2EK/Fy+cMCnwjq3dBo
l8VnAriFMIOtYx26dZQgy1gdC81uO3sg2yDd6ezVkEInlG0SggP1rKVuTG21Xbn3bstR8+d98Svm
w734zDCMUoKNEr9iqHcysVWg9lSQ3STfouGMDjFIw10agexkTQtq0Wku7ArZRFRjIrlsYHeMX1Tq
qMkW0mIuaD/v++bt8wHrgxmU3KALDlKj+agv1tdMHXhOA9iRNMz8aliHQkFfHxQuCFUgeD5mEApQ
XKkhe2gE3Dc+r0H8GDG3CXydYmKCQpwRAeWWPioqbCeVuQeTlJvKrcMH8hUz6btw7QJePMr/zGFw
63qpg2FWxagmaHMA9Wn8KgfFDcHz0TyXGKKq89qNCj/L+Y5HK1/k0lleGhaCDmVyM6ohDOcx5lEI
3YWs9g01eO7D1bHUOZjc7CnmYTATSvEqFBO1tGsGQPJhy2zA3t0DfW92E2QSU3ekva2Xgzf/+7oh
p0RJt/AMdzJXcrjljb74DUISV3W8zVOO3yAZcfBaGxJ/yGguufFU9E4ug8KWS+G0CQdz3JdMrc/Z
UG9a0+Qr9aBbSNHs3ODzBJocSlaYyLg+cSVKM2By8UNkGjtB6/bdNjZ+SK2f6H6o2QVIBTk2CVD3
YS18zSHw5hzI3OUFdw6eJsKZVyRmgJcUCJHheCJS5SXpX49YzatDs0ZHexdEFSLQVx0tK+O0wjaz
r1C1SMhPa6aGdO5/pEuxHmNVSP1NTFlBK+l6D2NpIFJR1nOeoe87WmyjDqxj4/f7Vm6fcFgMOG8Q
hIA6M24EI420ZIoZI41Se4TYITDfcwNTlXoLPuio7ej7qFLTCUz+fSiLL01jPFVaAOrnjLwFrUZW
ItNiWAR3hazMj2YMtQjhd2Y+UtQaLdGkybyABM/MmLYtaKYkDj6igD1pXebpQ+aFa+wWi3n6XPPT
8JSECMfNsSYZ7wkI5J2kRKt52LBa+56OiZ21z5PSukoY/YKCpx1bbz3K2H352ca4gXit7ho9QZKm
2nSNsWf+YEVnxpmADAWoQKSBgjOPRlNV7QhnZkO8T/qnjIwbcJDaQTCcirz3A9Cz3feHpZB5aVHI
mUoIeI4juhZOGU+VTZCqNXL6yfTW0aU1GvklD7+0JXi4IrXToHLYSpBJWxx6Y+V7yVfSmaW77tKI
kDLVuhQ1igUjI8JvHFc2C8GMvw8iPG+9+3u39BK6NCVEvSJtuwj6Jui1Y1KnyT0rtQ32NUhCV8Ub
D+QYAJushPxlk9CTBLvHPPIivKZjXrKkp1idHFSwFDt1ou5GC2BDap0CChGC7JxI0wpW9c+E241f
oq4E5oo5bxfxC2nQUUlNEZu0DfvQnNHGE/ZQHImdOg+SNzrBzjoMrua0bnYs3ckOXjGdre2GPXsN
vlQ/tZUzXor5hqYjlYJECOragiMBJKKPkYKATLQBDVLzxMLVfG3RWdEasMBcC0C9iOmByvukY7gD
4fhJe1b8Yh96veUOjurrm9BP3JLbmEO/71BLvjsfKhhV0D+D2Or1FVCUqBsUTYv8hRpj+ZiNPc/c
BFFTd8HEBC7bsNWfmwaS2PZ9w0uLBc0GNCjBOnHLCleXGVIJuU+cbDwnxG+he83/5RaFvAHuULQH
KQYYrxcHSiSeM50n4Lz5Jk2nMHpj1hs1/X9YCbCBODIFxVAxgk7GMKa4SvGBmOyl6/r3uAanHZ9W
Pv3FjAdsUsY81A0eeBH621pBEMoDJJFT66hHHk0eeO6P9abuHmXdKxSP4JFED0r/+g/ru7ArxOto
ULqIR9McQ3PfSuIdqZ6LbA3OuXQPXa5OcMQ4ZFOYzXLckaGBxYoYv2ajW4tpuaOWueGzslPcKs9X
yPGW7WLMFeOloBYSw5vO84o0LVY3scxhmfnQG9QdJ+kcYDonVySf0t/393MplCCC/K9FTXirBG3G
egJdc4cUIUArJ6tb64ctpjiXJoRLHa87raIhTJhm4JQdviwvCh9D/lFSJ1e3KiaQMIR5f1lL98RM
Eo9J/RlnJG5koJd6M8U63KQvPFP/hCYMelbcJX17YugdtVp2kPm4+/+yKm6mhvs96XtYNYfzVELC
71GN3mvpsdG2YGCttBVvWYpaF4vUhI0F9VqXSATmePxSpA8R0QA2WIknSx55aUP43gogBmiowoaW
NLYEvgMtslVQMdejO7be9C+1uUtzwoc3ZmYyVjLMGdG3FKzD+eCtyhovPQFmTjcIAYPeDX1vwQhJ
wrZqkEg4HZTRmK+offiJiXP6g02J5VuFkr8MhZmcAB+p0Y2rQ+mc5TKII3kS8kOnx+2+CXOyxvOw
cJyz4peKLhbknW74js3cYmWL5/sMkgwwUIFxBrNfG3ld+hpBHgmyLgoeWWTYwjVUo9dfkB5FQs4r
/SCZlfoYZvpDOgCKF9fWZuxV7iKHOw4QjrNB6jU59z+SpWWC6oUgfwOOEjxP1/dgbRhNmaV4Kwfm
i6k9QhxZWSN1v+XMAoH3pQ3hyyB9OeUW6uVOy2JAZydPawt76l/KMt0H/fCqtoYd9RTCTZg5J5aT
ZL0t54oNYOd2hDzlQFQMfHw1UA68v/iF58bVDxM+J9MAWUkz10zr0LPIO+/wCe3DZnPfykJQh2+b
FHpuM8hcrLXRPm1QpMCjUq1/J/VrVL/d//uLq5hTjFmlHB4rPFobXW6CsUE6nFleVdltndpj5Zq5
tLJbi66CsVE4rImhZpH/n6sxvtIEDwwS7FXpF2AFZrryoFgzMW/lRVlS1scq5gNMdOaL1TMbaury
GsnCmo35v1/YKJK6x8wjHi1m8btKvKQ4D+Xzv5zIfzs1n9iFiVoxu6YE4MQpSWRX+odZfA0yh9dr
ifKiZ12ciHDyTFGjkOqwk0P8jLzF/cqVtvT3ySxwhy4+kkvxSqMFCkPQi0QMxBc4QjADmeT9nVoM
gASk6EjB8YK6YYAOpypo9RBLKOiD1W6HxjMLJzU+tUh2gHkaOEqFa1jT5WX9Z3O+ZS+PJ9Kp0ltA
pZMXS7HHjY75YO2z2FinabTj9+ZggX/p/jqXnI7MCk0QF7ZuVX9SSrJWK+Y6gHRI6UZCNWCV22Ah
y6KXNm68TgbTazsvq3IVGbVNd8qOAXuDUBjUAbq1t81iWAftL4h2FLw4UDO73kYMChlKM+Dd2zm9
K79Bsb230VsDTRG62QfzLLujLT20gCasjQ4t7uZMdIAq71x6EPwe+i3hjEhGYUrZa9G+HL6abKXI
sJiW/CFT+H82BCfBlKjWQVIFT7eNYbNt6KmfwaHzrU1k0+fQVVZKj8tLonNTBlmHIRLKZ5XGomjC
kkwF6cYPnh3HdsUEFDpwIkLhBHIa4FoHbAZ1BFO4iFsMSowJhHCdVGLVG6j19e8YquzfNTMrt10Z
qF/TJrd2AYulk5EjscoqpfCyiZfboJCjXRjX7ac2BPK3Ki6CrayEkx9LeoiyFi3IpuhDkJqFareX
6dRj9NTIp89khOQNDYcU7jFocgmVO7PGjEHcHVuWwkcaCpLdplOPzWhI57oKhtaWzXHaVEoVflNj
JT3SrCufgrIZDlrM2sdUqjuUO6MS0kdJZg0+65rQDWX1uzklUErNwQKl2iryt1cw2jKkGz07Ff2E
8sWQh2g2lcSkmPiF+IJpTxAWf28pGGmxcfwZuUq4U/RK8awAj0y760xtC2anokS/s6oPjJD5lwXx
rgetuqtWXZ7bI+hW3dwquF9RvfblnFsZ/kfZ4Jsjlw80yFjoyFNE3sJ0MvecYuDZloecMC/Q0rG0
tUzWDmopB9uQW5AWKRu5AWUINtHnWUpcvZ6kz0GhmbTtO2CnO0PvLT+mPdtkk0W/ZG0EIIssS68x
kqevE+hnz7iBNE9SItJhhkkDLylrjVFzSRpqvTcCXPdBJlDSDOFAH9KsU751aa3+0gomP3Ijjb2i
VhiKFQEErl0pL9KPLKEcI2xWkf7MA33Yx1BVfo8ViGUUuTI5NR+zI/7v3TEyzdxpU4McA2lU0NUn
0c4c1PioMr1y62LCWHeFXuOHVan0ieehFdtWVxPQQmhmyv0gC8N005WRuivUpn1KYlL5ECu0Wicm
ZNxLPOdfjT6SPVhrckdnQb7hiibXoO/X00eglppTGoCYHNLDc/5sDeFLmGT5c5FPtHDjMip3XVFV
n6FGI8uu2yD6jIuIDrbSNXi7MaW03uLEkPx4Sst90MnkNe9KEuw0njBIRanTExTocz9LRt2RAsl4
0o0q2LUKkrFNrwEY4oElLlBsmqPp52hxMvabtGmGp7TsRwy/plZw4LqUbWkgdduAlZJiG0NVfM/j
Lnol2BckDpBIfAkVvcndHKIMr0WsDS8qtHa+WiVk/sLUkls7LuP8NSd99U1PUdK21Zy2ph0lUfXR
g0DhRe90Ztl5SSAjIGnZg8kHoH66fvDTouGvagVWNjuU6uL30PPBUwCjeVUpA+9JagKpYGcqGKq9
jFnRC0mC+JAxPeI2SdvgRWExvvmgQ44jF3Ka2xFYmN9JHfJdkGY1rHJKH3ipBqeQtPiAC1mHTMY0
arsoK/sHzhP5cywIZnSTSsNP180ggxRkYZyyGhVVW4GX7aqASQgdtE7GDcMA0V6rpeRxjKcO0FYt
qnaJEYV+rneqF+gTJgW1oeIPg1zSX6qi8bcS3Ku7zEwhFRegA3XOUR/Lw7GK3LIu6m+hGUQnRMPO
leps/G5kauVPGpFQm8iHyG6MMsZbZRzDB9YzlA2skQabSouzlwHh2pfjRu3BH6CFu8IqK98kZnLU
yiJ+loIx2tKI6PgckhIfEo3AAk0g55yOU+9DJCj5zKxGso1+6jyrNo0tlw1IC9FQ7926HjFbKSlq
U/lQuAt9bTTMc69V3GNxrnlFn+h8U1JaWw5Y73Sgp4nSWDaHEFHrqlGTRiiI1cBE6SVQ0XavEZAi
G6wljhEaiUeVJH01Y4Iafd4M0oQQptejMzXaBEUDuUl+Q6MYk+JDUbXvVWEF3kjq8tPQgnbbR2ni
j1rafJJQareVbgCoLnWtVxt16YIxkb9FuTR9QHpc/1EUaugbRlI8AQBoHMLWah5AvT/tFDgihGwl
sPr8faqlXyTFwsWNgTxuBRpSrSrzqgji1vq78tf6ivOL9sKG8GyPE5X0aYmstW32cfdRWy/gFb+/
jKUk9cLEn8T5Ikm1ghz8mjVMqNqXKIUubP33aB6kG5A7QnkDqxFbCqPcJaOcIX3LlD0bPCljkFla
S7XnHFDMOC6NCIfRk5Qbcgsj9Cn7Vp3C07SVHOp2Pu9t8Nh+k7f3d+0WyD2fzMWqhJNJUt0M1XlV
3FEQgR6n7WP/ANTVI9m8Wa58WEtFl1IqyIzIGGoAktsS++SyCY4jq0XeNmZAk/BHU3rq9GNonqc1
CYw1S7PDXDhEhdgR5dFsSd5o0TasTVujT1OyKf6eV27eRJ1qGAvF5YwWzLWpOM102mcwFTzFZ0Px
dKAl9q3DVI/8DFbeykuJ74Ut0c9VpYTIQQxbveKa2mnS/J7/y6cENiP0zlBoVMTcuh6g3a0EaK23
5VG3CrvNVtawWIH5z4CozJTmbUHNaK7w9G8592n0UAQbSlZ8e3GngJcCS4EG1k0RGWfILK+abn7f
GRse+lKVQG9lpcbzhyJV/GAvnwjq9dETLR1qnuCJoNuASPv1l3Z3BnzeBAMF1IlcwwGRKv/S7qlt
bcrfuYPb4k1TbLBDsNXawPwcufdbhAfmrMCUEDOInZ48T8yXgWhSjE/V+pCBSsX3JYETYvS1NW7h
pcgLHDo8haIDefOuhbZXVCgzIlVqNtWQ2Wm9Rp63+FK/sCB8ymEHrkhrhqNa3fi1VH7O+vWWHNiU
oKvKflhp+qi1a/Q5i6UWjEFBuRaIG/2G2LuJG9Io8Z+jVUHbZ+OrzrcmuHSc8My+r8ThuW4snt2l
MSHwV40RdyDdRL3XRAGX7fTe73DDmLrPou3APgLtZ1z9XjE6O+c9o0LcKuoYDaYMRiNmk239M9uj
deFoP2Q39oZN/rZibl7DrTm8O8BBDbSoWIbQ5KoKA8hgO+pTfSBuuvvOnPDY2kZmM0d9DPxmh0aX
eQrPax3RJQcCtPD/LAu7a9VTFAazi9apX+7S3+FB/lG/xxtjBUr3Zzzu3hKFHc2thAV1BEOablsv
xbs/bZidgZtds+nP7Kg/R9/x8juFOSiS6lXC8sWCBRBiJmqPUPxAxQcncHHnNYZUq1qJAz0Wz+3Z
fNRK29xUKECDjD50oKP7OD7wHbXc7ONfzvbCshAHdSsqrGh2JWjd6vYZGbKyoS4x7OKHCUItH5Rv
bvPAvscbiB8quxXri458YV2IfEwiEi57WK/eOZ5n27Ni2Ok7d8s9aMb9NSL8pcwCIB5wISClnbE8
17vMmghK3jNSvQhOkNzg1G/LDWSogrX25dINdmlIiHv9WI9WPwPIpfq1q7+QcLdKz74UvC9NzD/h
wmPiCu7K5tA6GbsB2o/g5P2HvBlQDvQsIS4HVh/hkygsFPDUGWpr8QcO1ljLs/SVavFiPvFfU04c
wFCarJGVHn0paTIP3Ez3LUtcpWAOiddIRpZMYdYY2j0AOVg34KWinMwo5ECORFFuZ4AS0dFOC09Z
I8tagqjQS0PC2ctSXGtZOxtq2vKAsl2yz1E28oy2aR4NSJM5dd9VeOjTr4OsNC6ddD+ljDhQoVm7
CpccHs24P0kuAFniUHDakqmYVDwSjMSXVcxgRc8h5B+a1BmUlTrykj9emhLiSF6qFeI4TM3zOow8
QRpqJWVbtgB9CmCaQbcm3kIkTTMjnovhbbMpixPpV7LnRQ9Bf/p//7541+QgLK8H/P0q/xl3MeQ5
UY+adRVZ6d4Pe0uzcugmIOMCSAQYFXGYC44IxEYNU2ZPXczsIFGQfD0ETRaqgu0Ebi6wt6oh88Kk
OGAe6TSafDc1HWqPvR1DaoZMss24te2UUxdYKC2u7MXSvXv5AwUnbiE7O3XzXnTSh0kfI7rPIi8q
MJO/r8otWcNXLm79xX4IwQxVXdxDDD2IBHCPhrU2LUdHLbYhSnD3t34pMl8ubP4lF2Ezt2KIo41Y
WIx5CPLWSidZ9u6bWPRTiANCWxaQckTOaxNcysFbIgNOGKuHKFHQc1/FNi3v138mBFcdaaGhzIz9
6jBbgqlgpzvlfugZXuXSc7eT3Pw3e+1ezJVwvVh0oBdLE66EfoLEcjmfE4bX2Kl9VCUb5XH7p3xQ
XclV8EhKVs5rMYL9Z9ESYBssT60C4EwA/qCInjavjeHn6Ze0OUjZ2mDZYp/vYnUiiDHgQZuAQA62
dtOBPEAxz7FO4Bb32K75If9QbeMwbnVkZs/TSsdqxWUsIXgGGKvmlQqXiVi5LWJ2oFq6ve+Vy47/
fy4j5j4NUcchDrCRFu02BeGoD+d2aqQrzr92XkLgqPqk1pQAezgOErAttpFDcyxxtf6Fx6n7t0sC
MR/kuGf5nbnbLHjjVFo0kSXUu+Oicbn61Bkb3EIrC/ozRHP9MkB/S5WB1wJvGIU0/PXnTLshjDIC
0l6zd0dPO0auuiNu/jD6qWu6k2NCNWpwbAiP8cLNN+63vWN6K6nYLcE4piUuf4Swrcwo9VqTxxSs
YjGIfHzlu/UQuM2R7YqddTTt6mfy66Daybl0zef7u3zrm9emZ8e6iJgK8qY6qbF+HRnTgBlBsjY7
cEuQKaxOCMqkqs3eVLC6NgXA1ta+fo19+vlD36O6uG1s+tQe2NfsqXhtT9N3Os/NOooXfLu/zlvP
vV6nELaNCfxfMsGPqDESGD/Gsq+QbZYdClB03re0EEavTQnhO0zlHEU8mMJj5xPVLfTjyu/Z26F/
l36bW+25TTzjryMMTGpghjEhlGwA1XR9ikk+5KM5yqkTKdDi6hDV1miZ/8Cvbj6UCxPiKTIGgd8J
JorUVc5olWebFnpqxvk1Nuwfsh39pq8ftS3NWgboGrsckTSCfh37Tk/dA3jz7+/y7R2JyIBZK01V
ATSAjqWwYh4bJSlJ6mjKXuV79JJG83ehr1FM/QHQXy/bkhWMI+KfwP2Cx+rajo6W8shkC/2XsSj8
qkumbd6jcIHQp9MQFECReYTCVXQKraiD7kyRVSfO01mYhbB9mqlZsQlqRYqhRNNpHh6o6YsKgORB
jSGYaqto823RuzaqQ1GW1kYpqhI5EueQj4mLWAI9BmOj6pCS6S+QCIwhSdaodBc3TYXNRq90jeDo
NjfEUpHczIL2IGETA2IwJmFQQ9DeIQnm2IGWChytaaQdb2eDGKTyVJVrG33s+Kbuq78Wd9NgHkyR
ULjB4DIGwa/3OzM4Z0kZAqiuooXZGkn4xRyhugtpndy/70LzR3FztEAbgqoPr6cbxO5gxSBljZFe
pV0PzgolZ7uopKZd98Pf56WgjJyHlPHOBtZInBWOS0whcpABOtFYNg+FScsnNW4xfl6S1VfhrbIs
htyAB8XII3iiUCgVtnBgbcebssKN5eSv1nnm6tAVtwNywm5iUCy2IPtPDiHkR3QPCh2/oeS7Wcth
F/b26jcIMVBJupaHHL+hjw+6/h4Zn0n+D5t6ZUP4NMdEDjtQ5+TOlJ+D7lxHfsxe7rvI7e14tZWi
SFk9TE0rTTChTaOvYOR4jJqVNGfJBGaN0HOb+32ySKBucC3HLChMSDEmQKjxyPNkZRULIDCkNhc2
hNgNFVX0diTYqLw08uLH7M08yDs19JT9DARTyplb8e937tKk4IQNA1mFpcMkoOHgygP0YQXUuVBU
vV6U4GKhrNFCmi3UB+MFrPBAzTggYXVBuO1zt5kRfGdjnzvy2jNp/sNC3LjaTcHvpNRg1hDVOVRi
08feVZA7fuoP6iNomXaGBzoc33pX3vtj4KxRRS1aBh88RYsWl5GoGU31vm1ZBcu0ANtB/hp/KTAT
qQ+oMgGH9f3+CS5cBBRXLGpqM4MExOmuIzHCi5V2dTujZc9jD/EZIDHl0BmoawZQ3KTrYkxLQQNn
Ci15FQVJUGteW+xiFKvLAoXoHFmgPOyz+Fu3xmF+mzfAwoWN+XO8yHdrUkuWasAGZp/Y7775kEM3
jtY+uNu2EYYcMZWHYQQwXdxosjZ6C91Pbcid4E3ely90dgvVr0yMdo4r2ISFY7oyJSwo4mow1ICS
gbD0QaIx2OZfQPDsAA+m0Idad6pppZmysIP4tIByBnweCpEiN0AKyB5t+i5zyvJcEW4nWmz34wb9
Dee+Ay4aMlDPhRIdEMFi+z5UaWXkST8rr5b2yCB+NLFTZHCv0arn+6YWgjDU3//PlNi9D0qtkMHu
mTkjhYR2k5/Hrvy8b2LBueERUCMC2yzIQsTnbKVlyOlKmOB96GYBeUxICIDbuLlvZinWQ+4IYvbA
os8ankLg7Zgl8TAF8cnE/W56ZlD+iN9DdadrrsliZHAP04DZrtMEHOz4877xhT4byJxmsXWMGqGM
awihkba6kUSBlqGVyEe7sIeDufNA7rBpwMWCdpP1JOFJy21In7xJm78vIcM64KEGvnCgC8RXkCxJ
Rg/xyQy8CqGTdfgkmH9/gUuHiAFYzLkAdm/qYgAGCrEIME6A7LR814v9pD6tpooLz8d5FWhioPwh
ozUqvGw01o80A0bWqUBFzF2gf3wgLZ/YcXpqU7uS/G/qdo3pdgEvAaPIGTEyMo9+ix3KqdSLVq+w
sMwGYHf/pfHa2AbWuZuPCvLgvQs9vhNqw6dgW4+eucsctB10GxxG/tqPWajUXf8Y9TpGJ1NWlxg2
yhy9s4F+inuog4duYrePsY+XpfzFeEaHGg8k5pzWPHj+28LlfrUR4h1k5pAMy2G7/5L8HvcgrPAq
W3vsPn+YP6fNsIXQzZZDZtuOn4xNUdioirr3feyPm977CXOwuriiOsAyy3o+i8KzXsgXVNgcctQ3
cDpIiEvHJ/WpXJlXWsBUYGYPTz5r5pmZVawEk7jsQepdpI7SbkYoUXvNESWwc9N4yeOwYmzhG5of
7CBOAiEHkhhhh0c0PeoJw/EYfNzKGeQkpy1T14b+5z0S9lCfe8BzFERq/SdKXuyhqRcVK00FLjQq
Tpd4kDlduZ2Wjkkn6PHgEkTKciOtEQR51OSFAUmgU7OJPjQOoXe1s+WXx+RL5IUxBIO1xl7xjYUM
8MrofGderEuVoiw3MxjlTgOabcUGRL3eNp/lh3HE1PNZB3rPj47Zg4Lot5JpLJQpwQaE2I6ygEZV
5H/Xxg1rGsogMyFc5wI8DDk5cw8eouE7hj2d4Sl/Z66+Y5/JB3uJN+3K9bmQDFAdwDcDrJqIDmKn
ABMcNYmCCLlhjob+iVVHw/rN1e39/V1wG5DYAjKIyIt6j9hRNaG31CZ5gqdz9a5oX+jfDwbiPYno
qqJOh1FKcUg4bzq0jrUceDP0iKFRoeZn0q3kZ/MpCK6P9wGB50MVheAuvD4lNQ00yvv5sadslOyV
m5vC+NCg96c/BzrkaDEycn/Tbj5oaDnAzMwPgcwGJ3RtUMa81oTULHVYm9jK6JYKGgNsJa9ZMzJ/
GBeOX5WK1QYDjOgY62+DwiYgUl47npvjx0rA0KBjFItocyHq2ogMMDcdhgQtBxUJCwG9VrkSNW7c
+I8F2JBRWlPgZ9cW2q4sWa+m6NBXlptjvNV6VlLLWZM1WNgtxD1wXukqZqFvMJZBUZfInktULavW
TqsBlFcf4V8nQzrQwgq04sGEgKkUcbekZpYTx0SHk0fkiXS9q+fKRg1X3vlLS7m0IiQDY8qDLg5m
KyTZQV5po7DuTIy16eZFMwT7haKyhuKj8NX0A0qRdBpSp0/1QzuQo2FgICLr/t6N6cwRoEL4BLhC
8RUA1g2V1qDAcZqaAGAHTWBiS4l7/4O8uSRwMHQmFgJfPFEQZ66dTC2qHHVMmmLyVPe5xbxiGgG1
pW6Txs+DxN0oWqv33QQdwaQQA2KzrEBsYKRIuTWnkD1WfgtBWZdgmlJLfa3e6GzlNpr/4lWYQ60M
ZVtcvhjtxUT6fKAXAcGYClrqLVpKpgmx4QQJGS89PSk3dDKfe7B139/TW1rA2R7ueTznZxU78WoA
WXwXdBlPHR5Umy71SoAmrE0RO4XxliTvivIURV+scKU1uLRK0EtqGh5yuDJE7Q/cJZxlNUpMpN6H
kVNgqLBhD81g2UW/UtdaCE1obyC7AO4L+BtL9Jo8SaeqgClc/buMYEo0TTq8F393Vvt0fzOXTKnz
4Kup4NYAV/b12Wk5Zrb0Ht4CfL5sNwoYvcxobA9lU0l2G47/EKnAy2ehpQGQ0lzwv7bHVbNRAhUf
RK1SD5OrtmmgH7P2/Fw6KxVDKBiwRBn3JrG1rP8h7cuaHMWZaH8REezLK5tddrn2rfuF6BUQIEDs
/Pp7qHtnGstcK3q+iZiYB8fUQVIqlUplnpNNsB68nJRKZvkZGpTcOaePqZKDrJGW4URFijzbiCAQ
QwWfouOZ6nxctcX6nNU2nlXL9rVt7FMygUXMwCsYsbOwMangpBfhLefnas814yIWmQCvbsovs2EG
DR0PYwRvJtWPJtjHr5vJhk+GZNif4XFbfEJ0DQ1OTKiNboRKegEBbFimwX8AQcznLMzwCCy5OaTl
5NjlMoYRpG+19tj2xtJWJhjKpsWvULiZi4uOZWQpZhgTNYRc5EfX1idt/oG2SsFT8Nak4YkJThHn
C+jHOFtHXyIhM5ngifunHIThsSS5icj5bpwwyMnhoRn/4J2QP/ohjDOxCOR1HgEFayK/y6iEx9sS
jZrHOv1WWAJ/sQmHql5bg8CEJfN8ltOYyLJeLafmXB2s7DYH6f0AJdFf1RDf9NrzdYvYiAIhx2Ah
CEBgs3Syn1s5k4dObnpEHJnj/JByO9BoKrgDb5kDwrNFVgJh2oV0ITYRFOYa+FpcXm/kjvrdMH1F
JtcFH6vgnNyyB8RP0HRYNMnw/5+PBmQ0ykQtvNsTa49SYDeX940qEkq8TFrhdFyjcIeHqacFdWoM
qM314qcE33CIRo09lGo/vSrSbO2RU65QZcyyn5JVK0dS4YXQpYw496oz9M9mEahDf/P3K4kpXmqC
P7XmuLF3ORh78kRHWsOJHlDo+TDWr9cRNhcSMkAgOl303njSRDU2KERyFoS0ztJDLxcK2Y2aUido
aTaib23Si/JDW5BIN6DK3UZyAyZ0vqBRq2lRY8AJp3nxMcjvc6Y9okced8q+CK+Pbst28BiD5AhO
M2grcb7RqnsaxWQ5X2ojcytD/+20xQFJbhFh6taWW4gn4ezxYK3wvM/o56XlPIIBDNUWX8raSVxt
sgSDuUxycTbKeUYnnYwoMbETpBoc7MPO7AJz9mIDTBjEL2vN05NdIwoKtlwXalQQd4DHWVc/w8rV
kalIMbNmA3UqFWtvQKp8M6fdbZSDEQp+OWLdIdOZf33VRJCcgfSlOUU0BiRjoFHSTXe0f7SRn8cR
Wqd3NP0PzhmXZQOcv0uRDE9B2U9Tr8cSnHNL011nyR/gyD6UFZ7VLPXUTqkvFVZwfYRbW0Bf8ijo
Qwd1D++hobE4GsRB/GjhDUWf5XAq6FEvkSq3DUE2ZTPuh/NYDgMA4t/z7aZaJDPKDnsgQvZdyyDu
hVjBiiGf9mO0XEm7q6NnSw11SxBrbe09ZC4RjKPTE1zK3IU0QfHjnIHvAklEC9qzxQNrszACy/31
qdwK6VYwn7XsK/ts7AlEJ4t9yiAPi9s3CXnnugyTaXZ7IjiKtpbNUBGBfxLmG/wdOzYkhagLgwHi
rd5tIvunUw+WJ7UjWpGcbHd9ZJv7fe0ouXM8dnobNTdYLZDsgJ/xqbSt0s3KAeTPcajO+ZdxNj5Y
cQ8C6v9wvKMZGNGkuUiPaMvariYVLYPFgIIL5CwgnDbkqlsSgqNedQtTcD/cHCTu+kjxYOeBM5+D
sktpmocZRUxm29rKYTLzoTtBYXUEJWZlxSA87wnoYcxBze701kie1ETtjnbHEkGe5nJxcZ3DZsSX
IIVi849vhjYY4FEuUJtgO8FguhNEGMCsC4nrp+vremmxAIIcJt7hlnsWD6T1g9FpDvKbUXNL0WUD
Dqqc7nFVRR2NYHNc7sFzqGXMq3UE02OlgWcUnXEQwmvQIVUijBKFECIQ7ljqDaMBEQ9AiiiIm++O
1OMKJwiEtjBQwQFHgnwJBHc4J5baPZPHGEUCWcV8M+/3hZWH4L3ZX1+aDZiFUQ93AmQR0MXD+axJ
wQlbKTKS9I31DRVxOyvClourWOBIBDg826MmIVM0QLfFMwuwSVZS2EgjaFMUgQfZhIH4wuJ/cdLw
PFOS009SU5uYtSnqPdkubdcxSwoZl+jvtzHkSxCoIm+HTA/qWs8tLa7RClvkDvVSE8JkdmBbXkZO
dpn6NvtqVklog1RSKG11GSksjxy4ySGJi9p3vpfFRMskiVKg2nn+UjH2plY42GS8zMsUrOcSSDVi
J7huIxt+Qlk4OqFTiDomNOudj7TXYpJ3c1p6kSWHvQZxgGE3IzyBRHh4HWn5S+cZQhjiHyTeSqK0
jJtxBFJrvxq2g1MnkCIjmMevhorTPKhFzwciQO7AydsyQu0sAJOmdq0BMcEdAY2C+p5adtBIH5aI
S2NzLlVUlHzScl8cqJ2ld8bYZKWnmKiuSB5HdfLRf9+L+qe37ARlYP8PB0n28zVj4FCvIhMDI4qG
nO677swe+Awk46Nw3m1JRH1z4eFRxIFmaSRbUV5kX7LEa5HajxUYnM0uCsvuS20Qr5HTG9rFBwju
3Fw3k4vBcWjL7ysnj6OVmF0NtL6GUPIrYQdjSB5nNvhlSVzNFr1kiUbHbQBQ4PckZcDLmzEsLO2h
AnsRCMOCtCV3Yym8m18Yyfn4bG7x7FbNLSstMT4FgszjC2t+19bPURIcy5eBMofDWT+ER1NSIbPr
tY76tclI4jJCpaMCdmO1ABWuAv31gNpj6clVUQSt2v+W2kr09iEarXq+mk1qT4qyjJZJoWr7FaQm
O6jHjpaIXWZzGT8blPAIYeFmcA4E1tRCdSYsY1JBeTocs0elQq8He0+i/X8w0BUSlzscJMuh8wgk
R31roXA1hhRlOZS5XWa7aHoWBD2bM4hkhgo2iEWDfTkVV/tBl4a8TftlHWsgpYpf0NhtZ/WE0FJw
jouglt9XUKDLgWPRAFVZyrOtDl+IMXmgW7thhiMY1cVZvljnalTcAdsQiVK1xSTqsfOIAnqU+XXf
dbsRjGh7F6xwOG9C9JiCcLFqPBoH2uxTxFxqUvkUtlHnL63tFe3DbHuGSBJUNJWcVwF73NiVDFNZ
g7C9VUEPlLPOzdC0NkA+SzCZl7Uvn7OJwxWdIuoysecLVxc4ERwFaAYZf+WV4slqfG+P8Q2Y/z8i
ipBcbbrfxAD5tUNvExvtQRAPA6uBX5g5ihH+monm/HtMzsf1kkWrofucdeoqUAq29d7NEzMwylAy
/dwJqmYQpFm2ZnxhoMH5JOPWw4dsUgkNoZEyrLRcDmiGtAK9nPwZATaOFMGF8vKahwGuwTizynup
tPuxbryiPmr9UTY9Pb0FESgeH1PTzZ13tJYKxndZ7sNhcotc1HNrSTIw0WJF0/uixURWfkueM801
O18vT7G8z0jQMDdqT9NCuX5I2icrDZh5TONKYHRbO3g1BbwOgiRNWqLl+JzGiL+WEfsRlcNNNYpC
8cWbnkWNn6Ne+MLQSI4bLef+lCoutbQEDLG63WjSL4o9CzJmW0cH3oL+heDcnhNrZtSpy8QS9Hrp
xwaH/yw9KNkbKGmvnx0iKM7tgWvUtloFG4M1ipsUj3ioCyvraEjUa/5aV5ObOc5G2yYBVaKNYcER
efLoxxLYtnVBPm7bCpb62IW58CJTnI2OnTYSdl3WgA6PJLihRMdKEzEkLN96aQV/YLixsDQvo3pu
GvQWnUb2YkrNR0PvIE4VmjJ0JZFRE1j35sGBjNG/A+N226zpVIbKMmaPjl5S7p1fGJx2B1bdQyp5
8+R1vagBbtM4VFS7ofkYj/H840WLOLQFDUTjyXF7S7rYlVBcn7d3jvLSaoLqgssXosU6VmBcFFPl
MY0hFd+gdFoLRuiUgZbIqyvmRVXYx2BJ7QNdeSudx5rt5e6tU9xcpAOyPcerb+D2dkznfHQYBmyC
9y36OupPYNgp2kCHJINcBdHAXFu/b6wv1zehEJfb8KAuRdtCA1w2Zy6Kv+T+sWRurYYV2oOlHMQg
uPX3uo9ubO869OZ2WY2Y2/+06CVCJyBXXZDL/WGGJB/Ylq+DbLrM5fEcCaalDpCL/KVhlkspRquO
Ost+06IGVWu7j+sYl30Nn/bzB0Q9DzkGh7WWM7YN3vLu0Q/Squ+Os2PSbaHf9SmKHd8ddde0d3b5
oxWpZG86g9X4uFAfDIW61DuABl+w1xmyO6cvUqJVLgO5v7OvJBTCXx/tstkv3M9Sjabg6QFlnJwz
MCpK5HgGolS9TP2pdVBQGUZQR8s1UKi2e7sMrgNuBxh/EPnTtbfVvJkoEHtr16qBCUqyDJJzPUgP
khbFlsh/Vq6Mx/DruJtTiydaFCyA5AF1TuerOrOimFOwInu58lbhGcABod+Qdjdd9EUbvjb1vL+O
tzmxKzzOA9SJYpChNxhkmeedNo87dZCDqkRm3unv4xpNbSjMTXPFvw4rGibnAIqxHzV5gVUd6U2K
vvc5HohbbQpL7avSF8GgVqKLyObORzoex+Si+sXXtXSJXjjtjJlN1SlU1fFVmasTGMF3YC2+I8pr
qkxoPMdnWBN4zKO2hXqk9C5njms30a40Rdm4TSeBtkXQIqES6yJXpY/pBLFmm3lzPe5ytXsaE+3m
+ixvnmf/QlykqfoKN505AYSGxw/jDlExyXa2HmqjIF27GfqvgHiH1xkW+PotnF1m5KXRiC2ZuNVC
DZBkgg2yvYz/TBvkRc43iGrnYLJflrEHY7X5aA/vrSLyNtubfzUezsGBa32WpxbjsdA41SuaOzSx
m+WHNAJVPQ1aK1BBjag0okSfEJjb/hSs8VWiALiX0ZUexe6sBZW+70ntsdGdzL1W39WiaiLRlC6/
r7IOdl9mNpEASlXfgvpYFO+sphd48E2Qz1aNpUcE1JrnIBrNi9Fe1o1mNvi/qp0+mQHEKQXn+6bJ
r2A4xwKC/ckmoE8H2bnpdtV3VmZuXNqeTELI2wrANs1+BcYFE6jAt0o2AayeIBaR31U9VEvjb005
C9ylCGhxp6sVMmOFIfgGUEofyABSjMy1bG8SiaOI1ujilMUBkBEYgmzhYh0Xz4k8hQXUBq67pW0Y
FK6hP8JaqhbOR1NXZVI0M9ySooGVUpuQIH0eVeU/GdwfFM5RULzsxcipM29sjb3iJC9Tne4IdQT3
r82TzPgDw7mKLrXyuLMd+FhcKOdkp0c0MNJ9i3tKDaUe0bVINHecg7BZNOhdCbi4vEtUr4JKAUlF
LGSiMXF7FVmAxDFHTF2BMlufqU5C3HQuvqW5PQetnOGWXheDFmj53L1ct43tqwGOKkjimgj2+DIP
vZOSdhgi5rE2MNgRGgpgy3O18q4qD06LGhq3A+9KPIrGvEzcRYT5B5ev+6BQrJr6DGOGUoabD8SN
RlEEsiTdrkFwdj/1UpvnCiDQU+lLGEVl7dE57qpgUx5BIdaFJli2YhH/kmhk3EawKK3kHBQ90NoG
d2rVvc0sF1x4Nq1yNXncJjBM6LVArQ5etzwxlDyk5YsF67xuGpuh6gqEM30LPZnSNGEcyG26unTT
wAsyVUO5PESDRrBIHWZpfx1SNHXcRsgHuaCdCsiiGr0q12+jUiRGu+naV6PiDixTi/AYZcPn1tD3
o+xEo3LXmadUWNi0DYReHuQ2IGzAx78o6hkiCKBASMUaHpSCxJ5K7aAfqVva+vv1eds8hdEV8g8W
t1SsbvLWdGAP4GDA5WlUmK+1vpZ4svJfMt3oG/wXiluiBsIQOq0ApaBxUIsnj+hPYwHCRrmLv/cs
v9HiORiggfVfjpcVLrduupxBujPDdKrw8WioHc34NR4HQZ570xOvULgIQ8ucIdKW0dm63+ZPlZ6i
9AYP+EZYMSeIRUTOIhtZPmcVZ0A/qHOUAoPKoUOOd4K+2mnNV93sBJMnwuECDSUferuWMSy1biGa
hEtXneJtInvuSlGN3f/nQPnHQBT+rZ7aUhGlNrAcaIEPN9Cl0dDPmnTgg4jcPHuend+j/FLqrcB3
XPLxLAmaf9fughdklMzcnAsAp43ty+R3EzlxaI+y2yIgqTNpV1TPfT+5KMvzB1w5qz4KVYhjqhBe
UnvrCYVWD1Mhix7+rpsUBCfO15i2lt70kFrzWvLa9kfDfmzL5EDyNzA0Z8wUrPS20zZRK4Tmc3T4
cSeDpkxVxXKceSwHhW/l9eUIumSoEyk3I/02gVHBSQTnxKZxoSkC5HRIo+CqcT7AMYtUNWVw2sjf
uFYSNO2XRvtVCysNl0+/OM5XOJwHkDo0lqBmE+dRfVPRmyJF18+PnO2L/nFCp7GKs/Yn617r/HHS
I/+6g91cxBU25xd0CAq35nKma/UebNpulL01eNqEGGQHUqJOJB8imlLOL5gVBCaUFnBx8atO76DW
XttgVBUMavO0XQ2K8wqNQ8y80oDSZ/ONYXQ/lU4VROvXB4L3rHPbyGXiVDQFBFij/AR+TdJcSIfn
dXh9fTYDInvJ70PMUnc+WVZXjtR2erUlRYwM8FieJF2D1KH8ZjLr6TrMtnNb4XA22CZV1kUafIw2
vOONRNECkoZQXoP2aiAzHxp0ZuQmnSzY1dvJ5xUuZ38q6gCbbgYuQ60OWA8P0ay5uDz6ER1dmrEg
cb41NPlRkdZFJ6xLu+bWsqZE8B2by7n6DM4utWim2tAuvizvDpVeHZdOnmIcIZ4+C6A2Q5oVFGec
hWNUA25fzOuKnwYMhxFc7qqwGd7RK7K/vqyCYfEse1mTRVRb7pQxC+Mk9YDlTKiXFlQobzqR5ZBS
0De83MXPN4OujyaxBhhpDbaq5hdKQKqy8FPZN9pXJot4/TZPghUat1ZOZ2WtNWKt5OGryl7N/qg6
b0OUoCb8SKtwajvBHhQBciuWNZEEad5leJC4j02PSieFqS4r7wotQK+mJkoHbfqvPyPkKTmMJEHb
AjT6POT13QmZhpm0L9ctY7sGYYXB3SGjBnUkdMSg5Fx+dMCJ7zZ52btloS7Ee+NdPZB7uW1+MG2Y
PUufX5tovpHsCPnD9D5lSoImmEUENIfWCu11KAtOJbpjnUhEVnYpDIGvRIM4GmBQxosGB+4YziOp
lQsrRVmfhvfiJt7JeCwy8rLaq0RG2UZ2SPoWLGlQ04YvlshwM7aQbb4+X1t+eP0RnH/UkQ/EWyo+
QikfB6n2TLxoFlSUntt0w2sYfie1haQVGVYeBxezw6a5nYc3UzLRkvbRkFe53Bv1TT0//f3gwDzz
z/69pFEHxWpSwxaIPB8kPBTllX4X11ktmESRXXMxnGXLUCOFZI+HtO2eqlXoTCJu821XBHnk/9vu
xlPb5aZeojgKQ7HM1x7kjU3hd22Pp5hAGR9lYd/25oKh7B/9ndAnRzU7N6R4sMYo07FgUI/L0ZNS
drcFXhLH5GVMTgPdO6h0ldrSpSKWpM25XAEvv68CgxhsdHmJZ39vsuqdNA67QfKvW8Xm4bFC4Pdd
UhiImzCVo42EwhxWZoTe+30pbMjaPBEXQin7sx2Ar5awCHHGcoBZ0OTJqAN0X7oyQlA9SHvROb+1
jUEA9y8UN2vRqPYypQtU/agrg2s2MkRtiODAEKFwM1fECVqglyu9lN46eF5OUTNIRQTam6eSgz0D
W186xjmQZEDFkdZgeRQFLxPp7QTCDDl2tebeyQMCOvhaExzzypZF4JkRdYmow1zaos5trsr7rAD7
AgpYqZtB22t6MF+au0XITAZ3HHMnRHA38W9EcNctcWtTr3D5MEZlGUV9POZTn29sKwB5XUYe1PjY
Kf5EHq9jXTItfh43/w6Sf1RIqZn1iHpxMO4cF9og8SJm5s2u+VAcil11dGb3XXbz1zoEc16LpkVP
EtwttvbDerjq+TTjxVhLTR3DncewI0cwT8jdCzTRTeXb9bFuvhKukTjvZRQOVQeIO3sqOUZl0E2d
r8lHw0B9AuTxzLAuTK8W5YYuWQi5GeY2oW33sdpLmOHGLU8zYvpnmbhj7OKlI3lvX6OnY4tuei/1
v6FvS/SUrYmMids36pylck/gsR03CaMX84G8N74VQAUeIhExFvSRQJ9C99iN8VT70leI6tzsmg8Q
pbqV1+wRIzm+7ZGbvfYF8s6P0jEVXYqW8fP5ADDPmqD+AsGtzhNN5OY0Z6QgOMPGuygdQZ0qohvZ
clDrMINbd0aLNpcnHB40co0JlVLFLhKWu2/e7dYo3Dqz3Ej1eTmiCjh0e3St/ARyQj35qXUonMil
0FGCWn6d5d3ghMYk0hPa9lZ/4kbuniBVIwprC8DrtXTIZus45L8lJX9vJunn9X0kmk7OL7JeLim1
YVLW9GAor1P/3Ea//ycI/kpAuryjVozBqNnsqSnarLQ5BAmOfx1mM55ZrRmv5TPbTmJ0wzJpOgRk
D9Bpdzv7hqn3IG8ZlJ9EOZaKL5vFzXVcwQzyESgkRHpFhpIVSAM+GN7MeuXRUN+vY2xv/H/tgQ/V
DJs0VVFhldIBVXs9uD8H6cO2B3A5q9+J/dzY6f464vZG/oPIbQB0XrNcj4DI6lMkIwosTCYKAzYx
0BsK2k/EoRfVSLQBA9OwbDK1S+5KZ0BqxNHL7sf1kWzOnQIeU91GjZfBz52M6h90Wy8otelPkjvJ
pyiffFWC2JN5H+Ol7n/D42auiOcpIwNcYFY/Mf0+ysJsuiX2lyJ6HM2/pllczqPV4LgTAbrJJJNN
gE39jArkG5aBozATlOlueqMVyPL7Kl7P4n7AczdAIvDroLvdk1OwE+b2PYo8BGYnWizuEmnGlKiZ
DKgSdc4OylWCdv4+jc+aepRawbvS5sZVFdv47Me/SMtDnHGq8ghnuRX7xjQcFNtP61IwoO2YbIXC
mQPV1UrKl2sxiLju2X7e4+XqpjhVFE/eLh5tS4itajegnj8VoQxB5pMdqIL1uxRbWqxk9Q2clbSd
Lukswxbof9yDHCN+Qz3fz48X1YCSVQ1NBGNnebM3vdtB52mH2fDaUBd8w2Z30PobOCNCXnQsmhjz
0E0u9YsBsgzjsdn1e/K9/pE8akFWBXgCEwptb1rUauycReVUncymBi4pXVta6MeP7V79Gf3sNBAr
uXKouvV3vJDeV6hQtgIhP+7m5lnhL9+32jyRrmeZkwLfeD45BaLE6HYgAdYeBCWQleuO0ZN6F81u
/P26GxLhcgc7MZvKMCnWnEC+HCkE/TRLQSN6ABKgfEbpq9FZ0DBXRg2jS9l3Eh1B+JKBmXuuBde3
5WMvwso/k/h59K9gVKOJNOIskxhDmSexfmkIsx0lcWXt95zIiPxl5GxF5bIC0/nM7q1QdTqzpIe4
i9dVP6VI9/NsH0EifrJfTOQM0ya8vmKXGj3n2/QzKF3hxVXhSN2SO5282rMsXN2sD/wHnYLWndG4
bfBF/t568pN0S3ftq068/FG6FWkFCLziZ8vG6iNaTdXgsWA3tYK9MihhqXsQYxBci0UonEcqwZfY
J4vdQLjEjczaM7R3kCz712dUtICL9a7GkjO6lCgARSY/GiVoOr9OfhhZMCE9SIgA7GJIYMhcS0ly
Q5oqWZ16E4KOagu9mfK1MNH5K3oVuXSjHAo3JNIMeiObEFvM3pxb/XH0cUjeaKfhS3uMwvzQP03u
/HB9Fi82HwfJedBIVlLLaSAjCfpymaHeqDlNw6mGrAgzfbD7OppgI2wDWih/A20MUuccoNKZ6Wjk
HXSuP4a72stus4f5oHnp+/VxXWbnl4GBcQQiS5DfAu/tuXlUZMoGXQeOld6mBbjp7nMbZ7Lybg77
Tg5T3dUVKJ4hMWX/dU7+E3qhD0HcgTwYB01HXJMrAuikOdAONUEOQTfsTjDAZaLO3CaHwhlLT6zM
SBaUJuiC+dlw5zA9VO+0CvAUxI7TTf1MXiWwVz2JVN43NwO6fv4ZH7eEvU4nyVwEcR17R6wdKxpX
bQV2uURO10bHnaw1TWdjNoABth+oA0GXthNsaRECd4bGA4i5JQkIGKYbSaXXi1Lhl6HZ5xKBKmBh
lwRzNmcIReSoM21R+Sh7wy59yn0jBKfL3nwLS8/x+pP5kYaoTHHxoHL7OrnNXnBbuUyMch/A2cho
pHZpopTUG/1T5Ds/0iO7+ZXdQk3wDizUPvI3B1Ff0eb+Rub3nzFzxlGiWs0siwGSwjZ5IZBndgvo
4NzOSWmCvG0CP10+PeVx803uRbwewuFyRqOp6diaNbDNU4K3ldh37iE8uksf6btxshJP2uE9UAnS
0BLY0qa3gT4XnlvA/Gde9LrU2dAQe1np1IgfC1vzaudlaPBmQKrbvrE8OsqPbPw+t2+VTdB9KOrP
XxaS3y7WQgqmKKCPQ4nJubcbpGJQmYKRF0TJSChbk7zXe8n46eRVdmvbpfJ63f1s7Z5F0ANDNSFy
xLOQmc5MzdrBgGvUV0rjbV/+vA6w5WTA+QVDwpPyIi50PqJM1etFvhX+O5p3xvKIKslhHNuCLbIF
AwwwRIOOCYcSBzOmgwLGTowDDJRKVrkmvZ9jEcHGlqteg3DbENh4WNQBkmg/UivMy30O2emOvTTd
2/VZ27SD1XC43TeO9RT3HWatGtG4OFCcO0jLFWhkFMlziCaO22tQnDZzVgCpdb7F8d7Kni0R6eNl
0g/uC/JZioLK54X9jXPRuhkbjbS4r9ry51s9MP3iVvplHIaX7pjsrs/clt8CwSoaWsF6ugh2ndsb
tEfrJh1m+K3oG1ovM6tC3zJaHGR3cL5pUliL7nDbE/gvIN9/aeddReYGgGqpBSaqJkezDQuUSV4f
17Zr+jMwnSuoACG/qkz1gnNgvffSEF/9yWyv3w0uXhUU4rPwOuK2Df4ZGPdMVJUGqlDoYoNZaNJA
132aP2u6wOVuOaDVeumcxzOoWhZdDRSNfRRk11eCnIbo7y+/r64XVgptiLiQMxAoeQStkgMRhYmb
FreEp6icVaAmxJXqgaUxh+AYiMcb65m1qOse35isI0vqxtJNOr3LKJW9vjKbfggJWdB6QVoAjzjn
Y4rB5R7p4Kr3HOU2BcEdJSGNB3dA630jYuDfnL8VFmcFaGOUDINh/hI2QILmsdAEru6SX2DxDisE
zgKoPVGdjUBYUr/kULHnMkZSFk/ou47cFgqqyg5KHA4SqAZQHCVKBW9vLMPAsQuFX/vihhENhal0
UE/2pETB00BhgfhaTyXmoHTOLv2yjSCGq431U26Zxb0ZZ6BtA0VIclKMWWeuoqP47fr6bu289Zm5
/L6yWVnL7dJa5ly1ZLdTVbcr8FD7rCf+/4bDnTJKqQx9Z8OlRLDXdCzcrPhWg2vMENHdbW2R9YC4
QwZV7WZXIeXulaqMGq5vOvpi8udWv+8sn5bpvrEFfb6bTtlaOv9tGbpXfNRhqZAwRjoKa9o/EzVo
hkMrokMUQXCLpBUO+vRyHZcCYt1lHTIklNxR4fvL1tRZq5Fwa4TjubfTGTCohW+PhjWUuOQoBzKm
UIUxyAFar4mrk/io1yAzum4fm4H4Gpxbt4FVygQWysx7yh3XuFeD6AtSXHQvH7XHwmeB+oTjZy/K
ZWy6t9WQuSN8aLvU6KtlyFrpymrIsucy2eGxYf5r9vLF9fxB4nvpUBbf2zEDUgK+W6aj40EVbGWB
lfCu2tJKy2IlEHJIyqEiTR2hdlwIHkk2ffRqGJyPdkalMhMHy9Qrb5YNjOfrdrC5ICi8RXiNliwI
bpz7I0oIHY2a4FaUx65seMXok/wkRQ9k3F9HunzTx4osiiiQzcHWxZXhHCrLFZJrZomgw55QJHLs
+995BBbmO4mBp7wMBm1vFV+m6FQZDyBWFaBvDRTqXksJkgZlND54pHqWgOC0zrzh0Qn1XfmEl6DM
1W/a4HbywRVSubeoqwa5x99W5CyjVnUdr5+yg+sLt8kjU6JEiiosIGm+sUQKzfFrUjn3o/GiZU1w
fZRbHgVM/9Amgg4B2M+41SxLZLrsGdlJ1GF543wsyPdRs10D7Kf02Gfggfn1HwB1iJTKqmrib3OA
UoUgr4papEPt8jg1Xxq7cu3xLrEHb47il7mY/Dj7awmaZUoN2BCsyXJQ+nduSNZSCUqVHqC67crZ
jdofp14U+i1fzl/XETEsfGNgAIbewjmIY48d0RiyrkxvwqWAuU7kXRObwfUJ3LxA2ZbhYDhoFkIj
/zkOAwe4mVlLWiDNTxO7n6ca8VhzBwKRoGj1MKmTB7QoP014lHVyQRXX5iAhS2PCZNAEz/P+gp7P
kVmNTRFnh2n+kM29wgRPR1sQixqdbllQp1Z5LylpBJlqCTlQB3Tr1hjQAh5ZVOW35SXXIJxrMbOZ
6AkFSGHaD7LZPToignMRAmcOmkaLcipgc7WxsKbeG7kgrNmMVVGkbkCGFWlI8H+dG0KGoqp4YLhJ
N/a7XN453XFSn6XulSSPCnoFT9IJWfBZdPfcikdXqPwNJ0GElUMUHW4RxUGR/dYyy61sn0q763a+
hBP8dlrjcGYeQ8BnpDJwFHB370B/89iP72x2Hsz5RyGr4FLKvl9H3DS8P/Np8DZBM63MSgSmmQFG
qKYAAc1TVgu2r2j6OLMo1EaNWYRh9c5uzhJ3Nl10GmmJ4KYrglmsc3VrKK1m0EYLMBVuavk4oRro
ezvsK/mv6QHgWtfLtEzqCkiflNxSBwAZyOnH07c5woKdouqJQbsgzioP9Fg4v0WCLBu7C89NGhiR
UJKM/Cg3jQ6JSaMuTjDv5UNLrbteyOmwLDdngMuLloOqdJTI2PyjVmSUw+hEC4QF+prlOl3NbppA
SJto7jTUSCMdLI36g/Exxh/gXBeEPxtLiHJZcKur2N+ggOJm1uw7pUhRQerJ6Asfyh3RPxL5qyGi
fduw+jOY5TNWC4gXjljPLMC0bbeP2vG+1evfLZX965trYzufwXBRTdvNdZ+2gMkbctI7Aio0N3sE
ofOJlRFo/EQ3+Y3ABpKp8APQX0dDLb96RAHnKWlwbSZm/aarZZB0vxNwBEnDM0zKHcvv6EP6e5d1
hrnMwWoqJZAuG3WrLi7LZ/Mzyx5dV6tSl7T31ydzc80QHSKaMRUk07nJrBpWxOkChD6oXWcnYT8X
h3qOBZGoCIYbjzay2BpkwIztrkbtchPmicDIly+92GSgZ0XAC1UlvAycT1kb1RWolUy4QzSF0TRw
GLI9bo/0Qyt6XN0cjQNhk6Ujw8bTwDkU5DSwpRaoMRn8DqRUY+flolvyNgh0CBZJr4X07xykKTRq
9YaNXAMoo3P1ddJU1xDJiW7tpUXa2sEbDabN5iYtjkcVRI3QddCJsosSvAgQPfNrffKd3kFX6YiE
Yyqqi9saGYQYLCiPIPTDI9H5yMhg4jpUxTmCMVv2HFbUvuX0Q5hqsyCw2XJ8ayTOI80zJHzNDMNL
HB2Ml/ot7Z2bmCY+Tpqbv99IYEhHOcDyHnFx/QGjQJQ7GZKnFVjtB5nsGDGDiTmC03jLylUTtw9U
O5uI3bkFq63OAQEcLv5ORlHbtYPSXGIfTcudRN1AW3O3RuLO/UQq5mgaMSAqhfOIakXre+8Efy+u
CONew3DGoEiqHGO4gDHme2uAgm751xrbnxCfOvFQrtN5B54X0DsA9zIidPp7GpGye7e6YPhrSR0O
hXNxaaZoNUSBM1SMPZTdzZQE47i7bmPq1ppAWRD3eQt9Fhc6UtXYF6iQNTASFx7n/5D2Xct28kyU
T0SVQIhwS9jp5Gz7hnL4TM4gwtPPwjNls7WZrbJ/l698XKdpqdVqdVjrR3UbP0+nV8XNbsYD2zU3
8dE8oZ77oDnFfbhTbp6Ih3jt4/pXbB3f9UcIhyrOc7sflo/opvuRvSt97JLW/d9kCM6vGYcGNy5k
AK1RDz8NKjCWZYhXW74PBXnwzoBlEOMqguWNmZaOpoU7KU7mb1Ue3XKa36Q02WVA5GW15Vhq1DrX
9dqKJQB3CVxTJC5UTYzEWNkkQxdCrxg0kCq5T3BtADzfaZvQNSq/11BIkizllsdYixS2i1daFlYE
HqPOzXtdDVxtyL/zSvUBbrbjpozySaahsHN6YyY0MLCqU1mh3VkfvwaV0h4z3n4qOflM7LD0QTF0
nzNiSRZ3e0P/LK5wAhXSp2NWYXFnUx33pELShFmEe7mpfB3L4DMp1buIydLKm2dSR4lnyW+BWVQI
BsI516ZKWTzycIPHCwUy2wzIAtkkzVayxgSFlqkaEIaHumCu+liXo1FCu1wz7khquFNmeKAw3tdK
cpOnnzsrP7Ix9Fk4HUImm6TYtKKlzwLZO4D6iKyHBue8sQ2EPAR4ymkOw4l3WshxsX7NFRli2+aS
roQJVw9lJA7a1kRqSAueK+M9ndOj3Ya7BaX+H87jSpKwqKysu8RooNYUodWVWDdmYSI6NQ/9WD4k
HfEagB1bc+JfF7tVAUHnwp/lFA5lgR9hhAdyowR4AFnjJpgOZXXtcDu7G6fJjVL1MeTgCknIIei7
l7wyHsx46DCVne1rkNupIEq//lGbW2xggI/AmFVdbIlMJ3CHD/1yfJA1zaKdHXqG7gUoYUzfrkva
PKgrSYL2g9nYpQpCS1cfv+jUybNDhgoAeg0CoMoa/Pt1acseig8DEOP+1kvwSOVEdGCjLT4XTChk
+gR4JEeVogzKpAjOJxpSBs7TxZKYEw++zhoHMaFkizad60qV5eerZyHtWB+BUw9b1HefqN3dRj1A
yoL3oIl83Yj9OPpaFLJO6q1KOka1fy+gSKaS8Cipq0UqOnN3NI6PqqG5Ki98bnYHxPBI7QMMpg6e
Oae7SKl8K/xKlPAxi47/004agqvtasUIxhwfEhDN0wGwaLXxvlI6iVPYyghRAwAzBsVkmikOE5oZ
xifsFC+v0GS7ITEOyfzXgJEIFtcitPON5E0Tj6ECD9fy8JSY0a2hR+/BPO+vL9imI11pQs/FlLQr
rW6CJvoUHpu2ulP5s1pYaFqR4ZxtVdjQxqqDrVAD0yNG+s5F6YDDV2hkIyoMewcIRDN7zkAZSN9N
/dM47/rggYHeW+dO3/utdDZ7UeTijK+kC+sZIV5u9QaKashwlfqTEZ0iyx2qG63xs/6bgS8B3Gjm
cg09b4PEm2+6s5VwYZVbc6j7Znmpl3GDZ587G/sw7r0wfytsAHVKrPNy+n2xnZU44XYMw6haqCFx
d8z3jPsVmvEZ389xg7jqmSrPmeaNiaQUvGlIS5PyciDACrB4v5XjUWxAgdolZFZBdCwa7hioHwJa
cN9Dxes2u3kNWQt9rQrkMCAGnYviE8unQMObnUUcPXaqr/T6PsMLY9Y/4dqSuJQtxfBqh8GCtImA
9eRc2lSGOgNMEgJ+agLJK81+dLXNXS0EqNyssbfrum0VWlBvIwZgXkymETFJFZa21RIGcejk0/dt
Wt12bV0CcCocjzyZDECf0u9dXLfg6O5Lj45W6FTB/JIbFZP4hq0LC04dNXFQSjCkss411/KOjoiy
QGCb2Se9rzFvbt5l0lfWhrmi/rZksZbKN+BmhDurS0KuWZQjlRk/W8XXClQnozdM3EXXVVSABlNZ
yhbX1/lyVyETCTr0XFOMyIp9OoqlRXEZQGaSu2r7EluNUxrHEoCX/5uc5TtWx8LU+iQkBRL7k+l2
/ctU7Mz5oZGhycq0EQKYKhmYEVnQhgHjKLIKJ1dfdIKq7Ot1bS4tYlk1mCc6jglYzASLqOOo7Ei3
aJO9DPypIA+1LjG6y8N9LkLwXRGrZtteRIzmt9A8Ahc3LFFK/znLahGXdzjV0aNlokbPUEoXWx86
sM4o09K4PVZPYWM/E6uXZM43JVh4DyHbh4MsNnVQNYmCOEBZoF+gRD+AcXh9N7Z2HbTWy4AyXpZI
AJ/bVh9VUzv+KgGYby3d0QBc5cFDEXf/YMNrOULgqo0F+t0GJOCM3AuzzAnNtzBDSUpGWbe1XiiA
oQSF7BVDpU3Qp0PgVhnIjzX2g1b+lw0yfOxfLOrnQQCeVEiuGJjrpgjfBPs1FLMiI0cIXt1iruP4
RQsd06v94Eu7n3xgeTjvd9qJ7piPqTmg4eTodOan0MMDz8ETFj2aC3ALqt3TXhbuXWLhovEHLh8v
DRNJHzz9zpVvMONVTAUi155VTju+kh6wlGbuoIUdgHx3tv1TN5Knjva7NHkivD2gAvTaa9RbAKON
sIT7qmWv7I2zyNDMDj5rXEfwlcJyNX0WtCCDRjRtZDfB3N80sbqnNdtNOJbTLCvvbolTUX8EhqSJ
e0cMIcoyS9PBhJ017Vx9nswAZKX5bJmaW2ZZmznJpOqDm/Q1OxRKjsk7XecmMDXN4RTWIfftfs4s
JzWmX4TbFhreSMLbtwD5rUdWcl2Gxrr1vSgkGSDmA4y3JnanBTMPkGjH8kx46gBglnjKPJ6suLwd
le5HEffu9fO+dVGC3wmmqwEwFfelcEAmcIKNobXEsEoTOxj19AZAettG45nz5DW1jQxTDnSTYY/W
QsnuXDgbSKaYQrPgyRB72YJf7oqpL8cuq1xlNlAldk3NqzoKAkv/upIXiyrIEc7BlDQKXeBMUN9v
7000wdXFnoLzTbFyd5DVmZbI4swfQBgasDGtQZbAVTx0UTc3WoaMIFrrWu7WmP9ykNwa38sCOQ2i
Fz/iLJ32ZcOBUNj0uaRSs7WkDA3oKLqD4sMW08uY9oqLfsTgYAgKUCeZm+6RIdjzYgbS2Xkee4m8
raVFIQ/Q9sA5IQBhOncxoEznKL9D2zqfHN6/2+2pDw5qeBfL3seXloqFXYkSidTnMteBkYSODH1k
gaMyjmRv9Il1hksL9qmqqz1RjO9TpR0nQGRdt6BN4Qs1PTob0WhomYKeTd2VUx2gSIR7OThmE813
eh9+AlPRManHDLAACXDP2ADqQPtE6qnaXf+Ai9eeoLxwTAuwjXISYp2BdfXIMSgfMvVBKRs35ZlT
zRja50yRjLtu2RLsCOoyJOZQcT7fWyuprWogiyXjr0FcJXhT49SbZENHm7qt5GjncgJWtzyhkGMF
g3dXeGURunb9qKQ7S5N4gk1RKL+g8oKW0YuHl4m2vJ6yonJLPMvDON+HplN3XteoB6bfWJmkAWFT
HB46KHFb8HMiwGbAKsBCjrCanoTxoZ4N1VXqBIAOaK27t3Nb9bIY3b/ZEErsdfFoohP6xY6DZBJD
XnU5tqsnAq21oImnunKr/AGOwlGzA6n3/2CSC53Q/5OxKL+SkaQFDcgAGWNifut4ehPEsdtbwYtq
G0czahyqyEZat9bTRNcAepqRDsBtdS6S50NtzYhR3UF9VRTXDj+b87EdXjFoCkxx77p+W458LUy4
ncpeCyIzAXq+icx0xH/oCeZpfiGAfM2UyAmGm5hJovutbbNAyYu5TDwjDPEyrqKYk2QRqajzblS7
09zFu34wJM7kMiEAb2KBjxMPZCykJY7fzZhRa9Gkiua2oXcM+hLGLrd20bRDPKOF32nqVPl/iuWx
XIbWvLWoaL5nBp56aDMW+0sSzJcwVuGsk3HE/Rv7efxGzPfeOIXmcwFmqlL2vtzyYhZdRoIRBqKC
JXhuow/RaqdgTdVIA9OFeupzzY/Y6DaFLFG+eUusZIm9pdYYAYcAOAuunv6IpsLNA/SFMWa8NSHS
5EV51Lqxdgia4S0Svl83162bGBOiKNOhYcwAaMr52QCmA297guvRzjg86bONwKMgGegUgVVQSRyb
TJhwNuaZsxFD3WCWoN/tcK91mZclH3Xtj/SvcZAXW13pJQRvzdymaWMuotR3Lfsayhpal08VXeWC
04auIORu8PA9X7eQdKFV2fj9rZ2/qBH/puUycOBtEbapg1iZIDEkiKhIQ+2yhtEPqZcB3wBFYkkY
/2u451KL3yLE4R+QTeUkSxHimg9ljKfoeEz302P9Sd8ZL4bztfqp+oFf+q1voYPQkeGEbvotBoJP
TGKYFqK08zWcg44PSYdr1SQYuAMrX2t7BT9cN/At548p0d9ChDCh4Rm1mgFCqP1Wm8c88zQQFeMg
YITnIf9+Xdjmlq2ECaepHIOpZuDwApWE4qhIneoynLDNNUOiEIxrGH29yDgrRRGbWlNV4C5U0UOd
BLEbZm9qIpuQ2ZaDBACcArGouDfAucBh7RGDWFY07AneAX7Ko8JT1VZGMLS5Q0BZRp8JHnTQ6twM
FAIkZYzxwQWRxu+MUxIjx/wfcBIcUrzS4PnvtwiubqmwosvYtAVp9hxFaFaEyVfTR4envNJLcmFb
K/dHwAVtCebTLTDJQ4AxfDWhRG2eItmVIZMhnJwIEOxtkUDGZOzs5ImyewTa19dp6wJcqyGcm4r0
pOpbiBj4bZS4enuseg8DfNelyBQRDgwr8CTtKaQ0tAV7ZQpqCdvJu8a/Lmbr4gGxC0L4ZfoK5Yxz
EzMVDYncxQlo9a6znMh+S4cK+Znvhf3zuqRNhVaSlmVdh7d2PyG0hiRMezlGHWDSZp+1koDvssqN
222tz6LvSkqtTelUDVg2Hs9PDHCBQ41rO1LRBJG+cbXzIrvDxk1ujBFZfe64gxFj9Iol9009yj5G
trjL+V59TEayttDp8lw5KQ/2CyZWPNVJdUc1HXtPjsFh8go/ebM+ZIAnm4HTehmEszzprNWmBIs9
WqAnafKHeC53WY2UEFiyRl134Lz286B5EWAVru/zltNaibYExIMIb9we/fVIDsV34/itzgB1648R
8E29WX35a1l4u+DxgiuS4F0oqMmtIKJl00FWGeFwfB/AkTsADXPY6/yUyHzL1qpCnG6gaRPzkURs
ec5AS2IbCV7vVqSgCQ9hKeuQmIndTgEmPR9+TBG6hUmL/pTscF3TjdNzJlo4PZnedG2TQdNcvUsq
P6vfi0AiYsNaIcLCpB3a71FPFFxBYVTA+1ZapETqp6T3FN1PAE3HgYcu6efe1AVJPYo0F3rWxS40
PqUqi00sIzcO2nSKyvdkeL2+XJu6rEQs4cj65ClAYghiiMAIQdLf1XoN/CJ/Hg82P16XtHEbYKrk
jzLCqs3NAICkChvTpQB2OU3VlzF84sm361IWQxbCUczRIZzGa8RgGPEQ9MkV3gJ8G3dOhp4xx3aL
r9TvbzVHNke19ZTVgNiHdLmpoc4jFnrT2DCyMlps+246hc/TfbyfvivH8JhDWi9JWG+567U0kVzB
LO2KRAqp3Ow22ie31W20i++sW4BA7QEItW/2MkSjjTgUOXJAIRM8X1HAEjyGmRZNhMZShFQMQN+o
T2AI7vpWbVn3HwmY1z7fqlSLMXLfQwJRHvl4a7XHXMabt71Jv7UwxDYdS5nNIeCQMT3N3nSfod/u
R+NPu+Aj+qLs/uG5pQHxDMMlcH5MFcPQpRjGZ1rDy+YEw/25jcaHoc0lAc/WQVpJEdPRZtVTUg2I
33v9U6ejP/amSD46WS/Vxu201kXMwepBDmrmGLokNmhRdKccb7JkpyQfNr0v5qe/NwUNg0zIsltI
Y4hnyerNJk/rpnKjqdGQ8kID0zBXkW/OFpOs3pZdI5NOCKbaKcYUBQeh9HjwIKmOCz8cvHbubiZi
//3FjucoQFPwKsbzSkz8MCviuRbg1R3VFEHc6JYYNtOQ0UpK+0mPvllUBsy/5cUx1I6aK0MtDUM5
50epQwA8hMtTa8Gf63gNQrxnhh5TBhD4mEleJzJh2rmwmtZ9n6lLJFz4Zd+7mDFp5wRlVL83d9ft
Ysubr/USYvtSqVAgDCCKj/cExCOtBtyWxM9zrw06zO4/KgjFr4vc8kprkcKF2Awpn3iHuLgoylNa
2J86Q7ujeiTjONo6X7ARJOcZqnCY4DtfRcwddk2o4BSPnepo6XttvgPrakCTSAzoZUmAvb2Ov4WJ
SZqyy6fS1CCsCqPDkBW30dQf7C44xjrwCs35P83A0LGlENlU35avWmkpQhJEBNNvSQovAiRMMLm/
jaGGcQGwXsvqDpd0NSharyUJVtkHXZLxRcVBq75GKiClSMvcEoQEZjX6OaFeQqKH0fpMQJBVWm+4
S/eYhHY6Y3jQqtdw1FFqWmikufcPBqUiXAR03zKOLMQ9BVUyWpk4m6CMPrQtHHbc/aznRuJ0Nk8l
8q9AmjOWgVDBBagtAdaDAhdqkNc2eOnoQ1Ps5x/h9PEP6gBbAu2KyG0DtPjcbge75ko9w3+mqDtO
eBbaZuK2spb5TW0QdACnQ0daTwzj6qzNo1qHFGKkT/gWN82SZwz/e3lWnjpVdilcTpss1rOSJ1jP
XM4zXBnCYDxuwRlJfszRl3LMXdLrO1SD7mZ1eg3Im9miPSWTAeZsHpKVcMHLpaPCMzBPwKGS7MZi
LzkJXgChszOxsv+weStJgnOrqDqr1MKylil4hPdT8qU3n66L2FQG3XQIjZEfA+j0uX1U48D1toAy
cfSjoZ5V7OJ2r2Cs5LqY7R37I0eMgkIcd20AaqS7IP7vQr9NHBR0HlngZ75yW8kmZzavhZU4weyr
NM5Zk0It0mLgCaNe4+Dm9r+4ipUQwQrtDjzCcbM8xoaXejhk7XMSHq+vm0wPwdaUMgutOIEeKoMC
5W7SIhfjtH8vBFgAePvDIwP0W7CBMF9YiksIKevb3PSb+jaSoqEurwPxoYfKGhweRfcmtRc7XD1c
4wpVB3MkCLKs7/30GkamMzKUS/X7Hn5pBLh58mLl/1ATwrvyj9TFb62k4oE72WYEqajio3vUNWxZ
7mTj/EAhNHqAuA8tdGIXT43uAfgC+HF91N5SisdXTMNv/cjQUwNuousbteFmgQSCLj2gX+LdIsaN
w4R5cfSOLmXfH2AN9owpPSrF5FmsdWjy/bqwDdM7EyZYN7q9wJY7QFienXr0sw2mMwyS8uDm6q0U
Esw7q+aZqhypmRmdSLP2pmXPaTs4kYxLbCOgOtNFcKRgdSRthb9urI1v6OHbmd10yG2gV1j23dTT
t3AofCORmZ9sCZefr8zPmDUAB+TLfqHGaqCfIy8fJllNbfl24WSd6SacLMvqQ7XC9IwbKuUxt2oH
UIKS5i2ZHsIx6mO9HLMQeiQjwOm60RlbG4pkkutuI8Y+02T5+Wq5osJG2DtCzGzuje7W6nZjoy3n
yWFd7sowurfXDbgioD/GM0y8+bpczZndwntXE0YZ2ps6luWcfpXSL7fmtwjx0sswWlyMCkSwHT0M
7gQ2RPCv3yhv9+Rh+BzeUld7RfvLXbUP/LRx0m/5z1T2EVs3L1b1z0cIVyFrG6uol+QuQML7Adw0
tyPYlUrXLJwK08C96qIyasjEbruqP1IF7xHZXOnUElKzmjktgDPzzxWA1qPRCUeJE5FspNgpTMc4
bYE8gVDaqECYvbcUWfSy7T7+KCO4j1LhZdXaiwQ8aK0BtJr+kOzzFN11lQdoElASX/e9stUTHEeM
KuI45xA4194cePP8GGMqoY/Rc/u3IHQMRYaVdQjeYyjsvMkJJLVkP/XI6qlOocqyoRuX/5kQwX/U
etEC3nSJxia08HpG/NEUXzowV3DypUi8SQMQzv76CsqMQvAlgCfBqLgOvaj63gdfpKnKbZf4xySE
mEmtuWGwEb+/s6OvyjQcSF58dBXbXVdjqzSzXjqx6tQZVcTnxbirUHcUa2clhzYEaTtB8e/OKLxC
O7FCJlSyeGKcETfGmPcGHDEM3TrGPqkc9VAAvwP+Q9fc+kF5hQ8pOu+6soutXbhLAJECM5+hI/ky
h43IJ9Ag1hpCL87JkSIfZirfzUzWBrOp4G9JF7nsRo1J3veQNIE1yGhKp2r/5VytJAheFwC4fU+W
uwxjn47Jv7NwBz6/6+u1eV+uZIg+1qrbpKGwDZZ9NuyXObxHZ8CYdZ5JP1LZAMCmSwJaKyJdikyC
WCNUlcGsQU+CM6w9URXVGssb29s+fqhkgIibR2slSXBJGEbp+1RfvEX7TJjHiG/L+NO26jMUeLe/
tRE8Eg21uJwHaDMoCJi4r9DOLzRfrToQ/bklsARzywkpuh3f0/xzyd2hlxyybRP88wWCg5qqGrF1
By3b8gemKgsZQ9DmnbXSUHBQc2bPQT4uGhbv4fAMVuBWeQx6HFwvbxNwGsr67iUGYgv1ITYXgV5E
UAhkXChpu8HsDuH3UI8AefYv1+Mf3cTkmTE02tyriy0iP6ks+/Upnj7x9MRkZTWZUsIRo2nZDYCY
hKRBQZ/yTaxEGNl0jPH7KOtt2PR+FGlH4LejP07sWKnnqauDJUNCrA+l05wQQJbssZV1Y2+erpUY
8XRpcdaGS0JwNr8a4HEabo1Akr7eNO2VCOFwdRZXe3N5OQ7WS9T9nGRT0TIVhKPDgJtLwwArpRUg
q0xDj/R7KkO0kQkRzs+k19bAl3XSOLjkaO528Z6Gn657cIkQ8XbPmybpkCfAuxT3ECD7Z4UBL1IG
JSWTItxFDcfMSbtkS1XzLdK/xOE+GyWtD5cMkUsc+WfPLeGgAE6vztJFE1N17MOQAzj/i/aYPFiP
6n3tJR/k2HoZeOA9kIWBuaXACOeNInGpm4d19Q1CNqG20ABsLTHfqNgu4+8x6Kib8jaNb1V7dK7v
3Fap+kzh5RCsHqtKrEWpWUNYWH0NtAlINIM3Vz+D8TWNQGGfUK8fiN/ZtlfX+Y4Z+efrHyBd8WXX
Vx8QBWWh4qZEBLpTb9VdgDznTvOHnzl4VT3jOO/L2+Cm8Yt3snsKv7Wn9+vyl0N2EaytFlvwI12n
Gtm8PJ/D4YtevSl0PvDG2GWqipKmYTlFmsoYYJZfeU2k4FfKiAeDtcQ7HaiNMFlhBz7HYVG4JK6S
nRfBv5hG0ajjopo2Ha0RjMAfiowASCZC8C5dM+sE1z9M1d6Z43ORfZMOGWiS4yBeyBM1q9KeoUZy
C9bqvfoMdF1/fEQ82sxeeMf2hepWH9oueE4+jA9QRR20+961vTe6z71clhCQaCze2TXgOKY+/LV5
r1n/aLfPeiy5d7ZFLCABKKzjGSHYR5fRoSbLiZjmHtxhhzR402TdHNuL+keGYBu9oQWjakFGnE1v
cd6BQUbfpWPgVFX5udBlLSqbpwy9KQCmMNHRzgTXXTes0XKK+MPEQFENSm673/Em9urqFCVHIqto
bCeL0Gqho1Ea41fiwE9uFG0+5hOSvs/tO3qlYSLxLUbsQIT4qN+3sjLw5oleiRNujSaYU3syoV5M
PuvTyaqPUenm1vG6q7rEM1sup5UY4WLAUHNhDSW0Ug7W0+STu/hESy/7qL6AyeiY7JNT+sjcwL8u
dtMcV1KFG4KlGWpuBaR29BatjWT8iBSJZoubuPCImN9TUQsAHpT4KBuaTDPyEPWNDOO05KCmftvn
jjZ6bbjXTcAcpR//oNNKoOD1mx7QN1SBTpk1abcGomM36BlKk2Tikht2I4oEOSPK1oBmQfVanLdR
g1xpqAp0+p6PHNP0RrvvqrKVBC6bm7RSSPAZs1WlyTijAbG306e5iNw4NG+yUZJA37TzlRTBawDK
M2jDHlKMbG/R06A/5gToSIfrm/MLOOaaOYi3ihGU6Wgv3ZRz6GGOOyONY0T3deWP5TsvXSu+wRhd
HNzwFvgsLmU7+58e78AsBUwL2A9RhDqPSgY9ifTBWCpuKIXR8ZZNXwyZD960+pUMYTUpWnB0hqLH
kiCIqJfn38zuazf7avCj1v1aNqi/uXkrccKqgsSxI00AlXT9E5u+qxpI1m+kmb4NcwftLECeQAuH
Gp8hLJw1Zawslr1rp9Hl9bcokNjgpqWvBAirNuiRHlcmBDTdPs1POf0PcIbXDXBrY5CPopaxXJA4
uuebj/F/JbLATexSwGA8V1F3shn6zOY+YSetSqejlhfmbiztF01vZdCuW9uEFlgLjYkY+7hgPwNS
zMjsYoRrMp5N8wmtj6N2k8rSNlurSDXgMQNtDE3EYh/YoHVKVUd0OWKaF8TkGLLZUwq6v76SG9aA
5koMZMMkkGsTaxotXKISWyxzCSbeXRIFxMmqWhaFXmaXMTD5C/wKswYohoutjzGJWgV9iA3A2rLR
ibMuQgFFubXi+L80AumOGVUeAIAKHzBSoVebQ/Pzup4Xy4kPwC8A6TBBfxK27dxiymnUKnT/N2AS
4KGD/wz43Wn4Figt969LWsz7zDf+kgRUarBcoANJnHRfAGoTMD40rq0HH0XGOaADcCt3QN0cGeiu
SFM7DTMn77rY5dheEyucugQwwwFVIbYGfYzO/dj0AIPhREXghHx3XdaF0QgqCo6qaBoM1SlYzLg1
0QSMDa0O1yVsb9fvRRQbE6sGFc0EctzYujfQJDQMN42MnebiHJ9rIfYgWj1B5rLDioXFz7hBQ2yk
OSUJH7qaSzzihbtaJCEzgY4XJNwwKHZufMSIIxbo6BGrk9OQEa8ybsH35kyqO9LcodUu6nLJFm2a
w0qk4OVJNJgEYNONq3Ng2JSqE6v9S1rUHmEKmN5kyE6ba7kSJ1hf3Dccbc8Ql7HJAR6JwZ/qdgIO
yvN1u9iUg56UhdEUXKK6oBbYOQp1mgA1ZtjlTRSYyL7kvoJRSKOQdd9truBKlKBSbqQ2Z7yDx2jB
0v7VGA9xOqL7pnAbQwbcuS0LOH0oFwK6S+xz7zVrqPICpshobzlT+dWMslOtaZEHgMRDo0uJAJfn
3IW3WIAB/69AcWyEAXek4AQnGLfskVT6yYjbmzYkx6L/1EX1AyaEHUAT39Y5ccw+O17fxc3TDSQw
dZnNBkaqsIuApymDDGChbqagrF1TJ5i/BUw25LFpKyspwgaWuVb2XQIpJIo9pedHEiW7HrV0BECS
4H7zfkN/PWgVgBaBuEq4Xqy2Gpowhyyl8zWeeRhicRLMg4deBfYVK/TGkDpSGKnNdQRaA/DQF7As
8VbVeqPOs2GAX5mC3Whg7lSliWconaTxYdN//ZEjokhMkTLgkcQbtIfaKAl/aQt/KHqHW/sE/Mis
+Q4kLf+6iSybc2GgK5FCPmK0tIIpFCIzbJgdebg5ee629ZcEaT9iSPZPJk1ID+BxtsRIWEh9cLTg
JVSeDfsu0l8AzBnKAABliynEroNRGHpBIMvgNfLwHtAyuxlhwXsBcK5R9VIg8F1fS5nE5TpfJXDT
SlnIYSBRBTtKx7iX2OgrmVUvxMkGkvRbFo8PRl/9uC52M0pYbaFwJtRCjblVQmwIctG8zrxIl/Zn
b24cgjpdQ3s7XvDCYmoFoI7MeEKcoNxG/L2pP3XtDQ09VTskpdMUh1zfzXOG4ZAni0SOQQDefWP2
R8TVQEBxryu8eRxXHyOscxPnLZ8yKMyN57yf/Cq9AcaoRMjmqq6ECKuK1GPChhoap+mJNqNfT3/d
HbFEK+DrxlSCrYMVSZBgYquyjs/wZVhClf9o9QBwCY5Vy8CyN9drJWhx4Gu71GlQJZh4cAdUw0ue
uCF9Vw2J77oUohP8AeIuYIWAYSQ4kiZTtQy0SnAkgFVUeLwv0bpf2upfb8u5GMGDKGYc0pRi7/Fs
5ICEJoE/xQChuW5hl1fauRTB3BW81jreQRkLj8I8eW+y2KmDbwP78i9yABsMRDJECeL72hqRVMkM
xD56Z+yBeHFobLNy6NDtB0OTVUEu3ROUAn4sg7GpsGxhhzQLY7mjPoL6F2YQTS80cS3TixTdYQna
9zGaKaN4uDxD5xKFzcojaqQhclZuacz3mN1wOjt8ur6Cm2a3QOcjEQJYCLENnZsjOOYnKKVQlFyK
Qf9IdTPYB6ktm924jB0XCB99oa1Deyk4Xs9PEXo/51GddHBnpOVJiw68o/c6BpjqzwB+va7UZX57
gQtCvgX4e5QaF0yyfVtqqZUbCBsnV/20Iy+joz2VbnUDChbAkXjDp9Dtv6kyhtRfIMLn0cC5XGHD
1DZOrclgjWs6r9Ypu50fW39+4Lsn1c3wb71T7Hv8sxk6tvPKfOS1PjBc4gMvzAfuyyF5V13DIZ7t
lrel1/nDB/1xfWUui6TCyggn0ypLzGfQ5Qsfon30Wn2YfuRanu3jC24qfwC87nyyHO25cE7RngIc
UeKALm/C8yVabH7lTGdSo/I+4gNi9dQ0H6rxqiZHPX+cKG4KiXFvhLvnwoQrIiZaWCozhGmZp+p3
lPmhghk5ECk1u6B6aQJ/riQuadPMV6YnXBbTwJMCkCN4IgH9m/aApTd9A7EhDw6m7AbcWkvgEhHk
FnF+ARdwvpYgYgt4qZg4UqUzKtQBa6kzocY/h9zrmxsZk9hlMQzGs5YnmDdwl3TwaUNekb51upOR
+7z6gtefa5d3ygQaiZ3VAw1Mcpls+V1k5cCeh5eDZYicl2M1KlGaBbCY8SFIjkqMge7QVyPbSUHG
Q96sv26ngZr6Qi6AHCDw6MWUph23cwrMUuCEp7uh+WKW72MgOYeX/BvnMsTEUc20SusaBTdX07zM
xez1/Veexl/0PHSaSX1UKx0p9cwj1gAGztBP5w+Q4knO4mXPhvAVggElWRzhM6Dp0vlXsW91UDzl
Y7lTgb4Xa+/zEOIpc6so8b7hPcCdM0mBeuuwrFb6l7daOYO0VFluF1gFA1yFdVU5s/4xq7cseTTH
x+ueb8uK1qIEx1dipK82W6hKkHdsqgbA6R7tfwBzCcF22h5M/i/OZy1R8HQlo4nZzpCYTq9Jvcc0
ZljmmFauvI6/tWboR8RtyN/nPM+MV6SsGxsEJPMidTTfSh2EJrKYS7aQgoOzcpW1bQUBbTFHTgg8
LGXgTlvEIOQrfUqD9wIgOXPBnq9v4JazWy+nED8obVBVADODszMCZzBu9LRzzM50q+i/JDnGf5+V
WdYRORKU/THiLoaWcwcS4YzANMP854Ax4Yw5he3l6tt1rbbir7UYwUi0Guge5nICujk5BO10p3e6
T7Ra8rrYCsjXYoSLkMVdSFqMVy8VwmJYLiW6AyyBCbak6/r8f1zKn3UTzIPWwZSECiQ1QJtF77XP
4g9j9jRzTwfgPO+WJzxz58hD36cs7FvclRh+LeTIGKlEUzZQEM7vQ2ts1XLW0VY+ZGz4L0/1cW+k
c3IsKtPqnT4P+LNS6e3HzPXa401fnnRWDX6T5H/debc4VnXBA0HldQE7Of8Smhl9bDZR6+Zc96Lk
tUpnF68EXffNWJK0/3WiL7ReyVoO7MqJBiND01cLrc3m/3B2ZbuS4kj0i5BYDMavQG5337cXVNsF
s5sdvn4OJU1Xpi9Kq6rnoVtTUkXahMPhiBPndAEfZtiEsTl5FlAdrNl7bk0BlnnZ2ulOmM47rWJP
h0BPPw5Xev8JLvct3P+Q6T+YEWM8hO2sUdslPHwQdXLZNqWfsb+W38X+OPjC8JPlSSDXIWEkAslt
24Dw8KWAFBLXHc+KVP3/1evlaGekmK/FVQpdMOyMpv8ai8NQbyvtskSpWFe9OFSWpGPMwC6bxDks
uSzyS7opqqdSf4tEvCmrVHFrrwbgo1VJZzlCmQyYTvhWkW3b+lHrfAhA+2D18nKb+1r3avAXxaH+
Mq8kubN0qJEjgWTDwaG26S6xD1q30TF8kzh+WAd9d88mVLFUnJjrKdLROqWAzwR4vVqKPbWqe9rB
Z+3LrHnNZgD3jWhb1C0IOVCYvJ9cr2YX6bRVLHo1NBvQk8D4DUaZZSyRsKaQNi1vfBsTgnXsD07n
kXg/JzcIJlX94UYNxrQejBE0l08Du3B0CBWrJpy/ghZ/b/2fXyFtPUmnrhpM/Ap6e+u8Q2lyVwfJ
AdpXukf8FjmiNwT6ofR/VF7sfaI9qG/TQNtmGxbM7+d3ZPUGPtoQ6YMYYgagtcNPGTUn9czhA6US
7lmYt+50cbBJE4ydrZrFX32xkiOrUijNoojFjQGrENbwii2IbH59sBvuhT9jPFahD4cNAM+kB0le
SI4etP2oetarHEEKsNzEYGMW4xekmE0VcIQ4KCsVftpaHk9fw/h/H1pGp5YosyeZDSv6rsk33d7c
YUT68L0O8u+2Z/2c/GhTvYaa5wb8UFz0m9Yb/eHdevgBROK2PGT+EKSB+hAu/nXuZ0l3ate0ltsv
PysaDZYgc3ZsQKtjzJhE9fis9a7xYECIfvDpAHhL03GIMCc5734RIwH9ZBpO7LtOWAKIlcGu9TZ3
Wy8qGAGh2Ri2mCRKwbEACpUPtBqqfUYju92aQ8oCQHXppgVRYee1VcUAYI1FGG1yNxMXUWK3+5z2
1mVJBaq+QjPuR71zHlHd4CgGU0pAQlS5r3kzhBdpHU2RBzmxLsBhQkXdGuabgrJsl9TU3rli5huh
aRBzdrviKk8aGqB4DVGdvG6fs3IaLkKHxf5oijLzwJA2XLOqKe5KiCd/A7Gee50DydZ5DdSpk0Av
e+psQ5sUFw3o3EHgyOxtAXiQN3KNoITcWO+8Tbu7Ek6dB2yMgIcs5yKY2zx+0pLe8bI4d+/arJ+o
lwKsgorMFFrA+rk2BGbbyfmhY+suYxEVLSqQUEjwB7DrWZ5g8biHzlJ4sLWMDgjQor3oGKtf3Lmf
noDMFHfuOMa3jR6lF1AoMw5Cp8YmG3r9kwsTUm9lrb/3rckOfRHjbwzdOt9WExWTP09Ge6jR7LqI
UqLf6+EQgR3FLNznXu/b61hMTgVkv178DGeqbcPY6cJFkdPaG2AChpxTlNXkooNskOOZccuKLUpl
pPPqMLSB0AzTDpPg+mBOnpuYxsM0NtE9Cc0Yxc8qC28a5ph3KATEFihl3fyD1lHYgPM+qjg2vtYg
NSQo20MmhtzpYdpexLmlXTOnzVq/0t1kUzvh9Ok0DvHLOSna3fnQ+Ls8f+6YSKURMqMSmeo4JuY1
f0Cu+ZEEd+lFGPwoPL4zb8sDD16HS3qYtrGnqQLU72rBOetSopPHTcn6JUa6u+8dinb7+HEo/Pm+
8Mz3eeNukntoE9MrehveYMo99lQDNaspCYPUtQNhQnBXSvanDAeaRClW35bEaydx7ZDZ3YTd8C1P
3B9p3V3RAh/NLqfD+Y3/OrgoZZLS/Ti2LB2cssfStR9tB6rpqxivXjcU4ATpIWjq1fQRmkx6sjHj
j0iMnl1SRVd2LUQeJ7PSvThaMWiFISLgU5EHemxvU/IwkfGu7lQlhdUHDuBvaGVAke0LvJkLC7Td
Yw4gq9FsQ6uBhqnLvqWgmtrWVo8L0ME4nqWhxq1noEPWDFTlyrJQVG3W1otK3H+/Qtpy2talq6OJ
CPpdcRNq445ohznfCYzZnP+4y8Z9cesjQ9LG9lAm09CpbPwOlH2eNWXfQNDwaevae8ddr59V52i1
XoxZCWsB3wFBLj8gtSxl9kiSxm+HSwv36uQGcB8D91Ab4ZkY9ON1omICWlukDe4a0HIj2UW54fT5
RtrJ7LIJNvX6e0GRzdivTm17bvdqq1BJ6+tDVdMBgySw5HJRAyRD+sIu3Cwka9HoW+OlDf1yrQtc
QPAo2XLoXRl/zdePE2rjIWyh7w3Eidz46RmPqr4F+hq3nGd3yWXc8k2FUsd5Z1nL0myINBsQNYah
39wjR8/gqJty0Yd4LpTzvk6Z52jXZvt53sbyjJMd8tiG9MxDHcFilgkbEa3E1qjb/iDSSDUnsXa+
jq1ID7xwmqxOGLDSD1BBTpd57BS0gEE9Roqn5LpDWChwAX6ANqqsmsedoko0Dabsod7MAx4TuC+R
EPmiKQ+2aB2wpudeXLsBqSzVcVv7YhA0xP8IAhqRCWcSMAEU9tIKKrWrZrxPw+tCRRe29sGOTMiE
M1FXCPDiwYQoJig4VsEArczzPrF29yFi/LeFUjScDZZ2YsBzPNWucJgDa0rfoHv5nGjZhxEiiGTE
q1pVN3X9y4GhfKEyXPqc0qPETvHmgpZ041f1PrS81Nj1bEtMkEb5zjxiaN+juWrOYO2DASgDvTod
l7zz+616dMRIN2lQH8VSmfVgwx+hXOeo2JtWbfxm3tMBwAYg4jQcjrmYWVlhXZkTXQpzZ/bVvqp+
nf9mq50s+8iKdJCT1gXH+gArHAolxhTjlkwfRDjeNsT1jbDufYwiB6QfgqG2nxgUj4Lzv2A16h/9
gGUbjrYyrEB0X+bI2Np0enMA0h9n/kOzqr3eAXatJEpbDSlH5iQntXOjH/oQ6y3iXYtB4PG15S99
pyr+rlUIAPND5RUVLx0SLdKq8jgHxxHywLlLf866+zM3p41NU89qoque/OhF7fEOwLHO4hcEs4hu
jqHYQoDijDlxAv6ln5VrXHMO6cdWlbYofpw8W15Qp+VRiC0fZk/wy9nddSXYwRsf2lpB/deEi8ut
51A0EJkDbR9H8mOobTRhtGxF4U5eVRhBDTYyUhSKwv5q9DkyIznySIwBNIYwk/SvbXXbzWAPIls3
c6HxuE9mVPj/WhZHWpjkuVNrhCLuYVHPZ791o8xzARAvF32u80dkPRL82UHJZ6PYqYjRLDtIn1P7
BnzXXpVYCiOr+wcg7DIEAZy2fAdBMLbimKlr/BAQpSZ9HZKbaEpAz/wNGte4AL0Gz9rz61o9i67O
3N9qY1BiOD0kWdV1TmiWiD321hXubmh2ZCHdM7bn7azuH5DLNvi0dXB5Sx8qRWI5lyns2EC4z+QQ
o3LaaenmvJXVQHZkRfpKuYsqSDJjA4VdXRXNlG2jVnunrTt7ptndl1HiKCyurev4Tpf2LzfCQcuW
tMFOdK9OyyCaLuP41/llrd6vmGhyQUe+1HDkVFmPjIxrLqxkafyO/94ZtbuvabVJwvm6sC0gzO4L
6K6iWlMqOjpfbyeAzEwoPRNIZoCJTx46HucUU0izBjX0ngX1oO81HVPxeglFPHurgZ1x5oPP0cPG
6F1fRYpO+RIyTpLcxToQlcsvwMSi3EEuMNEw5yGDfn30fYiBBWpUgMovJwAWgK6A4ivFMwQHQToB
fTQKqw9TqO1tSHwQxuVYbLri7W8/oWRGqskwp9PQwMU26i+VuYmere/6+xSYzjWJvGl33tgXp5Rs
SeF+hPJQa0ew1dMD8nSPi1vmKhz/a0fktxFIhGH2HW8ceTisqWc+102U+UibtymocTwUxw2ftsa0
Qx0k9Qp7EcorwQAzJu14A0Yx4fW4IS6avLvv23lS/KIvh3/5QTa0nhYREcQZadUWDzHfWiWZX5uf
GaXgiLoJoYbRsWFXlqMibq4eC5wHogPuCYCs/MKz+iZrEhuK25WBjNfMmysWWsCviVK899xJtmC0
vW2jmd6Yln6duFBRTeZUcTrWfBeK29AaBf0AoTI38IDibMVHIMWzjnk9OfDqI3HfHJVywNrOLtMS
roPK0qJ6dHpEhhI8ZnkHTSXiDhtzzA4OS4O4AejKeo/A9f733ntsTTopc2/2SVLDWgu0vTDNTUbv
hIqW8rd7yoEFrovnuQG0riFP9IYQlhj7MM78sXIGPDP73NJRssrJk8YSM0BRvAYwckyL+LIWArGB
JynKmADozwdwiddPo5V2s9dqlHxze5SfU5CsoORH8nRRji5ioKTwN3lN6zRPJeNGUIUVCshN0U6b
aHbyZ9Np7Q1pS+NJb4n2GdYl3WedrT/bYSj2WTvlAca156uYk/xF68IQABc0HO469Dr++vWLs4N8
w0JjEZeMKz+9wZYzRpRx7EY+/BhGB0QktH/GTOY/XSfEBVaeQKFE/1LVStq2qweCh04ZDl6af28m
MMVczgzMo75LNia96PPGq1T5x5fUalng8rbHpBgDgYb0GHBJS0MHIH0/cb9x/jhWaNtctZqXas96
vTe4IgJ/RZ7AHoCXGBiHEgt4tZcjdfSk6kCumpvLDAdpn/M+GDEmnGIiedOCbzB5AzlvBKvOjVsp
DK/dl8d2l3fHkd3EjAttANuT7zbtjtNxP0yGIktdiwZAPy71M0yPUBl6XrdDa2YFviCo5KrmAG71
SeS+7SzAcIWptYvs2JQUCtIywnOmhCk3gn5e5OwxdO3peaZITlUrkm6OKIFIZB3DTAjW02q8G9M3
lpd+OP2MlT30Lw+/xTFsIEdR18VEpjwoYnex0RRDi5Nm7Sl7YFAEYvZ9HT52gNaDMvR8LDXX/MHR
oYeL5hY6IvLUoCE0PHOt5ZaOvRniKKx6NGd8uY0m7pvwhUFIllx30bdpYXbZW+lnU92gNOUZyc7t
L3XyswYFY149ZvO+cAJe5A/nf+Da1h//PslfHdFYqR0hDAOBjQy6n7Y1vbea7y1XXJVfm2LYeOD9
IaKAWjPaFdIlZtVgz41t7ERtxl7Bd9l0l4G1BwrnbXovnCmIDVSu2mKTlbXXZR8V+rkhCJJ/2NZF
Or4U7ghiQUho3KsLn4t/yXfR8U+T3LwzAYIfl00QORSUcmz+BkVWlPgt9pTkWwe1/nRfakEW5aCU
VTj/mkMuT06wPoLXELMXpxEjHYE7NvsCZ8yM7nOT3hX2DzBfBqmBbXAtEEL8PP/JV1MnCP1ZcEuk
LYDHnVpEV5kMHcVxw7gXc+8xeVZ0rwV9ivtvHbvnZkCQFSvZjNZiCeBvmLf+Dcezlz8/ioxDZk42
zSA1AGjAfjRCjzTprVMTRQ1kzYzDsCxIoKAeKj9YhEjiEN3sDKhCHbAE4oXos+uKuLh2mx0bWfLC
o7WkTcWKKIWRwXhvWxCw72i+teKnwd7n4a2pqu+upZnH5qQPJsRkR3yCOQeiEK7jEetmtDBhqnqK
rQUDalKUqhxTX2rYp8tCRRcnGBLbvpX2vp4c6vkhFumGGN8y1VDYitcj+0DfkkDtAkhdyRtoSIAL
ITDFk0cnqr2cAoRd3kZQSrUwsatIaVe+14k16XsNiRll2ghraXKYRekNYHvnMfEc08vJhxVth1YF
AlzxwxOT0jdLbIJh4B4mzdra6G0XDOW1rnKMlQ92YkSK3vOQQP9tSdUjcEqK7CI2fWyr5wKIpwIN
m6tfDOcJ7QoKIIg8eZEXCcnItOxh9sjHw8Bv2sICWiWwow0pnjgUlGLMXRY/uXMVzntq1cFAAOTU
lzkQzg9ttK1DTN50m3owAQYGhqffIkGDMm4Z3w5MEVZXt+bo50pbg+umK6A/g+sGaAcGPJhR76j4
PmjuhqoCqmprpOS2doeOzUvSF4rvpR002iu3thZrvTQ+6NOm5tvKugLHsFneQc87nwpfmA/Mfsvy
eFepbvS1wgCIkv7/odA1OT3FjZ6Fg67j1zBsc+oTkBli3j3VvaY/OEXkhcNbV487274r8mAAOd/5
62UlWME8OLAx4Y8hQrkXpeGp3qBxs2zG3ciezBk4pfJijBX5xOr5+mNGnpnR5lBjDYeZonnj9RBE
1b4QKsomlREpINpEizHkuWyl9tGwyOv4BgMi5/drLTZBXQhkSdAyZq7cETe6cUBVERW22PmehYc5
C4boUNMsGNPLsnwdX86bW1sSyuh4Av5ujMufR2/1qiPRhHM3bTR3b7uPsyqjUZiQP01lDrZOK5io
xXUWvQtno6lI+NdNOFCc1nUUm+Ra01RaMwTiBlwf834ir3pyVavwEasmUJV0luI88OdSAI9706hn
ilX04yM1D1N6xVRDxF/rysQCD9wfG1KQmmxDRA3K5AhQb/MHsbcT4On2L5N/dP19hmvR7nKFu60v
a2lEseVBLpcNRdV2pJz6DAwYhyj65CiBWN/Ou9haOKTgAPu/Cem2DdGAyO0SJppwM2h7vGnsIClu
ZrYxG0V1XLUa6SOxKcpi0sEUczMvMvYD/7BnBcJp7SY5Xo70kdJuGhpDhw3BJ7CAeYS+TG4OqZhL
y1R8nLXYeWxKukgMKurQqGBqKH8Y2kXWfFbA9Ua7899nrTiC1N9AI4MSJMnyG3hOBiCCOrjdhOyO
OQ4mgAwv7PpLiBj4oVnjYVzdgBlqN9nhdUyj+1goBmPXgt7xL5BcpBqzqunB6udb7qGffjn9E2R2
Jnohou+lu+W6asVLoJZeeBQquUA64R+UoKzTO7FnczwOBhjjupr7GB/I+DMtN1l4MZIZk7KvFkrI
LZ7iirvwdzT9YndR8kSZ04ScweK/Rw8FmmtTHZYOqES85qX7lm+s71YQ/ywB/fX4AbTm0U/ADV7b
a/dyUtheORpUx3WCVAA54pex97QGYT7FPbKESNcN8nbXj5vzjrTyFTHtYSyirwsRny65a5VDjVRw
De8SwdH9xfDkDpBcF+M7NsR4kIuqqpcr5+PY4O94erSdjgnu6WoM4TYk8bIEI6L8MHdXiaXQ5Fnb
u6OF/X5BH9np9ShyyaJ47WoRUNUoAY8YavyHD3RsxJR8o+rsokBK7McDalChb7HXoVagUVdiFzXQ
wANJorOwiSx/frSQ1NHm3ErhfwYjV03Z+ZbAFNfAN2UOgGifKPZtJfKfmJNCJQcnbaTp8LnM/JkC
c8pNw8u0jXAvXOylijRbZU1yv9rukOgUsGY6QZ18S/rYI/Ueuqq2eZ92n+d9feX9QxatIReoQlRd
UTs53UpqZ0wA+Zn6l9VVsuu32VO5my7qQwMRIOZrz9wnt9FV4SU32kftlRso8l4FCDhes4kUVcWv
7nn6U6Rt1vXQKTqqJT5tBIpiFy3pAc3bnl/w17MGI+BRgQI84JpA8Zyu155ztJ1HrNcE0zXpAgGy
hJw+0L9macY8If7+pTTkArsivyuTOSr1isOOYXymdINq1CxeF+2K3rnP6eDHtuLl8HW4RrIobR/q
v4kRhrBo3X5w33prNo+YGd51m6cfzJvf+MOPvNlwH5BLDrAeVBn4VeVlF+VjtJ031gYVup2qm/v1
nJ5uguTKmT6UxpQvmx1uQADVs4umfWd2oFSRWkk5jy0BvHf6WSnTq6FY3HgGqg8vmjDk0HsMo2uw
sCVbznIbT9K6/EliJ3qIDTfeOSB/fjrvW185WU4+gSU7lz4Z0TA4+BUDNChAvA/WiE37PdO9uymA
fEHAcWwutT1VHJzVbQa+FHBuzFaBi/F08WHNaivXeeq34ropiiAz7136DtEfUSsi4derEdt8ZGk5
XUeBNwccpS4gVuKnA0hikdWDiEofR68k+3h47ck9aRWp8Op5PbIoxSeXhGQyLFi06K4cNrMJDVlw
ZFT/0HlflmYvXVu88JFMnS6NjHExThkM6dTnDgYiMfkIeloUWevuMyQPOn8a2Y2R/NO3+88skRw3
jPQkcoplfUaQZMyrtTuHbQq20VW6q6vh9c8CZcSNEdVOk5ewpJENIPHDfGdMb4oDsPza08TwZBOJ
dPkbmlZhjDVO/cbuPaPc5Gi6tnOzYSH37P65TzxtOvS6witVK5PSYJ1TvZ8MrKw3wcs8hPCQj3BW
KZGorJBTBwlZkdvV4iDcuoyTxw4UA+n01y8l7B+uDObgfgIGRPL2qs7LcGawIUDFMCee6yKWGRgL
VD3JVkPGkSHpskhZ0YZg6wP8Cm0rov2IxDWzNnPtCRVZx0rIgIYF3igg9MfklMxqrYUdVMlohIR9
2NjFbc+Dlj725Q2wLMC10fyvGyVoRy50tBhGW3py0g4mMUbs3ZSjgJZcUeMus9/yv88+T01Ie8cB
G0+GCX21tLhrzbu6fxYQMp5uzU5xpa+0WU8tSTFpFCjhAOSBktNb+o34deFlXv+CWcgtdGRvPDH4
xIu/XSD/vW0urMT7/NQ/VAK9v3kKpDONBi/CInImAGjk0soEpjN37ACAMgyQPXlk517o30TmpS/l
LruEesJ8MX6OzdZUPCRWXPTErnTXiA6NVdrDrhveZfpjInzX9Qku92Ta/33YOjElOQ3p0d2rHOyz
m3222pvzKx4wkjl5TXdtiBcjuYbymGJ1K/faiUnJiTKNkMJNsDr0bAbjbdZ3NbsqVPiU5W859+0k
B+qntJknFwtjxs+p/2ZpQcgeRPyQ8X1oKk7e6opccGqjeLk0KuUo3A1NPAxo5xFU43s0WgFDj7Ir
S4XAX4nDjnFkR4rD6dCbVtrCTjTfmnYQVk+9Km9d/gp52+DwiCBLbx+6pKehvmjduDTDBsV+aP+W
+qelqiWvG3B13bV1VKzlEoPlolJE5wxrMCxQp5mPs5IHedUESsgLmkZH4JUeOhhftwcseolSP8vq
wYn+xYOXGvX/DUh3fdwa5jgXOUqu+b2Oe8pMb2n2EKsI4NY+97EZya3qRPTIWrCOuDnMxQsVXhIq
zv9apDk2IXlUHDVRPKZYiVu+aPwdegSLnHQ6pV6mYjJf/SpgsXNd4IIBnZZW46ZkMBodIAWbY5IK
wh+5aqRAZUFaTIrEtSwXJFyLKwE1wcpWZOSrH+RoCcufH70B6rZCo4wB2aHFz5w8WZAuSVRin6s2
ABrUobeBzppcyo3CuRDpCFRFOd5qWuCWV1b+eT7or+UlAFP8Z0K6XrI6alJSwUQ13bSu17GAAEhc
XQtt31UiAHeCIuKvxWLTBdQdAAF0iuR7FIAVA50LdN3iaSucJjBLPL+nQHOuEJ+Fkml61amPzEnr
a20W02Hpl7r11WDsOX2hVjDVezAhn9/I9W/1Z11SsBx6V/R8hqFu/HCSnUCvgihcbnUtQL9Aw4Ms
6DbpGnMFy6E9hK63VT0N1TOPDyQCBvwxSRQZl8KQPEspuqHLc4HAr0/7Pn/CCyar/B7IWudvJ3kx
C2r+WZE8ER2ZLhDtAHv7TvyqZaDHrvmGqQZ/1m5kk6EhBkkZB5FaOql6ZWYJFNjh4iC8R58XI656
9wJau/MOsBpxjsxInma0SWLEEcyY+r2mvQnVHOFacQd8C0A2YtCHQGNICppl4iRFuIAbxZyDxSS+
dJM0sLi5ByvLpT7cjEUB/KsJfdGCNYo22QruABUjiPGh57CUBuSGaVJYnLrtjFB0Y1zmO5T/A13z
gI4ChZgHctXEGxUmv1JdwDmOTUq5ISJFB2Y+mDR3xYE/PBUH0DAZr8wXQfWJStIuvjHujQ/L1zBx
52k/z3/ONa8BA6rFbAdtNBQMTuN7a+XMmgscttG9LTEzbyf7QQOM73DezFrYAHZ0yR9QpQfZw6mZ
uO2tuXFxAkpjZ4a/+ul2Am/HeRsrmMBliPc/I7ZUXcH0bidyCiMQbwTsNwCRTUjfCd0x2wcn71w8
JGzXZIrDvXYgjq1KqVc0WUBGLVab4pJjzrUir+fXtfqJKA4Czjam+uRaVQ2CnmqucCBa0FR1PsEE
5A5UXqbwBU2d1rehp5MH522uhcZFOgdVcxvnUE5ZW4BcrdYZ8ZQA5oa2N7Xwe/cJKPc+rBWfbc01
fmPc0TQ2AKOT4pYD1hxu5QPAjna/ScFeKDqkl+bL+QWtWbH+bKJceQPqq0ndZRNF+S2nB+G+dyrh
sPXIdWRD8gSBgWRRzbBhOAcwfHmYtAYA9y5r72a0H5owKDUwYW7OL2wts7FQPgIKEXNsGK45PVmj
NYNOGaxAftgSUAJguiYBeWmlCZ/y1t3ZgwkZoqbi11oboiI/5cbu/A9YdRWEavThHbwGZexvlmlQ
7M3wAwhyw8zaCESRkGWelr2YhSJ3Xz0KS/sb7Su0sHTJV/Tc6nrGOpSXoJAK1qNNNZSgP8dIbWUr
idpWXebI2PJjjlLfuSyycBQAMujV3USCdnhO3e0/7B0DMfOi94C+nBQWNfCXZEUG3zdEsROp5lH3
GyoFGIQogbuzFSdt1VX+WJMJ2YQjWiBnsaCJQ2HFfZ/rt4jN93mhX+qFi+QH83ZENemxfr8dWZVO
RV24gmTzcr5v9diPHha1FdSTbthmvuE+P0RPbAf+chATBPEmvCkPqqfraoA++gHm6XfMIqGZkYEf
kGN+YcnDe1VZfwUigZvnyIR0CKmm59qYYGfHrbG1H+OnOA76gFyIXXUpEm+OfXrhR+/6W+1h/vWf
nMimNuYV8dyQS/15jiFyJ4Zxknxas+bNg2fZHiuebdWE1+pRB4rs/5aknURffIyb5UR0OgYwG89h
vsXv+x7Aife/PBjAmwBpAqAupjAd4CVOv1nNaYkTzXLfQD/NHZ4sMMNF9oNGLH+2FO+NL0EFtnDJ
WUvFmi6ERae2eJj3bMpI7g/uoxN+akaQz3edCrO4ZgW1anTfAfjEo0YKXZM9DA0v7dzXo/E+sb6T
cryuCjcQyoGnr0ksFoSxAYzgoasAcLrkjYJgBLGgMFU3AgyWF721D9M9K/cauTRsEHNsHDBOJ8N7
Qi+hb33+y62t08W4GtgHLBOAGsk46zA4U/V54etF6cd0R90DkD0e11QUbV+ONVYJHBQyBoCSUFaT
XMS1eFaxCYagBe5PSQc+BXJ/fi3rJuDuSIRM8DxJazFLvY4JAC6Q+YoOVYNXOx5YP87bWNsvpkMG
ClcnDMnQ2SgG8xcJK5Db2d/d8b6i7zUihj4ozHy5zLBb+CSgucEnMcGMdOrkUYfJU+aAFGQil6Vg
1zmhAWpTio+vsiK9ZdjQD5bBYaWuit3M6yuMEPzMi1zxcF/dMzyasW+Ytwc1y+liWm4nrOxhJnLe
ePF9zEJPNEEzfT//ab4+KJZN+8/OFxR65bSlnQywkxVNoIndPH5Y5cUcm14Mvlib3WDKC/KHWX84
b/hL8UiyK7m2KVgWIdGGXdIu1Um/6BlU7dxNPxIMzjzoheaft7iyoxglNACkRHz6OolejCFvxzYt
fMQuEKOWHm8HL7ReQtXMtMrQcuSOkiqHaxiRm2CosbL8kXLLPKB0Ul5OdfWRUsw2n1/Xyk4yA6BJ
TCNTyAHJmMlOy9POsBAkmip9wUh10EYg3tNzQJz04trKKUarVN3WtSWiBwpoBhR7AE+Vvl5KDc3l
SVeAjc7xh773+jhgSM1DoQDGrZw2RHjoevxWETbl1J+DTU2glYWPprELd8luHAPoDAuce+d3cW1F
wN1h0B3FXgIJ5tOPxia96ocUK5pSzByBooPdW9mG1yr5ji/5BeCXi0oJto7iLSETGoWkMzItw6xL
FMc+CT8GSzwSHcJBprEvK9X2rVpbrg7MLABKI7+r+ShGjDljtAOAGuT4JSZVv0MWOeqbIM5UJEMr
VwmKpqA/cTBQQlBaOt1CQ2ugE9RjaRYv7rTcuqLi2/mPtOoNRxakkyX0CUKYbKFFTXq/iHpvNtoH
KBFvz5tZXQg6/MADM3wquZLT8mLKex0sBo0b3et0fLS4osS8lr9AiRVjJMA34d9y/lJy/N95CW7g
cAwfwnIGLvCJ5jMY+zz3sSig83lPyTX9pUOQoQAm+PwC15zdsiBBhJGJRaFHOr4FaURoT5hvStzb
BLJHxfCDd5tQn/8hNIErAdfLAv+AhNipR9R2PhgmN2DHotcQwgzG0vFCtKEYeJzBQu3xXBV8f9/y
J61OHDDLQQ8fH5BhaEO6OPEMWxTRSOGjEPhKovHg8Lz7oJl1WbX2ddE1DiB18ZNT0wc+jIOXsFn3
Og39ixn8y4cwX1jRa2tbtSLHqIL1fH7rF/Pyz8PEKzIhaCAC1SEdkrqyjYFPIRLXAegDkHo2XiS2
Vf4rtLk3sadOJf+79q0x44XCEOINSJHkrAhUGVC2igq/gGRb2H2nFCIisw+kzD8s7MiOlBe5gsaa
W2q5H/bP7XjXFwfdHoPc3lfs2qi21fAPNwOKJCjgLUcIBLCnvsXhwVo4xEhc3QTSqrmvaYPX1Crt
xbWQc2xm2d6jy5y0bdIYLrbPYXcDLQH+igKXPZ3fu7UrHINe+EyL0wJZdGrE5U2es46DNmW8CePr
vIasL90zfYsx+3j6l407MiZ9qFivyybPEoQeontCXJocBeNK4Q1rF8/xiqRTuEibNBoCqT/VW412
fgFl3bi8avmzqcJjrTr4n/XIZc9+JvqQRTAVGe+Vuy/Sp6L6KSpFvqqyIoVMhw3p2NiwwgAjr16n
6rbXvH5QBObV6IAHEvwAGR0UHk8dgURZn/AcqWMEfDXrfukm92GNNqi5a3wLdi7fnVRJwnrIRGVO
twAyW9q5p1bTrHQHYeEyEqLxbIyGDA5mrvu69oYxOZhluLUHUnua6NA7AQC8+JHbxXU6sm0/oZso
Bk/Yn7YQ/7AZSIyBNbeRTGBQ9vRn4V4OhyTG07RoadBWJaLxZ1o1u9J4LmZfK68rVUtg7bCDAISY
SKMZQYw+tVhRrRUobuMcijzZCz0jfmrF43UJbaDg/JFfNYWrCmAAiJQjRTs1RXDmw4JhcWU9X7MJ
6lij/uTQ4fG8mRWqdZ2BewZyRshkACOUNtFCvptDpQFv78Le0TR+7lt+3fS/pvCnNQwHN25jTC/q
vk2GR4OPG9usq0AzQTFiA6d5/sesrRnDhnA09DyBvpO2lyelmYN4sACXVLxhIPVN6mjj0vvzVn7X
eOUr9tiMlCW2hkg6UEoVGNE06XOX2mCjDRvegi3EptMjCcFqsQV5YGGDi492eVAZDFAyuxiCiRmQ
dqBun2k+AEdG+eCaWvsydgYH0jdsGMV8Rf0/0r6st3GeafYXCdC+3FKL7diOkzjb5EbIZCbUvu+/
/pTmAM/ItGBi3i+3Adwi2WyS3dVViGlj0Od7C1RUP9Nxsp46vUoKvJMl8xz5kfU4AHZod6lf/yjx
KxGJkBp/T0pz2DRBTmOPCmrXELkQU7TXN3HRPVY98kAOHKEG+iQqc9MGHxqkDINBgSB636u1hwKc
TvppUpy6MoqHwkf1mIRRUiWkLSCqZgxa4ZVNaqdgcwxIrSK7T4agLSwylmB9t6pGmoiuD9kvoTXC
d5AEQOoyDCGlQQqqCk6NLjvcq+uSogQXFbJ+F3fAWMgGFc992Q3RsVVH/UEKUmtwwX3SU9cY5OQE
QfrWATkL1Umg6slGTVAEI6Ug+q9BYQ3GMQBfSgpQjWKcpCqtdgGtDA/JZNwORqhTihs1sxrdtsbI
eOmjkkIlCM2iYG9sci9VzSLzIlCz5rYcqv2+o/Xw6YtB1Nr9IBRuoMkFj/ZiLdovXYjZNdXUT1UX
IQ6nwMvV/n3rPxlIiZjcBou5XnvlqzP1LqQyZd1kbzF1JKrAtSEMjMMpy7eB4UaiN5YvphmDOHXv
GztF2N7eH6u7cGGSudEMZldDvA75gipI7UIuAzzei0da8JSHVufwD+eegdIP9vxlhLPqcgJdDuw0
Q7XtA3WTl9EL0vhPRcvTHLguSyKSWn9t/fn/4pY2jNDHQ2MOopwO6ZKf4vjYqKE9otJUuNPk1vFj
VPFqLtfNMQArI1eAiiTSwOCqYo9NEQxzYV0ihWUdafmQ98dq+KLBzBEVzS3inhE+Y58TKXZl9Cfl
shPG703CyeBdXxkuv0K+nOYeFKd+E+Arurgjon+uxtjJxMH2A6cv3gKUn2rO4/XagWARcA5Q06Fa
r7PjzrQ4GsKgyexY0+yiFDw1NHe9zzOzkpqEnbnTDMrd4C2XGQfy+04vEpQobavXz6rVPYZdUG2b
AKpdSpiTVI7RdabgpdeE1S7My9Kd8amcc/r6IgsqPByeyAqZMlQB5/8vPGsyY6sI5zxlWNdH3I+C
jZ+ardOMAFRa04hcpRbInOfA2pKasxS2iPQaUpbsOTnpZpaGwpyTP3Vm74kJsZoHzTwo0a4fQgI1
X87JfP0AAR5IRq0BaRuMlX2omzqEouokzAGR+ZxAfy88pLVKgFcnxuDQOrBvh6CVScXSwnUUCc2u
SEBfTio0mYp0bNBkILdmuS9H1byLhCroCXQ8QlfBQbVpGrPmUZ6shInZo3Q4LeZWwkgv7frSkKRS
jMVMy9fQ+h0HI1HQaB4KP4T0sxvvR/kwTrxq0ep2WRhlriNi6oMhQsUGHbRpG0n6exO0Xl6pnNvy
+uDmwgcy6wZqfczgRKWU/VytkWwBMiFN7yvrOcVzIT2ZNQSL3bQ+pj4Pj3Qd4zGhaAfFdKLwh7zm
5YSmZdxabYVQUKe/KyjboJPc90eSCb9vO8zqHC7sMEHOt6x8TAyMrarv8uRnk7pSz7k2zstweRJf
DoWZviqyWk1KMZSmepxEaHOPvNIyb7IYRzDl2tCCDIOIiwhTlO7i0Hw0kr0pt7zC4VoEWa7LPJ+L
qJUWZoTCDgaTmSfB+CXU4I4YdkBUEV8CeNYH3Sqvu2VtdNhRkCqD1ATuqsyeBhAYDDkgc4KcFNRT
09MY3mdd6CnDP6cvcFf+a4dFtEK0QxnFAHYCKdvrUuY2eoLU3T/3buNwX5phPXtIOrUVYaYVOhxA
phuklVOkNWc0181Is50ZvqShzqdetW/3ZV+EoomUdgEVWCcauvK56EaBZLUg9k7Z0UTZaa0pDbj0
IzbGcovUpFkK96EYdq5SjdmH2afdXq6B6wQca+RpHK5tPVDNSVhYHH848i9dqeiswgrFJEchckhI
lUKIiJa977aF9PvfN/lyKphNDiYyFa8xTIXpd+fcl37VhuoY+fm2lbWtsbTC7HMpq6di9LGwRv9m
NWDwzCVQYD0CchGIE27478AO3La4NoPo77FwkMvzHZWxCLW7uAhklBPC0PS9qBS1u1zpYhRYoU99
29RaEJsVCjQkvufjnLmtNHXS0Hw21bbKAYwmD2Gm27dNrJ4zKMnNbmuZYKhihhP4cdRMImpK5dAS
WtnKuJXFbdN5SuNK1oOsB6RpOQjiteCC6QP7AJL7uGkzNgXBEsdiQCEB/J/EkBo7mcZdCmVmPWs4
q7V2FYKfA9oh4vJlsRc+I7ZKULbLGcqaKZkEZ0LPtKT/qORj1t9l1cvt2Vwd2MIak4w10r6Z0hTW
AmTnzWwDoC3ypBBJDDkzeE0mhECDAxoPFqguItww8VmYICGWzeMaNdExIdipAFEbtmhnrgU7MiSn
H98sIMjGcjj6ieH50T/3AuML8AHI1gONPXvPZSRJ07ygQ4/zL0Ayw0+/WjNwUojQilbIWcO1PW5I
SG1JqK1BEGHekYvjT8jAK2AJoCa2IqV7F8epr0CnJxk1EaEV9JnrY33SQgo+cwE1Wry6cWXkfMLK
TpRmiD+gUDP7M4sR0ocuH/L5caJF2kaYTK8IeYX/VRO4Q6MzcY0iudPTeDSAMYc2Dt2VMjJGKOv+
s3tKCpA0OtoT54YLZt+J7VhaE/hv7CJNt3JJiTAcqlAmVvDv+mkotCKggLESPnqFqdLzKIllEAeA
aLRHpohCSvZOyx8pD0u8+qoEyY4uok8R/ehsslsLOzx2YsxanvlEUfpNKJ1LCL1mH9p4CuNToZ50
fTOVjXd7KmefY++Xho6kpw5WC3D6Mj4pQfRVpT0G2AifgirvMySxMsp5mq+ke/GQw1MOTzgw1qH9
6tLz9cpPZS3FQ85AG3w1QtHhYYge9RSpz01f39f6Xpa9KQTXLq5m0o9U5DjMirA9dBHxvAI6ZD7y
2JckuIObUR+ws6Dgucld6Us4+TFUr+l9gPpm70hO4oQbcQc57glQ7ne6me7ML/EreAWfGO9j5hvD
5ZzPHzPXnxHNkdJnZqMJDapPQd5Anlnz8o2/2aW2DpE1T7ov7ToiYER16oPyW9pBESnbRBv9Recg
L6+X/fIT5k28CEXD5I9VqAHa2UZ3luzK+s6sOC+/6zMEJrBJ0ckugq+FZTzCS10qxXweZfGrrb4t
pJzC6ax337cd+PrRfmmGOarioSwCsYQZkHrU3U8RtfL8mMsDGXFm3Ta1UpGabSH7AbpthB620Sue
4mEKfNiiQ7RJ2l8gwdk38mdDNei2486m95CzQzVWin83eugYY3eEKJgzVepRiExPSB7AiPTM+ajr
XO3lR83rsFhKtU59vxNLiGBAwAQqYS6K3da4G0NH0d+ncmuK90rLMTq7x5UHo/VhVsjEZLDbSaws
cGjKdQPWefExTvVzEvHE2q8vPBjWwgQzLCWIhWEsq8aWMwV6qeDK3kCDQSjobhTugoyXNl3dEAtz
zBW1bi0UJ2qYU0KR9F1hA4hEJrSq3l6tVW9dmGG8tdcLaWh9TJweS1tae3kkOnP5VBicgodlXB0S
0HeIMsAVXoF5aN8FUVfAMSTwfGlgEAKkceBJzq7cu3EdBToNKR5gj6+aUHR0sDWQEW7sSvoOUANK
EqJA/dVHmasjaQReWrQUbW/P4pr7ARiMLYjLN7DjzCvYmAa9hJ4W5LhTKJ5Xyn3SV5wAuRa9libm
GL7YVUKJhFYZYlhCGKED+5QgN4JCklK83B7KmkMs7TBnQVjGmNUCdjJIG5r1KavdaZhBCW7Do0rj
mZpndTGkUs6luFZhKpYzB2JcRSXbVLCr5pCEX7dHdc2oMneuLVZo9s2FrSqL9TEVG0zfth0Jsjrm
sdmprmXLp2I/2KmDPhRbcqfNnXkKnl4i+4U6mnP7I9YiyPIbmAiSVm3fQqMYntlmbopy5ZR7PZSW
NGkvUEfg9XPypnf+/2LIKESGYw7dFhBbyc8CZDrMCMUeM6q9KYpdzeCJ1Kx6KBCokCmen7zso1rq
y0kR2rax1dKblEOhHk36OfGcZnUSF1aYgGWBFSeV266xw3TTm91WEDQS+vuhTt3CfKDcTr7rN9L8
uv07KuY1lpVlYfgdRpWPxPw2KEnfFUd8VN40wN46FIRt4XV0xK18X3qN5x/p+bbTrAXNmdfYwKMQ
F1X2ZOsUDZ02I8YrRB2JKbLwKsBwnPvwavxaGGE8k456IPyZVD8PHVF+CyHUensYK+9qzCPek2gN
BC3iFQHGFCfVNPiYx0w4lflDRn9UdGMMXyE0YbqTHt3pxZEKm1h8vm14df4Wdpkg48vSFAfzxq+B
SJNqoDgMXIx4LPWrXrKwwoQXoerSbvJhpczu1fy3Oh7kNiWAB9EiI3GduLn+cXtcq7ttYZFZsgEg
aCsrZr+o76zoR9gdaf1D4x3ZK1aQiUADETKbSIuwPeGdWIhTI8NK4c/ZD8VLerQjmqdOCne3x7OS
4YWJhSlmoWicyL0BKSN7gKzQWQJoeRsep41wVB+AsEp31B731g+J0z+yEk5QNUXfiIECNRBGzHFX
QIxSoX3U2E1xNH1o8lTOBPIUVQKnMXXbnJPHXvHGC3PMIBulB3gWiUG7kA+p8CRFW0l44kwkb0iM
Lw56AcUuETYq7akHVWPlpN2xTZwO8AlIhkndd6N6lbkXzceq22vZQx2eauq0CGw8VQN5vpUw93KM
F93IlgrQHNqnLs8gtBVpwtTHGK9D75VTi5XNP1X7KTx0h2YbPLVeKhB/Gx+ye53cBS/1P0uKQD58
+QHMNsl8oUi0GB8w+J4/eEXgBNaPzrovAsO+Pe/csTLnbVWKYRJqMAVMYhltRY1Qov4KvN/x4Svy
ordcctDi+tCT7NCS8LnYfPacILty4l8MljkbTTMfjNLCygOs1auOCvaIKnVD+qFEr7cHy7PEnIqJ
kY9NpmOs6mh3/h5aLWPyVI9nP+QdHPOOuOFB+vzaXNxigA0HOXYFS5V8qNSPJubcq1cSXX8gGipe
DOgNQjLm0kCtFrKvqkkzQ4s0/2TVZEi8UvGmbD8ODganUFDdqdwSxMo2Bd8jNgVKA8Bms2+GAMjf
IhnUxrYaBXLzOzpADizaRI1F5N5NTLRlxja19G1a7Gl3BPtJiRyCtteV+1571/vHMAuJPIIUkG5i
34nyzp1q0Jbu48nrQbA44QGkkFHdRaa/b1FtDs3B7WrNbtAyVg+vQDO5TfMpt5sk1W0DevdgCBqr
k9GI3gACW7ybKJo1eRFwxXPQVTbXyWZCH7T0Xk438jJ5Lkwa7gGIgCiL5NYxjm1LdEutcm476doM
L00xwTbvVYBU5dlUeAh1B/AMZe7bBK0UdfSCE9lXjQGkgVw6/sCKczkuOvVtkiowlqBBb0gnTxR0
0kjvQn/I2/uo4OVJV07m2dB/9pjA1tZjFuIpiseT8CoapaPIz7TWval1/4dJXNhhoppk+kpR6/O4
NJ+kdeqZ8lcODpwJWj9o6DWnhBPEViYSJAggXjSAx7WuUrOCHJg+8rYtFI5ckRa7cPoYm6OQladQ
cnmc6yuzqKDZA/VkNOmBLonxRvRGl5NFrdaWNd8ei5fRn5Ag8PqM4x3z6jNR7MIO44qFpKCYI84A
f+s0xMdEeg47TkheCZQXJhgHVCbFCpUS89ZAIk5WeltXOVe01UFA9RB5RoQrVMcuXVyeFJ1mASZL
Ddq3JpucrgieMh4V1+o4FlZm/1gE/E4yBT0UYSVGfFOalOT59rZL88bBRPxICCy5mGChTH8XpQuc
hCMhW/p/MqJcnVu5QrFBWsCZYtJou95UEXk51JucuWJxRWZadoaaYyRiq50g8eOgrujcHsdajhmV
s/9W/Q/9/GI9qiouG82AjTGbjhBD00bQnOcZaUbFKcLskDaoCQQ9HuMiun4Mt0T5eQgkJ+gyovXi
xu/PTcwrF8xLdLWfFh/F7Nusi7LGEjC7afti5udyvKd0n9QAPR8BI+1aDuhpNUwszM3rsJiDyBe7
LJJnnwz7TRdaRAjfEnnjx5zqM289mT0MRhsTWozzHo6jh7Yq92n2fHs5eRaYYyMvKUh9RVjo1Xc/
28jQcL1tYC3/euEvTJQAm+6UxRXmKtHEZzDdgsx66meexfFh6ATXAnPOAFhqUz9ZlIfn4hpngkdA
J0kzex8bQnxOwU8VYJO3J5B41PrdEFl2L+wzgQfpWnVGZL3mMjoIzdgUTV0BFwpptQ6sMiHxMzeE
mksP0iXgPpJP/Ulsft+e4jVvVBTUfZButuQrlhJzUOtisGCvtbpviBs8D8iFtVLmiAp3QuWVjba0
xUxo35gy0IthZ0uHOnUqSuJD8Wkc/fOL/FR95Zw81ApWXAMa4O/QmNBs+moSSRnMdV/iffhqnOP7
8TfKzsXeGG3FdbTdq/bIw7Ctes3CKssWVxhyQgHrBYDtnLv9NwAt2lHdBQkBiyqPIIizeBpTKjCl
IhezAbZQ73QykFsDIRRHTyYP57p2yC3HNC/sImQFGoACDVgg7VSxdnqi7oM+tPuRlyDimWECcSsF
kKBoZjMaQLT9XYTsGi95/+cWxkb75ViY8DuawG+0sxGorxFzU71Hz9lBcrJ9/q6eI51wQUArj5Sl
G7JpC4jmiF08L1KdvdJPg+gfjVMTwQ03nd1oRPhd7OXnDgxOj8nr7b3Nm08mPiNuJlVYwbKifPXm
q6zUpBRfbttYPdKX88mEaLCDS4I4+4Z+VBrb/5BIsw/vtMxpewwpfwex+wNkhwoib0zec5sTUDQm
oODU1gOobHVzeRyd49JJRT2e6AXJqftDBLrA4NyRVrAeIFoAeRRQ+wbau1lkpj+moVU0EtDdRYi3
/SlN7uLITdCwldZOGJ3H8pj527bdgBNEKO+jeMOZ7nlLX7rv/AFgegKrMerTLLxiGiZqJSATAD62
InGXOGmh2aNIsLajjy623Rjo7uS7aeFyLBvzbN4yzeyc3KRmCNxAbcf6nhooTabo2tvG/S6Mj4J1
SvNDVb7nyqYyXi2NdHJIhNxVxN+S9KnjjaJB5CV+tCDsZlHRBXAx7I9m6W8n6IkbxTOyJLLwnuaV
YwGqXRcdaaqPAULVTXOiU0bUYqsAX5PRXQcoW4X0RX2opxiFmg9zElyhUe1h9CR5G01uke608i4X
Mrfsd5mw8SOou06kSXeTudHHTdWdYyDulJNGM0Ij6qTZLxruKfSBddwq0tyxpockOmWyo8veWNlF
sR2yU5TuotETG9xXs9fUtEV/Gxlb03rNi0elQUYg2yfjYzICLRk7ZrU1yrPZeGmskKI7aPpdRB/1
/CB0L4HxBqGMajrE1R59rnYZ74z8KY03Wf3p98+om2TW2ei2YG4wxk2snDLsHxGgSD38qqEl3Jz6
yesM2Q0hFZ6+i/WP3AhtlEQILkWxfgygcYCG3egs5J/KWDto6gXngt3oFNM1oqam3tWCY4Vfcq5B
BPeHON6n0UkooP+HQorcRdvU9OB+6C148UvodntT892U6HI4iP4JaayufjHjn33Vk6A8dNCWbbK9
NkFxZrDjzqOqW4v1TmjLQ0PHjSafEqUnYm5uAPUFaMhLQze1eHWna7Y8E3A5DSCzuUMKpDJzOFyc
UqlG/UoL2hmTY0s7Y1d5jdO6IUkOAFyKRHxQjsZL5cLDziIlPE3BNfPQKEGHNPiwkCVmd2aZaHlb
yTAfHRJHhnpTbGenSiQ+eTvrBwjJ332hcPRWuyXnovNHFIHZmBeWmY2p56NuVDjU/qCEfFe+K8n0
RkuS4upqPxmucSzc+jBug53hFE60EQYiOtThnQQr8eHiM5j5D7o6b2iPz5Dt1s5h2nf0DYJx7+Xv
LxmZOQqNQ0zerV+3I9P1LQhFl8XEM8dcV4DqVTRQLxsomiA+Ctmti4K0PBaRlaLSpR3mpBPjtC8N
DfWrlKT3qg0BHy/GOEun2zSuv6+3rc1LKXFtMidcGgDe3piY0/S1JMEu80qVVC7yj85nc7xPNprd
c7xpXqVbzsTcmhOlAivZ7MaGdadoG3+453bDrp2iixUDU9LlTg3GwtTjCjYinf4Ute0kZrsiqknd
f6Li5FjJ8Nn0MkHrfEx8s7JHqSd92D3GMe+FKd92HhTtLj8FpDhyYc0leVwGHyGjonjZLnLie9/5
GW8GZ3rCqUZQZiG1Z5IOojmN3Tt3WkTO/+jEFgTD0JYHNhcA/cGYffkdvRCMiSj7uEah0102QcKM
4FobR3l8um3oan1hCP0QACFAIhrRijFkJVNS6GoI1R80Vwt6BpILlytNcr3CjBVmT8rg5U6GGlaq
kJgVmXA/I3m0ybb+Od8pdgY+MRSv0n/1XcYqs0Ozok8NWgLMLOSPTfRcaF7P46aZf+JiezAmmA2J
jCUot1oMTIhEcZfEZfomC9Bycod8zI8GJI6+hTYaOJXlKy/9YxXCxFg1KCWxD704Akymm5Ie5cCN
CGISUX7tq72svN/2jesnM2OHeehNqtyFxYgJtHCvc6TB0zf0Tv4hWDY9gCPrqdhrx3in2TUPEHn9
LJstg5cDkMu5zVlklo4ak9VDs6y3kx123c4QyVtF0Gy1qXeRi1taa3OGOj8mrxZyYZBZyJaWbVi1
MKgfm0OIzPDGsrVH46P3hk1wZ95z0xFzULtlkAmsgoaGeSOAwVLzBie3OwIF2Ao3NQ+tnJRwhjd/
/g1rf9IUi8tQmyV5N4qwNjjSydx0XzmowkdXtuf32bTRTzUuRoHdfMKbxi3v3FoNMngL/OF4x4WM
CTKjlOeZPKU9gFVAtnbbfs5iaTpvkKvbAp2P4HIB4Fxliwh6A5pCC9OKy1b73W5EW3eFQ3lX/PQf
DBfc8tN9+kC9pv+ffAeUNShdzFc99tBozaml6BeHVVv6Uh+Br/d8J/kpP0+2Zpen9idnMedtd7WY
C3vz/xeLqQly0gRB3qPDAEiWpoGCm2KDQsoRnR5Eanj9cWb2Gn8wb8eFxXn3LCwarZ/oqYARmh90
JCXy1F7mCR2JPN2RoGl2Gh1jI+yg1LL9Hmzjo7gTDtG/KiDM36CjsQFUHZhpFgMIdpfazJU5GCUH
Vfo229+3p3V9kAsDTAgAsqwHbQtieQNGzdTMSalGdiSaT1kLlCo4XIB3QSkfXC/RqCIFHRB/QJG7
D7a0iGwJbNgyCI+tqTz1Rb+LTYVIfXU2NYgtgzmK98C4vuYz88EEkC4241KU59NN3+kf/edEct0L
zsX2qSD11vxKval3ojvlboBSgDPYo3P+ZwTM5SewVO+KoA5VomHG0mlXih9C+2iCLMt8yxJeHnx+
s1y5PBIsoDDEvgbh9KUDRp1WhlGN+DWh1pVNxf0wcJXvV8MHOLikP9I2aLW6tDFkBp6nc0SeQLIl
4VLf3nvaXknJ+KMh9Fm7azYzU4HHY1bn2WXea5FfxUrYwK4Vyju1mA6oUts0H90g+Lrt4uuz+HeE
TBzuolGbIGiMbWy9heGrymv6WztlgHIBKwnAA7i0Mrdnoy4C2qM12RaotqmR9PAfrOGpzzZSltyn
PLjH2miW1pgwmOrFFNQJrI3WW0u9HFzC/z5dSwOMQ+hGqA3SbEA3z6r0q+m2t39/7fKIfO/M1z6L
6RnMDpbkEUSuXdXbnfFz7tPvnDr00NRiUfu2odX798KSybyw8gEaqkYMS6Eigl4qCJBxjqNjSn9R
H1RYYMoqs6RxQAD91ocZeGqz5lXs0NSgmaCTSGqP8z3z0rDbGRx7KhoNgTO94hQeqVoqXYbvib8l
IllOA1AROm4P9wApISHS8NR817aYBT4xHW2aM+krEz7UUFHNoKx7G6KbzmgcCgU8/JKb85o1r6HI
kFlCQhgAhv8vMzN/yOKgDAMBDGsVeniFrX/MPwUgvp7A/BEfekd7MIe5SeT2VF6N7I9BXcRDEfeq
K97KXNQyXZVGiP8Zn5HyPYD5qPRPKEneNnPlqrOZubEGPJ+A0LCEQ23d9rQKoNRDhUNLd6KMNpS9
nD+2POzxNWaOscTsajFF3ixoZk0gqdhMlbUHaq0hSqY4QFa0jtSpJMnLjWzFzlDXvwrt/fZIVycU
I0TnAnhVoFRyuYJtZU5TA6UGW8OL2xJUh5ZuA60U+n3bztWd+M84/9phbhumICRAH4qYUXMfaXs1
8gSuN66v2l8bTIBJJbRd1xJEv8RH/VHaBXhjPNa/IQ/ZbPUzGB2FF58SENE6wK25t4c3//TFDr8c
HotRiZG4UYIQ0zh0b6MFDehhGw0jocr36IeePN6LCieari4cGg0A9UZ7PQ7xy4UzzFEGrQomNM1/
qcCO6ujRGh0K+s7bI1udVOhAm3iVzm8Zxk46hq0caXDQeNpW0WcBhrEeKcaTxhPaXR2QBlVHjAc5
bBbFmbS0zmkkYyckwk6vvk2r+7KS0BYrHv0ozxKz56rEBx9yBUu9/GiZnpq+KbUBdu+Y4xTXSfHZ
KxZDYk5USEeCddWXMKTSPE5dThRQXwP/8lLU6lMVt4cQyfoheJaL1ywMHtANBzjM5PbmDxWChmNR
uZMe2kYZ7dQu2N1eV94kMNewNkHboFri26TSqS0XPUZiAC28p9tW5m19tS/whlFADaJD94zxHlpa
vSx1GiQ0h4+k/e46e4p2YnkHFtf+121T19niebYXtphlDVKommA5oBnnZu/Q/QOMy6tt06GNQ58t
R4xsP7Lzn7xcytW97I9ZICzRJ6mCU4dZZHWMpN6M5w0ynHLpVKOqfXtgqyul/zXArFSsCMUYlzBQ
gncoUg5j4ySoF3b/i0ywurDDXJcNOe9SvYUdLfwI0wmPgkcp/nl7LKvRZGFjHuviwiCoAh2T2caI
pp4I1Dfo+oqlwI7aJ7Pi5ENX5w1tpCpyFEiPsBJEPe0gXDjCVlWQAKbAxSHaA++uterhCyvMwRZU
dQ91akT+AFsWmdDGJ0butuIDmHdU8/n29K0eMwtjzAkn0gRSMC2MheLRN12jdqves6TngNp1tS3D
H7fNcWaQRfNkkOCSwdo/Xw7e23wzQDZTeab/joucdxAQyrgZo5AFMZ1Lp1CLERhopMxtMd0bHuhT
XErECBlzMj6g9PCgbfRz63yia5Bztq1eSv4aZpm9ACCC/kYOw7VgbiaUrUu9OfqNsbs9jasRYmGG
CYJaCKlyP4KZAM2AYZAR+e22gWvY1eUMGkzoKxUljdUWFib5GyRipAT/qfWqqk9y+RYg0SpId2bO
O91W9/JiWEzgG4IOlZwYRrUCpxmkY3Ebd+Jw7gs0HcX41YaaF2RPrQ4FSusHCDxtoX0DZOu5GwpS
RjmJ1P7l9kSsOuzik5hQKbQi1QqKT+qinhjmuSi8KnmqhM1tM2sLCgU1PK9QeUBzPOOwadGkXQ4W
OLsBw+oIxNbE07FYfVktTFxtPZAFmTmEDEFjErsDUaCk4IUv06b14l8gLIt5DyuuQcZJ9ZyKVMxg
MDq039nOv+v2DSUDqlffIpHBw+PdnsO1pVoOkHFZIFb1Kg1NzGH3NojOYDxKxrvGy2nwrDA+6kdw
B6XEqMbk92BiHECQDx+N9X17MGuBBDkNUKcCHGWBx/kygul9XkdDicGkAKviwaGp6AznpaXnH2Hv
UgsjbLQyQd4dyBWMlEDqpPRslY4VPaK+WEf7Oo+coqs58XHtbFtaZHxClCn4uWRY1EtPpXYrY4/L
ZMwO/a8YEl3/pzlkY5hptZ089jAm5M9x6wzdi/LjtoXrAh/CJGTnIN8x90xh614uU9MI6owUmc+z
+tnQy3o7jLKHxpV3CwQKJO7NfjPU1eiEtJPvTD1570Hya5eRC7QQyFIOkJcBv+TUcG4qa5EUugNg
iAWwDexhzDxbcqsGYg4JSBMSDxmoBSgy60LyCUBmw2P1WHPVpS1m31U0F4W0hq2i7Akofuyp+lJ7
DlJwbdstjTATjSsRNUcQqtvZGJCeSk6edPcp1AonbrF9LRaDXGum7EGyBt3Vl2uKa58Z1HTA0Sc5
2gCOw+zzttesLs7CwDzWxZVVjExqGSkMUCknPXKHCjjs/e41V10pS8ltY2ujMZDyB+fDTAj4542z
MAadx1EMBxWS3sNH0X+VvXf799dWf/n7zGDKoFUN6gN0Z0E+lSoQ5TKewfHC2cprU7a0Mv9/MYoM
iGA/jeZRRDvQgPmiq0qAqZp44Z7/h/GAasuaRZpFQEMvLSV9mqNXFyfxiOJVWXtK63uywYkbq4vy
1whbTc40v5NrEUZ8YP1MYxN0vNN3bb8Y0GiayTHwSmVT41kl9vkQ4ZhSyu0EdGtGsuEpkjmLvz6O
/6ywaXGol1KplzEOmXqp9D34PEm768Q7AqwB2rM/ZUUDZFqXy9G2GuLLCAs6tLkzdYfcgt6ewgFk
FKiO7IrqDTs0bjYFBXMs9itembf9YX0i//sAtsc5EoSoAqfnnE4N7Mokvv6S1+/DP2P1L8epMwGb
iiFIXGuMUwJhuYmzITlbvKvL6iZCs7+MtALEhlgUgT8qNbCoSNBk8qtWnbVwB5xYXrsRL3e5dspD
MOE/Q2xMkPORRgHSYcgiyv2x719GYas271W6VXla49dV53nmFsaY0DC32FVWCWMN6Pg842wRkPRF
BBSuDwfy9jbZxD24rk62Cq+NcNX7F5aZh3qfR1kyoj/lD1v5BKrOgqexd02NxAyOcf8o7SOLQp/E
Bj9D6tRPgi3cC3a5oUc08znlrrBdMrj03DvZiwpQLO89e92OcPkBrPtnZqUHkwCfMT+kM73PXyWn
aEh0/i181A/S413rVKQ66u7tTcdxIHY3gJFPrUcTVuUUIjAxNNcPZnsoG0eNPxKdAwZbMwa4C5gw
UK6YsXyXIQYNAGrSzsF4iHMvlIG2NbRdO1XbWrLsEFKdTVVweglXwxpI0GalKnSmQZzt0qbS+GHo
J7ia5qHtKyLa+8HjGZIGTJPQ7jPBmgTdLEqi8j6WD0bsNMPm9gyvPvCXXzA79+JEFcwKPDEdvoDm
9zIgYqDU6r0iOQb0WMG/oicfD97/xSbyZnMBTDagbHhpU7OCpglbC48aH2kmFT15D2HxIFT7QK9t
X09Jmcek4hZv559lnzkgSsXpgf4/3WLJJRMTUhSZDrNWpgi/iniqUUqx+n07gMA+q9HnZRpTsimN
AtCbKFLwIJH/H2lXtiM3DiS/SABF3a+SSnX3fblfhO62Wwd139LXb6gXWFexhCI8CwxmDAzgLFLJ
ZDIzMqLHI9WcCH5ZA7RX2zNBgr6UNs3NQAhzgMkVWlLnW9HGU84qGkBqsHqoldekUvDNc8GGL91d
p0bouRGaTWOT+pDIUaWVGe508xbpEgAv1z/rUhg8tcJ91WScjE4iWAreGbZRKrbhb65bEK2D81Wf
yCnJZFjQ2H2fomoIG6plh6L5v6ULEohJgunN+WDyyQYzSV4WVQwdxqB6iQ3rrpKlG0Uf9qbermva
CJa1uHF/zfGxlaVRrE1+lDrQKVsP8nA/IfBc37lFNwMPy8z6Bh1uyrmZLvtahzGc1KmLL6CNbBau
+kCQzNILJKaKJxEeZwAiQAqO8troqZ5U4BQtgQhwJs86gCh3F/ypNuFrcF98ouSjPJgYV/tN0S5B
t3RmLd6y1+vrXPCQs58wx/iTaNbqdaCVUpE6pB59FaNbhNxlJEt+U7zJW7sftH5wr5tc3Fron+LO
wOvD4B8KJYrmmTVJqC74oHLxb0rzu4Ak/HUjiy7y1wj/UABLYKL2lo/rt26dSiXQNBOcXnnp+gNk
Cwxi6tyy50sFedD7AaiYUEuO5qG/9Fu6jfbDvvAyAKKd6GCselz000q/CXci91wEK8yCyxZQyipI
pbn8RkaZyyxrnOw8dMDNgvTiwI5l/8i2DIM1bSDYzsUD/jfq8mVWjSmqDIRiiuJdiKHGr1YqbWb9
zoq7UtQrWnSPv6b4cqusjmYfRVjZEIAtOp4O0RC6dBBJyC5VWUElY+Khim4HKj7cCSdK4iudisOn
ptDok3CDaQcfGuOtsWKFU0yYw2jDjZzcKVXjxZjbuu6gC95zZp67YkhHY4bZEwQY1ZPQnxpQccLA
Seko5JZIgktzKWk5s8ZdNXWd5oxFsKYoDw1qDlOzqoD1NsKXVsHtjircwRfCkxfO4JnR+f+fxBZt
tFS1odjhsLgtgt6ehG/MpTfMmYnZmU5MBIqZp1KCdUnSva95tblSwsBVyVHz3xhGmzPJrn4rqeTF
4SqMXmfdwG5cobTjGImtRfte/yLBr7F8MjsRqf3ynusaxOuhfwcgxXymTn6bErG0jAb8trZ4Sdl3
3X1oILEqzHVaPamTC+dzwW0mCK5LrXcIeYFqHsT9iLE8a78SaXkSmtj0cUf+qL/K0u42pas57Elz
2r28LVdAagvXuhAfZn0OPCgNCHVcjDyGsQQCLoprZPCA7f/w3+lq+rLsNPeCP2DB89JbC569je9F
UXghWsAwZFShVICKPx+Eyaj6pazXSAcHO1Ze9PwYi0ipFteG9w3A36hrGvw8ZSIRBSjGFieVKjO5
J028MaidIVuDn/x6UFi4jTHP/dcUd2LKECV+PYcpUM0kkkvajZWtR8O7bmXpXJ5a4Q5NMZSNhcs9
dUxMltHb2hQpgy1+lJNlzMs88fw+1nJaRDAQU0cPnqPOCyPRyP0cnrm3CaSBAU+CzgaYfHhgZRhW
EhgFksQxIrLC8L9tyquUfYI0LpIPSu/kzEsgVgFEgCBwL53rM8tcyiQpSQFOUVgOy/sWvfEUeJZP
VAgnNCuKmU1EWONaNAmoLtCdgO6gwsqFEtmK/UTp0C1BqSapn3IQArUSqnfgK2rtGDqy0ohHhCCU
LHxF69Qov05ixiMrYDSb7nL9jsjf+vB13RMXLsEzE1wWU/nBpJQDTAQYYh/tCqQUWwx42aMp+Gg/
4EneXU4Ww3fs6q7RepnAklL0T1pb7mKQB8ZgzquLERupuI3yXSVvuvwI+bdSP6RDuJJNgG9MmzCw
/WjhFuIh3gghsEB/pj6BOuwXWAhsICkhl5zdDb12G0uR4HcvBITTDboIb1C9lLUaP7tDUYOCWVt+
sQCazFb/4TtAxhTAwpllni9wBmroF/VYo3avTyrUEa30PYAbgqFWVUJksxoiO6gxKwz8sdD691xd
Ixp0q/AOggga4iwXLpIyzZogAmwreczJPksEq7t0ZPz9Bi4nmNCgyTP//5NwlHaQ3/Fj/P01urVW
GWC0hnkWebu+hwsQQ5gBehflEjTrYOvczIz60HKNJU4SPWBcp2ceUdYYBdeDADLCt9oERTfbsA7g
U37SVLtxHGpDtHkShcal5eoqBf8vlgw1HS6xbcJCjkeK5Zb5n5zpB8iVrseWvguWe3ktahi1AO/1
PCsMpgHeTJLJZdKUqMSNtvZE1p1LXtKdfzCOWuU0tnFMf0Nrc5/sDEFcupw/QqYBs/KsIapbaB+f
b/RESCsVBAEY3QWLOmHaVHdjTqGqRpKmuamg4945Ua7U9/mQZMBLjNIg2XUYKFs5ivI7GfWpWwC4
6sjJC6vWXaX36aqvqw4web1NMxtzbgHYvEoWPvlGWz+B1B7fDprc5ob68b/fxzMwFekFxgTmw8f7
p5+DEzOcA62he5bqu2UlmGBb+lanFrgLGQrgZlIwWBjye7BmTP0jifcWq21LebzuFpcRHWuxFIwi
4mkq41/n36b1u0pntEdpf7oB8pqUGz9cZT3GOZxQCOqdXy3nQf3MGD8FVuL+qDIZxqrSTemxH9cp
dIDZSg42uuoNipvXt2nk5v7GFJKIzQvhbaM/iAvZQCUa4k7nCy3bNNHB4YsqhhqgqlYY7SqxEtkx
JBPy5zQ9YFwP76okBjeLJASi/tSfLszj0aqBa0SZZSDOzct+ggmBChE73tJ3/wPMLgcJ3QXLUbe+
m7+Bxgm4s5kuYJfeqjfhn3/HDOEM/rX/k7GcxFRJHqyKWLCfJ9+BvvdBIuVDPWB93ZsWQ9mJFS7G
aKzoYq2DFbN+YMyVMQEJPpnrNhbPBrj7AXxUoWnNY1Pb2ojrQulQW0c1g7baMbSUte5PyKty25R8
QfS6TL7hsxjYNakqm9BV4V/ipSIFcoslVZnpWBW1afhxfUFUcAYtbtd8KTWxVhyL8qa+J4MtPVvO
uOrXv5Oj5h6b0A4xM/sqb+xgC9UATLUUDmR7HdPpVynguYIUZukbnkQEi557KiaXAfuaIwIpDxXa
mtYmCAUPmqWzeGqC29MitHxfnmAChPDtsAU7Ey5bkO7HlieZTi2iWl1oQs1xB3c8SqcIc3zpaMgY
UzNASZ2g8OrmjkxvNN5AVmYMHaP5YyrbRH0vpB7wLPCykI9aE8xELfkQzj2SmXkw+QJo45d6ELdg
3XdAXuQY6O93VHDwFi3MLA94c8zjSNyVRKaiYFSfcbJKDWGJI4lUgVss1N9mRa1Z4B0nYdb0PfeL
qpRI6TNMzfQasAH7dHyQrY3EjkEDXQk3sJhd1kC74R9BD3HpeJwY5m8NZnRB03UwjIk1S1rLymfc
3Mjjc13s5H8H8p8tkj+K8YhLspgXWQS5V48fxUR3UijSuhOtiD9iGKHUx3miK1QUW59uk2yPl4iv
f5JmA7SzIIItHejT/eNOWwvsXs3IvCYAsIz3utnF/a/rIWwpJkOxD9JkigHtSf5FUBRaVZVNi7jv
q8CtVNGfqKOS3ecTZpOHYFpVek2d6zaXNnEu06HLCui7yROeDlKoRNaMxkvZIzicQKsmkedctkdr
14vk5Ba2EMojmFaeB77BKsD5vtp2ci7psNVYKPxSVX8qGn3yEkM4rL8QGmWigXAceLxZqp2zFBAf
D18ToWom1pehyx3kd5houpHkYlfMsseKZ2rIka/v5UJvBMNwf81eFPGHFpefhvgRDdYmzxLbGgw3
iF6UkULcSN/VxVMVhPsuBCec6js+gN3OWKt2DIK9xnhW43Cjtqqjyl/Xf5iy8JXxw+BWMlALaO9x
ga0K4i43MjivmWPqUWoDtgu1nFBQlkXxC9710y/TSqxtpLT9JlZH5oIeColUQRsIFzSTb5eQ3nnN
qgJ9Mp/Gvkv6Rks2fs1a1c77odllgzJENrBXigshzuK3kuhD5g5WxsB0ksXqn9CvIq9WB8h195FO
P42u0rZZP0KpIDDbAc2+anporUqGVxD2y69LSGxUYe0BbVynBylrIS9Auvyf4RxI2MEkifEm1cCz
kduaoCVql85IKmOUorWkT3Sll9a2KKpqqygoc40m9BvGXO0E19kl5w4qngAOzp1WJNNIis6vggjU
kQCPAmdA79sXVI3BA4UchWynXe7lnU2e6s11N1i43s4McgETz3Q0hH6ADfW9gt6jIcLhXNZtzlfE
xchGDRpTgiOBnGOFAlEuFbYfESf+9xod7ODVaGqGjj/wgVIqO7AHzQ1+Uy9XbctuMqW1264SXJkL
XQWcZzBUABCJygYISc6/UKH6saXmAPOhgdKv0OLc5Acldoq9vwmgCLzWCpCcAuf0ev07LW3jqVnu
OyVxI6thAbNyvcObXlJ+g9sq8UV4tAWwFlyfohUNrhQ86fgyG8piXVOGKoAuXZURJwzD7ohz3n9H
YNnaELU1QXnJiuHTzNT2Jht6AClAplus2MDqXW8M1UPCcjTUGmlKn6tIZXdlIrWfhSVNglO64Lpo
7SCgz/0dXB3z1Xny8MrSDrxirEdXyezdSEJ8GgQX4cLli1flrCQPGC9ErLk40Iey2ncVfIqOUFtZ
0WzVtdSus86G9orA1sIHBg4AXJkg/QZ7h8adk46oRdL99NBzu8veq+G2yVcxE+zZ0vc9MzNv6smm
dX1fDvEINMC4th4h90ud/MHYJ7f+XeQ037j+EJqpF9uSK+TEnF2Ue6jDNEpx+GBQr+fxSqrCGp8x
oATkR+1R3akraRV/qvef2g1oVDuHbdF9aTdjajsR+OjGTbzuRbfxgsuc/QTuFDEN9C7mOAMVsl+6
eYxFSN8FMAIEn0/WyH3FmESdFlkwoH3NWDwfQNLOVl20X0i4aj9FOglL2cWZPe5zhlEC3HcIDw23
7RHctJnrH6a1ChjrLrPle5Q7X9EWcV6Up0aQmC49/c5Mc4dj5k5IVIqlgq97m20j0+1eVcDvbHl2
JKd5YN6/31VnFucjdOK7kEmcumTGQ5jggiLSKhgywSEU+QcXUmIS6006rymjbKuDdDcvBGtYPuZ/
D8GclZ2sAeLRSTmNWEOZBZ6lFJBqetXRvfp34gI4oolGgiYDUXVBpKR1chF2KeykAN5ogx2YH41y
Y8WhYMfmr3xxqE/scA6oo3Q6AtaegpTkbuyOdf8qtSJPm6/UazY4T2O6T+uhg40peIgho96kq8yA
bHm/aaYjraCUtSXWx/gfMpezLeTcDYLqlhSZc7BQnVarnbYkTpHvFdGnEm0h73QhxNasFsvzzUet
uK0CTFYy93r6ILLBud2YT35KG9iogofJ3IC3DtNd9nUbyxEBTQiwcqAYdCF635o0CtQaG1aCPanV
wGa9QWtxLv4a5HmEzH30UiWPtZ/ZPqaW2uQJzC6Cn3CJI4Tbz29X0Maig/DTMDk5XnldYowsh9u3
pacY913qAfTpDaXjp5ZNMA5BhkOSewKrS7tr0fkZi5MA0TPuCzZaqFdjhBy3cgcXEyWfU2qz0rYc
aKzdak5xJA9ouxSixc6XCX8uTs1yHzWWlBi7APy1vsaE+mbwAtuuoHbcvpWP5V5EtL8UuU6tce9n
Q2fTWMkGHrLpBsQcfoVStFt1q+t7Of/mK2viAa2VlZphM1vBdH9WuOp0NLsCEquIk56fvl03tgCa
0rSTNfGdO1kqhwnK2+iH2gGohQN8svjWuEEKFNvpGtk1fQvAzx0+PCq7yklitwdViqjpu3iJn/4K
LivJh7Zo/BDuM92+RzY7TpvaCR+t1R+6rT3frtZFabf7/SCIq8tei0oIqCgMMMZxXjsVMstNglQw
qdwKGqyNgZbNw/UdXnrQYof/GuF8tJ9kk1Uj1tZ4natt2hsA1D5SUHGBGH/db1pRhreYgZ0a5Ny0
raCpg6kLvKDXMjhA18NTAMmLYQIBow2413+4/kDAiB4fiBHnCi7c+STe9KgBWOWc70UZkudDE296
0Ytz8TMpeBGoeI/hS3ELyvsq7qMBIW1GZ4bziAma6J1gHfM1fXHs/hrhp/AGMzTiaYKRpnjyARWM
hF1CwTL4ykaPN9wYp7iBpBISMvJBb3e+6GvMHnuxChVDY+jF/wAozr9GOhq4l3qA7xv5QAa37X51
hqew7di/CNx6cTUqKrLoC2D+4ueZdfLdWyU2gtHH2YEA3FeDEJHahoeQb9PHaDs5xf3gCMUUFr/R
iU3uKJkZbTo9gK8NnvrN9v3KdKd1fkhuym3jBJ62FfWrZs+63M6/i+Q8L9GaSsdcBvpV6+AhfY4O
bDusCocIYsRiyP+7rp/ZgJO91Ioo1PsKZjrP8AAjqz0Ny+l+Xf9kIivcSY2zcJSVct69r8kN7v0D
zfHIVbbXrQi27OfCOVmLGVC/SXpYiQ/+OnfC19rtVpEnuot/mspXPg2f57Sy2gTxADvqvYyrv9lX
KxQk35J1f399QQJH/5kuPFnQRI1UlRUY0slm8t2g2vr0+bqJpZCNpAndLwyVGoCWcn7W5k1HmgmQ
ejn5VUg7FH1dqN2O+oNveKa1ZvTbIF5uCJAgC/nMrE8LXdD5/Fp0XvnJyiBL4uvALiLttjqHRg2G
pzYlqs9ClvGF58ucExKon1sAd/F3hJy0SU1TBtSs3q5ypYR+AhhnwOIwYMxJXgFvjQFFCdNBfeoG
E/u8vrsLUePMOpdcdIwRyQQAG2OCg52ZN7KorrO4j6CIABsBYBA6H9gTo6sbgGqwPKTXTPoehgcp
PIai1H7BEWHgrxluHU2oNFFlwYwSHIL40IUbzff+w1admJjz7ROPmKhklgFLAd2maJrXGKkMnq5b
EC1i/lgnFqQqqFD0xyLQeLFz6zvsGgDfRHi0hXcBqCdQBkchHM1xvn0x1SaTCgorcaDaRYSCO7Tu
MsXOshuUdGFv0NypXhX589A++6JxjoUQeGZ99peTNTJJ6WIJyixO2sXr2jIeSVfuRwOqToqOUQuw
xQ0pHLFeX9/ahbv/zCyXzUZJHKCuikVPykPtHxLtOMi/lOpdmQSp0uU3REnYAMGsqs7qjDytTlr3
pQ6t3xi4OhLarC1vUl2yExIK4tPlPs6QCnBtgy8X5WB+vldr2rLJRp0BjVPbansshse+HJ1e2ZJm
3Rl3mWgOaGlhmO8DpPBHy4yHIQwFpvCKwmAO8ISS/MzCB6n+df0jCUzwgAOt1TPLz2GiwLhipb4p
LXRzRve6kYU6xA82fJZLthQDsxDnHujLVoPil8nAvoJZNLNw0u9ZYrJWMIZtG+/SUX9krggKcxln
z41ybj9KhdH3A4yWRr/S49rtRTn6wmsVJkxw8aCCDrgU33oqmyYIIyBFnHIFvjIP/XkP+i1b65Bs
a93OnWyjZC/GunDuwZp7iNfWQTRsdxnrz38BF4RTFeo0JMIvMDrw6W81uuqUDq+Rl+tfcMEMMJpz
Fw/j5fOpPv+AOF5pZ7URFtg+a9ZeGTyDPLUi3ZgFmDKIMeEhFmaoVTAvcQk1qalVpkmKWoOdPrAX
ubODVSw7KNjb0S5aQz8CFGdOfOxWoCZ5FIK9f+LweRJ3bp/Le8pkorU1j0+0u8mbFSvUX/LN6FE7
eTaPv431x+/r27rwGD8zyGfaLZmqNDZh0H8HuX5PHPbS7WXbWmnHdvDkbyiC2AKTl2F5Zo7BfCaR
ETSh/nr+KWMySpU2wGMqV3qM78qb7jE2XP0AEbLOntbWu+yA4dB3FE34rljyIkzWmoBkA2AIyPu5
aU0adZn5Abwo8RN7Kv2HhLQ3/STVW5n40ub6SpcWempt/jWn156hxZOkSFCYi0oGacSPIUueaPDL
nOhmbL6vG1uIo1BhwHgZLghtHvw5NxbHReiXJT6klQdgD/0YMPyiF4/XjSxENAzNIdKA2ZzKGt/9
xDR5k0MYHC8mkOhCPZI0xj1SQFPglUtmdAXZCgbmQA5/8ZkiM40NqUfxFC1cgOsKKC9cX8jCTWoC
/48rFMCfy/fFGFqpXM4zQ4bvsektBKl4HIH3x81lDwOxaLeKGLOA2sMX4M42IjX6xkDmYziZ76OD
8CS1wiCbp2zMerKJ6o+grCD+HQbo4B9GiN6CHYKk0jHMrnWtPuztUjZRekEzACPFEtpQkDTtJfRA
o6nut30vqS+pXyOLj0hXbOJCYZPbKUhESKo34brtE0V2OyQlh7rq2wPa+9VNKY9Buy+MSL3TJx0R
exonjzZjuNdpSt7pmJv7ITLrbcsMLQJzUIqcRp1UGWhD9GrBGR5Y+ndK8sGbVHP8jKRRu89rP30M
AX17hc5fu1ctNngabNwXJgDQRZbR0E0Hq9upia6/dWUIqng2hrI9tH0zunIgZTd5hCHfiSR1ADUX
0n0gX41rj4LObNvqEzKeqjfSuz6rmmkPWGYPFQtMH96CdMOE5JulgI9+yMJ8a2jh+FK0VegZUWcF
di6D/hKwAH0dRsoE6J+ZF2Agb6GgZU80lG4TmpE3Vk7+fd7UEQBXhlZu006KXTWtZOCx4qy10aAL
s31WsHyHz6gEK8Vi4x9a0jy1p56lT+AfL9BQ0AjxsrqOvmuMf1BPMqoMZXHDaBkaEEH7FsRx+UmN
qfjuQjP+lIMKGqNBq0JrLUuUgxrWaDM2ui8Jwu5SfDDw3MSbWgEqni9PRVYE/5nBlthJlxovVlrD
2dzrx2rRCMAwsw4Q0kb+4acaSVT0JiApknnf1V7SupoiMLEQwlFY/WuCyzcsTEPpfgwgVj28M013
4xZjhZBAkhSR6qBoMVxEJXmbF72ExdTjRq52NZJtEaxy4YaYub5xIwHICcgyV4GKupF2yL1nWGXm
QWLBS0EhHE7pSvXl9fVPc1nsQu+XEBmtOMyfYJLm/H6IYCaUynwmP5ocFcy2VGrWU0zWUVM4fpf+
iSVR4X2BZwo2kUwBy4kxVKzw3GaXlmUYzEhV6REdm+zwljvGZKdH9ekpuOn2kaM/aqCNLd32Lv0M
VyayV0zyiWZSl24TdACBW8WkOTgpuF+h+YGhZilivcI8HeMo7SBs1yw55akJ7qbHiNSQmw1MWL6n
tTY9js4nGquGTe+szFXuy20EgUprK6qTipY2+9dJhlFkiQF9HdgNFJQuoWncZ9vrbiOywCXEzSi3
6vhzUSK81tHNQAXVxKUMFJkY0jEZjHy4i7mUt8FIb541I1LunErvRmcYvzLoFVVOaWaAQVhTnXip
bwW4hFK9gz506EfUbRhNf1eBEsN/o3pfRH1XCiLN0tJPsxDu/CeBP/TBPCnSt88SXgJ6KAAOLnnN
qYH5B5x8PbNqWE5/CPN7+sJoti4xsaCNxS6jAkuiOMMFzSEnKRslNDX9Itr0wTZL0Bxo3IYcw/Df
k96zkMbt2iAbQcd8dKDzwXcbPXJH1U3yF5WUbibpznXvXApqUC9UUHPBoCWISM93sAzyrq2hDuv0
hRNBK7GAvLe6sSrF1oZtH4tuhKUPdmqO+2C1zNQxk2BuTAHj6tyRfPud3SUv11e10P2FDAXaSAAO
oO6i8eNznaVVYV8AAd+u2pWxsR7/ABz0hdBZAUQQ2cqabPq9tSneessVdXiWbj3k+KjaUpVegmYh
rNBqiQbbodTYwHabAADKk4iUXWCFf3aOWUD0aMTNEINm3gzvdPVBb73r27j0tU5WwtdG0qmaSjZi
JVqh6eteYRWQH/JxgvoH8EJ+/Pj/M8edsWhUy6ROYE5RvhLjK0OiX4B3I4xfr9tZqhFg9OP/vhDf
6InL1JSl+REWfVhPBKVGezqgZoZLAKxKQCp0tnljetGnwOwljgZOiesT1zlgrxiHPz9rFUJI5bdg
T+xwE6SaY2kPLX2UR1RxIzfMvWYUQ9aWzveMq8bMOHRnoXN1btMK5bAPchV7mmcz7ZCyz9v2se2L
dCVXNx3QQ5IlgMMuhUpokYEeFhmRAeztuUkk9L1i9ODGlHq1XUnKncZaH9ypGdkWZvmGqVcRSGrR
4g9NJHQILNyF5xb1tlHrkiHPzMfEANBLjqYN6yP5nTJfCp1SLf1knQ5tKmgKLNxvGHtRdMMEUxbI
ArmLF584Y3qPhnUWatu8PRp+ub7uMwun/H/lZnTM1gAKxa1MQtvTVFt08Qhj6UqboNyjV/UAtL/x
57qlhe7nPB1hAXCB6QSIUc4/5eQujdJuxMzQCJBps+5XGGv/sDo3s2OMbooeOQsH8NzWHHhObEkT
i2lYwRamhtKb9Gj+DiG42nrUo7cOBkiP5JMIvtVCAfvcJueWcl7OOlqwma9C8AnkNl5vLnMiRzmG
N429AwZfsKOXH+/cIpf5SUQeurgFsZ4B6PAXeWGB09jjFrKyrrXyH2Un2bVbEX3B5Vk4N8r5ZF/T
XM3HeZnW4yTtVcgv6Y7SoDs0isiRFhLPM1u8FlqedpreDLAlQbxlBYYVjIs66mO2j907475+DNzr
O7q4oaDlhJcCdCLzg7Gm2mVo75DMqdoRAii4+9SnchB9twsrmL5FYROlVZBtQFOR20EtKlrTkgCq
YVXzPPgJWn00djMwuwiWc3nkYAlhGeUslHLxR+7IxZocJmaJpFKh1k4xYwwKQJTPr8N3v+t/TxZ9
CVPFoXl2J6ulwDsvYhdamDpCFiYEZwFJXq/LmMI+DCrsZanv6VigKP/v+wj6gPmpjGIxHs0Kd+CG
MsmNEM0ppzApsUfSxyvWADEKPlcRwczSYkBVqOO+UUBMwscuNPoSKaFG5iRBYWvanZDT6iedOis9
YrsstLFRuMVYPdTpzyNWWyEAV76VOYNWZ3bha3sj1RpPGuPbkEi3aa1qO5/2B1mSdqZZbSWaP5fl
dCxoEIBQh3hdHd5lClPXSA13OThLfUmldkCUTpC0XU4+zz8VScZ8SjC/zXM39FVnaiYLc9R+da+Q
0w0BwG3UiVt04E0ecB/GvkOGr2DS3FgO5qEk5x/PqTZ3ydEpBG0aMBo8ArQufIxkjxJikLwLOsMO
qgfg6f/1avwxgiI5qE3B88kfU/SYyrQYA+CBcHj8mqx1VD6ENOY/MYz78Lh7AfYHMh2DafxLok7U
KaZWlAMgpnnSzefgph8opILRu6zt9fhVvT50jnmb7Q/strKTl0fpKdwV74Y7Cta7EC2wq3im4VVh
YMiUr+m3cZnJCsOC84GtsvbZGKvJNpphM5Uz1hT6r+Aslgtw4Wu1KFRdxsTZ9tzCRofevKAE0Cl0
bSMNttUYQwFD4wyFvE/CSaAmsnCOz8xweYGWVYChtzAT5aiVJPpNE4qUzubozX/PGROlwz+REfNJ
uFmCejOV8D316kH1b7rsDajMZngw6zdV3bS+iBrzAqgENz21xyUBzdiY/hjFuTOVbl7dsNGO0PyR
3X7aqdK7hfZ5/yyJBJgvk53ZKlgLcY3BaS90gVlXWGVRJWAg2KBIad6TVe7QX+CJ0V3VTbfdmn39
/vczf2qRWyfaAnlaBAxk+ym5HZV8NwTabSS9/bsVBTqoKF/j4FMe9oWB4XkQDJT+WjKuqmbcllXt
ylkk8MOlGAoHmWd8LKT3UCA+D/eN1bPBHHJ8tdvwMHjdtnaYI7/nB/UrtomIbHB+2PI+eWqNc3tQ
UflITGGt8RpX2ujraC3vq/10k9jFYLf/fvOD2RwzvQR3JUq6XMm8j6EYbcolDhlenkr9h4kMXKb3
8L5TC/N6T9J7wwAShaSwgDpBsm3eID2E0TK7sXXZZYduNzkfeHuL0tGlGKXixqF0ZnYA0OHcKo3l
yez0GjGKPMnaTgHnViLyi9mL+S8FoAhF98Sy5uzt3IavVdSvhh6wkG18ax6f9N90a91MOwLwi2Mi
sUdzyJEi99+9XkXIQvhFOxehi7OKPl/uKy1iFvgBs0qfUV+2MMe5FM3CZzs1M0fnk8+GkpIRVkWH
oHEL0rXORUaYO+YTbW22No75oXrRN+Xe2k6C0EGXYvKpYe60aSCzyYoU66Pr9wGGp1sIjyFqecpj
brM/xaHEU63D+POG3sZ2+SrtMIzuJB+jC264bbm5vtuXEBZuH7jjqEuxjuIafk5Tr7SN8Vg73V53
ixV9LHK39oaV5aqb8hDdsleHNYLTubgXIN6amb8R5PgGYKCbucVyeFik71tULYDtk/t7FrqZ/6fq
3TQXsCMseDRofubSL7BB6K1ze590VYVeMzpYCggEjHawaX/f5HeRCTaJGMzjIq7ohVOKZh3oA00C
1hCA8c6dTBo7razIkDssm1sR5lcXIFVVaC/Yx9lZuZOK3BNZ28+zAF2rczuZIhd+GBF8RLOSdlNP
wbnSaaJh9iVfQYkLDIUAxOAlxRdo4tAI9BQTK47+bL4bh8Y18AhGXz2yUdDA1Jg77ShUOY+mF4ho
cJfC7Jlt7ryWcTWWbQnb1Km/05fqADLxPTQJTTipVTiTA1h08Uxerx+PpY09XTHnMCYr4TAJrNbp
foA4mqiju3AAZpQt0DEIdsCQcR+OtgYmqEL8/VK1KghArcyOzSe5PoDgjwbrUSR9uJQrnRnkbquC
MUAbi9ngXl83B/lg7Ke9tZL+1C4od2Wb7EX8IItLxEWFQgbStAu94qT3tb4h8E0jH3atNax9tAh0
61sxPvHOxCCnscZwmaCDtfjdoJ6BgSeL4E3Gfbe+y8qe4VmKFL7ZGEEPlT4RnHzRI7EseYatA2TL
P/zUVglzsJ/kTpCigKi+JNEW+sVNDD1Yp+qeKYR9pzuw2gbRR9KuOyRXosx3aZWnv4D7mEwbuqHM
VJwJf5J24NWmt2qpfV0/ApcxE3oMqDeDNghvCITP89iSSuiID3VdOC17JBm0oHfNsG/UW4nsVPXP
dVtzRnEex85tcZ+N9bGUp3N8HtsPQ11nvh0PBzk6WiKRFdGiuFuvmsK0VXMYagI3NW9i/9nynT5+
yLPDQAWXzsJblhIQJM0QUWBFITFxvoMW8dWUlehIhJG5zcNXAqhinI6ObkCMIdPW4wDi/OTRt0Qu
Om/X+XYCEnfioVwqVSlMxhmAh8aMrCT8F9TNWwODKte/2rxZvBlAkuYWCHoDSBbP1zdaZAQ11Xz7
4K3cFKYjD+CXjG7LXDQnvbSgE0s/O32StGnVFEVhKudOokybVAUYz4pXU68//PuCLIQqOtOKAfDH
7VvC5DJuRx8nu0pvDSv4HKroSFBgAjxV9GRe2DwT6qgagC+GDhYabvNQ+U0TJYAtGhf7tg3uphHD
2OjcokjjMdZsiHInG8xOSnADDTdUftT16hDUml0qnxVjgqVfjlLNydjf38NvcVP6UV63+D2T5r/m
nbxSK3mnFdkuZuFdnZqrRB5dA0UZzcD8/5D9c7SBeUxUoVYxS3Sp3Jujh1gu65ug+B/SrmtHclxZ
fpEAOcq8ypTrat/T7kUYK+9FGX79DQ7O3a1i6RQxc4Ad7MMAk0UqmUxmRkb4VQ/yKm0/a5wmqdBT
n+usyihIVvzJQT6DYhf43Fy0K889l1lxt5SYbwEtOxTWcBKLr2yUXEUyG0KQJlGdF26UNH6XVh6L
ttUSBy20Af/YZc9WIrhs3DazqvVYiZlvneFDSe+SIkiy8H+zItwFSeOi+0ixFgsc+fGxMPaosurO
y3Ur6zuGSgSAGgTdAuFIOBrLbLhh4xeQodQA0CggpuhurhtZPXeY8v2PEZFVLwGSFGB2/umV28q8
L+1dtvgzlYzgXN4zcGeU6UGPhyHvC/7wtrKjbLaxYUpvIC8f9o3RHimImgAD0f1Ji7b6JBvtXNs+
3ufANCTq4Whvnjt1kdk5SBBw3ThO5ueLe1TLausO2pfrG7iSfACDBbo0hHwYEvESbd5m2tK08AUL
ADZmb+vo23ULl9kAL+ZxWnLUpjgE+nwhydRTvTPwerKdtMQ0DLAfeTKhl99Xn9OSUcTFuJTEv0u3
4Hc1OH3RFgPATORDJ1ZPKMMD3U9TdT8r7k3rGo9ZZ92OSSLrSl2uD4wfSAtAnwehAONC8xGpFTgr
kYsPaTC6H6YRRvQwmZ9U9f90I2EIJX1U92wEV/GOSSPNoH2NbLih77P1EXX7mL52+oFVkkN16RNn
hsTLo6+BAS8m3M9a927nuB5kipGXjwmIFUIkkxfzMJ8v9r56c2T1MFjIaOYbNjxY1VZJ3rp41043
jX4T95Ji5doXOjXHveUk36jjKqMdhbmiWfwFJIpLt43ST2XeDVkhieCrtlxcRhDgsQFuFI7tyCAb
iVONi1d9HZxsZxL2WBtdqHTUa4xZkndcBgkdigMqKr4YAMH/hbNFlCGLa34rTROIB+zN5HyJmvC6
262dJaQ0uF7RQwQfuBDH62x0lnqCABitf5Llqc2OyRJksnC35nOWjTqhDawyxqOFfdM0KF4YNrei
PVoRKNNkA+yXMRyPEgRwvCJ/RyFhq6jaNhVE9RpIBgZWA72S77F5b2T7EkI5uayuu+YFp8aEtwLq
yAmlgMX7DsMMWb4n9iMBIaSt7ntZLWDNBWzUpjA1g/TzghYEI9dTRRJsXAvWzqLbcg0DksgSk1Ur
nP0Q9x8fBRJ2L+lqgo4waNFd5XFxgSN3nxRbNjG85mm4yf8xIuya004KIi2MMBzOet+n35l2UDUZ
2HH14wA+gNwU5Wlg1M/DQdU0vZ2nMOPk5KZUFWWHCgZGa+P506bWrR5HpeQIrVqEEhdm3yxVNcS+
b0KSiqgRrqOo/MGv8972W2WvTE0w1Ns/P60oIv7HFCAa54sbzWros7qGOyw7DJW0U+O5BCmkxMyq
P5yYEY6rFZGW0glmoiK0xg+aPDXp6/WVrG4aejKYAEXTQvtdgT+J2qCoM7u0KBtf1x/HbDOQg+pG
Xp35Vvp43dLqYhB8VCiZIzqY/O9PLCVm1ExGicVMfbppFsPPivJ9hiLedTOr7n1ihv/9iZminBwL
CgqNn9MShWp/TsNFs7yhlnR81kIp0p5/lsM39sROatmFDkonPFUg0WRQ57Vi8d98/hMTwklFoToG
rS5MjPETSe9T957NknrL+uf/dxXCtdObLm0Jd2QAsDdJfEMh3Q1eosQELar0+c7d9bz2gcvh3/WI
zwjwSUx9a8IYraD2QKYe9Vu2VcinRZ1gsMtwZGbQWjTzs3rc5cz93/ZTzBosO4tG4Np/h1eqv4zm
Nupl3QWJlxP93C30Ykxzp4GNonMDO7lXB9ezZRoGEh+/wOZb9QSadxjR4sAdwtHZEP1gywpIq74B
lSXg0FBxgd7M+VIMdUkSbYaVqfkOFsF2CcfisYhi385l+dxKfRiucWJLcPVEA+mWPcIWeMQ29JDe
1Xf1F3TUdkDmm96M5OGB7uyX66Fi9VvZGOvFZuGCEq+oxLQxEG43CK/qi9GGRfnTlkVw/rsvXP7E
BI8iJ1Eii4vBcCKsy6penerbrH3NXX90np0JHLWmxL9X6lF8F/9dkBBiI2g5aUWLBTXghQWt3kd1
AwqGW2WbBu7W+HF999bd419jQqDlVFX1ZOJN2ymGZ6Q0SOYZ+EtvIt9q8nrd1u8H8rV9FHwxH+ae
9AmMqcuuDFU/fYVoNRD546Hb5Xv3i4Kx+jEcDsrW2HZPadDIUjPZhxQctI/jUW1rbG3SkR0ADOP8
RpYJIh4fenM76n/x4jj9kEJYBtQw72IT1vTK/FbYS+oBaLUBIeT++r7KPEYE6tpG3AC8iH0d4rCL
XkgV2EA9sWw306C2dnWKOzTZRaotecDxBVz5niLIlGkzprEt2I06sCK42d6dX0jEbUJT0s18Da2h
tpNkIJJvaAixuY4YtNhyGKVTtyn1x6adoGSz1fuPCZJL5fT9+uZKwosIO1FZ3uYqDy8VTQDKwNDi
0DwVii1ZlWwrhRCDWVPCxhJm1Po7ATX+cLAxVbG4u2TyF9frZe8H2bKEIBMXTaLMBuxFy6093NX1
i94+X985/pOveYcQWsa2aFBKggkIxs3LN2ORZD2rXaaT83WBQHai2MpGGHDm4ZUtyhOUTr1GSx5j
oMcWi9yk1X1TxEFWWrITdzHrgyLWqWkhkHSO3qpZCtOWWb8aJT1mRXxj28uhMNND56o+ayrM1Vsh
mVXJ/bDu/8jywY4GqoTfweDkMqoiWlJjwGWUKaZfqN/VLNkmJchQQDVXdtktq2WM6au+ggQC0014
NGMS9fz6M1huzkXGTxwBTU87hZVmehOYG6/7y+pVdGJGONiQSejcbMGeDpD8LR3H76b0fsQoa2n8
TFwZ99UKHAqf8KTLK6zKwssvNUs0RKNPJfHSz/LR2re33S4ePX2PG+iQzZ72ke1l6IDV73diV1im
1Q3GqCawqw18zC73Xbod6qBTGSRa3/Lxr3b132a28II3QbHSgxYDy6xfFWCHnbe+BpPZxpDdrWsR
7LSOLBwJTamqWq3gl7OebyGjPtWPlO1QaQldxYsT5H+9TJd3zWNOTfKfdHIUzDJu2iJFraAvfpXO
jUJ/zQM4uCKMZspYFda+Gn/wQueDKymL3CQdHYe5oDyY5Rs78pL0U3eO0VJvdD1wYukE1Vp8OTUn
OElZ20ZDe5hrkaXY5r5IdA+UEQ5QRsw9OnXYlD+pZQXXT+Dai+TUqugrSTHYjcE/IRBN83askbED
sGLpu+t21gLKqR3hsjNqO8sH1Jb8evrMVV9NHvJFknutXT68Zg5GdTTUwLJw7hpon9DYahGzaqe+
G5voCXe45BKQmRDutwqyPE49dLiym+gIMETY9rLH2+pGgcwOEnoq2C/EYhgKPW0K2j+g90juaclH
Dz3GjPjXv8bqwf3HCIpu51uF4hTIbGYEJHtZPtnwkrpQq0YRdv7Wg34q1R6d/I81I3B9gl4I/JcA
iGCURfg6FcAGDoSpUN5ZPjv3wZTRvK868sm/L3yaWa2WUeFJW2pZO8dN75McvfS4VsJokdUj1m1h
IgdYIc7FJAQhKxlTzKJiLeiJFp6t9w/LRHedmW7bRNbWWveHf2yZwqei9lzoOYEttUGm37y5oCvJ
ZPewZEHida8inbFTPEABwgdPXeE5mBGlX9JEckJXsJVwArCbwROAOrngAUc7WHdGIJL95ZEkXvQY
zN/rg5V50abcV2/glj9U2yXI95FXHGQg4NVwfmJbiK+V0g+LY2CNCx+oiYsEOtAg/SRz6jN39pq8
2E14xFw/aCvXlaZhbgsKchqQ+Rcgm4pkCUbcALouQpAjmOMj4IddHSju63VDaw9CgNhNbC/mJY0L
1G++VJVVWi7AgISG5lJulYJtIpCgFx3bDeZPdMzvCOpa2WIdMyKDAKytE1giwI2hTojhQ/FEMHWq
pgyAGpO2NDDAHhVqU+56NK8HMD3pVaAm7SzZ3JWjwScDDcz9AEOBHT6PYlUSOaB6xN2Fde2rmB6j
CsUMWv+PZgTHsbRqYZAARPY97Dq9BMlo7IGKRfL91nbwdDHCRcxyl8VgrMFi7su74n7YuF4aPlSb
efBY7AEblT/038bbrvXIH5MBER2zfRi0AMwBg50ijlSvaLVEGnp/RUQhvMi+TYsrG+hfweTCCDT7
uIQrknCxizAy0lslRSPOWsyHcgT2C9aGGwdkbgdlATEfJNcfUHazbzSkcr7Osq+ZXgAlZkGmPY1J
6WWx5DW5tuUYvjAg4YxO1wUBarPoajkbWPdIvpP2OY/zIG9ieO8CKVRX8oHXnPXUmHA/UXS51caC
sTmegY9SCJSNrY54SrJ8u+5KK5c7dhqNYjzcsM9izKla1GLcHv7aLSNYahO8boo0VQJtUfbtkpJN
V7ia18/9z2GuX67bXgmyZ0dSSPOq0WqtlHcKyPKg6b4+Pg79k54fkw6M4ZJGjsyWkFEUY6uxuYet
eJ6OFbW8LgMV4NiHkPp6yEZ32+gybtkLkxhRB4Rd4wPeDvB0gkm7mvC2YrTyQZ3ldVGQJE/9EvsY
sMnJ92SURZ6La/m3OUQ2C/AiFLu5A588dpa4dzADPVVgqAZ18njXTJk3po8klyH0L04CN0R0AJ3A
ggc4khBJWQTSNbWEob6AJvutUmw6ECZWbthOqSSarm7hiSkhmlbN7NqzAVOLclRz3dNLGhbFIQZw
J8+P5I/TTmFlQlg1UgP3b8e3UG03eCfexNO0u+7zl9REgg3B6cvULVOTwsbsfm2Nx0Xz62T2nOUw
ZIeObfLJt5DQNIDT7Pixt9Ivk/tkDQ9grQajveQEXg46Cr9G8NFMp3Wtmvg13ejT7sYkowd6Um+E
2GRj3bhR5+nqpu1vkiqkMl31yyyEGwdIwYHUOaQKRJyKYrV57PTgj4gc/SPHsKDeTncKyqiOlm8X
t/ZYBfGn7rPicMcmKmWfgjvqWQGS20flA2SvSAoA/Dk/MSAOXKZUwcQe1Sxo0EKBUgGnO/2iWqAr
Lo2dAjjvWEZfTat7N9UHiSPwDy1a53kefgFyGl2s09UGHa3CwerH6W2qrCDSu2BxQDCvAHzSt5jG
qu2wQVPMWeYwJvn7NFVhZA3Hrqxls0RrseP0twjnjETEmIsBO1GB1DtOQtX9aYCFpY3/ZstPDQlb
PjilCqY5GAILhF/kr4az1dXG6+sXC4ytChjcRvSLmwcjkUHyL6vB+Nr4DwPmKIritSzER1cd8rF1
sd+c6s9oQmL9MNTHUguzmYQ5eByWu1IPr3/ktVB5apPHt5OYzEwcLYxoVb6JWQPNdy2t2IIzW80D
oBembVek88foNtPTdbP8n710rX+XKiTYCUubcuRcN8T8kSk3eeMpUe0ls2+ot1nBJEGax4j/bu2i
PhBpwG7rDb6pXdUHQOV3TR8hivy8vqbrW4mHw/lWjqyjhcnXtMzUr6N2p1H7tkqfSxfLZEtw3dpq
YEQ6ydlmMR4JWqRzc0B9WDVVwY9CEsdLmK+qj8TEPLb94ljfsskvMCKbmu91dE8rySFZP4z/mBYB
FP2skNxZYHpo582kb0pKUeIGZbFMJ379SOAdCLAyYtAFpa3dzQrrdFgq69ck2nTIMuNbEAN7mnGA
MJvNfCYb0FoN+uDZ/semcCRsxopKQyEYXMhQerA3hWr6SnR0so1Cbqx2y6LQUjB391XyQXlkufDS
E7vCB01HR6GFBrvQOPY7d98Nd8RCiPeH6VhSzKcPQVRsQMNGdST0sjOy+k3BOYenNpJtTL6eu5PW
Z0vuliYYauruC52yx3Sa/Cl5LRTZrbp6Gk8s8V9yEnKGeSzUeYKlOiqCJkkCYwQQS5FR7qwtiFOT
8ccg8O4XCmraOCuprmFBCmpMdgbyIidGMK1M8zPXqAR1vGoNbOMAauOPKUImnbYrNUUFo4yiI3GK
DM8dEoy/tI+RSf3rjrK2f6CN/MeU4J8GSLNjA2za6BFg2j43QJpROBnmvy2yvW7pEg6Dq+HUlOCS
NqmScSw5T0510+ufuvtgNXe0PSbNd9CQG+xT1V61aKePb3X+pM1QmpX8grWYevIDRBLJaobqCpTk
kQDVP8ryoDpHzcx8R38oUxliau1KOjUlhu82Mns3BrVLz+xfefKag/qttsagAWmy0ySb0Swki1v9
kC73TjRCAa8ULGKKX8n7McKHrMje7ekX2iRBO0bh9a+46ponZoTUyXCSItVMmEEueTPU5obBRDqT
XVfqfzo6g54IbiMMmnMKKhTwzo+2khb/+Vy2O/VhEZluMKllB/1Z+yEbFDUg3Zx40I7qJPnESqqK
/gIvFmLWADBfvtUnMaVqqJWUJeb0SZ0qT0C3uwHVEVau7yR3dyFCExPEkajRoR5xURZkrRHVpYHn
cdm+WjRQ0+PCvD76dNzFg6aYp8lUIC/ptXmTCU0gkKFg7gksmefrautRsboWY5qpAwY0MEwUdPQo
szFsC3rOiexcnYWpbno5UYD+1DAWEIdkSLcDy7wOM9RpBdFNawqZZb+oteY5TrEt3HyTuXnQVK6f
67kkMVlxN/xkTkVGkMeiuHD+k5d5Ktq5wTwJKPKDJkI2AqR69qMcHq9/jJXzCnw/KMdBhYfiu5gt
22OlpPmIQep52BIdjJPJPp5edLSfTT4+XkuirsycEHVrrWOqzbi5+EuNeqLm3mXjfRJ9qabRK//m
LYDV2ZgFA/OdoYmlmbJp07lXMcUST0HheB0IWbNcC3r9NQWLC9mz+raOJGny2pez8dlAH4OQBIaa
8y8X65TMSQFmj7ELBgOkocXPanmZVFlxeCWog3TtXztCQIpLd7JaDceIOLvRPViWRxQTDMSY2JFK
cqwkVTyyohoMYCXeG6I3xjPoQ1LYsrWH2XxQZl/HMxqjqXQYPeJubC2om00H9ZHM2Drjz+s+upa/
wjlhGgNx+E8c2SmB9bXKBeNwcNJB/Z63nzbZ6OOucX0VNWBGt8UsORdrofDUpOCoyRDNVW/hK1p9
5zPmPpeGTN939QOerEpICxLLWCYywoTSJseWdBslbjcj5q1JXryNiRQmxR1PjLsnSxIFxHSr6BsH
1V3fbqcfXXJvFyrggPE9KmGHxqDPSuxsXJQrB/O9d2SJ8dpD6/QbirOZbu0OS+NitUm/z9uwBapm
ap4U+iOKX53kWDfPmhN2xktjSnLKS/pSRP/TdQsHJVV0vVocWO7aLFBAq8SG5Eis7L6zgEpuis0y
PS1GslXiMciz58V41cZCEs7XnkNnP4KfsJOrNTcsDIQ12Py8/VFEj7SdgsH1y+x+bP1i3FcMb7G3
XqbesxqLODc6QhEkLcQO3LLE6lyZsJpoQTU82/1DNG2ySpI2rAV1qPn+vxWxG51nEa0VAivExJ1O
cbtumLbTyafOpWhergeDlewBRQE0M7kgKFp8wqlJ7aUC6yRCket8Uap8azWvi6s8g+LUU2rexYQE
GJH1qCVGxac66Dc1ZRpgdKwhr/qFRDcZHpQJQdX0aMfA81YSf+EBVTirGCzGKCSGVzFcIya14EZw
Y71DxlJqj82ge3q3X0ZZ+23FO86MCAeDlFYZDQaMsPlhwCu9cDEBhRxMBiyRLUbw/VRxtNpuuB3n
GwSkIBMDnvDeu+4XK9GUTxK7/I3qgolR8IuqhVB6biNhAj+4Wby6deiwcCEZqoyyj7O6b2gR4npH
MQUv4/Oz7OpQ8atVmGqiezb+bKdnO34mw5+/ArCgf63wG+okYrAcfaVCgRXFRrW08FontKKwpR+x
0fpTJHG4tTsWs/ogCwZcBsx64rnqHDSWdG7OLu+7+NtktB7ENizyaLOdNoUTxWiP/+efjHcGQEDB
GX3FwRdSO45Z8GQQatlBGkPCxA7r+K5zjq0p49ZbO8GgRMJRMpGSQdTufDedPqn1yIGtuky8GkMG
2pekfnfm2SPDdwZlKUTg66tb8xK4hwNhO3AVu79hLyffb2mtIs4mWMRMpacMka+Y8ZGDc/VC+99M
ie97dB4ABsq5KWXy8znfKfqbQZjHakfWzVhfFZ5QLmbl0Bnkx/BkVT1EuhtQftb+MnTFjyqK629O
oynvk943z72tRyRcamCgJ5IUx4Ix+2gtejlsAYhJ9jm169pz5tQcHiAcp9EwZUk7BoAajZL8beVO
wmyaroEu2jHQdBLCQUPmuaeLXSNDLeDIG6t/IDV63sC+GHUCqMbH9a+9Fn5AAwR5AB05Pwijzvcl
tmgzYkYWN+3QenkN0bOPGem4pT44aSI5q6trQ/PXtHVUrS86HIrZ1dTgawMjsPY268kS6nZz28UN
pJdZA2GLftxOVvzr+hLXQgQ4UgGJAJs4JxcTXgFRAx7wiXNUNfWHbt7qbhEQ67HRH3V9xrzQoTdD
dPGuG11Z65lN7o8n/mbarBtNjnzEfJLHChaUy1desCNF4Q3AZAzogF+3eAlKwaj26TIFF5+XKZ5t
k5vsQrXe1Oa2ZFvettTsXaNB67zZu/EtijJDu6max0aG2lpfsov3KngKkDQKrot7voE6CgW4T73l
TJTDkzOgk8VCtG+reJHEjrXiiK0ZaM+iOwscgxiFk8JoU5R1gc7orAhjberyZMem9szSWdd8YyyG
j8ky8p1uluRXS6j71Z2TMexHCuj4jHbe3qx68o44jt9mDaXz5GQ5ybdKbU5TYLWgDwm70crfCCZN
gtIy+iBTOu1XzAxUsTQt1v7muYov+M8OiulaDhXRJtLgqJkKnSN9V7t3y7inra9AsJZCQjuyXht1
h1ZWaf2YO9lA5385KP/aFy6bGuQTpRPjC8Zsn+W+mb41mR+r/pJ+SYzdTN6bOJN8xpUc62zJQvyZ
UmT/OncaTH4n40+V3ZlUcv5XrtAzE0La04xjwWYVu5oAxF8DpaFqG4Ieq1vuSoa5BThreP0orgRV
B6RciKoOyg9A3J8ffmXS3IkZDGB797A4gTo6ntt9SyOwhMm+2ZopVFNAaWianH1LOHRuB061JZ44
5P0TbBcErFhOHhpA9s1MBqxZuUMhagpuYWSp4N4SK0TmwFno+xkDLiU6ftURmX6YZd9HGbh1zQ/B
GYeXGcI10h6RxlgbVSsaCw3UWJRAfqKyTUD5zMJMgqkfauYtvaqDqsZVq6OlOANoZzMooQZtPJcS
KrDV7T35JTzmnYTxvhhMdTRUALGT+bFn3+v0fUDPccnRdWF/jPpGQxe9N8hSA8IHBk3BbYA1jruM
YtkF62svskGACbzme+3a70oBPMJ1J107eb8ZeYBsQV1b3GTw2kYORFdwLFpIs8b1sagMSKfaEjMr
O4j1gN0KCBLcDOKjQwXId9AYh0qCEY9Fnqo/o3/q5t+MSZI6rZ1z4PUM8KLgXQua7fNvNVbQhjVT
kEg4rRdVrw0Y29T+0M1oxM3bsk72iP7Xt3CtOoJHgKvh6QZmb9T4zk06Stc1rcYRguovFTRuPS4G
Cmbi0h/nHFSHH3X9GhuvWSVBC/5uKArv7FPDtgCknxuaqwMH2JrK6AOkzHolyNwHEn3F7L/XTps0
OrjtlrBd6vq9+dDZ72n8weq7Xua0q2nHyR6IwW4elnIE4RLSDqXzCc7lpAEpVQZE/ZrZvW90O708
xiyoFi9WINXmR9UfY6eR+aCkAkYh9BzQ/hEOjm1ERmxyNHzkuGFG7pPE8tT6Q/Kx+Z6Kew7gIqY+
UOCAcozwsXV70MvIgpURjZZpU+hfo3LrcEfuNtly6LIR/KB/gbnnijHAJNmgkkJWde5ho9vaM7VQ
GwDY7qFpQIrRFhuwqz33Dmq8tgxodREUMBuGwgDCAR89Qpng3BxG9wvTmRFzbZqEddd/N4bZtxRV
4r+rZvCxAFcGIPSCZM9GnABaGRqSY9a8V6MCn+keXFn169I1+WrwUAd2BBUpmDpfjZ1aJTETBaqY
TkVCp82zJ9VK3lkeZ2Fq0GMZNXd5Zr3V8B1vZNZtFJeGpw6s9eaodfd5T/64doCfhIzVwG+yCQRz
hXdBSRqov7VQbxoNnBRwN+Xsjgy+lkN0+uW6w15c19yUgfyDj/upgBGer77CfC+0prPSbyaq3WY0
hvB1NUy+tuTR5Ee9Msj6VhcvAFhE1YA/7iAdD9jkucVcpU2bMFr6JA6Y7eX6TkdfNKs3LeA0xv76
8nSeGp6dR8GacDSA/62SLB5LP4VkeQhzrWd748d7vS098FX/qLc2uJcKH2fnyPwD+QGVZ8lv4CYu
fgLBQQEbF8RaxD4dxZCIZhr4CR1DHZLqqNpRmRzk2lkBnPkfG4LHxLi9RuBeSzgx67ZgDdT2ep98
s8teNlJ8cVVjQ1G1hSwp+N+Q4Qmfbxz1todyewnlx8ybXCRakOJGrKs6zQcleOJl1l+Z5COOmATn
yAEhciezHUM2qCz9ed649AABC/z5XIjuNzIwyWVWyZd3Ykt4apipNWaWCVsL2GPKZFeNwLGmPp4c
A9AsgDpjXLRTQomXrp3CU6vCplpRnNX9jIxgKnM+jzbb2a2u1f1nFDnLrTOkxr0WWeRnNM1Os4kH
Cv2uwlKjfaxq4+O0FFXAmK5BYkKZVZT/RiCh+65HjoPe1298k6t9T/rYCrVWcQA9rKMeQk+60eyi
PI2/JJW5IDVWhgQ5wUgkZY6LAwBwMPqr8BlkXVxU8/zEI/Vp0jKusTrVeLOX/rHH3XF9B9dM6ASl
Vt7Fha6eYAJgMTq7+YKbDzAPaAZAKUGJZVX43wA38SSjeMJTfbRrwWB6vhC2ZCMxKEinjA0wd9Ee
jWEfI9/hdy2IQ5ABPcahcbAXaHB7uuNlh2wPpY+w3KE0t59vlrDaUo+Gz/qxfQZcSfJIXourJz9O
zPYMrZ4UhTNiMQLJC+OZunv8yMTcToCYjpL6/Vq8OTUmHMkpRnxQ+E5AXFHXvUnp1J/a1DpPFACf
j+vf9sIWVDZA2Y16IBo6qHoKIRzSdKY1pmPls8jephB70+0yyHu2uW5mpZV6bof/jpNn3BwlEPwo
MeoSsSrIc0hPTJveDsGJ3FgHkA7O0JVulaDPa8BrblLjT9MdvkwMo+GCgIMREYxYuXXLDA3LdDM9
1BQIRSxmqOn1k2SZF0cFEe700wkRrimZbZXcT6zHLgm1Gz10AsxNAMm2WTbVXRSqwa/rJi8+oGBR
iG5LquQ1piRwbOKnwdw32jbKJed/RdvwfFWCk5iktpp+gg37+T0N2R7d7k/dT+6Pmv/Adg+Rh86I
eUw3RhjL/Ea2oYLfEOZ2favDNP1lv7D38f4bODW2YKE4PJTb2Qdw/W+2Ewk/ytQYLRevQ71BmZ5Q
3MAF+TVXDzq9kVL/r34xvPi5qqeNzFsIp9Sts3TCIAkQKMs2n1RUMjFe0LSSr3aJm+CegXchWvgq
SEQdwTNQ08t1+tsz0tpbFvNbXH0vaXHUewTKpfjRabbP0ZykzHcM7Npxnsp6PtzERUw/ybWFr5cX
6qB1BndOMKeG4Nh+U11l2hB3wpu5yJRtRMxntXMKT1XTm5mkyoedFU/o7+AyXRRFsiVrmQD6otgS
BBsLD6zzIKQ61ZQbPB/PjJ+DFk6AzLdsZ8kAwjIzQhCIIMQ4aQ3M5PVdlAGDd0szfAEiqYytf2Do
R6DWbyF3ExF4KLjlKWStSz/O7Wwzguwtc7NjtiwvLn1LquK2K6jvLO4Xx2bbqmB7or9fPy2Xs2rc
x05+glCd07QsiUsTP8GOg+QFGMkMYIBfS9iG97rivU1BDPlyr9+7+3HyMsk9uZYtc1JrCE6gGICW
9/nnHOO+RF6OdHIwQfT6Cmfz5nrbpT/KSXJ9yCwJARDiU5AJ4IlrNxBUzt5VHB207A4pnfZNNEk+
7GrMs9FuxhA1iAfFdSnxMoLCHQkrxDZmr8znJeioKUP4rIUhgGm5LrmFsd6Lw7Cgl4rxFexeG2T5
lxk8DSoLJP5xUbGBf5imCr52Bwpiqvg8a9lgm62Cooka+xMkH5dX6mw6dnRAQwJyWc0O7Eh2B6/l
aqc2+fE8STXiNAJ9sgubOl6ENVRVEGaar6NxZ0SbVg+YdZ+0wGJviPLe6n4xUa9Wg6HcW/Xelc7N
rd6dmAjnw9MctSweUrfqORcqfs1U38SuR8yf0fwIWkIlQnP5GZOcDNktSLK7e5LfGHUQYZioPVAa
NtNHkYZ1JrlR14KTiXkMFOnw1S8G5925Rimm4BUC9Sfr3xsLWGbIz2CiQnKTmquWUJk1OVGFdcGn
YLtRnHQWLAGJHtQ7c4vUYaMFxXHUvXFHNu+YItrY96nn3ilevwWwGoRn/kcSGn4JqcT5RgvzfXXn
gAfK2w3vCxKM8ZVtI++xCaLbJHy97qtr54HAUyFiqwFAL75yaN73MzEnpG545MFzWPrg/AX7Cu59
sMejWwRIidhf6FOnpmkLZ6gW6AaS9tautZ2i9ZLAyJ9K4rWLg4caHpCvKiL0+QmY8qKOC3eAz/UV
hObYpKn3Iwg1Dp3aloHRDerjSHV6KJdBtfylTKq363t5WR2HeT40i6cpfgQqf+e/QGV91NULfkGT
YHzzMHZh4t5WCkB+27gInLbYdurBajqvN79HTpiYHxjpj+hDKmMpXOOIOfslYgqSxWmczfDC/BWY
QnQbv7VBC+m7n3SLRqSyB6DzIQmdkO6sOxmF1NoJQDWHE+1hfBnZ5PkuEP7mIA5sK2jyaGSHnnwa
v7pMUgJY81wkNJgR5hUw7SLEAPC/aKDohPqntu1mbYMuSLhERij5qGvBHPoHmgrHhf6eiOWOiTX2
U8dDGRBzY1hOCfmljB3NvSXSs2jjpjSCOH07PBUoeNqIeEpqehUwE9KWx+pPwasV4FTUPy7qykji
lA6VXOzsDuR71Ju/zRaGWzbKRoFkrSSNXdvf06KqkM9p2UDtKEf9j00b1/isSswCyrgZ1mxgaoPD
zHQbmArhUQA5hpRZFAdGaffx+KFG21IWkNfuxVMTQq7WNsaCCj1MtHiuYaCSWQBRBeCzhTAIJhxk
LfjVFZ2EAMH5jTY3eqfj5kbdN0v3NsEU9ZIyyXW/uqoTM8LHoW1rtUOLMwaGF/AS2l3nVcqb1b+4
yr6xZUeA/2sXkfXEmhBZ9TjVmTnBGopsQ/HOYttLyi/IuJPmbXBCUCV4zk+13YMeybt++tZS0NMi
tOAgUMSylbjC9VS89PWdNdzP7FbN7tPn62bWtvPUjOAkpTO1faNigVH+HPemB4Xw3gyg2sDMLXJt
yaLWLipgDEF6Bkw2Rqh5AD1J1cxxrvR4nJFXv0Oy20k8/SM7RE9L7MmG8Na8EUxBiMU6MpILOZ+O
DBZIsWFJJTdOti30R0s2VrMW7U9M/K5+nyxGX4yunVr+haY3Nv3QoTve+WW3vf6B1h4Hp1aEY6Wn
em7QCQsZAIvWae8t4/+R9l09cutas79IgHJ4paTOPTl4/CJ4xrYylaj462/J95xjNVtoYu9vG9gv
DUyJeZGrVpUgaF/rKhvhiQqZGIyNys00Iy2RhjAUBCnayRgoAUXH1AStWBv4PzlV3JRwx+HzVA4I
YnqjmogNR+QathM4A3nUErUM8RK4ZTT1kl60dtfOjCUmF5OYNFVMnGHYYkOIydMTC2vCuqOcb/rR
bcI7iHDVoqLWua+4/WJ+eYRgmwaSBzyKLie4xMKkjqiDu4gKJwWo+zn5r2QcyFR/asHu9sz4k068
BsNLAI4Q49o7KAZFtY3rAOkVV3e7514neU5GsLHfUHe61zY5fNXpk5ORAZzwB2fvbFtKHM8kia83
ruh2vpb7Rdv/9znmPB6L9WAWQUprCW2nJ3truvQl9NNzsIPXcXTUDvGz/HS7/UJArrPDfqzKIkH7
Y5PY+xg2x+EjShEBNbwFbrYvtz8FiPN2f6PHzfm4WDRx6vNA61Ig9pAcJhJJ3eGQbB4mZCooLAxE
pZ1rl8mLLuWOn6jtezuvgMc8dtJOU+c6JCUFofe6K/8o7kLybtbeHYY4gs00ttONoMEru8/FB3Br
iMKayGyKPx/QnBt1gzlmbr7CwztSMoGFxD2B8ppA5nFlXhuQVINZFcjY2JJ4EoERZi21OtA+WnBX
YjPwTLsjY+p3lgmjmp92glwpmJF4aHLCCDfZDXJVJIVbcjKdc7x9ts1OH06O9czkvWk/hS2FQVjm
Wc0mF/lDXa/3+VMd2EpiXzOQWLmcEHLsjOWU41Ozxo/7JyX/wMNHJ+N+P/y6PRRXIwE9ttkoDCE/
GDdXb5mNI01mE5lgpRawjK0mnZEUhDjBpnl1FswozqyvBQ4l1K65JWWoTmnSGDQRuKtOh6ZoXgdU
PG8lar7+8+aAQQRaOqgL81vJZcd1GgsgWYg7jByFP3K8A09q6N6GuApt0JZZ0Bc5bvB4UNl3CUGZ
pGV4LURarfwYtWc2QUkSyYQwJDR+M8x/0XNIFeChBTxU1eINlTRajulk1EiaxvWboYQnO6rfnLAU
vExeHaSwKMRtQcaTDjhDeGK6bJRu5UqMzC94X6N23waRG+uNn2T6STLDg2PYvtHrXtGLsrXX8+IS
ltsHulQ1Br0CbFprpGEaRPMtXyiSL2rc/BWL7VWLCxZ2DlDqzLXRjOFVQ5JJ+zYGP7L0GED56vYM
uYrguM7kwlG5MNMqsmY83Y+wzURQu3oHq/1foIDvidGatRL4IaNZJOPhZajn+EoetmDq9O1ZU77d
RvlzG784m+bGLGC4IRonMInzGUY/T9/AitM+E5lId/GBvZt79lg+mSFRfkmeAHbeEa5g8XgNVsLM
CORJrXFooZZn7sO4eKt1lcDM4LdlenCrR4GwlXlD92MsBJHP1a47N3WBOa/8xTwJWaNZYwlMZdik
ye/BgPvM+O4kd0woEna9ieDJHBGdrKFWx8ZmfwlVRPCnqhsd680+1/TcRudav2flmzY9diIr8rXp
uMTimtWq0jS2BbD0LCKR6ZeBBy1MIvX722MmatO8DBfdB3GSuDDh/+ZGbeYXeAuoip+xqaLcl6E+
VXNhyyXYHAUt48sspj5sKxjboBfL+yL8ZXWvMfQyHFkwGdfmBeiieHyzNbyN8dyYmmZyL1kGYCB4
a2d3Zn+YoF8YsKNabm/34dqGuITixmrQs6FoTUClyT4ofsjW3gh//d8guGGCMYJewZSyhgUyVBTi
B6n8qobwX2yBi3bwRBenQTIvUOY5F7e6n8jQV1QaQyFxYJv3ihOIXsRX554GyrAC62C8lXKNMllp
17iIAm9Q3yZUE7mTOXh1Px7ljKLMQHsHr10QCKzOPh3v0iD5o0CENx1y9EgJ6z7A5byAftN8kDB3
jLxMf749YOs42iySgnd4ZOIv11UIzRLo11u169B+n6VuAttiRwrdchRMvvkP8XsudnMU4aIMxVF4
MeS415OmmdCJVfejKY9gyqNUcQu/eQiJaJDOFjkKr66rBd7c8MWGkZc07NUBeOq0K3qiqV7IPizl
TEvBy/b16z12dhAhEeDiZRuiaPOXLJBqNe6xs6ML+7Nzhyo25T3dlbv4XB+yV8VtYAuyDx/w6PzL
aXfpp7S5PYAr1QWX8Nyq1pqokZ0ZvtsUd6iAge4m/cyOs5Fas4tEEjfX8wXUIWVOl/zRO+XFhtRc
UjIWQ3W4ULbgRvXsHEzeqO5vN2oVBdXFcDpHt1p8DRGy9YY6TlnjVnD3Mk5m+FoPYgH5Py84l3MS
peBIFTgOiKWoI+Im/9hDTTnvtMYdDxKkx1X8v9kqR+1OPTgbFpJi24DovYH3QHSw9rGHF4hj7FWC
u+P1TMVXgBoAjXBUpVwxsFXdSUAmwd/Oai+aPEkheQkJv4dSVG16vf9fAnFLorfDSIUsU+MO2hfU
lfMO18vP2wN3fQ9GwLhsDLcYzA6FPFKKxsiP7FS55t7eaFsQWrexy3btJtxGbumnW0oQI3iJb+zl
re2j2lYQv65ElhruthAQkrFfyyj9vFyU+jgFvTzYjRu+1V8g6rRkuje3IZF+WT7dJe/GWTmMgnvO
CoHwEpRbirHhDLE6g7IvcAY9i0y7+hQTfd9spO/13bi73dlr47lsIzd9FTuVI6kDXDKeGuW32X0V
QmUXAQYfBbWlCrr3BIy3cm+fLZI/SkSRSXB6d/Bmxc7K+fH/1Ci+Smdw2pSpM6A67hNjr8lbSRTZ
XR9FF8PE+56O8B0KggwQ1rP2jvDRK0n8QreWYDpcv4RhLSzGh689HuSJJe04j8++hsnlCdL0yibb
6C9YC36xHzft7tX2KQm3GQnijS0IIdTruOUSn7tdhWYIucJ5OvZ+4EYn/Y5tko/cx+3qODx1O4Y1
aGEtyvt4f/d7eFDvQTzx488AE1VENxP2xTzPFockpFITLWD4lvCt9TUvOiUbaCfSjeOnp+QTHI83
aZvcPUfn3k22orvXdaqfGwlu53OM0TDSeSTGg+kHW3D5HLCxlZ1Cfp1UYn+lH9KjvXMEof3cv/zx
ghe2+XSBmI/BXzNLqRrBLbRr14rlbcbyYx0WAhbF2vJcQnA7Tqgl8jCNgOglCIYFBiLSAJV+9HB7
Ua4dUTic5JnENjOUuRccS8sYKxii0UTLf6GyHSLuuTWci8h46ntmb6ihCg6StTVq6SiAskHmh1MF
t7fpI9TUobaJ+54Ctl54Nznmtuv8aNpHkUZYDcqZYONZizkWiLy9aFBBSL3t5tsRqjGLyh+q+HtH
5xR0FwlW5trCxLPHLDFiw3qAP5zU1k7jYL5QgAt+TEP2ZOYpnuYr82Xog6dW7uAtOr7eHsLVNbAE
5aZKI1fQn5URJ1rh9NCVEC/I7S87mcDg/z6iBioNY7i2YmkUo/RoFs0dMnxb2XrFjPIcvTtQw9qU
aSg4qFcn8KIruHGuaNwEQY6vUhi8e9r6bkCVehFVgtav9jhCLNPGEz2ohHw4YMdtaw9YJ/nw3WQ6
0WFhIcM4Xn6Yhl1jSeR2Z6+uFzxGwy4DciKgo1zudkyuJzmx0aos/2Aa3dhK9ZhPvyl8yiEz8m9m
0wJMvQSrHDO0qg5gQZP7Nk13abOXHdeMjg3bK7ZIn2V1xBZw3F5Qh3Vs1DW6cgpAD+x6lNLKcK4X
ZVRWR2wBwx1erWTKUhdgjQxwJZe0H1HsSfIPJXnv7KMl/bw9XqtrfwE2t3lxOnWDUztxgy4sMpUg
hvMq9jMc6D6rRGwCERJ3EjUSrWN5vgab9HeR+q2kkrR5ofY/L3bGXQI7iwKzKCjZ6twoqZBMsBLF
wXVb0wlqdO5g7EhQ6Lm73XGrR9wChhulCqvNsEocDCVLZS8oYmUHgRkRq2t9LvxtDDc8NNblxm7R
GLMBK9faaNa3DqRmtjUlt7I/bjdpfYRmm4W5+gEp8cu5ADbB5AQS5jc0pV2pxSXJbIhWgURD/7kU
MgYJel02zlUkyPi3v8ocFC0w0XtqDCVe80mr3q1BgrDVU0oVVxHVjaztSnirhWYEEmUa9NAuW0a1
CYnLCHd3ChOmtL6rYVJSlI9j960WyVKudSJU/DRUdYDOAPoEB6Uj7k0oLvBFCE5hV4cILtUk3tLS
eIBwGHu5PWZr03AWUYFwF7wOrhKNHS0KmNyGs45A4udqeDeGw+Y2xErnQZcRjUGVIVix/FgVRljb
UxI3eB17jLtzohHFKkE6cU079m9DrTzpQAMDbAzkJqBdZPFvZchfy05RYqCiBJqz05dTwsqqK0kZ
j5sYL9CWBpVmGYyQuJie4LcnwMfDH4aHi1wViNaZkEGzQIvmOcBJYeejkaYNVNTj/mAkSfRhhchm
K6yHgS/cGdMXGki9L2thsZdiLf9ihW2iWj0onrvSjl4ChiAiHGnjp1RiGzuJDTzk2NKp1+rurmVK
T4lioMhoW2pp9TXYefMtzQbNNRql/KZCxjtyB6WUUM5cDJ+yJBlPTWVbd/DxCkDQRV2u0oXDr7g1
cw2K8vCOteHoBMeoSTZ/mwMrGniaReq+nAbJ78Mp209yhKpB5qSQt9TTKDlVQTNCUdhpK5kYHVNH
bxxG0/JQbUh7kpqFo26hBa+XJJhyPfITpdQoLMqtBteIPur9DA47Pm6S3e8OtacN6AxJFKN4r3U0
N4A7zH5UtOGYKFJ+arK8f7HTqXxrpOoVxUgPgOp2Q0Et2K3L09QRZsHIMI/UfHbZUrVN3PXZ99Zi
tjspZfbUIj+6CxtHid1RhVYmHZTCdO0irktfN1PUKo25bIL+lmm+mcjJXsmo6mfKXL+oDdYBi0by
aVc3e6nuqoPRdfZ+RNVlh5zDEPmsk1r2lQatEh6gWpi5+OrSPtTMjAu/0mtLO/TRoLr5hC4nWAkQ
/GupXLl5VqO+jWlj+azXcfKkUhQwalPTveRlDQEzyXE2QwdmIKksWE3aeiN/H8YEub4W5iOmpzvh
0LhKEiQbeHKDglyVXfjcTg2zn7NsaEe3M6j6TnuW70odmuGuOeXpBuoh40/Zgn1dXitl6edS2r3C
bMlRPYUGZrGdKh2Yam1E77qUVvZBDyvnBZF3vhtRPa0GBDSr+LUcjLInEIw37R1VWnYa1NKihwbp
BR0+Rqrs00qOClI4dmAQjbKxIwV1rIm08EXHQuyLbtNSqr+hwDkNYCZG4e2XyzIuY2m9GyrFcO16
Qi1FnZU60tCpalGShsGL0WmK10Fx6gyf82ETYdM+NBGtdoHEnJPWZ7EK7DCFgYnMwh3L+uQJEtTT
XuuRUCXTECt+EUDFXR9glliXTgflFMPoQ6/MrG7f1SkcEYZ4ULyZ4f1bizuocjVdjEiqU4eAmPDk
O2mSlD3LVtH/cqY29kdnSh/HvmC7MKyHFyXLEizDxJ6OKU3gux4a2mPVKJIb53gHJxravDGqLpXJ
JIX1d4h2xyqx8jL8UJMEuawyLu3+IaA0P9RBBm9aW2bZo943zjNTq/Ah1+j40Y/NaG3kVHO2U68G
dDdZUnOKlMzCWW/EoZ+z1Hzsykxuvd6WMuXE5Kx8MiRGj6pkJqDQJJZJEOg2mqvrTe/DP7p1iJna
Xf/Megrz2KRiB3OyRg/cisRPDcUaBXvmtdE6cjSz3+kfgZ+ZIXJ54vWOlRt2A7LOiHXhSRPkvEGA
HC3HQz28jwP+1ah+6VlNSYTdsyXp4XMMC48WZ0MePgUHyNr+vfwYLixrZLlswnQ+frOQ6FiLNPcS
6/swaN7Uhr+L6qsKjVMUIPJkkPxrRBfc1RNs+QFcqJEpUmbTYX7AR0VHAo/StqIebVQXSmTgdSs7
XWe+mUUeij19CIm9CzpgDtL4AwyDgdeKubQUKpKXo4E6+AR1rTjAzPozjXQvaqKNRpvvbfZeQCuA
1F3hM7MIvayMiFMOgnhkJfxB9cGc8EcptwH60yU86FeojbMqwLPq3gjaTyyVQ0cPFBlrQUuvGKPz
vFtAzZ+yuLoUEpweWFs3rlRWXuz4clL5eN8kNQT5ujcz3g7RoRVZm68E5DPTChdpWMygQI/r3lTO
9ADpPESSOAeNqX8DO2s3TTIU7KjllnX6JI0/bjd0Lf4C9R9FcxB7mwmbl+2MQkmashaQMdQ4er0i
oRpBTGofgOQuEgFZCSehbmTj7VbBBUbjy6w6GjU6KhEQf2lfLOyJxbzbjVmbH0uAuX8Xg4ZtUK0K
GwAtq2I3lPT8jvbBtyxJ4ZVIs0oAN083fjVoEMdA4c18H+NXg24kOMKNCcPVPdf9W5S8h6bghXC1
y/5C8ETaaJTGUuoBMWgDiISN14hI5YJG8LWgNEBRg6kCoa0/7W7XWq//IkcNH43ZmAQZTqSp+ap3
bYJ8VpoquEbEUU5sVPsVVUMkRflG1fLURexxiiJSVr2I0bC2nrRZFxGFQoYKp7bL+ZBq2SiXstq4
XaOQIP+Ucx8xmxRNfpO9DLIg4XhdlI09A+cUpCDn+ww8Jy7hpHwYJZUhSWd+px6DpPx9/a7cIYra
Fz8rRv5xiRngILnmwJoNUo1YUZdw8A5sG20+GlPlpSr8bPqUrOMg2gnX1hSMhRQNSmEmtn0OpY1w
t5UReboJvW9qyPcMEEFBCPHPCXgoiFvgcGvXKB3Wx6mM1qBESS6sXTNlpwKBakZlAbVgbVHNtZg2
7HAxYDzxZJBqmO9GmBYIN06ZPZ1GiGXd3onWVhX0RrArzC8DuDtfjs3YyTpCBUwFqbVC0pnU8qoh
DlyqIvV+G+rPrZHfhv4oPOIZGhW3DtdzuG5UkpE7iEr84RsuPmbuH9m28nV3Opab2DWfg43lW6/I
v5OxIPWB/vNsyf+XmPzPB3DzvnfqNMus+QOyhsTDgdJfsCi73cq1d/YFCMjClz3q9BXyIxNApB3C
/so/5z77bNxgm23MffEVvDQP/Xv9PRG8Aq8ln4FrYPvCfR15fG4kIQrY1lRCjqupyfdpZ+Uk/h4p
brh/xgVX3eWpK6SezH/yekD/QnIDqoXT1KcBmiq73V7Zha1nPnQQuvcVV/owd/pTclDvpAd5J8rg
rkbboLDjn+4YMmTQLztZNcoxAh0b5tfb4aS+4rUs8eJtsAOvYKsSEDbi53rbH99uj+3qelygzr8v
ju1RydrKSSQM7fCQygYJVIGqwjwBrzv0b7O4uHGyO9yNQwDUJwrX3mPym77FG6ckys/bLVk9ApYd
yIWNlJpNGuvowLwm6R37Rk+xL4FYuTG2zoFt0/fbeKvbzKLnuMkZRmHcsRFwIch6oL8TvepJJnJP
ua6uwUmzbBU3IXE/Li2lAwzz8juDyG7lf+tQCrsPnuXNj2YXC5p1rRbHAXI7im4OcddZANS+QOjN
z5Psqj1pvzUv0DLVXm534ioa3lJxr9BBN5P5ijRoHCmJVWF6QKuNfWu26gfoLGf73oBsoQBq7TSF
Hi96cw7wcYm5nOpN0lTOlIfMhWPak/bceWA6slPyzd5HT7rut0d7w34kW0dwRqwu7CUuNy9jCjH2
EClRV/lK/eiNevFA8KgwPIGfbbjqnf49kYi8jc65KCiaFy+/9qATD40avL+h+pKbomYcV1GRmogv
4Zu+a2iKd3mDjaMnRQlK8IsezZ8q5LxKzcixr9p68jxVcvNa9DAIC3Jl2BXaRM9lDTMY//ZwiL6N
m9dssmvIW+OUrmkHd9thX0Ch6DbE+uQC1XO+9qAUhI9BKzmJtd6GFm866XgD1J6V6qNXo10Kp9mS
gl2Q/ypLiDIYkeC1Yr1x/wPmnbtmmckmHtHxQaJseivaUEXkork+rf42jvfniky8/I0ZGgczsJPy
s8HzC45J+RXlvOGvk3SefmS/ZaKJ8sBr+zke0P/bp7xvBpuKSIHlauNOVH5jpboLg2Y7WeDAWXoI
KdIQKtTmQ1PqH7cHc227XeJyx2Om1WD+yOjSXHqoss9KOljl622I1Q0Cqjm4KkFAA7IxlxsEHIkG
2wrQo7DutPB+adyb4JPL326jrM6NBQo38dtY0tNinMct/mmX+1ZEiV+NmpC/RH0vGK1IwnEbOIUM
lhyHiJq0ezTCraAOeyc/VJ75VW2cfbsbREm41Rbhiom4Hu8n6LrLfptMijAc6ptup75J/SmVBet4
dehNiO+DSQqRGD7xW6OWwBpUNKitURYvDSiufewmkWTJOoplQScGdzo8pV22ou8j7IQ9WjE2T0Xv
V+NDnQo25FUI5L5wL8HLBYTTLyFCxWYd63HYVaiUxF0cMmUySfrm38zjBQw3w+wpx9+dT/Aq2Rt6
SvJgp5tvci64eqwulwUM12FOJuNpfj5Px3GXl6fU2rcS/PgEl4D5Y6/OsL8oOnf36J2YTlkIFNWC
1sRJrr9nlucoe3vwUXl6e2muBlvgZuONDPpcGkwsLgdIyoxO76uIue0Pu/Wrzh8ONoRNttkh9mwf
srl2583JIMHetr5kF7hzVy+icIXWiWLWM+6h31r30hPuc+eiddmZ+cxlH+3udkNXhw6FVPgPZHEU
L1zi6XJrDloTMzdRTvFkuEaS7pP6ZyqVIm+etWd7eAb/F4kfPgPpHRvnMIZvdNtyY5tHo3xXRujk
7VNaELnYs+QxL0kTikg96wfkAprblrRa6S25RSOdL2RFnffoWXnKz/CTorvBRXYxldzoLB8LTxaJ
hqzO2QXy3CmL4eyQmwghpsDcNHKL/ilH0Xj7NrR3eXIaKlG11RovHD4MkMkH8cK+rtOWkwjyQBXa
2Vhec5YPsLweDrDSe7C25Q4px7NWkvxeSEefu+9qYcJyALkeMEFVfg5pBa1SY8KcZV73jr2fBM/h
/iM6O7vp4fZsvZY7xJUE3hb/heInUdLbThhMaGH5rfXNbXVnfKa/ivN4P9Rk3Ogb4yHdyN/DD+jr
CI6e9ZW5gOYn0dhrRTu3svMU4pB8mx2tO7r7eA3c4iicOOtzdgHHzRylm1hW/+nUjUOU3UPnxueO
WK72BKFQ1zpl5/xTRGSeT50bA8kfr5mMU52iwhJVt/e1dEzlh7onkgnqk397HFePv/klE4WokK/k
3cpxP07yJMAwxjAia3SF9M5nF+1vg6wGIwsQbitNzZq1ToINRzICogxPyFLeBljrrpngpKigG6F0
jpsRkGnJ4RWFxT0hW8PGyJ3C7FwMjhuWzZZatSALsbZVL+G4GREyDaV6JeCguU8yPdy09VkqN7mo
PHr1kW8JxAXYaj1As01Fxw0bbQ/h1GpnkMEbjr1C6iN4hMb39ijtekIfB9H6FnXpPKaL/bIcnAwv
6oDWt8YXOAIwjvNS3/H1+7p0nUd9k23D/eQHPhXdZkTI3IEvQylLa3P0rmP/yKNDZr2MGcgPu1ak
/7g295e9y01Lp+2NnjEAGWBiVlBchEBfL/IUWz0K4B2F0r2Z33FdBd7kLVyh5siP+iHE0uzsGGbv
tb7PAtImRzl6gsUhfKxi/ZSoLylkwSPBc99ahy6/gIs95aCPrH5+xWT5fTY+g0FAwGVB0pU4SUxu
r8S1PgWfB9vJnPiBS9TltLHkNJ/sAaFhPEL29meVbzRR2lQEwc1MqW46VZohxkJ5pAkewMxgwzqR
JdUquWDZFG4epjDXLFsKHOZsnexHK/m16ofFb804g2ztRaObO/dDJwgDV+IUTJNZqxKeW/MBe9mB
09BnuKsAVakroiifHXStoF2kK89DACZeKzhMV7ayCzhuK+uKGOwbBdcf2H09VJR6OoN+MoplcbkT
3BpWToELKG5qTLgt2r0537S63K9ZeggbkdKIqDXc1Kg7ydJGBoguv5+U91F5tqdn+i+ujGgIVHhm
5dhZr+1yiKoe6m3FHBAM/TNIOEa8p0wwLGvPZEsMvkxEgdctZSXO5dHOPFRKe06YE9SWfjCrIGpY
+QyChXCX3FXx+Hh7Ca/duC6wuSk4QmrZMXpgy/q3pPT79JCVuyJ+myq/iV5DY8e057Ha96Wny4+a
KdhBVnarC3RuRqZapOvVgN7NQ9hKyD9rJyJpBBm8Qn4rSpFrmgiNn5ROFmXpfOtqnQdF+6V3iWvT
jsj5EYxOQb/OX84FdXjzROimo8gfWqjztyyOVC0p1c4O0DJjRLhcSScZqd2ehQ8V+G/QGvgoKAin
THlCtuve1qHalX67/QkrW+fFF3AnQZHbkqOkaG0ygJlk270CglutuJZSGd5tqNWOXTSWWySwhshb
maKxbWwcIynclLpx0JwORkyZG+U/b6OtNwzkE5ywGkqDuWGUwynKqIKGGdVeH7ypAGlxextivUF/
Ibi9JYu7KpAGQCjghQ4WKeHcMdFT2m2T9O021PoKnH3C/tMc7uhR1AiiAhBbRSEhEmfBWdk0Z/sn
MjEPNIPfg77LHkWn6oqFLQ6dmYsNOVsIyFxJQShDqnQxMNlL6ydeQRiMeiEQSGIXaV5f2+be4Oeb
kkQH8w4/nDB3j9pDIyKprAgdXH4ItwFUKaZln+FDjPvMfUuPUHzJTVdlnn0CN90ddz9Sr6yI9EJf
tX0kCO1Xj99FL/ATCYzfuDYwymO2q3tX1o4wHddVP6ZPpVkJtrq12PCiz7k5VQx16vTF3Oeb0oPA
wfZbM7jdLvGcJ+WJ+RGxxq1I7H59ckHNEiUGs2U8n6RA71a9Kmc4vkyTNKisgqUJ+NATScbunBkN
MVCVp5qhb8ahmykqKdTUa40vFCwI7oWrS2rxJdxIR5EyNFM336NQLtfDDZpC2wqV0rXXR6IDdd5v
rjbfBRY3sLFdppDFQ6v1Az2dkZXpHpIHtjNfcJFKiUk0N960PyXvMUHt7u3lLGomN8qy2jvMjAAt
WWAtmCi5YalX1y1Jul8RZANvo62HDouWcptHmUClzigBN0rvQ2SQttrX1i4PoHGlvzjmA2Q1SFwJ
2rgaedkavFWMOd3A15JIk2q2RQ3QYNbAxnO9bZaPUJdQhDYC8+dfD+RfpPlLFqeoYVTQnNKBFCLx
FEPCAvUYsiXYBtZBoLSiG4jyoO13CRLbDUsNOWduzxAKwwstaexNJDfe7bFa77X/wfBRXtoM0pRa
gBmyTSJ5NHhIG693BCkOEQoXz9nQp4uGjKLH0p0x/mbOQ0K90JkEE08Ew61mGxUNowLZFhdhDtvL
TfwldbR6p2nyS4HBpGDCXY8Q9FRQaQveGorntD+1RYtpEJRBEgYZuM+WXVngtk62X8f9QKLOEORU
Vi6CgIJL0WwOhoQA7yGQK70UW1qNHCQzz3H408nagyq3WzlK/ST9bRmJK+kOsdR2X8idYI+cN4fL
6f5HN2ZWIEZNvMHnp2wl0bS+AjgshDdxYjyl3SSYH6tdOZeB/QeCiwrVZEjkYgLnuTXTjQXWvJzB
pSISCWiubEyXTeEWlUYxSn+41Ul20qLXHiTXwXxsVC+tDmaUuJn8TQpFNqDXs3IGndOUJiRaHL7O
klYOqIANAwm1BfUvDzY0abdWAb8DW/TOIoLiFkBrmOMY6oCKbNMfhhEH6lwC4NyDwC94nrsOU+ZW
obwS6tQy+LzzkC5mP2rYnC40MGTwzsqTN0Y3tGsgO/ta55+GLQrJ1hv2F23+fYFWh2mjIyADdUI5
m3ZNymTvRDFJDcGue31QXrZq/n2Bg8cY2cpGtGoM4WgW9SQufzuwzR6i905S3H+6916CcbO+iIpK
zQo0SmJ+nDnn1Ppk8C9qRNP+OvC4xOFmvUpjlqpxizeJMXZgCx+koF6zR2b130K1v2vHHtT8UZ+O
mZmArXG7kavgugxWJjTlYY7FgXd4qZOVHOBG3HpS6Q3DlwQLqhwufM1zVv4ORW+qq1PlLyBP0C9D
rS8HELFn4a6++tEyeES950J29MolAb26wOHOtNBwqkBu+pmChyUQ+vEu8ODIORCdGNsf0nn0mvvJ
z2G6JZ1E8dzqfrnA5tZ553TJiGI2YKvp1shQUqg6+1zLBGO3cju4bCMXsk6GgqxlC5z0h+6bB9XX
oWH7VPqwT3yCR3SEw24rH0UX95V81yUsF66GyOwZdjnDvoFFH3nwFYF0Vv+m/8q3dDdmKD1z698I
Ig3Bprbar9il53pkBdlLbkxB6Y8L0D3mcuCzozASVN5o1YKQa4WSiuYtULjRQ0VCrCnzzEnqrdHc
GyHecWHQMjWeXHtlWPjhuK0Sh+BAcrqX28txdXUssLkRpbnVxahfAT+V6ccxA4hcnUophlObubsN
tbqXLqC4UcxRJpCUIaCo1G+lfNqqI2jiue0WZkawXbzehhON3fz7YuseyqBsMwo4xfkolcdiTImw
fEXUe9wxZGTOWEfj3Ht1jKPhMUcBqXWwRXHsalMgjw23OdTjXj3TQcKZRdA8wylEj5nk1eVXJNIt
WA+F5hocdb5iXAnFVEhX5LaKqM5g74oNhklf4tI7fUwS2AJZuS26DGxzZIOK59vjtBo4LIC5Uy8G
4ZQWc+AQa5vGqdxiwkbCoLCC66GJx97ENAT6ZKsTcYHIHUEoVwXr0p5DFblE9lK1Non9MQTdIyyi
3VyXBeyWeV5fxct/4fgDKKJyFHVzrJIwyS3b8Ec3TiILZBEGt1HRGvoAOQoTXR2jhptBQORRFhGf
Vmf7oiHcPoWnCkNv5+LHti29uJMNN1Btf7IUhF+FKBha4VRgVwRVxbJnMW4wSS/Xb9VUyqiO6DbU
4xTTNi4ekuAjaE56+MI0nQTju2rs2+ShjPZN9HF7Tq5fsBbg3MKGtldB4xbgeoaq6aOunkPz3Uh2
cAfJsueoOikGWF6C02Y1NJpL8HTk2hBZci2eqtJqihigVMrxTgIn3ST2elX1S0MnTWOS0kpcORey
V+bJcTVBF7hcY4cmsgdzjjun+DSNMd6eoD4O+3V/KN6sJneV8Y1GsE633wxo3fybnl6AcxF222Sa
Nc23IZZ2RNLPBb2zjK8xQVmLdWitbRV4Yb0LrMfbuKtzeQHL7TpwmQmdqAOspPpNYj9WUHcwgmqj
WG+3gVb37gUQt9mg8qyvoXSOK5gV7UdcJm2JbvTUEYRmgvb82d4Xp93/I+3LduPWgW2/SIBEkaL0
qqEHz7EdO86LkMSJZlETNX39Xco9d6eb1mkhuUA29kOAVBdVLNa4VtqxdKzYImZ0QrcextfYnLFw
jo6t3BoF+qgS04GEiwVhwNQCZ1SxUw19Yn2gJlZepzsLe/3FtAMkyeVjW7+Bf87t99+fKBRnNKqy
Ggql5JdRBSOgRaJjCCiHWnMWglBd7sbW7XEPNwSvnyR2u8B+hNkddd9aFJjK4xHyhQ4DTlEfetkY
+RR0yLZZuGYjDiQH4ETfHKkOah58TG3mTzmQAXPnZTJ/VoU8bvyi9fv55xcpfrdqCmDNNz3yNRQw
AT3c3/e5V9bxFZsAZGnutRZEL13gRBsB2+9i30fH8EewEhy2QO5gpY2jmOu3JjL3nYWFlNG6tybq
iYIHFXoxRvqpK6ar3h6BK6cfWVwAuvQJGDQguAifa+v7YL8t+Ae6JDDF+KrnGRhhSLzvhPGzzZsg
igCRIgzd7dsydZmNyLfmj5ePcPXFX1YE/+ebKqEnNoEzIGFCkbzHnt4xSn/UxHCp7kfjtPG11p34
H1HK5WjCqnfCJb+tyXVHntpw3OvVJ6O7p8hbNO4S/nxZt4+3Ee/kiW6LPZ9clKjRc4sOsI6Khi4c
y6HVgRUzjsFlMf/LhfyjmOqoSyrMHrMfy8yOzYPa9iJRuJHuDc0xy7xCSr+fXTTK9huCFys7t0IG
WBGGXWD0hhY80XMFK6fNOzgcKJjctCGWHemVBYtHiiTT7xlKZ2Pq9eXNWPgNFtfDYcOBryS9kL9s
hAHOcAVRWbMAlG0u2WdUo1nSooa2y/RrCrC8sLb9gk0eFw9AnWjy0ptbtK9NP4/v9ancXT6Ij0Z8
/juUJ4toHXDLavyOuJurHQo4IO0eY92nZXMfAlHKLQmfNmR+NC7IBOUP6oEAsEcP9vzsh5lgKW1B
zpbOXU4PUf2cbWHULj/7w+ddxqAZNloBA6DYVT+3hg1QKJTy0PSb+miPLZFA2oCfMmLiO+FNG2MP
4vJRfgyXz18w5c6MlhORaFn+xmCmreGTplulkrWDO30jFa2Sqc7DcTm4IvZ61Oinuzr/clmJ5Ueq
B3cqQrEHicqAo2kQwct7DbhSeRhY0U3XbszqbYlRAphhmQpbroA31rfm+C6G17D4ZJsbLY31L+IA
6IQA4uTDxn8xWUM05fgikgxuF+2y7ue/nNZ/AlTujDCZ7Elf8Nmr6alpQOD6EodPpA83LOuj+4dl
gd15QXxA51FFQ4p4AlqL5bTCPjKFa9oUTnEGQPG7lcryNWJa9j7TqnuewxSd0DbPwo0sYmVsAj8B
RBM6agUU1MaK6c0p6COnGfN6DXgR6n14jL6yyG2ZVxyD/IV5pWfdXc/v5hP3hy+2i6YAtq6Bvnj5
vFea+svPoCD1Ar04ID6UlNSsgboYLfNiNPfJ1egnX603uasOoVvcZGDFC5xn7e93zM5lknN3ZWs9
jWsHIz54Kqz+mWyRk6ze6hOdFHfYdFoKxDb8+7F501QHy/nspP7lc9sSsVyUk+e8SJxBozZEWPad
xo6Rnbm03WivrV5pZyE+w6wgCj7Kle7tBGiBKWQUdYPF9G9IL0cBkDR7d1mXNTmAEsKynAWaCVyK
c130TI6w8mWaorfyvT1n/VMe2vHgxRXyTDeMJxjmZZFrjyRqtSDvAhU24MeV40NKn5ldg3lLJwfy
vPwVWdidEzB73ruMjq+Xpa15LQqOv4VqgYFLTjlINMTqwVwYLOgo9oVtISUp/0UhUGmjpYb5ZQxt
n58hB56yWVh4Hg0y+qUVAJ7SbcCUYf6g3dNlbX5/d/VFsbAPCghOgPJ8/F5tleZ52y27786h+0Ju
TX8U7vhluMswA+6SH/Zx2M13lvu5vLXup4fp/g14MwfnwF1AkwPd5PLvWTvd05+j3OZ6mPU5rvBz
lo84htgDm14uS1hBZgHW7YnGyoVORGGSsIMIc8fuwlux1x86nx/4XXEl3zS/v6puLTffA2TyUNyU
QbdFC7t2Q07lK+bakbZGPwzyF9DGPL+xk7tQaL5AFnRZ05Umw6IpQILBy24u3/fcjtIcneh26DFC
a6KpjVA1mxbiS3oFzs59XgC0RHapSxI9qPOfKGn7upB/3/mGe15gFTBGaAKHV7HlMqWDLpZtfgIq
UAwBFbrbYtSpoMfLyq76UAYB1FkmWVRizJHXxdTOHLXs+KvdA+kzzN3J2qggrXkaTD/8J0SxTivm
Wt0tQihcW/IwD095/4JcxZWYj7+sz9pFOBWlWKmIQiOfKUTZ4Y3l5EEJCvDLEpaTV2/+qQTFDkMQ
RlVaDwkD/VIkhzG5R8RqVJ9b2EX6RQwbD9BazI9nYVn5RLBHHEWhbmwbkTLg5+TiuTQzVyOm28Tv
cfWD8q9JuWEOq8d3Ik1VLnTyAVUjDFxMB4ACaH9P8wmzthG5AnURYpgScGUA7hiiHm8O61+76MbU
77IKFRnnjWNaffLq4cflj7Vq3icBnnKVy16fCnsJ8NKeBjXK7/DbASBFN17vLTGL7zqJRBpeOMVQ
QUzOjkCrdeFTwH7xD6Z9GiIot2iuzUiLCsyblsNrX13pzufLZ7XmYE//fcXS5syoin7ZVzPaQ9X/
GszEdaZ9X2w1YNa8AVb98HaiUrDgNJ4fFsbMUh3A/UCEGn1jiF1GDr1+tIcWadnhskpr3+VUlGLO
WlwChLLGd6lMFEDnzDfj19pO/P8/KYqRab0FevQOUmz9qjDAZZ29WtgV+xchQB4Eyhvg+lVG5lkS
x+qcRRXyHtYep8Tr4q19t1UTwCbp/xOi5MlNhFE54DBhAazL3dlMfItgUigz3Fg+X1ZnVRJf+GKW
Rq3lKI6AVKi5pwbiXY6ZYRrep+Mh1ANAAVwWs9KrXXD4sMqGLNPiiHbPjW3MpoQk6Jp4PadezfhL
SrlLzbnBLG/rznjcp4Lt0UDdWa325bLwxbrUl+JUtmJ99tSZYsCgi0fKGZzfzcPsGBu1gLXHCFhu
2E+kqNhyNeSN4jkuYS/L0FUElyPL3qdtRHwAjGOuUTB+7Jow84ndvJZ0kBvt2rXrhZwVBmMisEeG
dH64PSchnxO8FjxF5BAJb6jsm9DuNtL0NVtZkA0pFhPBF6ACichcA4DviLjeCgOSY2+7F34H+kmn
3l3+YKv6/BFk6+f61JMY4mpJIEy9NQbXaMLuCXuEg45SS4EbcVnaum2eiFNyPhTxxcIzBr0AYJUl
upungMEb8cgDF9hNkxLLi7HPx3tZzVtx0lpYgVLlQj1joJjIlU9nlkZojJiU9kJUaqnzWFUAP5b1
TZwRnxrvHZAxL2u75vVPs01FIHfkSLty8fpsAKpSF0dexJLyQGrykPbo4dYbt2/1eEHzgCgeZTIU
VhQXk4fGXNPfmByZvAqx6FdYtps2cifJ5I4Ave6nhzQufCN+v6zqmhmdCla8KLrxNWo8KOeMUQkM
+EOp1W43bkRqa5cCkJzMACcrNrWY8ujoFYAqLQuvtcb3c7jX071tfWfz1iEun0X1YRgrAEs0wjYL
K63nVyKTA6VygRsxogcLS1Ni0r0kyw+90R6x/HFI2PRkVW+ZAa6fCLymtXFFyq29nlVdsVuB1SJb
xyzw4gVPwitNI2RBdl4G+kGgbgWpiNyiCQCdefnDrV0K/keOWvgcS70FNxJm7dMyfTSTNKiN6usc
6n5PIkD6vk/J1rzemv/GtgdY07AyjAlnRTM6F3lvjBU2LxIz9fEuFYdGIAVLx/DBNMXtOIBYjAgt
9IDnKf56Yhfz91hSQ/lTR0aj+oBpLNq0mQQyevY9HR560LYN3tjugH3+9+dqmwASxl75MrSqaJkY
oxZlBKm7Zb9W7TFN37BfkFVvUv8RPl4WtdJ7g1KUEnDsAg4X/z+3lXQo5QQPgxNFTVn2uwkNp2Fn
xPcGA8XWzgbGREVeyVZWuFrDPZWrPPZjlpma3rfL3u3uffQ+aYe22dlfH7UXuwmSNmheNrzMmkO1
GccO2EILi27buaLWnKMdQySiznz2bHZDgU1nfNPTz/G4YSdr1+9UkuLPcjYIO1kkIcRyHeJW+rch
82i4EcusjDHh051opJhJNHJztBc5ZYdRWePQu7lbXpmfOpTk/fqhDj32fNlaNjT7/YScOJZwSP/n
DBMUI7rwvhGvAkwVTrFllasfC9mOwRiYoIla4Z9bLnoqxgWQw/LAKfm8Ex41Xfve+Bo9zV66rx8q
5HXu/HZZwbWnCNXJ/+SScyPpcjCFCHuAVbbfIzB+RLeRs7ssgiz/hvpEnMpQblyv56bINMjod2BG
Iy/1VeiPR/vY+uGTeDYGH/heHvhz/Ohb7l1jAcH7l4zy9Bcody9PuWZqOU53JuQhm/VdVcyehWmL
2X7o6+Z4WeEVOzWA8QUfA4eNF1idyxcpkXlR1MIrp91I7wfm9o5067n3+szV5a3DPGn/spvGRQHE
N9jW5unHjwr5GCeyCUA6jA/MCqFWmjjuHlRA5GpIftD6UxxtOJeVGuipDDxQ54YzcRYyCwwYXuvQ
T4QAt1ZSb9R/pCy7cVJyMJPyaxdNb6nUXCKN4wKoc/mYPz7G579AiY4xX9BZuY1fIETuOWCjadu7
Ku6urW70GZBeJrzPlyWuflig2WJMC2gveFAVS65zM5OzQQV4MqLZ2mt4R77IGXicKKcP3WPMMFVU
68An3wFcGqXLkPEoujEimh14JXpzJ3OqX6UOLpx/+ad9dFTLRAH6Qw6Qu5bhjvPPYec2bTEQUHqs
0K8N/YdeA3521BEosH9AOvidElDLBMYtGlKKLKKZFY15BvOy78Lh88hmVwe0QY7BFXGvic+WvJbs
qug/x9ZGPrn2yZGM/CdZeWj6kjRJ3OTC06dbXt8a5ZGASIiZdzz+bMyHy0e6EilgUQGIuHg6AQOC
ksf5maY0jopJFwKJJL2hgjxO/bPTV5iyErsq7dzOHG51PbuxNfuqNcINz7ymKzD1HbDE6Yirf1/A
k6cHE7NM1mMpPNR8XyaGlpEwd05qe3Gjf2kSTERFdMOI1jW20VYgFuI+NDfONdbGyYzDCBonY/WI
POxGmwx/xEKzl2EcwkLKO2XOlV6ZHgvfC7q1erMSI4GGBmeNkV3kE1yNds0wNnjfWaUnwNEIRrB2
qfp5tY2++nCwncAGVk+4y02/SL2R7TbnZ1ZSQvwArFIBZAydHVQTzg8ABJ5hK3VWegPIz1DY7BiY
17VfcUJcSzvk0xFBzTj8gyPDkw84V6zt49lQ7tOcNFEdL44Mrcv0Juuawh1ZV91it/EJjFp3PA2/
9ZnT/XXUZgATFU8E5sExmaTy8xlmU4IfrEOcUZsulaXLrek+QWyvG9FfbwksxVxU81BqAuPv77Gw
E1sOK9qAIEwX4GH74bRyj8VHH/R6rtM1Rw5a842Lu7w95wEHxCHtXRZCsdP7ewfqRJzMQykzpxBg
TWueRkrBzVZ4Qgf1oF3vh/ahd8A1IMNdZGwliCtu+Eyy8ik1YaX1oEFyGz4MYep1ZeNqebRDzWrr
rn6MqhYlmQ2scawvo4J5bqrahA0yp4B/6GbziiapixfmBlAsvlk1QQaGrAIVG2E/zuDwnQdr326u
6a0qywnck4PUzVHnc8o5qUlcQtlZ+9qx2xbDX1X32KZbNdoVT4jVUASpQEBCf5krmoJuL2xxJxFO
GfKqsfsArtqzauOHVnYH8NAAa23cb5jQ8qE+mNCye47+A3JgtSxMK85LTJcLL0uOTKCKcWVE+yY/
UJD52Yd49gv+yrSb0tmR9LNWgqRwODB+Dzzeyz9kVXdwOQBmFFkrp0rKI01njLUJvyMFzVm2p+Yz
Z7d2g0nq+NrJ2UaovvpF/0hjSlAH4og6SWv4/1L0Xqe/1m2MpVLqVlsub+14wRqE8zWB6AMonHPj
DXMyDVKC3w5BnIcVOS915GNpVNexmT2CSPnT5VNci1YJnA/2sQwUwVHnP5fX6qOeUGoILLBh4Byk
uFW7y6Tu0uq2LDxsRoXJYwiaDDvx9OT5snC6YkqnspUUK+sHQ28KAtllBL7r9MaIuw1zXQn4CVZW
l81HWOwHqvC+RXXWBsupl2t2YKfSAw09osBkK7FZU4XhcdZR1Mf4jFqnYZICrrmb4N4aR+yTKKbu
TIvoE+A5Hb9nY76PpbgFkyKEm5EPbtTUjcH5CrQv9lnDY3PsRTFtXJEVW8KH1fEfeHLg7ZWgJa9a
WkwcQbnIWiwJd3VaHGbAq0kw38J/urwxs2umhWm1IXi5e4qPwLASQjRwx6AhqVYDrSQDKopRl14T
BaS5G6zaJ7Pl8bbycoBbtn63BRexZsdnIhU7TmTpDP0Ikdwe/br67GBWWh8L7E5kD1hVA8hlF7uI
bLBaRfQ95lS8ISQbAwcrgz6gBlr+GIAYQm1Q8cfFhCAtlbhMDTrAfQ5UWUA81+y9N7trqhdemOHB
o9+cBFtWrNmDUsgzjPKQFA+NbR0yht3fRLiplVyHtrWPiQaAzK1Rr7VQEvxFKPChJ4QKppqq9a1M
I5BFwZX1NqK5K5l9AZwrN/2wjT6ntDrS5IvRmi6xhmfw5e7StAHd4d8POS6gtUtl3EFFAKx5it+Z
qJGg3oCA2tTQNKXg92hYgXpH22ykRmsuAC8VRmVRIUMOqFiGwds6l0tqmlJysI340PY5yDH5hqdZ
eyGAkgJyU4yYIzNR3qNRN7WUNUXl2THqfCDDyd4TIXZ0a5ZhzdIBfIFcj4KFDVjbysmVKKWnXVpX
ngBJAAniRC92TEfZtpda/7m3J/5qSMM4FDGvblreGje21RjXtKx6rzacaOMFWbvrGM4GaTe3gPCn
PiCiqwwLM5eY941frfzBDn+R8Yiq7Zw/xMWT1f+8/GasHDM9Fae8GWmXED1ZxMXhrT0eHBHMzQvd
BAtbC5TR30NkgSoVogvlkIVWoUweygr+3O2Tm1C8S+0X6QIM2zCyr8t9vuWsyZbIRfOT2DxJpcDa
EkROnuE3r5GrPX7PahdZtCuvQUntPlzFP7UH6XF/i51n5VARQf7RdnlITkRPcdW0Tgoo2bR8q3Uv
J2DJnu4Hc2s0b+VBOpOzxHQncsIi1EUrIUcj+U7DHnTmjGD7ao9SVKCH2YLdXwsRT9VSruRgxsmY
DDjRvPsyNyMm5J+G5FHH5CPGPMVWNRdQDfj5yrOHagjCKfCWG3gElPd2BqQ4L00EiRZWjSWoW8ax
2bd1a7cBfJAFvm9Sm0GEvsRuKrrmRa8a8qAxZzKvOl70iTtUxrjDbHGTuXLiU7Sj8zR9IpPQAbs+
m2b+AHde76uhpPyQhNn4LTNGEJWzKTKDeI7wrkTAA78Gu1Q3+KSJaePWVi/iYATe5VWuCw2IfvAD
ZklCbKFL3Xh3Or09kHbIJl8vHC3x+zgFy2w7hvYdA9EvAxqvXT2YEdWfsc+WfwE+mK17mmGjs+60
eqR7NDFC4saiS4+yAEg9oMidzDd43OA32PIOFF6Y6sp1LfpmNAngU4nVPGF0H0iqk6yHQKad/hWI
ZHCeVE8sjCgUUWztWFyTq2gQY+F21dK/LNqBxfu20IpjBUc2Ax04p37WzvrBqcmgu10uybwQDjtL
HxDLi1hTm/qrIYsd6dVRar8Lw1qAPLjzK4sqA+glDii+HX3ynTyMLUyGGcLnoCHHuQkcshu16ZT6
Ncd6q551VuhJnRY/62qSt9bsCAxMZ2kod0koY+k2Tcp+FU7YfUMLe7K9LGqbH7I1yieRiDl0WT3Z
ft+YZuzOGd6kRy54dNcYo54CCicXpjvQ+YZ2AJwFwXh6xPOJV3pw7H1fYngSA+3dsehkejUPQ3mU
U02Oejfa3+qxGhIXzeNC7JoWJqY1o1leMTaZxW3JhB0QrU8iv8lleW2KPrzVSaU1h6k0eORnRNdu
CwnjBS0kEV9IM4WlGzqYKvGaaa5rfwDnrfhUjWl8bTWTiWmgaq5ntxzrOnN5L1oWjICq3aXx0GKd
YDZAVj8ms1vX/Qz0XlMQ46FifVkFcjBkdIsdM/NmHEgbmEjjvvfOVO8dyyqBzw3T2Owvrl7LZf4T
PXBYkco72zQdzKeoEADoFsAE9nF9S4a3LLnDuEiZHkzxqwEGpXljbUJqrL3Vy9w34AUcvNiGWsAS
fefUIKXHjUjYTdv3dyx6z0jhsgxEihA3Df1OkOG6BjJRi12Cjord5fdyxQcCPs0AnR1HIgQ4pHOX
W2r6XMSIxj2pGS7x9uwGcwm4lroXJ1uznCvuHSC0wKbjIDkDgKDi/8BKzlqj08DNLrHdf1cBvjRp
D1P4HJrJ31cGUWG3dTQbQI0Db3uuVjUN8Jt1VHlhS9nzWFNxZeijzN1krhlgw3XgPs2RkZXuLK1h
qyu/8l6ivG8QtLFQJfxQl0T9uW/SuSm9PJm+JHkSOFpz22kYxQR+wuXvtyVKeTJzrSemhv13rx7r
gw24Yg3fshszLzIfLktasRQMsWOYXbcNPEFq8mKOk9PY01Bi4LcMwoJVPtHEkzYOQcqLwM41YLuJ
jdh8JW0+k7lofxIQ8Ci1gFoCmTn2TMvGRBrydFmrxRCUN/k0XlQHYMLKSWg7taVXgYODAkY4A1FL
aH+9LGX17E6CYKU8VMap7OdBYjVXOnjAtZckc+7AtogRo3zHI7rvI20j31hRDGsB2HnDvaYmahzn
R9eBQD2ZB9wA8I97rS4R1ITHPDE2ctoV+8N4i2OwZQMJuHuqGPRV7CquEBoaXdCwQxpTRG/PfKvu
tZY7Y08RySBuM4JE1VFN1liZVZSgl4/7+qUeM47OwjSXzOv6HDt8A/b8KhQusml2rYGGlov1w+Rr
2Mu+dsHKld2UkcGv47Z3DnFkxYGDyOiaNIMZGDQHSmDVWlnoZ90gHsbcsmuXNH2cbfilVYM+MQTF
BSYMNW5zMYSGo542pCjzZLG58U1W/OypTfPlR5zcGoFqpDE4EEK7ziXjwZDvDf3Ekh8WCy7b9crX
p2jxGajioKrF1TFVmcqOGwLZVo9SVap3vpkcLJAPhS+X5azenxM5ikZp60i0SKCRudwXmf2wK6z8
G+kuy503hl38Kss23N1aRwt2jQoVccCWjbW381N0+qRkugSrS2WhSB3PLqDUwZ7+NTZLLIV/HQqP
5H5BDf+yqmv39lSscqGytixIk0KsZENQFc/mNO1zuSFk+e2q19NBs0ox9IcVRTV97XKzBfc4agTg
E3UjM77PIrlxflsiFNdtiAZhQAQRRZHhLobxJyDMbTwPK2cFx7YwIIJyYml8nn+iptZ5j1VB1FT0
6rFstW+Avt0VYfUPJYxTMUpNQSZ5Y3U2xFQ5/tyLrkBwdAssvNwJzP61sDZc99r9BdQEZmDQgcPQ
pGICRY2mVcFQDAVlky9Ed5/OPOiwJUe60OcAurlscaviMORjA2kGVMOqC09nq7akgaw7RJPPmPOA
1ZZPqgZt+vi20o6Xpa1dZYzY/CdNsYu6H0cNiOqV12j3MzZTCHlvs9uO7WIMBpRbz8Za9QkMiQAI
wg3maBKfWwjNEjLHwwxp1k/KA4fvx+FXnj47Q+jX8n2kWxNEa4fJ0NhDS8GwUT5VBZoj2rVRVntJ
MgZgGq2wCUFHV4Jscoo5iAUt+f3yga5dAkzWgKYTrWgkMaq1xKNwBK/Q+sfsrgFgHOwr7Aly2o1I
c02zZVMA5UtU8kDxcn6U9jTxBHet9Mo2ANZyG2LRYwziBhmd8U+i/usPqEGZGaKAPucIannzRei6
K5LPkxW7VXiYttqEv8u7566QgnAZXWCMiiyxxaL2yWPJtLEpeJYAgwsxwMQ91j3oHMBy0petHwsg
/Fc73r0k0RYA7sfvdi54uSgngon8Pe8UA8pG7kl6PeY/x9jcOMiPl+1chpLdIQgURlFDBmZLh/nL
UByBeGmHZdBwsputjWGFj5ftTNrvCuaJRmxqEtmPkFbYgSYDpFh6+Y720XEm2F12QB2zv2z6K0Hh
uUTltlU2OqBJg4+XH7FWQa6K3K1uumsnQKJ32+6AJmB6j9PuM5anrwaXufyv39Fz+eT8GzJnDuMq
g8Za1gUR5xhb+GvnvEhADLI0Y9A8VAJG1OyZSUmKrVvxIuMjd667+iXOA/RjLp/lx+t9Lmh5z08/
3qjVAmS8CzTJro7fZ/2qHL18AHrw1kzp4uE/3rg/KimOxOqHIh4pJOnihxhci3t5zV2xNYP/MQBZ
FEL6g4VYDB2qtEJTih56bmXAbmuBVGBn4ND466fsXIJygyc9JrNtwfpmjMNMSe0OifBCTm96oSHl
YH478I1EcqWGfC5TudE2i2On1iEzAYdARsB6BUjbOtCdvDigf4rJZzBiEeYmSITeEkkLQAvVzXVR
gBPALRPN/E7k3P6Qo9BuGmqPN/owVl9pF+ePvZbS2yThYLu0Ef0eUDOi+6F0WFDLzv4F5rPpUYQD
/VlRYEtThu2NClXSyA8dWl41I8qNMalyxOZOdsv7qL/lAH4/Jro1vqRdd9uiyEVQQwQRUe2YyQ+0
oqqjnTnsgAV2+hOYv6mHd6uoPUtjQWqOT3rFi31Wsydz1JwDBglZ0GjJg3CSrahk1fpNTOIsYODc
YEpUogG1qpGkBLyW8YaYYNISlBoAZHYz8uDyPVvJK/AFT0QpD47VoGCraQV8ckqOloY+v32onDeN
ph7y0yyuXJ0GubWReK75ZnQF0X/AXCYCBcVWazmkWklxG7Cb4jZtvpvKzBuEPDas3McRQEXRdm8x
uXJZ27VzBRY/kjNuYNH+w6RT33MJqjYsw7W45vxTD/pm167a72no3OpGtvHerb2pp+IUJxbGnGn6
CHGZ/mnI0VaxP6cgKrqs09qjeipE8V+8sZ0ZQMSwFfET/J9J5vf5pxpwKLm4JqG14ZdXasQU3Wkw
ZC6rw4hTFHFJPgM63qmwy4iQLg+/DbZbNY5vhm42PEvNdFsAwmGOypkwHmB8v6zr6oFiwWiRjmKS
ipGQa7RK7QWVlZP3BRUxmV+7esOnrZ7niQzlo9UFQ0NrBOhzhs54Mu8HbNnyFLHDG5Hvm7BD6xqh
4o7V2mUiRHWgZiYiNuCml6aJ6Wse0O8jExuR0Nrb8xu49/8KsZV6Xzag1K5laP/Uon2JS7YrGyf4
ly/znx5qZmNVs1ZKDXq0VRLEtubWE7bA+vfLUlbvL6aKMe+Kz4/19fOowDE7J0lSfJveeMEwM7FS
mEDq24CsRuq9YeqrhnAiTHHCZmfORGQQ5vRPofWAtqI/sO92LnxsW8fdBqTcmiHA4QM+H27JxuDH
uWqhLCuQugBK0iTVPuINOoIsKLONC/S/5Bf/hSGqKUzhzBurxYNdRoFW7ek4u8UyZ2Z+qbEOpd3M
4jOfAgcQr5e/3Jp6J+GPah/lFBtECkRZZTgjLdTcEG9Kxv/B4Z5KIeeHiPJ1OYsMz0o9BYxJAM7t
4vDnZU3Wj9CEA0KVEU5GLVBEtUOzcoIQmT5F814fPs9snxmxG0b7Itlp7fcm/pxsNXHWrBFcg/9J
VayRakS0zQipYfstqV8SA1uk/bXWH83sKUMP6bKSq5/rRJoSFeQ8YZj3hDRNe0sAqwVsZhR9LsvY
PMhF5ZMYfwK+WhQ6EJJWn0J5T5y7Uccqp7hCnakFKjSmZQc0fCttwxbXvMhpyLMofyK3ip08nzuE
PLwJ9/M4ekUS38kBvW0+fQO49+6ynsuXUROM05utGGWqpwxY/ni0hHMXZiDO4/sMq/D598ti1kKq
UzHmuVZyGGfw00BMNJeHvKP7tkeP37R3VUZcyUs0wO91Y2tfac1QTqUqr6WThZEzLKDwEXlzJGaO
rojzfFmxrfNTPlfCHbMlBkTIbgRmlTOh9GKTt7Gk163xeFnWqjpYfmcLthxG4RW7L3ledD3tgfkE
74uBhquBsrcm2eLfXlUJY3e/n3y0LBQxVSfSyZAQw5C0eaPtPMiK/jIjAOaNWyPwK9aOUSlgduCR
x2q2CnLWpAmty6wBDb19uCeo5A/9nZlsYVws31kx8jMpi8Ynd6qcqIgN1jZe3hyquXObrbBsxbwh
YJnOxS4IBs4V856sKZmyEAIYyPcwueRif28n5PPcMFcPtR8xYJhae2tVecXroufyu+UCjFJMRpyr
5WDKBpTbXePVHFGTHrqjRT/xKnbT8qa7qVj66bL9rRjGmTzVJUZoL2CTt0H5DygdbtqKQ14cZ5Sk
L8tZGaulZ4KUuLOMLStvYwgy6mNFjwwgQ9Y+a4PMeeHDjtSlm2eHMd0z0HJ00kYSOP/9E3P6C9Sp
ayRGbKgIfsE03ebT5BL7kJWHDTWXyPaDWf75fuq4ZxFJZEfL98u0KQjHwqPokyRje9M6BcKPNJDw
JrExPAmkPBsKrqXW0BBdEzTuCGCclTuRzXyeBoKpaRMxDwOYoWbv8gT4PE8tUKNCfsTqnJtqG2JX
L8qJVMVktSrHbBnvG4/LnRH5JfGQHO70eh8JtyqyHUr/lw95xWeeqanY7BCaJcD4oWbT3tb2PWYk
63EjgVk9SqyYGNxceicfRlgmysMqqgaYq550d6MTj75eT2EQGiYIj50S85gWdpedmAAun86WiyV8
c0PPFRe3JB7oLDOUZTAEfu4LWg4vCnDf1mt07d2uaj9qWb/x8dbOEkv8aIEyB10ptatRWN2kZcO8
INBOiCeJR+a7WHy7/MHWXoRTIYpdajlGauZ+asCXEHlj9iUnez30HZAMNPvLkn63K9T7dypKObNO
d5omzKGPNQYRiN+qTwl7jaunsds7oIcYqiDPbuP8u6nvZ3kYcm823STxCX+7/EPW/Orp71BstEuw
lZU3+B1aATwp86XEDOUC75s6W/BHq1+QLdBtmCrDaIjyTmXoCy+ToNDYZN4kdhMBwdHWmNzvzccP
53oiRQm7YqeKc5pDSsqAa9T64/QdmHS9fh0D3JpdN32zm4brJLs1OMbb3lj2K5y/t1t0zcupXfoV
y1mcPPpTpetDJ4EIZCYBX7jEMLdXM0wncLBDoza6hRSwerYL6QCWa7FfrIKgWTYPc40vCESzU/l5
y9A94uQb69hWImmuXHZsEKPGYEIMhiKV9zFP6/j/kPZdy5HkSLa/MtbvmA2FEGs784AQKchkJnWx
XsJYFAiB0AqBr78n6vZuk8k05s7sW7exSEdAOBzux8/J6wQTTJkKmhBMBAz1OD9n+VXOUEJiTTiF
6XbImHgHNDVKL7PHtzos9sZVGkCliGmPwk8utfW5ZqXTc/A/A/utT/JhzpGvbQaAURGRuLc5CIhN
tcnNM7mIUw7CQIkavtZZsixH66rMaRaiNFtgwh8aDT4iW/fzlqpQN84VqE/N80dTR74onT1dKhOf
03ehhqpIDtbT74/+OQtHLqhoejHlChbQscY6HS0K52pVJ2+njx9x5F0yKYvUGmEizTa0vUiscCqe
E22dWeFAttDn0s8x9ZzaBb/b5EAKAjzBMVJ3aMtizvRlF1iR5oZNeumdM3GiwwPQNvSNaIBSIew+
ruTHVoLXSYZdULFm20XdyvOC7iVdPc4BOOtZEcR+zFDnLBzWrauQnLnzT7nsj+aPdgapCirm5RPT
uvU1+GlE3w6omdW/YwfvCZBtgCsA+/2zE3PtScu6FJ85y31qQ9Xol13tqXH7/S48uWAfrBw5bM0g
09KLAYedaQsFAeCBfjdE3xv53bJx7JBNj5oAzkATxjpu6ZgMMQDgjlqA5xZXRFuhpYO5DzF/GBQz
aXWRe4cC9i03AmOyd+6knTKP/k3ksi1IowDqfJTDFLPNE72awYMp9501BdK5dpJHKl+M8g7UeOi2
7uyti0Nh7o1zZAEnjrmx9M5SBzhnExi5z8s45KDkmkH1CbT/CJmUmUbUyc+8zk7cd+BjXQglPEBL
wQn02YY26XYOFGYPDm2XqTRUymKt+z6kYQeYbvqvSwVAh+CDuSO3YkPjRUsVzJEpi2Li7kwiWTsi
pqdy/f3O+X1tHO0cYwHo4lrVkdc8vu8SaHK04IQG8962Ykk0+XFQMaDx8mDYVqsx8xWrwl9u0DB6
M/oJc/yM8eClCPLLhfPJeWrP7OVTc/1hQMf3HPGENSkLA1KDb6Rvs5MEcKcgjWHgtqrb+d94EGMC
ABsGZYkFxoUjNwCd7spyStjTARhli+ZlgK9+6X4kay9nT1PBKofls39m3pc/+3Xe/zJ75BcA6kVJ
AGJO/kMRSo3xhg0rdNOzeGMdoDy49qLxQjDJvND7iQxzwZ69zXO3hg6oyXjU/bqqVNBHsx+H3w/s
VISJ+XAApMXTFcoHR+eJ9ynIIGMMLL4nUX3Jg/5laJgbxJc81MHtBY0UxAebc8Qbp47xR7PG5yMW
c0F0ZcIs70ymm2Cbffz+w343DH+d8b8+7GihTW2iY+PAgnwZA3NthelVdZX96O5TP76lqLswfmv9
qBHqAYgQbJMwZ+//xyEcLXpR55QLXvTonezYEPa/9EsrqO4Pxe7lqd6Bpfgx9rHSJHBBpjZfuGc2
3Smc0qe1PYrvPOg8obaKKSDrndwX75AbXlN77W5efkDtIWNoqCI/rVv31ls51zN7/f7zTz0KP5k/
utllCwSRleLz6X7v+vZq/AVyIlYxfv2i+4CZhqaP9sczKPTfMNUv6w5iaIi7ALqNnNDnneXldQq2
uEV4JQ67OqIgvG5N4Us7QGFU63eEb1H5Qm+bCxK9nymaEM8W304ednTnAqoCngGAHz4PYa6d2nYm
zLvq8fA1e5Zr4MTXXDD3rExzU3l7t2N8AD6ovFLuVX3ubbpM7JcpADPRAl0Hl+zxHUmkoSprgP2J
XrhZwLNN6XHkgx++X+BzZo7O8GSbmtFpWN+YwIU11SXEsl5Im9zofXyG++g3G/rXTwK5C/jx0Mqu
HbmppEx6nS57ydvHUJlPVvG1G4qNvHPv9JW5Hi/kDdmV77f0FfmaCFdJ1AUgBfa7x3On6rTHhHrD
fw/l6LPbrHMmTjC7+YxjO+J9imdjFhUQ64VB2foGG1dapLbO5vv5PvX+WGIeHRAy8IMjsfB5X6G/
Qkt0C9y9Xj/7ypErYniQ6sTSygKNAum8R4L1ue/NEJ2zZ5zJKYeN1LgFMDNeyV9KGYK0ZtPMOFYG
38Xa23iO53UZ+/EC23SJSnBk8NA5jrlm6k18uSCNZIbSMK/RhBpJnQu0ERW8Cb+fyuWvfWftKOTK
eNPNjYQ10febsrWjvjPD2R1BH2Sx+Zyk8sm5w6cBD6i56Pc8+rbO0fk0TODldfs0QEX5EkR/Z143
pxL9IIEDLxUK1b8zqJ/3Bs9A5KyZIB6uqpmlY8VUDFBe64Z5XF2MZbmNoQBPrHTttCCB6SBprAsk
Ak0frBznDuspxwD0I/jDFjaPLzUcYyy4OQ7gfihBb1ODxtPy4otiFisZoy1IGFFZop9mutXRJF5o
JhpN5k1p6KwBh1xLs0s0cfoJqTbDMMGL/8zK5xxFLYqW+TIXuzl1J0bA3g6x+DOb/OQJA2kT4mMA
znGDHJ2w3DLAyLWwVujND2e61D1m9E+1uxqSA62ZLC9s7Rz7wCmklfHR5jKbHzM9MW01rYNN3uUs
BSIEbKA+n6BqQiKt2ktvp4Mj3xuAYouGfyO198n40dZMBDq4sxnGh4nc9122td07dMuGmQCpHRSU
rfnX9yfvZFTw8XOPj17p0k72y+fWwOQhT5OUTzmSirYV2NxmUxOY7VqD2LFp4enco0F/lRK/FG/T
fOF4b2dGc+qq/jiao2gB9RPBNYnROFkXePKyB7Itp4EhQxXnoRMfmvKHRgpW5o/QhiLu7Rn7JwpX
INGG44NDt1C0Xcb3YfEpeNabZKFIHoy7FtGQlTzgBW0YG2qz1olAWOCc1ec89eT6aPMoLAUvgl5L
C3JYHeTcx8hNtzMBD7QZjbJm1b/OJWh5Llqvl+4yiFseN32hayUpHQ3oj2KhZCbebdO6fkoFc9Of
Y32u4Lms15Fj/2Tt6DC1sd7aPF1griDvKsWuaP04doLKvsnR9ZN3O8s8cyuftoj889J+A9jOkcsA
PNIq8w6xpZOKsGuRLrMes6JgQ2HeTsO7iDlYhM/hF065e5DMIaCCd0Wd7LhMjg5O8G5S4PB0LCO9
MjqOTVMyqw21aWOIEOz6vkUAr3mmQ8XafNOY6++37olL7dMIjnZRMk8m4R5m2nSqHyUYzTZeb7Rn
rpIT9/QnI0eTa6UT4dUCm0xHvuE89W163dogfXNF1Fv/BvYK1lCSAw8lLq5j8j4nA9+JVFhKD1Jw
jgEW9vRRT9M7MG5HM5hcU70+s3mW8X/Zrn9ZPCbwQ9imZ+OwIDaB560NsQbblZ+LfyP7jg8Dfmc5
ijoEWj97GYKOzKnKAOYleJKxmqifmvb8/XY44VQ+mThy67EBmWhjwZ5qWblG0pLZMlpgByUPZJL6
xjktnpM7AzwHoLQCXT5c5+dPMmUK0GbV4JNKNhIz6kD2nq5cARKZcxxIpw/bB1tHW30svbntJthy
VKUd5oXqNbWvB+Wt6hHoaNMgt4aVdkxHtpfJTsyHGPmesKHJFsTi2b53i+L+++k+lYP13A9jOjoZ
4DWeRi/FmOIiezCr7meh1VdC5C8QAS9QnMvjOJhIvKKQnFcW1OVj/mLY/Bwe6ESo92kYR/62quiQ
uQtMvCuvRg+sm52FWsGDM5zxNqftgL8O3KVg2DhuSFKQ1kENCXZSjrbblcPzTYWOq7MgvlPhCT7o
L0NHaw3CRJmaA+Z1dF+0ZFjZc4+UaOzc86Rcm+LJ9tw1RLuZOfdB0T12xngYqPdYY4b1Mr/KZi1I
veKMmzh5uD4M6mixKxTXpZZgUBplhnNpIU7s3EXHOdXRqSJn9v3mOumVPpg7WlRCyEBaA5M9zMh9
94Ecgwp4mu+NnF5RrCbgd+hrOC5tTZosW5kB7odmbXDCRXFVMgrwVa6fuUNOT95fho48U5XZ8Thn
HYD+5atF1cFJrwc3omUwzC9mPJ1ZqnOftYQLHwK6dkq6FPBuHAjTxMuVaV63Inp75WnB9/O3/KEv
VwdUdv+cv+OroyqgWk8LwNaT9KlD1lxoQYEW8Z4+NtCYcvMLOa2+t3gqtYarEfGqi9ADlNtH10ge
A7n4G/yvCrmWjWQ6oAZlWjNhVVe5CdI0u45c+joM77R8M0ATh5cg00ovsIfizGBO7dGPYzlaVUWN
JgeXMeZ5ykrWorYfTI2ZBFaa5Ovvv/vUkn40dbSkNa2Em1kwlU98A3kfxtNhk6nCV/Jf558EO/Rf
M3zcyzoPtTQkEOA+1cmuapDxN4217Zypb5280D6aOcqmYdeIyolhJiZiNaTWI6nQZUH7kHCTid7w
cx1INpBQSwf10jELnRQ1Pcti6eSG30/uqdMJr26AuJnaSJUeDcXVpoE0FNu44xMkUVtm96B58+jl
1P+CztDtVKpzd9ap0AGd60A9LITR5nH5ckKU0iYuvKk5m2BkHUByVWUCRssmaExjDjj/k17jP17k
f/K36vD/z2X3z//C/79UNTqOedIf/e8/9/Vb+beDeH556/5r+cX/+Yeff+2fq7fq6rn4+o8+/Q7+
+J/Gg+f++dP/hGUPHrfr4a2db946pHl//30Mc/mX/9sf/u3t91+5m+u3f/zxUg1lv/w1nlblH3/+
aPP6jz8WdpL/+Pjn//zZMv5//LF6a4vncj7+hbfnrv/HHzr9O0rIC2wSbbIUmSucuult+Qn9O4gT
sBUAm4aMFkheYKSs2j7Bj/BLaEcDjykiWd3Ai/KPv3XQYsaPLOfvSAw76LoFkgWdlEjd/PfAPi3P
X8v1N0gFH6q07Lt//PF5i4BEC6JkC7U/mNodUFP8hg198OLKiYva7BVKRXPMHcgV2SXSZ70Va1mQ
WpK2OzAVyBddlt3mwxT9OZKPlj+fh9+WMSsGKFsh2gkw91F22Zm6PCMcEXPXFQWQEImm/WrsPnZC
boLfL/Am2+s3g9vnb10xFOfK60cZsMW+aeCR/lvcC/wOx/XY3urqrrYz1CYdUEowlQnL9F27q1ZV
J737ftbFm2XMpRGQXOnQFa31atV3mnXGv392ur/HAXJsXG6WjRYU2ziah3qqJzWSLvPzIrbGOzcG
SSHN44zsehzRIRgrKs9wx3y+Un6bXCgZbAOwTBM78uhKGbVKIMVNMmA3FL3QzDz5YZnDtB0Sicbc
75f56wYzAWAAqQWwDIvIwlGY2clJ9pDhy6EGIMCSWHeS5hvRjx5YJVMigehIEc9D51T79b3hUx8J
wQysM3JOHqjcP8cnXWk7s1HrOd5NcWtf2TKLsy0anQWED5YE5PfWTnwmzjHOjw4SXg+g2s/W6qE3
3Tk3gcGWNr0YM5mHfNS1QPDstQDKdpMvU/29zWXq/gqMfi8j+iuRGsGNgq7jY8C5VNpgC7Mp/Fqj
2i+qV1i8DP7ijJmvB3Wh0ob4CTouQav9ZbfMaTHIvBV4rgt60RXdawYZ+SFSsmTmqOcRFB9QZRZT
eU7T++sSLq3cCO9+o3++cBuXaJNxjVoifU/hHhgBEwRKuYN6VeDabM+s4FF6eplOLBw8NHpl4Htx
Y35eQoeArrAxQBY5Iun04IyFzf1C14aVrqcDSl+1beVBL5IEeMnBJKAX6/ve9WdHkhBspVRjRVJO
5zIaX+cASDV4SQP8wLhAfkc4Hxx07mq86mMw2w9JY84XWlzMUJnz8glUAol3xhedMgZFAA+OASw0
1rExNWtWIjlkjLwaFdUeRAgrCvqqhAH8VD/9q7t3udx0NF/DM4D2Bjfcx/eDDW+XYSOhJS4dvJWZ
Tdi9RQ1QvP+9na/bF3wDpom8s45VBQXNZzs91GJxN0Lit53KcZfNCATB30oDoRokDEFXwF80Iou7
IibAx3xv+6tvR1s+TEK5Ao4WGPgj2yW6/mSNb0wcA7fbkCq0hSgbT3vbyIx8N9QGrp7vbX71CtCN
Ba881BVRIftyaBrd5XYZg8YV7BnygPSoeIDndYPvrXzxd7ZmuXA+3uIbDPzn5y8bnEyB2MqiYI3U
yQHyQPEublxrm6dD7EvLrW91HN4zMN6jXBCOKBwQHmUoDeOgwuoy3x8OQ9USZMBGOUA50ku8CzzT
XLQTIZmfd4ly10Soma/G3BVTWOIBl7JZ2Pw1LYsSTMSj8jaZ5uTmOh8yXZ1Z6qOnBsaGhUa/O1Dc
Jp6MX+IZKAmiWD0S1KtpXa1QIc3GFWQeeMJ0Y4TYQ+lkF70sk0NccM+fM1VuugzQrzRV+Rt6ApvR
p5I2VeiaQ3ruXH85BGAVBRcdpCgWHwcVqc8Th1SPcjMT2oK9nrmPbT8WP9XCjhbas0ivVQae2l0q
CDYm4kSEgTr4uo1wVobDICNtPlJnguAxsJhO4PHR2DpOPE2h1Q4gMO5EK+egVjVcck4NNEa0oOME
7subQL+IZbRlMNdl/lq12Ez+aOSjimbp9lM0gYwPtG/EQgBo1XMHuToutd1kS/dtLPRSrrvYzrJI
Vo2YotqA4A4zZlTtQ0PLxRY6CkMa8eVstVqGSlqdSAzCG/ob2erpQTPjMjKKFKlL0LCIF0cXs69N
UwEtXllAx9nCnMQsJaM8VLkiA0uk6V4YHA2GbKxHRF+9ArXNU2Zn8irVTNmH3x+j43WBV0ccj1I2
lHyA1j3uXpcil0kxVqVPrsQYLfoLIgRyyj7HCbT8XSzxh2gBJKX4+2Ahthf4P4Xg6+ctkEnUqT08
BxkyuHbyTAzitWhcn/E4BqX/Ukdvu4SNpQ4YqJbVfZD15iGGBBiLtRjcXd3CGm1LTq/sktdlwG0v
OahORSJPLk0JsQyQR9vomQDrpo87Lb5ReaFQ5MTBS8KkUEAJlYUAdVphMCeOVRtNffoT3FWEsELF
qIFOqR1W9SRCqLxBqbWb15Vssh9am/OWuXE+3QKVXgIp6M4uQ+pGw9ARajEEk1UW2E1zvbjENGqq
2FqjGlYfGmW442Waokesdiu7XYHqHAjv3oUcDIBJsbmFP3CCpLRQkowhraTAKZxPWhhPrnM91S3d
5QI6xjnRbNSkidaCjYc09YrkNRRCkllGoPaAUBgkH9SjyVP0Htamesai677V2dQImgSEKSsCDhCL
dbh52oiIYryDPwEoUoEfoatBGzD0c3YNkkBwk/cYxRzqjU3stadcstUKVQUZFd11rM31TWM5+a1h
JMWb1Q1IvHnIlzpMX8ifUWrO5Coe+H7w6saELpTbgu+m67z3ttZbCAYSQn/EYylnwCKUy1kKQj2/
NzsTrdWOHA5aGjfXOh3FBpnM9LJsYrolvRnZredGrSnNC0y+doX22NavLZKtUnfoTNDR074NedlY
/RpyI29JPP8kWTLjKTlM3o8WO+omIUAWVMMA0vIqnSomJt186rVGX4OxB3TmIn6g5WQcWk3v2KiM
Vz3jZZilLlAQriL6BAnvcY68VnjAlYKhdTcXdgbqJUpvak+fWqYGbvdszMycwVj7LmenAhSQIChe
je6g51cirl+cxL5Nsw6yDq0xzasRtSlQESmB9AtYLB7qKS/5Cq1qBrQUa+0a0D7OMo3KgPAaGNVU
vbQTNPEGmnG/G8GzXufmcOOIukfvl4d2JQ+ovABvqWplVSim2diIfQCv1VE/HzCDGSF22BHSb3XP
7YuwjFHDAKFh69zpPLtLjLjnWzxaxCZvNWT6ijLtVoaH5txQ9bN4BKpAYSZzCjLOknNcI8QC7k9U
w6FQAMkLOWkBJFfUjg+23OKZbeNwp0+jmZSsytrbGFBJkPVPrBnMKNHUA4jzHzK8UhlmlbKWlJsZ
CJZwwj3OJjguZiQQC7AJui1FM+g0VCiBvBqZpxpIa/a6CDoT3fh11Y0xUxBWYjIH5ziIYFSYCtmA
b1+24Whx6zppEvveTcCsHxvcXAhS70toxW8cj9/WTd9cg1c/fU1Gu9iUlbhE3vzOSykP7ALtkC19
rqV6zp1WgHuuzMefiHRePQsXmyTjL3BkWT+yWTnYy5a1kcrI/XEsoNvF92SuygutschjFqs9lWBQ
znn6pKvXtkzvIRP1mky69JU7b2eN7+CgOHOGMXT6btUovQk8uylD2VlPnHujL6ix10mXIg1dR1mp
7k2nB++CJi+4LXcliFJxk1b3nOjmis75O6S9gxpN/h6tf2lJeu9RiO/a9oILGhoXOUH5jP4ldF/l
9fyC2O5GmurO1XItIh1yH1ATzRmtFxbKsmjQRs0va+wvkcRsbPWbJuYAEuHSvawKk7V6DV7iUdp+
C0KKILH1vbBmrI4aIWKQ8UuEngJ8JfCZaW0bwVTN5KpYqsyQjxAMCUwTFjS6lXaiBYY7mawoKgv4
FQIVB7O6KnUPqn5NPLHerB28g8w1KXMCPE92x5FMRZijEBxQtJnhjIDfVWOi5reonEI4uqz2+awB
2QeGXxtAeDdJrA0iN+oGbWNYHct0+poj6KhZVhD52gva/6C9DmAXzhjkTsE2CiBCpNcphr4Ql5F6
3Ocd9FZHYshbiwDkohflPaQnLkAOg749b3lgIJeNzG8DSSe1QSSxUx00j70GqTqlo/du8sAKZhQX
o979KPN427UiXqWyBHLYAqLZQqIIaT7Pp1SaAYfaa1iPbnclHHHvIJuIRmxdw8IUzl2jFAnKbgA1
lh4Ryq8FYi+gTkxoX9HpOs/cF27Pow//yi+REu7DmiQvncGh/WHAG5alMzOn5QVQZR0NPCPnu6yu
X4yk3aKJz916PQTipSjfXTIkDLbTdzwNE98SsRa6c5W89rEqL1oBuV9Qfotbi/biXsUNFsVIPEQ2
RIVajR5j9DomQc7zSOXaChEzpE2MmWFPvBmFp7Dr8OofujndpUXpbtp6vgEsc61P421RgghyWFiB
ZfZDyuY65Sn1yULBatTuiz4LHlaJMDdqbA0kluYstKGYwvSmDWOB5pIEbMUKnvmmbUYoulYJ8ya5
su3Zh9r4DhDMBPvduq9yPCxcjzO34YcsT7YNoZdKjtdG0sDJDeOVYaGD0anvYjUi2kSuZJ1P43ul
emjM1PNlwnX4jbK8HI2BsoknFXRTtXe782pwepmGeZGaYBmjUIFAutxmVWGgSVlMl27HV02BWl1t
jM4m7uS1ifZiM9IxkaAiw4IX/ZPDxy5wpLUicDgNI2WSX2kcvRWmZjPDK8t7ry9e8KpJgFjpJsIg
RjEELTJw2IvKGhh35itANLd96ynIcXhPcN7Ur1MFZvV0qbRzXOCmnSFGIRBshvrSzpKiZoagPi2b
d55D72Ec36E21fhTgQ2KFEYBNVwxAycLnZ1yjEfWqp6AbHWOwVaURSinh42WrxI38U1rxr/p05vc
8ND2WvJ3z0CpciLons5V+aqlpGfICniRO/TMtcqEFVbSsm409yXiaX+a4ju7bC5tkSE5Y9ggTPTq
Zz7pFyP35D6P82FNOWi8s6SeAtPAMdaa/Vjb6U5AHc8f6viqAjNmiEb4lSjyjSbuYoev42kOQGMc
Wo1+kWrJzkmyUHNb3MxlOUA8jmisyRto1cRmOIrmNR2TF9tJN3yZ68RWd9DkKsFRbzmbibY5KpQt
fgPyLVFrCD0AD6AL4XN7VSfpikwii2hrHCBPxqh221ArjmTTrWyToNksAZE85IRM46BPybao7RbM
hXWA7MarIcZtl1YXSiMriLQljEDflXWURDyfo9FxD8gw32tF/JqVVoS+3hBZpNBCg1VVObcTLfaq
A0JMFfmTAxWUxpzuK0g9JgNu267SQ2u0rAhoozwyXXFALlVEchir0ADLvd+YwkY+LI0RfWJJUHIK
qjLrrrJsQvBug48ygb9H5XcNEXIQ6ZXmKqEjZCan9rZpOvQzE1QxkVtjRGEQRcUftd61mSO1S0G0
G4M7V1AwhJ6SJBc65IVCARGerT2bAtvKSlgl+AWQtuWqomhqgvRIWTBiez9TZH7COJ/b5WqgoDOY
D/OcXSi3vMxtOV6NZfXizJT4zpRll5WL6ByR9aNbNAfHncr9AGnY9dLPYGournJAvluDpGtzjsl9
ihfKHXe9XzZQslPqbMCzfuPa5E5CWEp3EKyD0eQ9ddwRT1JQyY+O81PzMnSz2XXBJqfR2WCqXeoa
pW/gUkC4PT4h7/089K7D4tapQ7t07+xJh6SSbkRVKdRKKplt3cK8y7l7myQEPehWc41azrXDIcqB
VlO0cFfqpzURqEzVhg/JlyRoTedGz+N3p4vjsOD1geQpqm8xSH8y29kgXlvNGe0iT4LyxUmoCJA/
36fxiLpgZTcRKi/XVZP9ytsBDO8k2Ve1QOgF0iA0QXbNO+SXrotOx12AlBLT7Pqh06AnTJ0CegTz
tQ518E3tovRH9B46QFNPfYD0wJGtd3I7TmrfO7QPiMHHiPKsyEFxh9ZXN2mes2K4NES9S3GfbRtF
4sDEAyjA9ZVC5Qm+Y4dtpy5kOj71JXjP0LwLt4foRMGjXjpeWsVBodvlOk6qF9Lnctv3HqCnSbpv
+nhfdul2GocB9B0ZoEVVj0todkhIrCn39baemA4VP8hmgvdVM1QLslI7DrI2RydbVjw0qltDZhIe
Dc6FaY0TzgUpLwXNoPduGoEayvuqIG+KNu5B412y09xm3lZOY0RFilWWlU5AATrxnTk2kZbHm2Qy
VqgRkaexhGFbkJVXODhA7hSvSkEOmVtGbjc/8LF/AD0qHCSYVx2nXREwZmsg8WOdNC9B5HhdDVBv
M+rm0lRx6FGQBuYzlJVojZgnL5KbwXPuqkxaPlXtodHoj7n09t5grodC0zfgvkQTkwsNTSiyhBnv
7i1F7vW00S4at7qeXH7T6NVNMcwpy1X6pI1otClx7BQFLa6oJATKjW1Lva1SMnSbeie1Fi8UPGZw
c0dJL+GiKieC9OVqkjJESmMD6jAd9wxwTS6FVBTU08r50mjpGDajt0mL+Fq3gDEdHajeaFO88eoi
MguAr0ThBlzoodTxvpW5i0ez/t7Xcjm6tc4SNPWGjnBqEPlDDRvgzNiAjkBTjaaL5yowdEGTTZMd
kaltBz+nk3ePt2N/62lxInzQd+dFQGSdwKlkWVwLhp4KdUUF4ukbO21xa8+9J7o1zcdk13Qkv5a8
at67aoTvI22HCLIxU/PKEG2FxFbaW+hdl0j/gFmUGq9I6tAHMgLhQbRkutLroRlXE8S27puKVvsa
FBuxr+kpEVFKB+MQ1yTG3a2Psb2pTCHCnhq5G+BIuU2gddMQ1oN+V43JoF8OtHfu7LpPDgYSzMHA
570y4jvPxbFEsv+XhHhx0LjPcHeQdpl/ma3aT9CDZWljAJoONTJc/UmWiQgCE/2TxARhh6GD0Isr
iMxZyXhNjWKIHKS2SIe3Q5bsYsLvJMiFFWidfCnFTYx3tFDDweDeNXLCpT+3E+4xj+4l4PASVMHZ
zpAkj30ed/EvCnGXfQLJ4SpzoDZSaX6sMjeYG+sXkMxOWBjAEAnUi+Haq8nCLynqawR716ctLpl2
4ltlZjwsbVntq7K9gDbMI6jfK9Y12nDXOsZT6dYPjpMiJzoDvCO1YpXEHXIkZZWvwQ9J8BaJQfTK
M3WRej1eAGi3TnLaICPZauO6gFNhoMl4ECC9vS1q/sMocHKxSSoAAfFxFqnMAL2QJkM0CI00YK16
F8kEHY9RaNmbQTK2U1Dwcu1044aYzU2K3u1eVWmQSCO+QMn9V5Vn1Yqns7xNalKMl4Mcyme81/iv
pmzdg6jzJpKpK254bSDbm0o/nXtCUV+YbpC0DGbubpPJVgc5dpVPWj6vqsGGY8t0vLCyJLvUSk5v
cdKfu1YeUkT5+9Jrswq00FUeZqUk95XokYWNUey5nftWbXA9QgUWF+xdXeDtJ5TKDg6of7eO8h6V
VpItqJcO3MweLSzIRWWVVZg4nnogdoEdgQAOZL2dq92LCq/8IcmTcEr64t5TSCrYaUFvdbRQQsVB
hxALSoAb2TdeIKk9HWrlJS8uGHRf6EjHh0HQBTljPTS65l4kaSH2GSeIz6nMdsKNR4QUqKyDIFtj
WYN2fc9BiXkqBnDlUMrcCbQYiY7CfidfMqfbYVlQVZvaZ5SeRdDS+npqqum5TpCRwtGJCuk1yL9Z
0L4zMhDrN3WxGct+2LgVKLnTMa7XVU3He+hnQda+9ewfoNYzwgbBtY+QSo/ceUSYiOYP9JhU3jVy
Sq6vDYOr+30W57c1HhZQE4XkTVUDBUGAfsgIlB5sJ7+vExLkCjyRUPjjflMgdEsT0wwEKAGyFf7u
/6PuvJbkxrF1/UScAAjaWybTVJZXlaSSbhgqGRrQg/7p95eabVrVfaSYyxMxMRPRmhaZJAis9a/f
eM1T2ovKiivbI4Gs3YCqlJrEe9y7OQVsFJpRGhafQEfWS4SSWHawAOS1nS/iGBJDjh3lShz0MD6s
itK5dL3yatJJHQ+4RpVR1y/TYRLE2a6t68dLNV+UynZpXTWrV9z1ldee89SxZvKVseZp8HbbrUGa
PqFDcG/rYryxKruKEdiVn8ohzz7VpiCCWZp5Zdbmiy92pvsDNFH1HVI1T0SqZYrGNO+/BLrblntm
5yXecL2RX9sLukyf1BVEXY1UJHwbqbNbbMK3rhtUbQEpNHqlLFzW1lOHdhsnQKPAH5qSvcux/MdG
5HUdRiNaWfe0ogIhoAukmu93xts0HYrwyyam1QNa3LKQyjpI2+Qss7xvrqZkyGqQafDcsxxk7nwf
hnni6xzGPom8aqv7z+h7+vlFhT2bvtSDSl9Du86XG7ENXn7FGjTpXjBK+GCq4eckAgOe/Wj4fKLC
DlpSNaHxEQBLdT9QUwt57DqiM6/k4mOhUfsILp5E5XivaZV6Dx2Nfnryf44Q+k6b4ooydHWoHGpz
GkXeBo/lRDV3dsLJV4dkMHo+EW4zfGy8UmZIvDz+wTItimSWdYFTAADiW8U5sxe8rLJ1JKlyZ+zF
Wc5zv5bVneqc5aFcx6LHS0+oUzZNXrjr3SyhjwJrBMPuq1W8Vl0lyAUSQfN9sC3j3K+T51R7rJUc
l/GYK9K4S2drOfRLM3YnoPhq2i2ZJ6w9A8sKLVggME73J5zmzypPhoAMuobbs+yYNpsQG+txdS7q
/qB7rXz/qOz5GM7tu2XW8wv8e8ig8ismD4CD5r7X7WHqjQcW3LKdhLI7TcDKjxsQaxyYTF7ztj9l
lK/ZNH4PBrHttT9vn0yZxw7pZ9FqgoZqB8yOzgqcYb/OdDjDMnvxWgC0XJr37OA0rU9L+bnPZoSi
wrMYFaVGHujecRmY1EZmX/8th9U8WfNnmQ7eXeNNIiID95BOaXfPv+I8AZPrZxWO7gch2+I0ustr
MKDPKrLNP3WNmslmKckaLTvbPzfca1RoP+AVA08iilE1OJ2ewrA8OmJoPFzSy8CPC1jsUbr03no0
zhSQJtyuC5+I11XqZvRF/Zo6c9rtdJFPzrkzc6XAGC4j1oOc7WI+YehC8+64ug9iFMI0AI2vaEPo
D8cRVKcMj00TrM5N3hVrs+9a3D52Wd/m9V7NnedfE02AKqmp7bo6sGACc1DTtIhrvzKWe5+Mk++d
7Ca38Ou2oBUk9ebitTWlwrueW6GaK15vvp3kZNtbnCwD9+37HZslDBUmrzA40vkAj9PWj5TGS/o8
lGupbvQi2Aq8yeK/VzYgbKREE5Jj1pJcS6WSEJJAYOthqUMYtpnrtILdJUiDqOl1o24qua3qSauZ
BO1wcE15EhfD9hP5Tbrton9vE1NQjNXnyfO6/MExqqhudccoJ4ZxaVrkdW1qSKX1KnJWQ6+18xN/
cwJY0WfltRwC/L1U392nTk8rZfsaY6im4sjDzf+eNbwNh54AeWuvICfMH8awJpWqX9ocd+nMnCqi
qndlCYzxoEXbn+COzZc5z4duMDKIktaEMZEEsNoG5d1taZ0T8O79CP3tI0cm3RSV9nXXq/WefXu4
zh3vmmD4kvjw0DtCUbiwPWZwG+UOx8puNnKGs2ZnrN5BuhlS+9TOfJUZK4v6y8B9XZhl7VxvVN/G
oLAOzMmTl6S2yegATsteKpNn88HMsHXo5knMPQE9U0RO/bDe1H2bUb3lrAXXqO669BWgT1Z64V21
rMvJzgNDdxUSSry5NWaFjSadl7VMiV6Z2jxfRimHEYenl6XXIctcBfXXztLrfuzdmzTR+nVJ5fpo
YWfwOJl8zo9zoHF2tLb0ahPiiYwIeD6uwHV6qTwAG4ybwbpMslu70BysdLTPOVtEd17ovI72WH4v
U6uIdZh0T3Zv074AxDn8knWb6fP6zyEv7SljZPJZ5/UcizI08VA7RF76bikjIpl5pmveUrauQFlb
L5zTZlR+rmWyPPi0pA8hJrq7fmo/9j8Jeu6UPiz9d4a09msJaMDMzB/smOHG+l4zY/2QadU8aum/
qBkcZ5bE9VTLlDw2jteDCgozPetgffCcZDp2PkwN367b26DvfQD7IbjX4TgnQHi8M7GWGlvGIhyv
0K6mx8DT4esMFRZBztzcSBRjdyoRY+SDUtJyu4Q2Zpedr8s+SJGoa78dX3uNTg5a4ZWfJ8vNuhA/
xukx3IWDr87Qi1omTH37xc91nsSys9e97usLTlqoqTkwTVT70u2SHJt45bw2vtucwrkRZWRBJJZ7
oyuWnJ699Uvn62KOisSyafiL/CFkeveyhoub7Sz+mlslN+9+VIyFoiGz5ZnJvx3GK/Oyu5ly5GCs
ekK60JnHesvMg9WP50KSOcEsZfZPQAjM6NxegQzR08wZA+Ux+JR1WxCR99ztVbPWd8ZJBXVh/jHr
mwRLjNmZKrKm8mqHU1S5lxiYtdAdvgixZZ+zxAsOVtZgxTUw245CkM4HYS/Tfu2m8aMTjLC62gXg
OLMHCGj29ZYBGsrQswFKKnveza0L8FS0jgNXIAufxn5U8QqL85gtgcKTnjBvXsl2XNVYXWW1SZ6K
JlyvU/jeh80R3W1qTf2rT57OXaGn76XjdXfSBD3sBe9am/6DWRkA+U2CpF5VhNwiBliuOg90zSXc
5VriAsIgWbhHp5tzKxq2xHlcbH/+1JqWp5tM3XqLNMV9V6cz1Unflmhd6uAONCeIdJOcJnc70czl
ByNGTGLE8g6uiPW8evXw2DMxo7rN8X3MieejSiwOXZmrjwaXCmgViauuUpefFZFO679LcpgBASTz
q7AnCLQtxuQ0Fj5oXR7GRSCaM5/1la6z7RMsOxDvFBxSFF7/aDkJeWCU/rS3ptBPo5rly+za6Z2r
84nz284AdTz73l7CD9q7YK2yqorj6Mo8Fg2cA2h62S7UYUV/Z+yTzjd1TDI9PmztiLlCVSZ8F1n4
Xc2J+Vbp+ntZkIfXd+P4ZSps/65rnI6Y0hFmqm9wb1+Y9zEEX8hRgi0UzHZG8VOU59U3h6CUU8TQ
++B01mlJ6gkZc7qBnLpn2547pKIkqYbN+snYRbGHYPKemMavLm4WbDgV3W/rRG4tbhpSlB1KCniE
iU3Kqug8ZGzSroaDVV1qIMsq43qt2x0gy3Kjac1NtC3ZO2Dx+hp3hXe4o0VTUGH01hi6DWtkVHnJ
mDs3C4bEkbvSNqeVtWbXpu/yQzhN6TX8j4EXwb4ZziGHdAWgVU7b0ybmJtZstPtpTiXpVAaKlQj3
6eg8+6J4reCRHXBWwjvJmffUZ/L9IDWyjbw4V+H6uTXS7AOezXer4czK1Zw72Iau77egnWXU5jNU
wspsa4VlcZCdra0KPyZVUoFe+mvOvyELNtKpMkRgJDQP48xpF3VubV2XFq11M80AvabFlH1EJZ9y
hEd9NmocraoMQH4x96YLQJf8st8xQs6uA+3XuwwC511QtuDpQNArqZ1HAEYaFbqyXR0oGIHhJHZF
V7XPubCgMfXhsK/Lyj00nJQHZ7OL/WpVftwCxNym0gMXFtUl8EkiTDY+qWF1z0nppu47kfjrzbaO
3Xs3oZGtgC1fLM+6Wlfr3KyjsLHhapobEO2dGPrP+ehWDyPKumuvqPIzRjfy1PWWeZ8EjrzuOxHc
NGnXfVtKzFBzq0uvpayniEjvER5zIe5hflkJ+dAdEwhGaI8z6MbOHYrq1K6QC8PgUlc2W84HqvR+
LevwYNuWOzDDIItv9GrrLsgZYaQ0/8+t1QYPCUzUfSkBxux0WzbCZ8vmnbDbL4Ey9Q2KGqs5kG/a
nPy28fa5sxa7YVmH13Bg+l9Cto5oANm5K/vaW2jPblcw73fpnDE13rA4kbsJ3PdsTeCOl7Ly49Q2
0z7ppI4T4S9HcBN5xlbIirKEX1D3ELOKGZiTOFpjzt5CXE/Ur2twbvSQXwbgzeeVnWY58VWHT32j
y5QIhmqJM98YwmVHqzmti2QPyMthv0JjO1X+ii1TvfC15W7ff0x6ylDwjyDs40lM2kTAeOJ66S3n
nIKr2Du0kv57J7XFjyxYw9PQU7dNa+aI963rmcfZcaz3dT7at33t9+dt2D4WXVDdLrRhj6pw+3OV
eM07q1or7P7TSl15fjf2YOo2AquZYVms6onGXyzrLTh/uXdpHkU0gek3V6VXs8t7UyoBs9N+cmJr
SLHk9QaBwYnb1l9XVWfjPrS35H3WDfqH0knIfMXiLAgCxg7DIFg2JpwKlnzeiDBqm7x4ttvVdSLY
cnYQ503nUidLcz0Yo49saNR1pbvBDaO3nKEC+/Jghs0HbtggeHrAzXodmwcro6N4rogYYDgEYw4Y
RQX3XZv5BcQa2csPDnwLCqzCS89BXSc7unZPnewaHEK0VT5ES9Yw/3CWycWtb2rlupPOmH4XQzEx
M/Whb7WZPtuqlq8KhfJ5CIltil2keGWitps2ZB6YllN926AF/mhv22u2APS4LnNx7bKPzXl+o7W/
3KlF6IPfWnPLmPDSSTvNN1TjV4Nok6gLi9vGHz/lLHIQRbTXu7zJJghLLqaki6Npftq2YshSmvre
hUmV7iGnsetRkZ9kgqVFbucQZkZVdERIJM1RplWXRx6HOL/Js3yoSYETTZ7/FSgvP/RdfTQuWcTZ
WJvbssDnvC+1wD4W6QJUbS/ClJn137vhIVv76sqmsdipJfga+gQ5zZAsj1Unh4+FJdOrsElSE5dD
159GG2/bLIEkQUNsRbgApQ88b/hF8PSu9VIscFLnZjpsCHQOOsM33tp4SVY2tPHGSMO6DsVWPU8N
/WnsVXMg+cP6dnPk9oASGquxbk2t7cy+yrzWZ5qs0ghMjFmpw2Qoqlh8wX7Jh+LKpDV1PH8m9oZN
moFy1QlC56Gv0LSkp8lTqo9dMU/7FNLJAQjQGnf17LybGTke0B8wLPIdyFmL+3nC4Nfi8L+sPtv1
T3Rhw8tW5/NJqrakcAhqwuyN1b6o0WWu2eKD+NK7FhxCv1+r2yFxi2tUudwHrO2EARg9dTqKKbYm
8cDTZnNGJ8c7rJvtKgeE/QND+41dHQ0InguI+Ykdw4vZhxv+KxWzQeiFO2Xz3zT7LejXhdm95xUR
KD2EH4cSgT3r0pkOfnK1zsHwheG9z1B4MD3CmZBO+TQnScmKXWqIr+yGy0PIdJJqrFhqHW2DGu24
LYfM+l4NK5MaPTbVfwtl/yO133NT8Z/fCv1u8699Y5ofw2//X/8fyQE9xJv/bzlg/L2uvvT6r3LA
y7/wv3JAifHGJXca5BtOFzzdf8sBg38JH8j3YnKCfwwuyJCF/0cO6P/Lx8cTYYbtQ7nnf/5XDug6
/+KvwzXZ4WzCJRYPvP9ADvirAARu+MVYCw0aFHYcbHx54Sv/lWAPi2sp8o22pmEYFXZhHidD29Eg
d83pL8/k4d/M47/q/y76jv/jI/+8VCBdMtKhzqNNDfhJf72Uzv1kc5gCMIUHvOBy9iFfzSURcqpv
MqbJx7mvyvdF2wfHFnbHH+SHP/Vfb69/0VDanos8g6f+6/UpLVeY+LCSc0en2YO0s2BvLwGmt7S9
NVwehwFhpNJ5vMWZuv9O1df5uww+0ZOvJv9rWmCaZDth78d9uYoKINDtSJWSvd8dEk25erC3oqqP
vizmH93ckblXe9AfMTrnsfawgLNdMTX2HGUcAj+gaNDdVnbhy8j3B/mUDiHe/r3TJa+whKaP0+Ta
7wUt8m04rdawn+sye//7d4Ik5h/eysXQUWEZy1vx3mxNOOBTv6047835hUgzCsf+Uk8uuzcTCMx+
YGw5H0Vpyy+l8WxmbYEkGaxtWuA8b1Pdt42BnB0VWeLSV5epFxuinb8auUAUBAWtkt1m2T2DhMJV
NYSfUSEutV15TF09PCcDUG6cFWX56iJ4Kg/WFPTLiXD45mUZA9Xsci9Z37ld1euoD7JlJMDGKso4
DPrhazGuy7PRJF7tLX4FM911zO6mxXT22Tht5t5nyVjog6iAPa8EfQVNXAFodeEseWO8eDYsZj2H
Hl6wPTSnOKty+NGhrocvohRQJGpvlc2VGYkTvt2Cxsd5yKjgcyK7QJ8aPyMAghGj3A55v/h+LJMw
9+N6G4cn1J9p+qDqAi09Upnsi89A9AK62u5ynP0FCN7rfWNHxtRbt9cQm1rkkgRtxWLLnQ44Nxca
HnhO+bA5G75Z3XaBfyNVh6ODen0RHRjErNXNZCWhT4R4Yrpd4njlu9z76fSzWLWM7ZE1HTvER/gn
F0vc4nOohyx4kY5tVc86Cfz5NkmtMDlsedDmh7yYZEnOSyhQN4raJgtaMf4GWNDG3sN2Cev7QhYb
tO6qsIfYzeaSGRnfzL3tEV8Xq9KfQzR8SDIjSiZGzePmZPnBGZQPr2AxKyi61XldvMHCxNNBh4q6
sK6COQ510UMCG+nCGFQv+UGsASf175f9P21FARsuWgzvohd9I81nJrbqSeBNljZ+ePRgSuDrbbp7
jXJni8Z5wCRtoumZ0EVEQTkmP35//X/46ELHdwT+Pkhz/MuR8NetcJBWmpdBOe3aC+N96Bvn2jYj
zaBTyWMD2fZPHor/sM3DBsPK6+JH4lHl/HpBr8PVvKXA3s1UgKi9PVofXEquGbQFX8Zu6U+JvQFo
MdNl/j+Jq7Jr1WuDocB6wJzTI2IxKSkcLeQAVpH+KazijRTzcjY4DPIcQjF93Bsc9UaKaVfY43cd
rpWdlWBKEK7ukYKaFAKhp5JBSi53Rbpkp3qC8Rg1C7CvGpztAOtnOJrREn84qy5nwa9nBSe1QBjq
hpzaSrw5FpnQ14ibRwGL0OnIHyrmNIyA7Ko/ich+FelcfrhLdYD76EV+iV3Wm+1XYqQ8CwQWu6yZ
pwe3HCyz75KJGs4x/ndraeD9LAXubJHos57J/ppzTjteBgokySBeY92v80vnbkoeRg/4IAbCLo+V
ZRJQUCIIzB9u+e9r18WbTYVEmPFgqEB+XUqB67v+lFzueNraV4lB0zFZkuqQ+3X2lG/Wn+Tyf9Pt
o1kn/M0WtmsLIqjeGuRavm7G1LIRklklLITEoUXKew/yR5BuKva6uc6OlSzT+yLU+gOCG3UxWzTW
4fcf7a9rgqKFskUoiahKugLh35uPNkPmJ1tJl+cE1vxYMh2PwA3W599f5e+yQi4jEZTj4cE0mgXy
6/NVHmyGWWfdzmqW8N3aVaXcMd/1IK6U69elLIKTRxlzHNEGcUibAlHFImrYF9QvWh8yr9NITAqR
vQOTLN/9/vZ+3TkvDwEPUYpGfP3xk4Mn8OvdtUFhGyfh7vq5Sq46N7D2C7PtI9KM9+moiz02/DJO
Op1dQ8c3T//51ZH0IupF5+/5zpsSMu9xA3RGr8WubJDpfigbkAmdWxvOtrTBGyHst3pCcBbLVoz7
3t/mz7+/g1+/13//ftu+ZESQfEiG8+X5/KVeDvB8pLxjEUw1IpDd0CZwfAZ4Lw9N66GxKMr8ZK9m
2v/+sm82yMt1cQvxKPuhR3B0vI3uUl3j2fAkUUIUqsn3EOug9qQdRdGkUn1LlebvLQjE9y4SKXdX
L9m8wGLLdRmDs2ztwRMukWO/vyuk2/zc/9snf96WxJLkEix4ker+TRUM+dGQWdHtDJP+tFPBIxYP
po1qUY4RtVgPN+uiTdmGiTP9zh2rPcht7BbWMcg0/ELEnvq66ZHURSk9g4BN07Os4VJ6HZzBwfvK
DHTAMySD6RW3aXER7xFV++Jlbgg/2VBLtVAFjzyL7cFJw49FKtIbn20k2WsLiIKSNvcfMgA2EFDO
8h9uFmJ/YS19AQ8+y1FGuC3ehJWBP36oF+Q4VpZ02X6YA/tqBq1d4o1MzSVOtJ3Efe3BoAqCtf3E
+EXcW60MGIZm3tRFQ83Fr/UUgIhhwIJ2VgxJfk9ySoGivpX2lWja0FxRRrVMntHtInTTrfs0NyHw
+Th3gBC9g05qV69IiwHJvaneUyqq/gj0PJgzbf8ApxWL45iKKvgRdBCKomDxug+eRIALoCV4z/hd
gHa4wELfbULcq51yK3cDHrCYcxaGAiu16i0up3F4XlzVvJRJbr4HqeoQVrlV7cau6YvvmaQqvGJT
doJIgQC70dov8ysneY74jkPyWThptRy8LSQ1U5WKAVMhEp0eisBOwGwaud7XI/OBMVggVsgsI0DW
mtRzmHn5x9xnCHDAX9C5HS1Z0yM1dpYTn9Y0zGkWG3eNyhrDPEqGSmPjtIhB7z2/qRktwOgso7nd
uDM2i47pVqvyl0xt8s6faTN3woCQRoMgBSsakrHvYphL4XHz/DrfNW0L203W67ZLMBPAKLv0IZ2v
I37EM5X9t3XU2wcn4TuLptlNrhAHwE225nWQOxRbgHada4W8xNIUHwJg/i/YlobOThVCfLKpV75R
Xq4dqrxq++FpP32BgjfUsRaLXK7WcoVUl1m1eu4t3X1qxlk8QsUNH61yFmUsVsWABS0XQndMMZDY
MLdZ6Ca35W6YLj6eVqtW/4rf5X8l4r4MI+jLJPPajaPOrg68hDxnm36ub9TY7+3WTafr1JloGCzP
BPbRLFaaHrJiLnz43TMj4aJqs/tp0HqKVjdv6Ef0slwVQda6Ublait8yBiI/KxJkdJxPemSVJug/
d1uS0a2ADndfvEoDVrpkHc47GkV7Q33VwDOb2gX6erlkX4JGkYbkLtuIk0aug2lfibGBLDOBTvA4
x17vtSH18rz2HirHTmvralrtzCLOvlyLaOAQeE0sZwPO3Dr4cPz8drlDb5fKI6gmx/KoBOS5vl0K
gVxEQjCdNkVLF0mNaOXotHiaRJRlEMD04Dkmvpyl9TE3LJZIWwbRT2k3qKXRFNkv9HEQm4I8UXea
bxDKlRi86mTDJRrifig8+LGbSJhjMVl6DsdqQEiY6pBgk8YEseOnoo0mPvOW15gPNx2WZAY1dT2p
qCscHBf7KrVf0jzQOaMvdLwU2oX3YTYlI35vGEEQSmQ8WPbAQ4x8KxitK43G/DNEepj602qqb+Xq
d4/W1EFAHa3V945Wjtx7b68JurAtzao9Xbn/DkU0owErqPmoIM2Gn2yA+x9DGCYvlVtv4H7leHmu
y+UDVKF5XrEE4L63Nqj3hJ6HDBjzVPoH4wfWJ+mmnMWD0jAXk8xVD6nMt+rQFZk7nGwl7dshddpg
72HTGezdtvSZnk8MJfN2ct6Fbrm4sd8HZouRfaP/svU4P7UrB03UTNKseyZNzONxG0ITlW5ThbBb
Ir+cgiGDKhw24lqJbnvA7aB8EmImcbItFURMPfQu3X2ZpTAXCkzFdozhFPx4t7VOaqgnaHaLJ+/a
plDLAXAgPcntsvKhS6bfXOmkyGuhMp0RIukwrspeOreShGDcyqHLQTSlRLcOweBxChtyDKNUm+3R
mu36u4AS/ZG/wflhoI8jzGGs/CmooATBzdZEQ+ZJLmpOu7zN4A04TSwyL8VZJxMqj+ayz9/JPPS2
a9QgdjwqRiD3mOIMya7pFAiSgPL6DgPz9QPEYZQj9HzLx4sSoD2vhsVyQiS+aoZJEPqx5acrjE1L
Gt5pgYtBs+44zRjJed5+sIfKu7BIaO86E0DtGqcMTeJWqKGPxlZ4V+O8+Oh8+i5p8Hts4JYfZtPo
No1cPM7t+5Gddr7JMs88oEw1XrxhfD/tTFGaarekAdoTVaTucw2ndmYbF2ATUF50yI4gkawgP/TE
cF0H3noWJLbb8bL4jXvSfcgIRdkX/eqaucGyC6Y2SZjBjph7O63M2DxkZs58Pp6Kq9CbHjWGrQep
c+8DhBbr3cYMf7jaEJhBeTccjJmdCfA3NY7j0dr0vpwb62YekzY/OYnuCGPo3+WJx5nRTSkOiJ25
rcLafK/Ksv0ou/mhnzz+TAVnhnlN/oeu6u91tQswifEkPaDt/60BHhsrzMuEIAUtTblPLz6sQ7Gl
FJi+dQ1SUO/tAR9MTfgadgyD/Yfe5tem7mcdpyhnhUsMBsZd6k1ZL1e7xGjIIhk2C9e7LUswPFh7
fOvHURw8Ly/+0F//vYwmvgVvBnLeFCKOt05WaLqDWRu+y3rp0pegXZ1dLcflEPClY1xYzGypSfn4
+3JVXmCdN9UqZi34PZFeExIud3kKfynewdn6qUArsjNh3t6U4YI23IjpvIYuXXbP0Q5TpIitbEyA
oSGPhVbg7bKw7e9+fyf/8POdAMobSRL4s+CG9OuNWDVqgjzJuJGmsMAYBm8fzvN0mhx3RTQl251Y
tbj6/UXVP6wxkIaLHwjcbIzr36Be2pkQ59RktqvSTN/wr3Lh0Ew9oYgzLJ7hMCDcQpgHJoQGikG+
GyVhtn7JBjtRRMAMeR1vrd0jih+29NDBB3J3STmOt5CuvXJn+z0nuzMH83DQrbQ+CWU4W+y2fN7W
FlZbBmdn3OAG6iZUt6E7NTKuB3+oCWDsEca7ZmomwM1ggQJcObCWYK+mccBEgLgbwpK9OAWUNcfQ
agwIJy5O0SzyJdk3TM3+lAX493YfdhspRwC7mHEBzvz6jkBi/Er2eoZXXdk/hMzos5W5eEP8/rX8
QwuF2xmTIPpqtD3qDayAjjgYijYZMRyUikY2cDiLcbbaj03zmDiUZhBO8OWM7B5d/u+v/Q+fPV/h
ZfTEkoB59wZ2o8kXFO1MXvnYpsh3UmQaYhk/OKWzXU9Z/6fosn/4rQHQ/iWigREMBii/PlOFQcNm
aWBIWasw1niT7DU1GdqtYEDd4wd7ia4Bw+TQ+0MD/Q9v8y9XJrPh1ytvsqzLANsO1jFNaeoSgZH4
GM39/nm+8RH+uY8GTLjoiDDj4gt780BJyPRgTvbYRaBiO6V85LeqV3qHh0b9PJboBwErX0dDBeVA
xEax7acoxlNE3qsMzzg/6Kuid+ov7uQGfwBP5N+/f0/+NIZF2EiQTvhm+ysbysC8L+cdMjaJondo
ELnMa9820CZ6/TV3i9HbwV/b7gt7kcSk+JdWNBlbCBGULjNDIo/KPNKjE3BC+tn4GXIh2p+hs5w6
xno8r3dGrAW2hAkU6fgPT/cC7/y6fwMDXm6dIRNi67f2tt0i26pcvGUXdsJgCqSKY7tW7F9jK4dv
wu+eHIR78Emk7q9AtsXX1nWWZyxvGFZNooY88oc7+rlTv7kljHwutpoBDmzANL+uK0itLuboetyF
IdU/ktOyJLrUUbzjxhtOJN8y/Qnb/JL2jKT5A+Qtsh7aXuMBIue8+EBK0Jjv4FpMj2HdIC+YU8HM
hqrRCzCaYfhzb5TMvru2l1VxiJEmwu8MBgFYkz2tl+uuoCyWlX2bB6+AVpXNkJ3tEd0ORWZbouUL
E3neaqwvSCfxLaQqvLRokhjSRNO0Jk9jJfG3wRUkfU4oq74YLJNUPKSj+sFoTHwqt9RBfhp2Y0U/
mtQ4Y8yYNsTZ5gy4UGDXoCOkoKE4bbMv82svrbz3Zb6M2S5LVP8pY4r9pKSu3F1VT13PfAwNeRmk
NrACjIduDwW4sq4VrM4tdtPR3bBK0WlULjip5KboPLiENJ7RTAfrxo5yKiRGifBuBAP3z8HUb1A6
16Lc901/Ic+aEI4uojssL2ClTBr/uLpIYnfNh2lHt93gkl5VTlSJJtmX6dh9HMMemuPo+q3aVQPT
oV1twvJzCo2ZwhWj7L1luxO52L7RP2ByYzhVjhNafbAK6t5NtVmkuHZLhLJuk10JMeo+3IBgIxDq
8oZ+KcARXrQtWec6g8LBfgwJfFlcuUsaCzeVOcya/8yL/rIgL/50Ab7C2Pd5nv/mzN/SiwHmkjFq
tDN5DN1l3qcOHkUtytTzfzF3HktyI9uW/SI8Axx6CgRCR2rJCSyTTEILhwa+/i3U67YuJtnMvrOe
lFkJViiHu59z9l5bSd3xi2f09xMFBiAxtnSHDaCSnwcnKiqXxWjW5LzIXa5YfzJhbj2F1x3XuwR7
0Ixi+e8P4e9bOzM0lzOUoGf++nlrt/uKf1536+ZEOnHcOczyubHYX4E5/7B9gj1k9MFqRSjxz/b6
r9ujRphJ2xhc0e25ReluIIzuI8riSGuUl76gGWRSqRw4GYYA3XZ68/eP+esI759f0iQ8js9nsmtQ
Pf+606h4pPHKIV8Yps7Z9r3u3mh9vSKI1Orl7y/1hx/R5FbAEIKSRACy/PRSkFBy7uB8UnuZ7+Me
WRvpSTakQpfK0Iyz9uk/f0GooOuPx6QHecuvL8hdCxFuReCPk5np1mG2sA/psTxglpjP0hrTL15P
rNvyp20bSY5gpMOIhRvWp0tXVc5WS+XJFLQoKUZLd4k/Rsc0aPpiltBazV122Ivnh9oyFUzV0jWe
lCwlzMu0JQmbiLbjmghqq7+K6X8rZFlhJ/Ix+PR3Kd7gdKPWIFlwXLsYnIj/076aCPxhNZruOj3m
Koii7POqL/q41Wad7ltEw/zYAOy9LgpgDULCQfFsM4qO06joQVum+iEX02J+8dj9XsNwazVQjpjr
jY75xK+/WUTTsS8NNLTQLmK/AZaxm6DV/ezCzKLHEk3kgiJl+PtC+cOzzlVZqASEG8wDP1/Ka9ee
+xatNi5U1uTC7Oeox+nyRZTyn14FpRJzTh719TL36aNVqHFw2HW+VdnLbUM17COvqL/ALK//l09r
0DJw/yJjZNTMBfzXV2ko8nu1DTFiNk611eai3oQp9DfoEYAtiW784gf7wwZCvijPNOsFLOjnjIvC
rFVzbEiCbEVpYq5Tkudq7IqtZlT0fv7+O2lrw+DTh7NdfUW3UnCj9fq0W7Fl2HTVitGnf/WNqUJz
qlvJPITz/5DUHYYJTbFvGAUwO+nkDPUvFmBiinmbqRYktmjIwfd88ab+8NSDOGVj45aF3skUv37j
w7K2lTJosl2khNewjeq9M6fVU6fBn/ctdbQCpw4L1avTJH1lgZPbIvr+q0vj+jKfvhuKBIZ5FJYW
v/+nyrLsICwnAwZ5twft6NUMWx/xVIl75LWAHZEjdxhtbEPRMI9M04eDs2a+yZNY+04TCB9MlTlO
9EWB9IfH2WHkvIJCeWOskF+/m3ZoncLWSc9ETv1WGtF80FsLt9gwLYGbcF0bkUR88U38Xg6uUhTG
hnRwKQmNdRH960R1csXJpyhGPlwu6SEiOnujGeCUmA5I3+acC5Z0UM+4ntvvf18Kf/i0pCxwZdDp
QfEOPj17MGeVJnXB+o1Vpt7EDF+vFYFLJaLA2c9m071zX6ze/v6i4vdXRQBsa3xSZz3DP+8rVVJE
a5eUfcWqGgcrfC+6K+5sSb1BEe6gjc66fvFj6TK8C+ls9EGqQqs7S1F2z/YkUi6vmDoBe6ixaLY0
mR0DYVePPZj5xpjS0K61K/RohGhkjvERdyZ7s66FlEuROZnbRRoF0nD6NcBMx0RgK47a+QKNtf3i
DvH7boMAgguLik6GZ/1zYaRgg64rh+6x0g/mrjEyOLfCaeGZJNXh79/rby/1T98UESMcYOSwq4z2
38uI6IQijStn8QvRPSySjIGwWZlqcWz+pwuWGwo3sbUvwvSMkLJfXylxMHNoIwUoM51kM2oyPJQU
YEBRIApOrRYC9KrbO6Bn7fbvn/H3DZXF6hCNTFcBNxfv4deX5mTQTRCVC/GPS3UjkbA+NI5V7Zd5
sW7yElWgsjDRZYqmX7VpW91qsTSgzEY2SQSyvWqrdef4+5v67Zy0eFMMTnh8USa41qdzUnULveJT
L346WeEldnrrZEaZ/kXKFY4nPtsvGyaFCzLpVadsM/z5HKhlZr0oZCWIoK5QA24TDSO239l1LqB1
js5LZ+fVC+a3Va9lTg1KxTIdmZjrVTTSULOIERuZVlOZx5zHYFVibMLwi96rtJq0AIh/6VwEHecy
GDNMyYoih+vCaTu5NRM40x43P4kRRKRgrnLKnsrXpGLFB2OUAjRAFZEHqCBvZtxIJUjwelvIZqsN
vXNxUxmCybIlHAw1g72KlE5R4Xmt6rMNFtz+tdU0VKCiaNA4GXbRgz6u5uWjBx9v+TAVY/WE582o
jpBTmMOMTd/iB6OZ2B7GzBosz3LzdD5giQkZ1bLDK5t61Pt23zMYt+8KZ27CzRKxFn7qcjQfXTkN
P0ynWsp9jKPS9di1asSHTYMlhF2n1rc0WxmUNkiUy00xDN07zgPxjQliC01SiYrOw6LBKMYcQLhB
uAgZGIkiRPtsK9GHaUfz2giSCYMiSxrfE2mIFd4k+1f8p8ZPJAcYawlzz2j9ZbUbWBXoRJ8g5fLC
4E9Lj0tKBpZnochC1qNH3T0DXxPHH3UrLao5xwc4IHqBBmaBHUA72lLv2YnFVXwadSyArVE396UJ
rQXeGDrkjTl0aFvHrlyeyrpUH6vOWCmd0yo3WVgHWIotpsAe0lMZ4h8eawgB0/gdbtykBvB65m84
bRPhSVkXj0ovLTOIs85RYL9l0BsyitTC40EBxhQPmH29EcFvvLcXLct2vQBBBGFCbfY0vMn4zGRN
WoiRqrJjpDu5yFpkjCRFZvNEdIHTiZ9G0pEeFTYlzWGOYakA2VUcYqtUjSjl0sTF746iuiDVA+Fh
cafR4LZmY+THRbm274pKqQ+yA2MQIGsbIW2mfW9swrhUDU8LIxs+YD5O7zVTfv0Mhtjdqr3VGkE/
NxJOn2INtpcmRvPSsLfdVNZK8c1j2V9QIZXPaSzFQ48+o8IaOoHK6pW1aTOKxr0DjxE/pO7kWv5I
O+RdZYz83i7DCCovBBdAxhvgwVlqCzp6FKf0gJNxdj3pSNPcOIyacWu2obJpNDow6zMjHnWTUXvT
LPI7NU1/KDJdL7y2mIdsE8e9+50bNAkA7UC4WGksK+3UNPhihrZDNd6MtiO3MSoAfuJZqXK/5FKO
RN1BHU0IcsMAIS6k+8OExPeSL3SesKzrBlomodUnDfLYx4xrj23Aigee5daKs03VO7L3hqSMkRUY
Vq0AvHRxTwGZGHC3R4i3Tzl3zisqmrADtFwBG6UWiL6KV/tdNsgeScYPbg6HbuRvJXTLXGRggo2P
LDbschuJ0n4sLYc+WUqL98RcE1iejZXyjocsvJOM0A+lzBLwtMDrfEfnMSSaXB9bf+7sWG7+flT8
YQunSFVtJk8qZvnPmTJcs/ISQ8ToiyLV3zv0Bz7Mqva1quIvblm/H0prr0Sg37UQptnup8oj6bIi
J8xt8I1IDpuMp3yHyXX56jz+7e5KSw1/jktXDREskrxfz+MuZEjB3B6ZRD8iHGh4cL7l2gIFL1Sc
I09VeyNyZzjVRj2Dba7kK5Ibnh4S9/xcXUcui5D7aUY8JpCi7dBSvNaVAgmMBfll1M1vlQ/vlnsu
amb0xusU4Nd3i3ymypWwHf2YOf9GhEj5uWw66QeNHgANILdAls2gy6MiusTJVJ2G0ej/04KXN0Gr
nMkjNxhN/yzkJSVD58Bk/sBATdmNcwhSQU6vutkZV0OPWfvvS+63+np9OepdhukaP9TnzzzBy6gd
mwHeEA/6VaQWxftkLNkBiwJ2JzcJv1gSv3VkeD2Ka4v2vkUgy+dhWsYxowCBwt+kVBJdX1ETPFWU
86VU4ygI3dDGwbc4dy1d4aBxQg6/v3/g38qL9Q3QskOfSiY5HZJff+QKucW4TBis1MquNkkPyhPM
oP1mpunHkBbjyxQb5vPfX/P355rX5EpGT8EQyKrWhfevEk5VcqAYLc7MkMgFutlJfcB17iJQjewv
Lt/mH35QTRMc8CY1G6nk63v512uF7qzEBgMQny5GkvgJqqUJpr9hvY7wdvqTHQ/tK/2GPNoZqUnj
2VLxAC9hyNnOdmfc1XHUPydKKu47JUIOhg9l6XeDWWuPlqJBeZ4S8wo7VHirMvoqPKlOUB9lNgKF
VpZafV9K3SCpG5npLqd7+FjWbvwWqiJCm0d5fBoJVL4sCcCnrTCA53HlSYsbJ0znwbOmtrQ3ok2X
3WiZRbJJc9JsAtmk5dtswzwLCkWv382Wyy2Dj9GgTjOQRnWwMGsiSwpV+KOK83pn69Hwk3Y6XmrR
LrCvutFtosuAdEveDkXMbG5eUggejo7aypcYDL/qFvzpp2CVWVSzgh/jczXCvLyzTF1SCE35awGl
4zwVfDplGNHgIe0pv1jaf3g99gx6tdR3KCf+kTb866d3dDeBb4qhGlktBIDZCBUUeXZdQCCv8g0L
+6vU7z8UHZiDkMI4fEBSC1dD56+rLTGJoFjwm9fLcjWxj3tRDQsfiVT7BsEWpX3VahvGn+m5SSfE
hZTSWJmsl9pV5z2CRScYUlXfpApIiC/2tj88djqtI0uj6OV7cT71LxQ5Om5pUBFJbUqe9ZgBXNoN
Np0ry1q+KK//sK0gvObZZu6KNuizIaEjI4B7gc1ruXjzEynlue4XFbN4jPldVvEuZGj/xQcUf/rF
KbB1hCocr/bnoJy+SuNEMfmEQ+xilJKzZYUnCHqxsa0NMUA0asMo2UKNEM+xVLBTumGtelqHDHYT
J8kwn3kiOeYISLaISIjAsdQOQRioV1L5jDavuzdpvS1+0xpy2i6FdK75fxp2QD+uDwYzzeSurtPq
J+pwhC09+Arniy3td1n/emkTmoMZjAgpfspfF9nAgzuFNPbIoeybp4RG1JamdDF4tQZ1DNwJrChD
V/xoQLIIXZ/OcKZ0Bo4bqz030m32f9/O/3B54v04tuZSb6vqZ49Lo9Whi34eeV5ZZwnXWEZOHtOw
6IuaHpPy55J+9XlxH2SQhf/581yywY9K5vk4+mo0J3vIGxWcDmTStzOMAg1bPOpdBnpp/LbQ+Ok2
mjWRtDf3RfSWTnSswY7o8SFpQiJmjMoq7lTuFvZR4sRHZ8mDKf3enqdbGkbTM0FXKrzuZAT4ZLSx
kqCAiEOUDcxNT6QhLAaZkVb1g9JX+8jEZFONq2Z5h6U3PduzG99kOUJyz1K6Ntw6qopMPx1D+awt
NUKKzNZk6TPSt37moczJuopltHIhUrAFf/99/umb/9IKQc7JdJUznka+gXv81wUTdbaTwlwyfbTs
WkVCCz5ZZQnBFCqoJZGc2tozPTlx5ygm2D1IyU1xRE1ePKShbd1lA2TnW64erbENGRzCCw2nNeoW
d/SGWCKaFC7vvg/sVrrVvW2nwLY5UZPmfxyJ/xFI4P+NErCGC993zcdHd3mrP/ME/j9MDl6vJf93
VIC/fHyPE0qa/0khXqOG1z/wv1ABzn+BaWSL1bR/wrJ1Hs//QQVo4r9Qh+GzYeTGwJKRyv9BBWj/
xa2PWaCgob1qj/hD/zs52AEVgF8Kpym1MbM6/T9BBQj7nxnzv1ef0NfbLZMxzE8Y/YxPt705yhyF
wUbpr77Re7IHrttpcfeWqz+SKNce5OzykKYqfAqiKCiN7DcJG89DS/rclKr0E6kTBqu46aZx3lUj
u024pkUTPuPaaM9ggXSP7e2yVGZ5xSwLWmXKk+Xi/VAQ6JttdVi43xoDTumonU550+7rWINO6AI7
TVFnV5cmqi5KmeJIpzNiFt/AQH4HTrU3uobHw73YLVMNpPCxGLa9EcT5E4iwajoN7lO3qHszPEYj
HpnkrDmPmVybqersSZwIKvJyKG9uvaqAze9u/Z5NFBfRRbWy0gu1JSiS4qbDp6GKLHAQQSXyCeXu
Yc5QnvdbPYxOuLvZ0Gc/hb2VXwQumi4jVcdUvqeZ+rhwdo/IJoCteJMs9or7MAIPYmJ+nTavS0lP
m2SdepZQlQYvio9kEVyQzjZWsrOtd5zUc/8UFfWOr3EkKcZNLhM09O4oVaxqBPF4rfmhRMpDh35q
M+MdINHooYnemHzTD/Kj/J6j3M9Futc4EmdNYDkJb2ByBWYMurVRL7FR7xc1QjnjGualgopM0tN3
QLS7gp3GG1D0z9N4ttXxGngNAiRn62TDD6DDU/ZWEZzlZbjKkaN7pZJshNhhS7idS23vDoqvK9cG
WkifPJXuwOmR3ka87Cq8pKmsDzeNeEoxLvSIZLGb5d1xvRmXw7CFslV6Ob6uAzFv5wHri58pkW+G
zR0aPN/WbsKSbp2NS71pbiJruG8ckgSkCZ5VB9Zfp/ydMhevUxWhHrLm26hyTnCdc3qKDqkAy1bt
FhefJbePUb1rYRWgiMtegFB3vjArH+rRT039MLh/bEQ1QJB4UttixxjTb7FfNcNzjbPz0NWA1s1s
Qz4yVq2ZuR8lzMr8GQtB+9Mmv+QAVcszuxIyKKJ0iOLX1nzRrf5nCssISdKmbGiQdRWpbwlAwFfK
zM2Az4D53YnYWs8oT3N838hxI/Hm9+YbpqbHJnL3UQqsq8d8pw43LflCXuWcMQzQ+tECi2CrMv4R
wzEgZOK5E/19mJQHgSp0WJyNojdXVDIB8rrb1kaQWueH3FD2oz5e5kr97ubmazxrrIMXd9lD4gEi
AoG1aA4G09UKMHy5qaryGFUQbxxxGrByeRO80EI1bmZr2DtZeBsOxc84MvlZujlBR6xprO9+swjz
ql+G7s0WzXe3qY7xP78GPb4YocOaYzgpBq3iWB4Z5r4Cw3x2HR4PxdR/IgP7YJDDrdUZXAhnbBBh
AlA1PQklD/om2qRRcYP4I1An53bqFbnFJlf7pCOVW22c7pF1vLomECha7zaRYrqgEHQOccW9cY5m
EmscJdpC17+ebLfaoKZ+nHmQmoldQYVdi9m+LF+XOkhM8yXLbrIx2UsoDewg90n3XQshIXTFsqEn
gVMqftcceRXb1HXjACW8B+KW5TYMDKiAPuaJ5ToHUHzH/jluNKhzWskzTcSjxcQgp70nTiK35X0V
K+eETsyB7dzYyfmxLzN/4dZ8IyP7JdQK6Q2VcZ9xz7GXJAmMjoECeAjpqWF7P8dQSaxZEDUC52Gy
ogPxqv3WiuplT1xKERCmYW0XoKdHGwc6I5PkWybaU+W4aJaZqw+VAjnz7FTG/GAW6jO0lBuMC6fU
Nq+0ko62ceoVGqn1kHyAK7pbxtDwsLx8kBeR4rshg6Cd03jvzgICQO6kx8bAhFkQiz70pvKqdy79
YprRmT8zn6eM7xEyNikBKoh37JnHyFDCczguzRXlyuTBLYfzaCDCM0Po1x18JXbRsrvqpLFGXdGI
AsEaOEgMPTJBhoNwqspTa/3RxutxSBEaHpzOte6V1VZkN2RqmOSnhnMYvnRQvHBITMlT09XjFvxY
fcvCSIO2i5KzDU4E351r4sg0qr2V488iEkGiOVQk0sSYCKDZCjkCCUynGX6xG3eLWoIfTeGx6+Nd
xO2f/ey7qY7YdlJ0n4Vp5CfAZBk07lAGTd84QRTX1YHbKAz66kfdRfeIO/c6TrPtLO7IK9LPodHR
+GtqXNHsVzeNnax4OdcqrxpURFs97ob3WHE7byE6TjvMNBm4+Lsmu60osVQ6y4bYeokYdemD2XpQ
zIlWT2qzO859g9nnp76eepH4ZpSquokdAWtSL45Z3U1IPTd802gxYdtAPs+yA5mXRmD1S7GJ5+y1
m2IVMyLjYcWNn/MI4ZSqn6Op7g/GbN8nJKpcDDvNvsO0U7waP+0xzIDAgjdwUHRP9WbWitkzJEx6
0ue0HTwxa8uXz23AEu8Fhm3PiDRWrbUiZqr2xjSUITCJoPSNGrSOWQPgLLCzk7GE4yzkLLsuS/Gm
a/m0M2sReW0c7ykRH0ZdXKOjQNhSmfLcq9wP7CfoXzhLo1n36QQsOPfnd5HWPVvElJwcE2+v2jrz
PrMWg1qnx9svL/O0YxjYJMvPqEs0rCYNgDSreV7K8sdgRbfAhdSAXg77gMgxn6WPetICVpsvcaHd
Loq91fVy35n9g2jwuxPmJ8Pl+2Rn3yqqkUSp1zDQTZLkO7TLO8vpQXBuQ+M8TQjcViNbZR6T1ty5
4JjjhP6BNm6I5fLHNj4uhZNAaOp3eUho1iwvlZkd3am4jvC+5eO1bE1S65QrbLS7ULcCFLaIZLmq
tYYWKETceoZWX/Hdc39gcgf7sc5L+7UKWxL6hiWKmMTyEMTqoF3nCs3wtoC7jQ2EgNesaFzVX1Qj
PNDod3ZZJODWl/ivu7hSdK9D3pwEnVzUYsXHICtYWsjgejuY+wgKOAYWOIe+2aCnB2Jin7gfW++4
OonGUkMa2w3RHHHUqbsKmvgtOinOxVhU+bYdCHagmFIhIeZAMwuDpNmBCC+9FZoPxZQz0pWrMcJQ
7jTglrt+XMw94RraGd1r+m1OFnlXAUYL4P9yR2qTJbw3IK6Qb0QoKDPfVMfoxPj1GhNYdpC1qe5T
4jKfG2MihmNcJc7qkAz+rJTlvkZD+JAus3ZpXLM/tkZn/iw0YOBVN3a3KJzfzLHkRM3x5lw5yKg9
4nC4zYDaU67Sgg5V75TJg4q5+KDz0b2BhB7yiriikENtHgjpqfe0/mVQQSTGAwLxmPhRkBqAHf1R
G4tjkwiODlvqM/AeDPp7vdb3ExnbRzLlXkRLzMNW61TzmXifxF8G0gVbQi1vXGtiEugWa8ysFdsk
StB7ebSG3j0YGM/5Udc4XkJk2P5g8mp4IWju0NBcUld/plzFA6O3+VHXx5G5cLFwUaxn+w0PKNRC
SXYJm1Pbg1Eq+stUKulL4+aEmGgmJT78BwypZV4PP5a8NkhcUCjw4+6bCT2TDVFHrqn0xkVUzl3i
mjtzqjovwvnYwIaWDaZLVTnKaICqmkzFjm+SvGIau2Uir4BTPRnZtBmBTYmpMlhKwzSduLW3GzlA
hCBvHoJQFn6jH7HNNcAtKHPOiaqd8VLdZMTYHPA7Pzhj8ajTKkg7mE/GxPZUPXC4HrFMBXA7u83U
TBBBo/QVwC/9EEUjgoaoMqlCLx9Thks9zFPZl75tYl5z2S89MpMu+JYv2CMPbvvGGmTelAGocq3o
qcom0rdCcLmK4PqHdoDRW3xMHfRWmUCGR58ZCEJkPC+jKoKezG+a8A3ERefdnSxCQoA+e9acJMd0
NuoHYJN026bFeFjypAdAD5fHGin6jHQNUQMGtanT5pGUXfcuy7Cml9Hi+F1uHSH4bHp8L1twhtW1
bHpcuyRjeE6UhZ6KdTyYauUY2cZW1O7drH2Dxenr9So2aHahWvqcKIFdtKuaw6dNHtRRdxaYx62U
W6Uraq9HAsT8Fge6+bOcyT50B8xtDsG4KAia9CK151oDsQui4Uff0lNzuG9vYvD4UK9Y+pqpKoQP
d0ROeRZfABXBmJ1U8k0201BFGzLlGXZzKeXcUIoTgj7SeMRVpLT9sVT7m5pkWS+xTWeXu3rnJW3M
CBLcJeSUTZtaJO6ExGgG+VAUlC0N41pOCxtyiZntFmJB92ai689qwxbRxhZYES1rLQxDqnmVd6UV
FG0ur2M9GRjrk5lREEh1glDGQ6GFotiKiHRDcO3GHvUd0OUkLx8nRXEDOuvxTS5gYzPZtp/1vJ93
lto0uw4XLOqCZXKfJVCdG0Qlw2OKsuLeRqO2V9FObEldgcPh5K75LIgXvcSDJP+nVNx78tJiX1a5
AcoM/SXFzSgPpDsWz2M9Nw9RDj1xIqPpfeC+cewWgOwqzK1220uteyQrpb/uszI9KrGTf7OiDFvW
kA3DzsCuOaOoKNwrd7S6l84U4X3WpNGd1iccTIDFuPSKMCkeen3Wvy2WwUienp5WepNAxKG7ZJPB
fwt9wTj8wWzIg3PKbLrK0MKeyIiiILNZqBZOv/tQSGVTJY1y+Uf9WDS2hFWRmIIEn5qtn3FNt+p7
pHXmEFhOi2FQw2FYLZ8ZOYcsmnn2B7Ux7tHVxy8oOppmo8dz+9y7JoZdgAXiiT7CdGgiyFZOkVUB
QvHDghD3MJHA0+Etb8TdpOFOpqrtzY0o54yvZuCgdlrXF04SP+WpYQSSRPYbVwzxz94YgM9Cxcmw
4FRLz9Ky43BHEh55s6HQtktvUyfaSj2fMjfijHAJlG1JJyAsoQxK2epBOsJfZNUm7kTyTYrLcfGY
qbabbKI3YXTWQ6E0N5y7Lf4bbguhGXppb9yrRUwxkyGJAra7R7IBZkQyvNLLRfvhFgiTdIRHNIAS
5Ctp8TH3SXc15CmI1WIISsr1AJi7FzEwDzI3e6lCQVq8DQ2WaN5UZw+30SekTMQ8xtZcw7LXsgJx
rszipSmKq9qUJc+6Gj04RpN7KlpH4uybnnsEnP66XIZTPlJjxj8XWiaGbXpDrz7DoD24fR6MBjmx
oh2Y3YvlSPRbuOly/TghivCSEQo58PNzJfLtQPq051KK6XWxoTRdi8lbBssW/xDPrhX2JBoMt9by
mOJbmnN6D7SVSBNBHRI/qAli3kWvKvAxy0G1q73ZwPHqRw18PMLji6g/OnG9VNy8cOd4eVpQate2
r2WW6ccTwbHKSF/DlhiJnI3rnhK51YXMeYbAKJOq8pFq5Zbcxo8aDMJjWSiXdhqbwJZAbdwCn5Im
Wm7dgiIrS+tryqsDX+UPwA/C0/tQCaIWwy551Jawbtjk2PNBOvNpf8zYztX6JVSW2bdonqThMPpl
RWXQkVrnT+ngsCFk5s6Cf8GFoWe7VJSnLmoDBHBUp2596pulP6mZpW1lHO/a0HKZfTMvXbICdUZB
v3BNzlKbaGs4Zz3fRmn6Ki3tOspqODz4k5KeMzQiUsRHweCQXFEZO04hx2vyMsPvRSgeQs+Mi0St
B0VVyD0+QQUtaNXeRgvQFtgGbC0FI5X2Iaumc9hjxMqy6qmJCPmunTdEBIPflWWy0wi6HIDL9/Z9
3+EuFtlyIYcOYVBBjrZ7iUJV9wF8ZHuZysivw9YMSB2k+eLOSOTUc++G1hV7Ni6rsj0ZCTRBralc
5GMCyr/hEiMen1W6QoGFDestWlIWoSWr56Wafmpjh0J3rUbVJk+DyBFXyFeOLqRwOhtveZKoZyOy
zj1IUNpomnbdl5Z7Qe9G7G7b2DsEDxsRz6eqDoMeMjmnkvlTBTHs5bZ7sVgHnm3fuxg+n/QREYKB
wh29d4fRvSYcfhpITVVjcnI7yBxnhf7TPaKSwY8k0Rtd21012bKzkui2gC/l6YN4minAiV5zr3QR
8X2VxaLSn2lJ3zXKbYHvrqyiR9J38p1bog618GVBSYoP7cJ0OmSVNvF0o8HdfyhoNiaOTo5usSwk
W8c2AUfS3opqTndpaa8Cscq5VeLsOylEN9AKj7yTJ87EC8AWHnnnzQV1v49mwVZIrFLAePBgkkcg
NGb2E5K/wFRQzoYuzUaC5lBoJDsR5gj/yw7greGcXG5AspzmbxxWqykoCQb6Quce3hT3CjXdjOrc
3AyJVl9zNbhoXXtalasbtDL6xhnT28xV7CNzyQ9tiLNgsJbvloli0NJIkZ1yxEF9Vt3STGOTbKZ+
i/imurUy8vBismFJa9IGZ9tmizjWZm2e55wY+0ohvwg/EtCUsadBM+O+ZMqF/FW7yS2cKUltPel9
hp7G6TbCrusbDp5dKVUXpoljXndrbEfJHmyb6bVmFfeOKdmv9B9DvfxzKvGLhJCKWKIZyiQ725Sp
fDQJ/9xHkN6QMGwRnKHAE5uul0+69S3BmnONhF6/jntU+9XGJtsnzoNcfSMPW713KnMteBx51JoF
v1iD+3MWc7ZzumV4KEPyIRdn6q/TUlcwfGeHBuXsxYz7OUhS5xVJHRfFpHmSNMfotrPx9iWEb33M
cYS6tV/LOeaTTvU5Vads44b8y55gu1Nch5tSvR4ArB7J9JNek1F02UMgBtygjQxUqzKCLOaBSC3d
5co751xUaNH28kCi0EHVlMuI33NgZlFDHRHJ46pE8YdG7GWjpIFJeHu6UCDThH1Gwdhe4jY2PaOw
TQgFveZl7bAjNWifpVrthYZDlCHVv17sGyTCU71mnbxkEg2iSeboqazafhMmvbEvDTemg8C1q4LF
f+G4JDpxmDkH0/pnrACvqjIZJA4Ik6xe0q0l+pbKL1bMo5oxoAjNNU2H6HF0N6dMlmf6dvoh67OX
ZoZJNoCGPGbZeCjIu9un8HC9nmC3jKwb1NLaglgVU/qHoxI0NIr+nK9fu1LwlOitPA5rioI2z8Eg
dL7L5t3VQtIrGR2SU2WO59FhkSehjeMMvn7hGMNGb0R0LLT2O6b3ltmj9REDFSM/8NjTTx7jUtkO
fcyJRKyP36er46XsVA1rbNG+S8d8I+3L9TN30B9qZ3xgGdz0hZVsaj364PYjCADojjpCmhMhoqcI
eROTZPrB7jwmQUkCGFeOMFAB62+01PDiXhkPyDcwRi8UlFWhX7J0uqFquLai6FkhdastjGJnLlG6
k6k4FlFSeo3kLgC1+Zwb6tElhsBXBJ4gKFiFR/uTTrXi+Dq5u6iouVNh3tX1S9wf7WJvZw9lRkBk
c03ZuiFIcRtCZeLst/KtLeGekCdf2ortyaYSm4JqmEbi1qmbi6GC4TK0W/QGOaDoLCAOFBKc6V5D
VJm8ZZwmjIcfCtyzgoUvx7n2gBHTlYCIWSXtXle7GzQO92ZXRAezH6+1Rh4b3N2+IearPmOCJNUf
IVAX2ueJuZNJR3oG/8G1vUphM6vD2w+72Mv1eZMTpt2oP7lu7wFPlQyN+q0yO/cu+mBKq2sIZD/a
QpVbjLOlp1ZRSMIQibEiMsfrWYlOzUxpVxN+1kWm6uEJ4QS/KpT81o06jD7sXwvJIPp/U3ceO7Ij
Wbb9IhaoxdS1jHAPfWNChKRRk0Yzqq9/y6sGLysb3YUeNlBIIIGseyPcSbMj9l572lXKzVZzRAb7
GPHNTtEqCAjo1PKWJjtd+9C8b7j8BvO5BU5NbPMSSdu2zEFseUWyjnr9OBTVgoqJOIqeaqmLo8t0
2z42EUe0xasHQ/rereejnuxVwNeaJEzKqpnrI4jFty2SM17+iN2/zXi4qMk5ilimQ/1RrCMDaa7C
5AKNmjvdeNVe6q8hyt3D1phWocMpoLN6vk8t3q3BwSiQ68DbM2x5i9r6WvfMR8gx2VeaHVWybWfC
f0gh35Ze9Mfhj9Q83IODHl7p715wUUNyld6m8O+iqNwkZCQg8z63cbsE5rspaB8bzQFg/QHNjQnY
/xxE/J5wyfnNADhljerkaZJn0l7O7qihK7lLMh53uidwPI2PZO613MlZRi2ILRsXz1oyhHv0CaLd
ujUJCaJtmcv5M8+BOT9GLHuf2m70HhswuEvDSawnp75xDeO4MtgSWSTK0DUfIH1hko3i8iZpeYcW
5S11wXZucr1hhbX6mtGRMMiGuma3CkTgbOyT2kh2rRX+RBWHpcVWF9H1XBC7Co8t6ycSxlqyT/LS
WtrutOjRqxOmSVvU6KrYtyWxRr2+z1Pk85aJiFwWpCnjqb/mWh6MIrnKjPTN0L0XRpEfpCi3Rm5C
g4zUETGMOEQEqm7GMHnNQeBNMt9bCSaSphiDNQO+YJEwalpmHTKk0hyPJVPG54zcaSz32EsCOlGC
Gwk8G6LHgDORWBXyzbuqIOcU/fjRsNUuc+Fw9vNDaaN5pXchC8/NrkIJFmyRwe/UpJRXdmScGtFt
gOjdzy1x9ODujHTequlLxeRVkuhFepcGHO6V0JgprQk5qjd2Z2/dqXoIoaTZCgVH/t0psaHQ36kw
56zhMNunWbapdL81Iww0DORQqLD+9jdR5lB34Ce4+ZS9U2b1y6Am3ahZCffJJxHR4YBPRHuX2lgr
FD2ZM3DgwPn9EzlVt9Zd7i6Vzu0XQ/nJ0vETupuBqIpgOWt+OzMC8+8/CVBguQQsA93Fy++Em2wS
uc/6VTGevEBs3eQrojGH4reEYUeL17HRsRde8WsTt9gTdErQ15pksDdfjRtHfaEDM53mrcjkRzwZ
F3O4CQ+cVYJOasYg18DAlepU5PbSTD8q4sUbGlAykjh8N5nfrVXG5ceYpvDRL97OjZ5E6CzCgZ4e
CApcNQEcxtZL46emBZgWW8z2cmSwS5/HeT+HNN9kPfrmQ1YEyaNMuvZSlYwMm7nt9500oi06D3tp
OzL9NKPY3VaaJ9rQHEhL2Q3WmhV+nS9ahg2sJ1MzPOZh7N5EBvyqkyASqNHdIXaqYatQqK5rMvde
qtSmnRs7Dv/MZuIY4atbj6K5d7PK+tNjK6XUGAdGu0Xy20Ee3Js5B3bmmvWrtlQ/UcGKcS2zkOjW
IvaXTp8/E2FKeEvmAoQYgww7ht1dcmqDp5EKf5lUxcqxOlZ93lsbxbugrB8zaTwHCpcuc9Y/8dSs
YTyyFys4SGtbXzs04NxcL+zS620NNQ84SBUvSnoGUkmXOCMxifAkH9D6tqs8Lr7szL+wznuxe3dv
C/Gb635JYUWfKQkyIpCY+uVBheEhihn6NqN3HwUMesk7vDdTXpQuipJ1w26sid846dMVyGgGxpDh
aGYg6TDCjocRPS8vyiB2DSsODEnDwnDUdRrG2/q0vMhB7eYIpXjh3rde8A7v48EZjAM4vNNcyG3m
DZKBwZDzLc7GLsmzS1H7AUVi8jia8Dod9QauaYKROt8Y68LbwVvdMDwdbjGDj+3oXEpTrEKDkXXt
OMthZCOp2eFY+Rk7gcnIUH96+a+0NFFhVPpLWlbUJcx/nRvOlbb0VwmGW/HA9ZaQxxNgO4TRXCyn
kUq1gM8qDHHnOvoaKmSyONq2zpi/a6D6EFObHx2LT8esqbX99ABgtdry5e/ixFPkHY67yrC2jstd
PieHyGcnBPeEXXdyzOLohSrxzrGMjFIhvYzESRViugMAQgi0Ny7SsjxhXj8ltRPy4iFK9oPbcWwR
Rh2TozdM06LqGJfULb9oHudvzRzAACbb2YWHGjgxlvdoBR+32DYe/Uus3qemvM/irmKqKB6BJPKh
RJS/U/+onXlJJsV75U57V+l7wLubhMFFLJpf2zVM7C/RU1ojq+haJr/I7SHCrVzdbkMoPbtgqqaN
KkcHf7GN68XFhT0ULiJftNSlcyGPbu9nJZ6+LvmwRBniMjPeLT0R49RZv5k1RcsqCw/sxRMcS/oi
Rus+jsY720xIkI1Xfqfe7FvKey83RjA9BNFnpDdpYd6xS4ReDcaWRA4QnLCLCqyqikYoN/tdkaU/
pEK35NISjrbIzD5Z2j3lhnUuWGG7HfOW0t6jKCYesHiY9GMY7KfU3oVVeR3LRzs3Vkr5N4WAl7BD
8+SSjpUeLs73STQe2ynI12KwPeK3PJYyVXoMZniDrRXfIxinLbIYYc0zSUU1bS7jZSpdU3XjpmmD
LbGOYG9z/yiMRizBPKPUKf1vQv1OCEMePZ2ujRnfWa0hm5qM7lTnsK3Jpo0YGaL3XGdLYpjfimY6
FIH7nUh1qIT7wLJ9BXbjzMDjQO86LRzc+IJmcwGutEb7WhI43U6roKq3hJJsddSFLIoklCSl7W1l
2Uzbjb7hkWM9SSlGjnpNUHhofmN4W0Bjem6b8jMOyuMU9T/4+74NI96aOk5WRJ+Ipa3llwqzq+G5
DKa0fAApy4XgQyoYUF8lpygj9a+ECapJiBa/pnHDWQc/OGie5ZjfeQguliof7Turto+j2dyLYSaQ
W/ZoHKKSXEjOUT3Xx1owj6zHgmFUVrxR6JJJIj+IxXobutjZ0kYex8F6IWj+t2LLuyC82WAWbjyZ
vNoW0yhe598e0wJFtvgdEjtc6tD/YJZ8Mz+6mrR67Jhs5+xwuoQh6Zjg+G+6jaCwNmz8h5Vbiolf
MZ+x3gRbb7JPWVXeM78j6SYnApZ4PiLkETWJHLeSsKbfFEc6Bz5uuiHUq8JkbVt0zSoxElKzGrJO
GJ8tOltNHHL1zHlv7MO2Nxc+shme4pG8+rJe9iSubVGrWJvGj+4tLCWnOBdiycdTPnfQA2vb+JyV
QiYlnrQRbC0ICTAAMrF28lAc01tcWd2wLUtsp+ZRtEhNRh8l26ReKtkw9+Y15WYwtg2Cn630e5eE
zfTXy6LHydUMqTOb+V25jZL+XZH9EhIa3LCKIWINC2eWroJevldyPLm0CQKR+RQv3Aa9hu+9RESx
sjz1mHaAdofMjQWhEh8wBJ690RXHaozsFaG73qdjmL+IlzlOrY8BMzENdvPHTrNTOo0FW4nktp36
VJ39p0YO6bFRzZS3NPzIQmLUosh4mzH2rkgRh4Rol6d4xMCRpXukwBe+qaMRIVBjtXTJCnfVEELU
2OwmCrQQRQw1USBhP0fiblQvaZAR6OH7e/x9h2SWu7btH0Jgpnuz4a3yrPjJUz6iCeI/FpOFxjEa
Dr4zvnlZ69+ZBMqu2Ow+zs20SKLyaI39nUqDp9bmIyS6KRDwB5iMLcgxM7aK1FIjcf7E9VUaKOCa
aN4Y5BSzoWSvVYoH0ks3jOYWxO1eLWSO8GFeE794b2fhbNWQPXZG/tUjQ4yDHwL6Fh3L3wFGNlFE
B1ttjWHb5PvJa1AxsI3Ni/PtjcjqTSHmZZI9a1tvIv2QMhcY1rm7miS9rcmygzjwmcmIMyFAnJgd
qTK1DxVO8QMA0pMI0ImF5vpZREvQ+bfNe1kxer62whdPaSviB2nyiyJONQ/2pNKfIK/mHRlGxk8e
FEBkRV89zogifx0RcrnYCgQtl1A5pOIuLb1hWkHPcVnBTuo1R7Z1h7C23FahOaE00NmRXKdwP82t
swnJ1D1h1BMnos7FZ1wJyW1O2+rcAjYtdpubMsY+bICQBRKXx2+wKj6IGzpLL/sIWnZKtqrB4knF
wscI7DUiwebUi1mSMijyu8Apzb3V9S9dxcdIkK9Rrx2jegmgzLE0t7VzsGCysdjMvyVZkxy3a5EY
m5l0nFH7K1FZ93UnXqewR9nmv3QpglMrrdpb63QJKtteGUSowu4vmqc2842rjhiAOh/Y/tplkwZw
A81z1uSXNvcWCUHBBkOIHfMkY8umuVy37uzs0l5d2jR4QNWWPgx+s4IUgJgKE/ZBop0G6tyJRVDo
u9q33tJUHWubGChzmfb0HWxoFFtoVd+FWb7Np2QxsquCpPEWmuchxgs8nCw/2QTsXhL/Ugf9jmU5
M5R8FZBhO7BjFMYu08Zqctp3J/uco4hZ8gvvLaRaOks3md+plqeNJi3STW4ER7tDWhNO84cTxEdl
0up6PjDTmMU7hWJwwNSwZlpyl2TNHvMe0qYEFaGdvt4CSG89S8upkkBd7tbuSMWUVci0jEuN1Zq8
q6Odrlx7X5flpQ3cfhOmeu3A6n3LET1uwC9wwaKAHAqxGuf6VVTbvkmPdTpds9tQaeCRWAunkLCh
I/ra8YaE7x8LHZ3iPowWiYqAuobpuCe6LFkDqPwjy+ADhhMqYJl/xqYRvjAjFBtnjij6G5Evo8Hc
9NVtI4CsLW8wv/YuqQx4eNZWfitYJNiCNuRehdUYLAoMn9ITZ2wWm360Xmclj51Cs1t523RKUC9n
0Xdkc0gyXzH+BNZo3ZjPyTnzW4b0xnwkW3jbF9M2N/yZfjgPF2k2QkbvbIzb8xgvgij+Fja7QIX+
1Yj6c6vFKVA/aWci2XGpj1wP0r8eiw/uW14e+H9TPb5B0ljXFdLXkPucpTl8wQgUfd9SlZXWV5B9
yaZDkW5H5yGg+Nf8i4eSdOFRYReNVMvGJG4W1GXGUTKE6xQK4B0auwWnc8ROImBGqut1EiVPk0rg
p5HG91NKIrNhI6hVYjUHhABncr5e2HWLpXaLASW2V8LIBaHNT8HC9p92g/+V8eL/mqXiZmn47y0V
G/lRff381VFx++//5aiI/oFL4EYOcTFIYNS++c7/5agwvH9glg9BxoSmB6aK7Lt/s1Tg4qEI8Uhf
dnDz/n9LhfUPx4MCiMf3nyBS3//fWCr+3eQGHcfF00isO8YNYMvBfyHXtCjUYzZTN/Uy+xYSi2fU
RV50qGTZkV6rzf+EXPovf6OHA8pyvBtJxeSj+Ztt3SyNRnU1ct+iktWSqWXAMmYYLHNZj1I2G89O
5+tfvo3Lv+whf819/BuagN8LwwjomlvM1e1/wd88SzVTlDo2UdiP/lzK20CvBHU0grRZwAMO0I42
wdoP/Jg8l7RI3kCdGC7HJJwQRxafQ2NDJ0V8Nr5GyiGQ/H/+8f7d3nj76bDbUFNhvuOYcsK/+Tyd
Wvsx0jYywIGuMHWqOn8i973z7z2rptCbyUBfVR4RH6v/+S/+G9KHvxl7qXWjSdo8aQAseWr/6jBl
sR0AI+b4JliFYrsGWrZNCoeVWWW02txx6XH9pwT/3GsciNaxTXXULgu3gwzG8prB+gQjpnjwrJxJ
6n/46XAh/QW688+fDiY0xCFKS9zkDu/AX386d3SJj/XRQTcxeWuMSiz/It0OYpTM8bbItkyDnSFv
SwHPZ8p/U27Uv3Xo8izloOTftafSa4n03GBJlibcqb4RNf/xx/yn//QvpiQQ3WC6bUScgYWeyfT/
ZkpCqupHo8eHkXmxt08xTa75bbJjnhfmLjDlNwXEvGb5Ll9EMrifLSk9cuEWgbqXYVWcJhIK/vj4
w9MFQevd1RgDBxkfo8OFDmXr78kD8N4cotixyOHVnFZITa0PLanpltmAwyPKp1xs2yS63cKhoeYL
64tivLpRan3Oce27u8aONTqHRssqvzB1qBIuKoZA1yxC3LimaHNYOJU1+VrUBnBgSRNK5NgjIbTm
7IKiIB23SVBhbIqTnOG54nBLULQoP1CPgcTDzhc1hp8oGxlcyrTFjqULQ236iT0RM0Q8LsuYWQiJ
3+g+gUCzIV0aM+6MvdRNZ9+j9oinPfk4ATI8kkXAXkryAOmqe0OuKzWMH0kg/HIBSpiX4ZaamJ6m
1JtZzeKFWXPg8CfSLzBa783eZf/ZlPZVdlNCQHXulcss6NKzi6FToqXsmAPZJkSnhTEW1FdGfqNp
JDViQfQPCABWqp7jdgsMTTFXnO1aIuTn5t9Ohml+Jr4Xo3tkTSDAeaOSprNB+uMNSXto4sSCzDsz
9n3qO7b0YTc48HVzkU33Gq8cZVbdFi9WwERlhb4i/C6mW8q5Jx2xLLHWs1GB0vDZeopfgzU66KwE
6dbFdxXnNBJh74gdeCQt3RBMU8yw40jrs4SKcxgzJ16PXja/BTMaTcG58l0mveMi96rCVVdHMzkD
k2Wt3S5Pdu5MJz1lNjXsoEZ8IHGmxXUG6vud1sMABSD1F3K+ZWl2pWVdKYKVPMQYiLCcZ140PqEB
q5OFdGoRbXD/W8skqtqLlxDwuMADVL0anCz9DsOs/4iwoB73HimrDHrLZLiGuZuyUhkTWjlLRqm3
phKpSXZD2m3kyjo4RfhRlkYJz5Pgmo9ZuYb91fix3HRmnn1PmeeRnevnlF7SmcBpebpiU11W+gia
7Dg0av62CkT1rVbd1knt/sur7eyMENN8CpRZzkv893jr+nlUOzVI547A7nKf+Lp79aR2Vs5t1Fyw
WCMmxsUG3Snwzarn959GG1kQTQsaJtECpzaIN49yURLtxSwnQ9yvEM7CpyJ/K8RXUg2d9TUnITh9
lcb2q1WRW4u8shocJl6Z3EnP00z7uSc2xFb8+CrJnozMjX5bA7cYpAWkGEuaUyKyG9Oh4wiDFJnD
aCynPAyIAHKatYcg/TFzERdgZaqy17wmxjWFvJms4YWxvETMzx6omfLEXJsJHouy6zi/5mGaDwBO
vUd3zrzPdJyqe4a0Ixs/bBOJroI9VWN9qmswV4vG9OpjgyQS3UjrO5ABSW9QGz+rPGSs2m020JWM
H1w58twGUBy11eCpZu4uDoM7EYwW1jr/rbsZ4XbskPwwCYPaNh+M/DLKJIy2tywW4nzl/GDmbAmt
LHSxS3c35VdniPOkCOcCb2SQW98XFhJhNfrQRU25boYUwWJlcnOZ5nx/08XIRaPU8IYin4c1Rp1w
tjtBkJBuk0tYWek2y3OT/WesOsz3yr7myaxWfDLMa7vQXbq69l7aqCF6JZ1SbIC4AeZNJO2e6Z9t
16hJWXhlIglyktTc9DDpdtqabeGpU81Mf+9U5rTFFYpAmI1lh52+0o/c/MVn6KfOObNkvynLMY6v
ypqxQztEDPdE7trtA5B2rPY07Po6Ob4w2SnFsO76KMyPPXqmdT+N88Wo6N/w6aQM10y6nkSQxstT
PL87SefqBco1HChRcLt9ktoNWU+SX3otedKbfYqEPNpxIRvxvudVKFdDN4pNyxPLu527d12APgcd
7IAKwyRWyGfmaOeZXhmYSg9j4V36cNjDs3hit2uf8n6aNmi7tnZub9vA+iqL+aExo5/Oah4sJGkI
mz+nJLmX84A2Nb2kGG/3niQF13UkTXFx62sdnXCmCuuxaPyzQtO76dgVhfboHbNI1PzBFWmksN/X
Fi/yc0xK2aa1PX8DGSXbkUyFsQUT+55LDjpIkmY/MQ332jUSRvG1DtY53fpn77b4b/nTAy6e2kcg
yEfohk77UmcyRnTL4lpMoG02JszDgvZLVewvvAnZhkQRdNSsLYmHNouGdCGU8Qs3J5CtnTfWWJnp
mVQyDJKWgckoSAfJcpjPMk4+8DBBdw3j0HhsUuLQOJpFwqbUd6iynLLwdhAXzfA8gKUO16h6u6fa
5DxFrW3x4bJiHOZWxw9V68wrN3FiFtUiIbwFfUxyKKuOzdSovFOPM2cTqHTstlQZwxLogweWEx7B
XT7AYF+EkR7kyZmacZ32JgZEsIvsRqOWQK81LMh+Z4XSu2v9lsod6jPy0LoufcHeJ5iIhoU6+JDF
fOacgJ5jLV1Ren8YvYlobZdMWWcMwCALigTPc0AJ9czr2p6yyZzQcxphQARZX/mrDILaZebsIREd
v/W6hwP+HSbKuX1GwXqSFroAp5kY07V4bJ4CynpUVEPZkUbtQIHZhoPhXgMjhX+fRflvYyXGc6sb
hhZ5gZ+UlV6SrGcXEXEeBCj4k9x+Hn0nfBO2W+pDCy67WpI049Z7lTI/JItpGrbCrIm1qjCRjj1i
SHwY8p6JSCV2XCTFfWhE4x9tl80D2B8mHaUZgsEpq7PjWa99mLG8zF37jAoxebGnoVxoYSvr3aMD
PAK1RDMYF2x1OicgwlR2aEpj/cUn6/1RkFOPfHE8Mfx6sVyV0jYIkC88+YpqkxWNP87OGlFMAbZZ
fo52TXI0bRyGZd1QwOdsM/LmliCJqd9d45l1hp1OCuu9yVnQhTKPDlZbB6RM9/yc+eBU1SZ3e1Bx
eQ02shbMZp1xPPglwjJ9G1QNTY22cWjS1yyg6JsbPzyYZdJay6AZ+SZ1dDPrwJalrrLy4dT7zjFN
sv5Q3uaI8ezzD3MIPidTk2rX8LrpWJPwnUFNCufJw0vYDXe15RwHNDAPuvCGm9fV6fcoj5J1azTh
ZfCU9ZQLrzqWymrvpqCZLmzr3Jt7sIo2N2DSmlgxWktz3BsA+t7pSslci4bxGnFhbEMzNGJMHDha
hQOJyWwypEyeQzNEu9h+V7Ybn0ilsI5SGt2zQ5u+w3bSHspIibM91MmlNfNjknX3AdjOE/xmE/1o
gnk/MPZVJvM3P66HD4/xyzPQkGFbFP6VndSW+o2ocdA9W/aEYLqCvjhJ7XWMcsqO5BDf3litpc+z
UQYrb7Yz7jKyyGs0qpsC8jhEXoNesS2bJ2egPa9DxK3sEwnJC4Vgk5/jPpyaE7mn1hqNk76LwGqA
MimZ5QWFXKo2DBeWM6KsyPN4P/hYyR09TMepa9Sh6QcDuX1pIf6pDChsAiV6xNfN997KbIWIOmC6
7SK9TdpiGzrNfBxQR64q7X0KQmcoQXS7HpDfr8s87bd57Py0LhrkDUsfUgBjNz62xpwthEBXX4nJ
vmffUz+Rplady8pEYuYmaYCqwKGQnhD1si0aNmEg1HFqAn85GhNOxsDwVg2yuWMJxe9JzPlvNITd
dzlEBD31I2EIwk4wzqTM6FI9xFuiW4sbNAtbviHY9PpVfSpF+T3Fdbyh7K6Ors/aPLAV3EWndd5z
J56WyY1dOcmuuwtY7SxqyC48U366FA7qNb+i6IhnmvTez/iK03zbYYy9auiZT4Erst2IJ2tTDJA1
WS+30VlneBsqhDNk1LU8B47MkJFMzVdEUfgTSPwkuseZghvA3pfwJ8/w//Lt1Lnhc+TeUi2VKoaj
UeCjFX3xEhKwscg9r2QISKxoH9ny1arVylBxdlB1FPZowXy6Kqvn1i9as6RnGZKTIVlfUBCb67Qd
5xNCEmszYNvlOxkXOHscIJ0xBploeAljD94z26P9OJmXzoUz4RjczxYhBhsGhFsxpdXaSVXZLNuG
R6T362ll2hbHC2zMTUXKDHL3EBcRd8tTmqbODmpMug8pLejlKuer8M1yU+rhwVGNN3EXYMI1U+NS
JClrHDv8ITzYPvBtW+uQq2UfpSkYDOS6slV3E6yyI2cBXdtglI+UavMud1WxFLbNXTqmJxtgA9v/
8hYaBEdfMw5nmtvD4EQdxPWe8HrvmHrFG+riP2UwiG0EUuS1ZOF8bqeeoqoW/oJ8Sg3viVCZLo8+
uyh8tPvGQoSfyWXTWIRKWYihfHvaGbxAiwpR9mmEcfhdMYJ+HcqQj2BMxnEfDpIV81xdiqxA2D8E
efCIioVcSYWdcOGXJAVR9MQ7b57fUk/Mmw5JBX2Yh1WNC4xNRd8Uy5nYFb0neneEhqG1qomd7PkK
WWnVuE1omNyW7gBfG8WHWVSfsapfi3EMv1uwcEf+j+U9wjLh7+NWe2c3aTJkSFK6b5gjUbcThnZn
FN70kRuWvAxWgwQEHUWLHcv7cBvzxhFH8nXufd/9QKHaXHzIKyCQDPcs7cq5uEhaYQHSWQxWal7p
Jb1DHObVtql0c4DL1AA8N4S1J/1WH4wqHM7IrscryGF516YR/1oCMNDacB5RSxhMNdzhXbq99VkO
qlyxBtdy61UDKuu8y6ddlFcAPoAuRHv8gB3/oAnonHZYt5R1z6hA0Z0C8l1HOpy+HZ7w7eCFuHuD
GiVWJ6ziCEOY/FhDN9uR8J9qHRHNyKngupZamez3WXeMY4qyuytx59vOoNdx7VF0zip6refCQueO
J+Cnx4tH6mfctteuKbIXZ+ZvWmVNr69xYKB0kqz+ijyXX3E7Rrvcspw3knxgLFfe980xd3CniJhd
CHhPVOyPaGvSU5vRzC58Z74OoWO+Cp9SVjSj3pmmKT5zN8x/GkQRjAQwnzPS2dZQWQ99OUcnJStq
JJU3T2HfhlczIEYv46EhnvS27s1wy44NePdKK5sdemI82EN1HScyQl1PXzXhwF+IPhHYlfWAU3D4
Y5kR4GNhmYq01NFoPqE09uaWE0ku6xwk9YoGCZHHLSCPjaXRvI0S5T8kVvTSfoYjkw+cbbSZnNFp
Byu/MAjOQSboH5wKTwn44JLhB1UsqCj2xssZjC6OIsdFVjjJKX5oiinPd70TKZaEchzZvE/+TzD4
M4KSITuTL/pYOvFYfwk1uqiZEeZX1jUpg35ioANdos8LL14PXjtYpGCY1sHSsqU617ONiugGQSRd
Bzv5S8vg6eYpaMxPK2p8RIQgKd4BQup808s22sYK0QAkrtk++syir/jUmCyFE/yF7eS6RmRD77Nd
lGfIV/N058ggwWjWF1THYKf98Oi1fQyeVmLR3UVVHKl9NTNrOWH+Z4pWG3Fvo7P2bNBFlmUgPQlp
sCw8CVtuPlxh9RDpC8dplX+0akiZcOdIrFEOAVF4G/ABAubP+8L/ZfiWN0S0TL2aaF0zxeG5MAo0
ChunpORGgS0b6971QZxxsPRdhkt4zL97yymfbBoC3CuFfgAXNcbHwB2KF1XK4oXuqSWG1yzd91nm
Pvq3KvTmO7Ov7XSbeo3AvDC4d5q37KZesqFpt6NIyzWK+fmc1NPY7ckIuQkBVNxdJJDY6hDYWrWL
umILScJbecJUbSD0CMWt3KyLsWKVLVJKzT65Ci/GpcORgNisE7DUllXVFL+RZty6skiR956tKFDF
FpMlZ7ogYoWkU7thaGiHFhYccHBDjCnDhbJomWN1I6uBNkKP5Ac5NAuf5YG0oaui2Z75XjvyWc3F
3LVwQWZUfis/8d3+QaQ2hrqx6/jPA8rOCuFpVzzFDY8nTHYTsXUzdHiP8llZpFcnwkXzCmoPDAC7
aCZDMWPqBr6bu6mT22Aks43x7GddgNbACvQru45h1xNH7T34BLcivfAMEk282L+lI/FaPXqVE56p
yll7Juwelo4eS4G7lK3TsuOBYF9N9RkssyQfECdqF/qBFYKHXxRDxgAdWQyKScjhM5KbUaUIF6jA
VlGdDsF1dlIQz4swTv2907NzRLzrDJfESww+mQqgeOnPebX0M0Xuw0jRxrCJsOCnTLgBVTI+2QSl
ycQF0rvp6O9nZNcKvH3JmTHWzbdwpYVqaYq8Z2Xm+WMHaeIbyL5+8e0hYvzddPcoIqxuYRN4B4Xo
toRFnTIOW+3Enrvz/Njq9qLwx3BfS8mIVkgXvWU/eN2pawsoyZRVF9t20PvqvipwMJn260RM0V1U
B0immhbVPhdq7T175oRFR0ZEES8oloEAtEO0MRiSc0uPZAfjKgj68jVVxJFT83RB+ttHPdN6SwQ6
33WDS8nP6LkqN0xguuiUcN9uI08SIp2G8UQCNOfdB+5kdJAOJkOeeCLQ13oMePqc3B4OcpzTN3uu
5VOYOOrOknmyZc7AI4MJKAhXivox2SnlzflxJroV93hDoPcKr2RZrFK35FXO5tKxtyXRI5fCMCz7
4rVB6RzBcRdgwHzPLvZ4vSoSM/oWtb4ZJ2O8ChjET0thldFxrDqm9CHscnOhctIMikl5Bzy1UFbI
zPGqNb0aD/eQUe+vfDQu76l3KztTE2E/SX2VsxS15q3AhYolOtSlsZ+6nqN+KAJKCgJWmQmmIuJp
Ubgb8DF2lKvxKMvdLMv8rgtVZN87JnmpDCQsSivCupHFkWHKryB5K8mZawzaQPufzztZh+IHno/t
r13avDubX9JZNT0LzrADl4qeTtbvnTc4AJEGH9Vj3KnikVHu/6PuTJbjuNIs/SqyXKer3a/PZZ1p
VhEeEZgIkCABDhs3EAz6PN/r0xuUWa9737WtVT+D+sHqc0gpAUFmoFRmLRNMG4kKhodPd/j/c77j
3SWNzD5NoonHXVqb+a1g0QmYiXiJW9ggJYgsn3yL3rJQ+GjEWSLNTWbjlvdDOzemrFs8mRRXTvVk
KNlYdxqfcAuRORuAsUTbphGxISthRvql1Zb257Cn5kwUES+oAsiC/2ERS+zcgdjyVYIhh51B6QMI
Ma2wpMg9mfU28ypWr2mjFRe0L6c68C3LurTwe0SL6UHfDRI11MYJNWejA9Qxg6Sp8cqzxQjlqS4Q
E6NerExIMPacM2O0MY2VvuzJvq2GfOrWRV8P1SbndAasf3PublQhmitCRxjzmIRVQJ1jDLdscIry
QqXDcNFZs8c+0ZXu/AGUaHU/ua7dwSfG/XMOgiAb33RxGbE8LQbRrCe4JgM0vqq5GYjUwFxYVLQ4
Ji31+uuHBhaRJ0Vxqs+JhRyL/tfnqhv8yz712mnbIezE9sMcScPWr6O3WdoLcdKjWyLTAU72ijBl
/zaD4gPfOPPktQ8x1jj1WgTgm8SP9p2PMYagDtZ0VWL5pzEkcIZ86clb2w7nMWhVa85EHhXEmVcN
U92qbKzhImyEX2/rrvR31Lk9OkSY8OuTvhPMDLGTI5OLyvIiNEQZIq33EaoqtwPBkfqyiS5bXE4h
Dqpxlhf62KMKkRRKxHmXuel8UvUkWiz7ZzM/BaMZQmlCAdlxg4r2a4tbRdI507Lb2mz06XwYMxF+
FND7GsxDY5ifmp3Ryjs90bP5VoTL6sAzyB/Av9D7LpAkV2veWlChY2bBbFMbEt2qU3mxFVABSoDm
dNR9+rBhzqB/koDz4CqxvRxqhZ8DrysCMWuOYSIj/WkL9ZqCfNq9KZpE3MAAqNwN+E6S7fWqi+w1
kQrKvlIwxFjNgTnxev08QzV7raIy27aUBt+jZZvvo0QPX9kEp7P9te3zNonm95ZdJaywu+4azVR1
Uk+Iz+zIoZEjHe8kY7l01YAxRPFn6HVQhrN7wWKOI4kaSwANWfetZTryPivciMfHT9ydHiNSpYWd
74267b92M5Ak3qqJjJK8b66TtE7980EV3rlTN04baNkwJIvzzl8PUTjhyBpxxKb1RgofXWYWz+6n
0fLDj53u+jcaS9/AlWmJBY8Ug1SL7D1cRs9aEVcmXvVTKk/dHpdobJm2exIjWxBnSzsuBxsLSi+p
UnnCYGCfsK3CUEOppPpcx7XDAK4GbdxCWsHmrpr4zpyt9ETLRyoA3uCfO6Y1ntkIN9aOoflnU0z2
QjRm7mXs12JDHCj44JGkpSywRtvS6IGExq5AwPgW0rGj08JaYjkQRcevvNkaT3IqhHdCdvHacP3s
ijeIeAk3zllUunGn7gcICdQN6ULR7+7TC7lgY/Go8BjSkU5AuUbsdLe93/jZpsLvdjVTb41WCUls
u8aOlqwTo+6R/jVh8Xa28/grbWwGO6NnxxYXOjmHlJTJQ22LmNiOPpbYnSzgBqxry7NB1ibMmwx3
cZOrittqwDbsk/B08gdSJzxPfXTIXQ5Uo9oLMc/RKdgp+mJG+N72KG4h5wyxE7hGVdkI8Yf2/TQY
X73EIsZK9TekK09MhVW2mahoXdA6na5A5GXjWrPa5BoGkg2KzUPkRtUTITBe/DMJzYjauabexfi5
76Z8qC4M1BWvKaby4M9DU24RxevBaDc8G36EbxXoXDKv+Wl+xPpKhKe5q+OvDns8Ya5TO1Xg42+M
P8MjglsC6tHrW3DQWpq0u3geOok0QlMB+uYUvwG743WGSw7feHGBiAQrk657cB1pIp4IrhmNajb6
ry01YWur7aF6NYe1f8oGOb+l4wBhIlOCIlsZ06IPQdKtrQHoQ1qq6tOY9MxiwxRXN0PtuZfJnE4f
/boRG6itiM4o0L8vDW2goiuZUpOqpWBhZnoSb9VAIWvVFvm5rTGTT6VABhnpog0Grf6KWrQ/scta
5sGiDlr/FYDNxK0OUc9qUJxWypJiw2V3J5hILWs2bN9naUJRqhOY5nNvKDfH9SdPZTmuoCUtHPYD
iBEECaSHGaQt46WOPpsxN20YqYHQ2+dzqPr7wRa02nAwX6WDYGV5/LBP9VEPhyUt1kH1pRus3Ozl
/9/fXSdl1P3tL8ZfSwX/Z54kvewSoS0MEFDzQU7NmyG18NgcuGXvPXNM4zBFWmC60+Feku5qAt3G
F/b0qG3n+LLIaTzL3lqqmWml04fSGbxWiIdki4FiUO/GUNK/NVhTo4Pw0hP6/ez4eqhychNPjv55
yju/ZwOV6Gxe3W6s39tC2tqpo1ExJzDZTyv7M51m1tC1baVfiyzHklH1HgIVWy9ZH0ypIe8hWdIC
UjaidGZmvyxO7Lwq36SUNbQ1fGvzsjdqdeOxyyXLA1aI+aZqHQMFkK5qeRJjUFT467D8bLIhdJvA
kDbtuZSNUfPZn6xFPKLVMHMxm1IoJknDeOcniuYpIDPtVA+nTKOrhMlp7Tr9fGqbpXM9min+y4y9
wudhHJjr4tGjBsvSamtqLC7XTWSZFjxPbUZ0rxUwNhFg6U7Qxrphn3qJ3oPH7crp1CF+xV+FcUcj
OLbi+gzSChJ4FmXm+1ImTRnUdqXti9IDz1uOo+vu6FglH528FEhW096TGys0pvucuAt9rUFyIP2p
Hzt9k/YjmoAmnp1A1lSi2UVWI0MA1THMS4QWNad5sTBgWx/j+2pBBJ37c8Y0481DSo6B16J1IWl3
yoK69lv2YxrRi1HRoZWrHNMsNqkjVU+xIYbxlBqZz/CNYsaGO4PXFXarDj9yhCJbgwQbdw8vx+/S
jr6rkDYUhxzu+/Ff7itgTkkUy7//17jeu311eVfsu8Ov+hMivZdo1n+uP11PCIu6x/rT5fM/609N
60fbQ5VG2KRJ6g1Fjn/oT03xoyAC1FgiN0n6dhbtZ1kxuf/tL6b9I1xWigCGbqJOJNP6V/np8n2o
BpkyDBdKv+5bv0d+Kg4o/MJm1PGAgyPKEwxC/oH2sfKp5XYh01/Rzzgmcn9ojBVs4orAMS9Xb1u7
799oWQu8rrZCLOYFZrLKMuh0puxqVm7bCRyhVn2TGvD510DW5F1lO/WHLlxK6RAxXLnhrWbCdPsk
LrclJiZr++hyf0dguoQXPRYAMmDrAmkv18tmEHUO9KVt7Q6V3qKJZMUAajmhzal1qQ1k22qCCvl9
V6SYRNTH339YhmuHhrluWkRPPh20/bGmypMzRgICXg1ME5zaSujF1TzO9PH6V0PrdM/IHZ+KMpkJ
OdXHxzyYKMaRSOdaLseksWqEtU1HgEm6acSn4ycnlm86vKhcTQsDPOJd+1BVqTPXwxBNxTpBTYwt
phLwmhKKXg2Vnh6E+ORb55jJgBVXKG8oASL7G2c1tZsxiZxzTavsExJnB+wBmQBRWMcmg/2QKGwI
VLPvdLvAQzGaiGponvnVa5aTAoUkSo78uQnW/s51Mxgeqcp7vITYLJ7eK8hUlgCVCZq1Q9MQwK2l
QKvHA7YF0zDGjQXc0IDKp9wFLYhnO9CKZgZmXbvJbhjs/HweegOXLtlRW/y5KP8k8WL72GLzucom
2o8bDfN/HTRRsRiS+5ZBHSE/pyiWs7UyAfSWJDx64pRp2BCiw6N5uVylYblefgSueBMuWAJgPYRK
PlzabrnKyXK9yQWMGrYoy20IdaLxgq6d4xYwoskiqI8LC3s7kMf1zKhRncF8rdgvj0QCBayRtQDG
y/jVwuFKBhjfT+rlYA14PaVvfkXcBWJkKAwJ+klorDp6aGF4dswenMFI2Ti96GIq/Ou5GEs2oB1w
ysDE4wOezzIpWctoFsbGNTA9r8YJwR5uOCNK304+oo4oHTcwykR/NpQpfAdnHlEZUv6gu9AU4/sS
EXoCaJL649aP1HXeKuQstWW/i1OSZV7Fhtt0rxHKDUYgw7y4LnKJL3ns6W6itRvmL/YMInSD8hIs
WO3643gJRwb3iD1oSbPx+m66xk8zI8Z0Jkz5sBbCaOfkmUlepoVYgM6MVYAKkrarrZVqjR7UR5ef
KqSzNPeiJOsAbol5W5lzaSAQgIczgQUNKVsRYrM126i+pL02vBPh1J4JADHFjr/Es5GH4OXW1C2Q
yU6z3b1FuxeNayBR4mscjoh/GITNPYxL2wggz5gIf7Ne3SGpH25roxqstUoi6sJRg8GxY2WYrEZb
t2FwGKaPIIbaxXnBTRtpDbFc3eCBpt2eNVhfbK91mnWlquYDyAB519NsZn+0jNfOMnKzY2EQL5fx
vOoEQ7u3jPLhMt53y8jvmrZ8+9disptMwkVdYwHyoW3WgE8iPQG46WM3X1n6CKva6TBnr0wnw3id
FrP1zMBnfPMGO67uMutBB6DZR9vt6RvM9kUMsRvxI4R7VZrFF49QraCgIsn4k1xQSWQ6EuJrjdWT
5g2poa1zYdmtvw6j/nqap5Mmf26PwrT+dIzkN1HrZPpk88RMeqg8//XCJLQGrJV4OHlQ9uDBH66J
/XB9ckmPFd4Gl21aLuDDQP271mT/tQXXS3P9uFzOf77q2qDyLQ+CVPgLPy+7hPcjKytMAbqDI8B1
DJ6Wn20/wvjRZYPF1kXXfdL6rN+WXbb/o+MRk+KzsPLYez5y/djuj+RJMsmTVO6zVyPt8e//kzVv
tK9+WZ90B/99xBBD/A6NaTo9/jIRmUDUD56bWdRIuJPUQLSji8WB/wGyUbfTjNm+kPPkn6F1Ls+J
aPJ3npG7O7OdimzlujnYB6pdfmCjUDsrS4yvjy7hL7/08S9bpsFHk/7yw3iWiRbCE8Pi9PCBdsNU
SwekBHQG6wauLcqphXjBDyUflbY8CorjB1wsLk8PyGrGNRyCoJiWXWt56x9tty19aJMO+X/g1oTc
ou5sz1pTk7fHj3KwQFyyywRXnaqS54olqPDpUWa4RWPitR5Ox9HcjeEMlJdUVkZSzRQ3qSma92Fu
gXvWa/X2+KEPTD7Lao3IcOxnJBovMVfOwRmGqFj7CljJxpyd7BNW+PwM/y3yVosRFlKRWe4K6Qxb
H+AEy1YPMdwcQzUoLN25hJ3mXEmz9J5Zuh6Opg+/ymdDYhqsmh3rMEbKra3IJ4+GoXIEuWhza06A
TlDLKjWU+Li34+t0HK6SRnXnAMwyUERGTEW019+j8eABNPw3mioge7SmS0n+mYu23JDHj8Vy0ZaQ
WBOmlWkI4+CGebO7yBjKMBjxZmxlBsBLT632bqzUCL0jM95bhVYlKyep9J1hpBJJrR0vqWhI4rtI
PhNcelCLWq6WTTXIN5bAAw/73NPnx5mdcYppzmzsFNQCWXLTuJE9iyVaVs6nwhtzPAb6c2HzxuHb
uBzWJdTJIAIPh+DhyyHo56cAHZINkWDsZvLeDBQ6sDcjYDZiP1rEuzENmXVczyDiWS/stIZbiuHI
oGUNSQ1YBpVfgctUC2PtRh+AzB+/U9+5MjzegtqVzWhBgN3TK0OT3W5E7tAiwJ71ppUhcCFd9Iih
Q3AyCSp7jN3+M7fjcNAw2RfzIuPXE7xTDKJPDypUbcJZTVKK2izjPMj/8I5BiR8/te8chW4d1jc2
8LjzvqkEOlrrJ4BqNmPWMaM7MnXWuTKL6+OH+eYKGsJm1HVdk4wInxv+9GTKhKGDcBQnyMBtv6pE
bJ2SuZRD+FASjrNKnF2qFc7r40d1vhkSOSxzIKeGBdEkzuvpYaVV+jZLRCuoilnDiR/b2lfLGNmh
VxN8OchY0IMnM7cRJ2ktm7oQYmG3budBDGvP09oqAG5GtdGgSvU2wxsX7ypzcNfeRPFw3dms1lat
NdXX4M0xMbvWPF6nqR1d8CiZlG5T4w16X/i5tWSRtSJwvruIZhOWXYpckH1gQTMq9vAeoikwxK7T
U1FdchltTG89ECuJ1WYLzL5HvI7uOoVS0aklB8iQt4iyQFhoxVBue6IdznhOUgRWrk+6dUYrulln
SYYeQSiXdrMHmIcGXRMRdzWouj/NRe8gvurL6IT6f+7tTAM9wBooVv5J2vYcbtBY57dAPxC6e5mm
9cEsmTzW8MlCfDJW5zS7trGQh1Px62o/fIsgiDAwK3XXSdGW3TMb3O89RIxOWDB5MdBCL3f70TSa
EyorQkfQEBF0qKskD3c2woSN05D3BI+hv4xz77nV7/JuPxmkl0cIyRQZqXwXBfinBwXxFikzqu2A
/bKzmUXhb5qyhkBMluLvHWYYBWnecSSDf8TDSPno/NizZ6ykwA0UvBC091t9G8agCGqztkB3W9OW
XVW+Pv6OfOeigtYyHZ3wV+pzh/nReRSx+52zJS3Fl6+yabwKYzcP6F+1JACwXHFkq2+OH/M719Qh
D5N1IQtDwzcPxtPKMmMtApUYFElibalNOOs68cqtSXDTyfFDfTO7GAzcJisSjOwArsTBwMNiTvWk
GfDMzLTG+gmLxbDsUaD3EzMwtt0zx/t2OsMdQtXSYUa3WGbbB88LEhNAevQegsKRrHcKz0cbRvmB
POURloxXqmGnV60x47JosJyFEH53emabkARrr9qRwdBXgUhb/XUDOQFhZNlNpx3+FfnM6/Sdu+Ax
JPqsF9loGmKZGh49bmHn1zinKthGTelfKJUUKKuB2Th1N/43DsXS1MODvmwgD9tcfd93flNGsHZi
siAGOkzQvaDK5gzGz9yA7zzPnmsvb+vSZzK/CW+MIZWkfeoG3WyHF2qmQzKz9KH30OEwHWSenpsW
PtHjj9l3riWVbHo4yE8dfO4H17Ly/WQkicQNFOgc2MuwuFsBNENFo9gdP9S3T/RSiXUtD66BQXDw
sl1/dNvicXbRzBANjPiOTpAVUnqeUShbaQ4FOCOz4vjxlp/+dACkSQjDwXQo4dMwPHigw9jMCt8p
nKByGnvbaZO88JlYn3lCvndWpungxF9Gdkd4T88Kx6dW+1ZnBwm1K4o+idqZRawuyXaDTZU1z3Yj
nWX9dHBejAoQMZb7RTjxwdogz1AX5aLEd+f0GtT/ZKn5lbjQ/K1Bh73EyIh2m4w2emfd2ECIVYME
zRJ29NpXnlen10BR/XbTeQ5e9NFxaCklPWCbCSZUth5ym6pUN7J66BtpnviznN+xgCfNARl+fk90
6LSLE3P42hVJdRUpmYtt4yom7NyEcrytMM00GHptzGRu1iSXI1yJT2Oqs1pBi1a8RshBY6y0u/wj
6WDwHS09UhE8vVbt4wr9KQzZCOHiYIrhc1ix6lr7YeVKdtdpc85+Tb9H+0G9k1sPnkyp5ibjbn/N
4i68DMWI+7TvUXJg4JKYiDDbl0SYIuejhNYZ1uICHavPdmXJ8Mx3c3u5iOH02tYSrEAIe/MQzHsy
wW8o4vbSooWIYAJYkEHtbwahpEHaOgfqDiDUx7KwF7LBIhZHTnHn1LIpNqOqxTu2DP37PJumaJ3l
5ElcqNyEiqlhdLwrqgyoaVd7sLQa1KBI5YZSvo97t6xxxpts6ZqkKoqApVEM3Bt7ZbZLRtdmxTSa
ElOnhqJsNbZ5cT9PnXZdQ69Kg6oJ+SED6xxoOEAfkIbnEX/CStC+L9ow/uqIfuC8siRS2zYZout8
gky2Fs1QX7W0fW9ZsUk0EyHgAHR1c0lRk4o5qDiYEbjnM9DCKBdEOq4jC1sxsskOuAVm+0V2g4fX
vciRm6pT5XjyJn9wQcbKQRAIIrA8kxgfyMiePf8aPC3C8Ab85rlu5DDfC8rTJIf6fsdlTTq0jehY
FmYTgRFrFp14Haa5oC+N/B4YAPeWD+Kxoz+Whqa6VF5FXCZBbe67lBy6Gq1Q5i3u0KI6xdoPQboS
frZLKzMk1WVwaH+nTXma4Olr1r2pR29IBBDvOBB61rFrq9sBv/81z3WC8jGu+31Ttb7aEVLBrxUF
kxy4IcC/Ds2YfHN88DqoXaIKYvFAZ33p/0GzORwskTkYoCUIXWjg2u0a4q+RsJTilXLQj7DkgOOl
DwOPB2aZFvf08aN/Wxbh8KB3PIMinc8G96B5VgrylwRNpaAusYOtjGJugjYXc+BNRo2owK63yqqj
oHM0+vFd619BF3SvBDc88ICaX9QGQvTjP+rbqYrXGdjPskJhFWYfTFVSK7CvFgQYNR6bCqrQ2WvN
Q9LXkED/5vihDpg4lIWAD1GTemi6umTAHxzLJxNDWa4ETA7i91xZYOxIoZBbaGjj28kZie+y3TLo
0x4eVJtoG/Yd1XryYHM0AFWRjE8MVB4pG8d/2LeLBEhJ9sOul6am89AWfDSHJrkzdCDI3EBvK5SR
aqBBYaLp3VZeLVdh5pRwnvvhmYfxoaDzdMqxmG/YajNmCTomB5Oc7mPJw9TiBDkUkLM6YcAnhr47
8RKltrPJtOJomfvaTaR7ms+qw2+nJ90nrZ6LDzRzfoFkPanYPq6DUgg7nAOpHUOGcm3u1MKVOVgd
Q3QYNbM38bvOvTqz4ny2t9miBls1JmFZa30Eu7prXaUuowi63hofA/0ZgizMs4hn+EtPviiDxQy0
YczQRq5R+mULHM+29E3Tsr4kRwnlxyk7Zca6Epn1WVRjBMde0uBjryPTvs2gJ5zQVhgE828DnKFA
WHoiFpM5eQu4IWHOG0yjoWCQXA+T7byHnFY6UF8n8pvsTJghL5NKLnMh0FL1AtX1qvAychapoDn3
Fc5GJhajk+NpEWPyX7l2O9xUVgOjjhxfLVnX1oByT8nkw9JqlGtziKouaOlGIaq3k664B8GJYLnA
guud5RSomNcSzTMIXHSh1FbW1kxccWWbdXfjzMMMInE2myvMjw0yO0k4ytbCij4HWBHad51LBWGj
xFgYJ4MntDlgZ/2qQGBUvu4ZU2gyw+cx1lWs57eNitC0j3Rn8PWW1LniuuvKoNFgviInRui7Hqep
ID5ONfL1WEn7S1p5JYxQz8qLfdHDqnmXAIg0b2Y/tsVJM1UxprgJNsnGLGtXIXILu1MSaptLgLdO
f9G4qW9h7w7nLMD6WFmn6UBzbDfFMku2rt23xhuReWqrITBtAtWSLLVaqs+04xSuhnUFwPAqgTHn
rGpEUu/0aLSpJMb0HribkUM4C70syc+vjSYQeqiLbWvq3X0chsMbJuro3uUhQiOdJVh+xxllqu+X
k0CYgcnLNlwmSmJYuo/sJRU1KxAKKcL/pAlPPbw+ABK7oadEV2RUCVDQpis6lRpJu00s3wEiWYb+
ccqhzldetxnKwn1XNYNb03DOAQEnKGTXlWvStte7EO6P1Ealb+eSx5Sou6zGlGaRMpBOiYcc1U4L
HKWhjGH1IWa9ZdXQgfxBe+lBkkoKaLS8fcYWv0T1qckM+NmAW+RZS5EJ1hG9d1Z6wH33IJUq0N1W
rRCdoV5W68TJyBFH9wScu8lj4PUzKZAY3gAJX/jlckh30rqTEmqMWvWmRcE9mSa8yCTZxStJS18R
aisJkqGfrt+A1uZZpDuifXaGFHgfen+Mce3c2dkJUY/xh4iELtylPsCZBN6zHrhGbn6Yy8n5qKSa
UK2p0CFxKKPFgNisZYUoR+DuywYWh9AEcKHh6SrHT4NGKTEwMTl+mDUQIzB7eOhWMNuAarTjssiJ
vA9apY3kneN3hRjoWw1nUXf6jeqI2Fqjx2/OCGBM97bbaW+iTsdWV+dJ/9lw4haakJvrH7PG1971
REcmywIT2Ig08XskVGuwdDa4fganzz8SFeB86IWv3tlGmn0deqcnORf1Bx2JGiB9YXXzDXr76HMu
XVfDNKgUOKdMWuMaGw3xuLxyCisZWafkAKHHZyldj820Zo8t25XnjGO1DolAAV3qjrmPlc8XG2FF
WRZAsMG1aarcuMpZX+frBosAjFR2AJ96UkxdQiyb6cxD/c4bQiSmONU0fN0bJUvkzMJLvPtutKNh
M2QyG89d2NL9dmaT+Rp67vBhLEpnac6W3k2mIvusaxrDDIg2XwSH8UzoR7+g6IzMRXDcQHsD/j90
wiKBDfwi3ZrJhOTODiNeD9UgytMoH/XktFZuA7W7L5LLgmwhIJckRJOA5+UeWRpORLQx+LbwTV1X
1a0RxzooN99KZpI5+u6LqWkMbV6UalegLbMFEUo6w1pyYdUaoz+ENW3M9NtBamQam7yg7Q6PEZbU
RFjxrR4KqO/+3JY+Io96wlMHIwO6P2JfZN9AtK5ci6jIwPPlOO3AmJLPPMHuPhkqpb3nTpOGVAmz
qLkEAytuO8odmPvEeGSr3jP8D4rtAkExUZptUi+lSpAXIGc2fqaghxD5ISFaV/mXxJhJ5DQ1N3sv
9ah50+i0GgL0NuVFQxyuiT17Jj2qUxZZQdKy4iQYGxt28VzMLfHHXjWC8hJVvxIsockmb+bPLcKK
/iSuSiZU2ROfSgZ8py5GCzxIYLs21VpZaZO7Cek0DG4LSN2Ty0JNVcr4ULSozU4wOzkEdaKWCYmt
S1BRaMTHUQMuaB/8XCh8QS34X35qcCfvALElcnqj9u10ve9ULn/rTN+1+1I+/P9k3/2uT/za3P72
K37gOzng6Rfk0TplkEfLzZ9/yi8fWLSef/vLBkNXvf+HVvLdVPNn9xXfUPI1j/7q698OND06gumj
f3v42D9uzm+fe3pOR37xz5flyAceHZAOyaNf9Z0TOmn7O7aBd4enpEq53IAIaP6jL/gnp/XbhfvD
Tovt4K/aiu+c1qu7aLprq7abf/o/0Qs7t6X7cezcTiVRiS/thrE/PHZOP/3vTu7bdp/cxy/sbi1l
6GNndnEngTq+uNv1zDh4keyR6b+4s2KXfOxevc2rfl92WfXSnkF298fO60KN++JzpdqXNhQuUvhj
J/bqLpcv7SF0aUccO6fL/Zd9m9+VX17YQ7iYL46d12sKAy9uneE/8wC+xvGiorv8Zd0raoPH79V1
Vfz074/Uqf9Y6P65V4WLPejYE7jaA/xq1P6H//HDw7/+9B8v7LYtZedjJ/jz/PXiVhvoI59Zzv9r
9+2C98+76RKLXPvYfdp09d1P//eFTVwErh4/q7f9Hv/kN5vjP/mYsYipj92rmzKR+y8/YFKKvlTF
yxowFvnVsXNbqTy6a799tf7ct+y3IsrP/bDvbP+f3qaa1dT+5+rMH1SfwJltPPO2vEq+fMn3P2zu
On7Z/qEG9Z1Ztnt0A/9J8eXX0fMPOrcnZuLvXPunduLvnNPzp/Tb5fuDzsl55mYFd2Vx12ZHbtTz
J/WHF8kWzfSxt/+nf0vaZS102u5f3nbjibnqO0/hZt/J5GXdL/eZ0fr//S8COV9YacJ9ZiX0loSA
hGdwm5Qv7xn0nilqPg32+m+NhH/4oAGQ4eigEeyVpFX/8m7WErt0bDTctfv9byls/99v1nMTG12v
5SP3+f6u/ft/AgAA//8=</cx:binary>
              </cx:geoCache>
            </cx:geography>
          </cx:layoutPr>
          <cx:valueColors>
            <cx:minColor>
              <a:schemeClr val="accent1">
                <a:lumMod val="50000"/>
              </a:schemeClr>
            </cx:minColor>
            <cx:maxColor>
              <a:schemeClr val="accent1">
                <a:lumMod val="20000"/>
                <a:lumOff val="80000"/>
              </a:schemeClr>
            </cx:maxColor>
          </cx:valueColors>
        </cx:series>
      </cx:plotAreaRegion>
    </cx:plotArea>
    <cx:legend pos="r" align="min" overlay="0">
      <cx:txPr>
        <a:bodyPr spcFirstLastPara="1" vertOverflow="ellipsis" horzOverflow="overflow" wrap="square" lIns="0" tIns="0" rIns="0" bIns="0" anchor="ctr" anchorCtr="1"/>
        <a:lstStyle/>
        <a:p>
          <a:pPr algn="ctr" rtl="0">
            <a:defRPr/>
          </a:pPr>
          <a:endParaRPr lang="en-GB" sz="900" b="0" i="0" u="none" strike="noStrike" baseline="0">
            <a:solidFill>
              <a:sysClr val="windowText" lastClr="000000">
                <a:lumMod val="65000"/>
                <a:lumOff val="35000"/>
              </a:sysClr>
            </a:solidFill>
            <a:latin typeface="Aptos Narrow" panose="02110004020202020204"/>
          </a:endParaRPr>
        </a:p>
      </cx:txPr>
    </cx:legend>
  </cx:chart>
  <cx:spPr>
    <a:ln>
      <a:solidFill>
        <a:schemeClr val="bg1"/>
      </a:solid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entityId">
        <cx:lvl ptCount="28">
          <cx:pt idx="0">21</cx:pt>
          <cx:pt idx="1">35</cx:pt>
          <cx:pt idx="2">75</cx:pt>
          <cx:pt idx="3">61</cx:pt>
          <cx:pt idx="4">94</cx:pt>
          <cx:pt idx="5">70</cx:pt>
          <cx:pt idx="6">68</cx:pt>
          <cx:pt idx="7">98</cx:pt>
          <cx:pt idx="8">217</cx:pt>
          <cx:pt idx="9">84</cx:pt>
          <cx:pt idx="10">108</cx:pt>
          <cx:pt idx="11">118</cx:pt>
          <cx:pt idx="12">59</cx:pt>
          <cx:pt idx="13">140</cx:pt>
          <cx:pt idx="14">141</cx:pt>
          <cx:pt idx="15">147</cx:pt>
          <cx:pt idx="16">109</cx:pt>
          <cx:pt idx="17">163</cx:pt>
          <cx:pt idx="18">176</cx:pt>
          <cx:pt idx="19">14</cx:pt>
          <cx:pt idx="20">191</cx:pt>
          <cx:pt idx="21">193</cx:pt>
          <cx:pt idx="22">200</cx:pt>
          <cx:pt idx="23">212</cx:pt>
          <cx:pt idx="24">143</cx:pt>
          <cx:pt idx="25">77</cx:pt>
          <cx:pt idx="26">221</cx:pt>
          <cx:pt idx="27">242</cx:pt>
        </cx:lvl>
      </cx:strDim>
      <cx:strDim type="cat">
        <cx:f>_xlchart.v6.5</cx:f>
        <cx:nf>_xlchart.v6.4</cx:nf>
      </cx:strDim>
      <cx:numDim type="colorVal">
        <cx:f>_xlchart.v6.7</cx:f>
        <cx:nf>_xlchart.v6.6</cx:nf>
      </cx:numDim>
    </cx:data>
  </cx:chartData>
  <cx:chart>
    <cx:title pos="t" align="ctr" overlay="0"/>
    <cx:plotArea>
      <cx:plotAreaRegion>
        <cx:series layoutId="regionMap" uniqueId="{1CEF9226-B043-9C43-A617-8557813698ED}">
          <cx:dataId val="0"/>
          <cx:layoutPr>
            <cx:geography viewedRegionType="dataOnly" cultureLanguage="en-GB" cultureRegion="BE" attribution="Powered by Bing">
              <cx:geoCache provider="{E9337A44-BEBE-4D9F-B70C-5C5E7DAFC167}">
                <cx:binary>hJrZkuUqlqZf5di5bvJIICEoq+wLpD34HOERHtONzGMChEBIIIT09LW8u6wsO6s72yxuPLS1N4I1
/P+39O8/8r/9GH+9Ln9kO7rwbz/y3/9UMfp/++uv8EP9sq/hb1b/WKYw/Y5/+zHZv6bfv/WPX3/9
XF437eRfuCirv36o1yX+yn/+z3+Hb5O/pu41vp5c1HF/v/5a9udfYR1j+JdX/x8X//j1v77m4+5/
/f3PH9Pq4tvXST25P//z0s3Pv/+JcfnnH3/941f858XHVwv3fdh+/fz132/49Roi3Fv9rWwa2vCC
loxxWrE//9h+vV0pi79xQgnnVc0ZYYw2f/7hpiWqv/9J+d+KmnPaFFVZlDXF9Z9/hGl9u1TXf8OM
NYThumgIrjD+r215N427nNx/bcR//v2HW+27SbsY3n7zzz/8//7Y24M1RYEJg/XVnBSEY1pSuP7j
9Rm2/u3T/2O21Tjm0R3dwOt5FsNEeisy9vUovK6VEhSZ7QeelB5b6rkxbaVX86mgqq7bf9i0/8ta
cPXf1kJpU5dlXVaUFryA/fjHtSyzHudeenVKm9qexqM/ZEeQVaoti0HRR3fkhrXTMW24xVFW3y1a
89h53vunXLJyaPc9NEZgp5luRzX50E37lqd2iAPFN2nMZWhTLptaYLM18uyCRLMwaRp9S/o4PWm8
uNSOQ7mQ/8/T8X9+uBo3hBdwbuxtqwvyTw+XbXI92YdOq6O4oHHQw0nNmP/clgFVnTQcnorQudCt
bsoFtZn7eP3XO1xC2P6fp00bXMHOQsgxSih/W+Q/nPZirM0hTrErRz4WNzOOlJ96X1Pbunlh9SMJ
GFfn3A/p21GG0ormmMnHbcae3BDI4ij+9YoY/m8rYk1VlRUrSoxJQ/7pzHPdT1MfV9s1DabFhxmt
09DmYa3tOfqYYhtrtNAzPXCPb5Ee9hcXSFPcRl1HKfDG++XB60PObUShmrp9UQd5cI7RT8juOz+N
kRktml0W392y1x9M79PS9b1dIM5nNdB281tchUsV80KudayEUqx80Zsu0pUVEc8tI+RAH7cCcSpK
r5y7DwclVbeMRa5vUSDxY5KHfB3XbUrdZirJTotmKovDTuMmdtrorSNmr+m52NFEW6gMQd5sZBr5
STZZrm3tptQ8zarx87lOC/qQh0qiU1nEbDtd0229qy1LVhwKUf4B9dKQ80hoLLvI8jj+2PbR2M/Y
H1xfpesP2xFaT40o8xIPURzB+lYr5L7SVLmqCz7Y1HE+OtmNVslR1NW2f7a0bpigSfNBFHjBh6ia
w9StL0q7db2bdisokXkVzSrlfu3LQrpz4vNBryNTxyogemwS26zpJkjQknb/OmbKmr9VpX+sWiVl
pMakgn+UFGXzT8mEOB6z3UjZ9imY+LkuapWuIShFW8pzls9bXfv9JpcW4SfTrzjee16upiNk3tiZ
hAO5Tz6xvF6jnPghNMTKfN220tUtHlIzXLMfKiPozF24rfWats6gJa3toKGJtGqzqBEVWTd0pglO
6MtSSVy3tsAGn+zabKiFZF96KDSzDS0O9VJC0aqq9dTI6phPcZIhdHZF0VxKq6256IXNX1m9rcep
x0SH592MiXVy0a5qj9lP8rp5reLJBPjmR9NvcnlBR3WcIdKaqlVhPDaxLpNVLXEVht3HnjsrMMbL
Z9fg+hC5qg92d4Rq2dpc0l2KFMqMOpkrW59Q2NbhNu/DYa600pl1fCby2buAxrPnrHGXTfdb0WJU
vyULG+v63g4q7GKOR/l9IHsD+0c3F9+X/ijiCfrPDrEa695DQ4l1TbqMSqwvaY/6OHt89OnkpKF7
KyVdv3um1/ja70VMYlmbcXheFNTLx3FE6XYjW9hOhtswdOOQIa+wstk/5H3Urwrtfd2FPllzQjz3
+82o6Xycs9mkFRUujl6kvelXMRXjESDTm7np2Mh6JmLe4Kynfgr2Y868hBMk1dx/zlsyQzvOcjog
7ctqa+VSeiM2z2d/5gal9ZQGO917lRfcKWgkTqxrHNMF6WXzwiJeoi5XLn73JsnQ8S2FsUV9gi3A
jA+QwVsav5TjEQdhN2vrWzWzbRLzPEKi7XM/53OzSLcLF9n4kiViS7fb0meRUlLPuXTz/Fy6xVqh
U1kP4hga/UNNqzVt1MkhsUPDVt3qca/anZXpNM2cr9248KluWRXnRZRHUw6XNPJIBK0iGdtCzQtt
Z8PXWSxmXQcxldJJUQ67K86VQ9t8MnEtxjZT2Ih7hJrpNx82n4RsFK9PBdrUeB0j19DEZ7sfHZ84
fUdrPBaibowvWp6dL05FX2kqxn5E3yVHuO/KxszfiqLaS6HLfRpPOm96FaEfjkXMbC+2dkEbZu1m
1QrlbfKj/8CawKTIvip/YeLQeAossSTWLD0+kTF46GdZDh+qPGXy2RpmVGsSCm2Ry+J+PQgK1zgt
2narKgclmK2yOUc3IN+VrJayo8UyGqFDuX+zOiPbTnhkXxqqnGojHvV3M2D6nu9cN6etiCbASdhN
dqVS3HQj1/nz3hfsaHmYG9vanTLVBtP0n3uJl4dYzIGcVSF9ONFx8+4EVb2M7VhvzIi+ctS1OdSx
aWsS8TtM05RaSTR/JnHBYwshiFFbQWRMwu1jX3VeBkIuw7wN/pY2x07FWxGqT7GcEX53jGqRXZ/l
wlob8XEInxf3tuiifFTTEZjYzcBpuxTbOLSWqMW15b4d6KxmlMbzYP3clTnNXzjfs+/S1GAFP+1A
QCVCVntbh4io6PuyLwQHmXu0W2kxfqKpv5gDr1HUumjYvaln+S4qu+BLtmHmrYm8PrpFQmO+jiZr
93nDaS7vMKupFLtqkhI57YdqsexJeldMian7nQ+hEHldVWoH4psocDMsulXKTJd5p4GItOB0xbtC
WxdQsxPhB4NqsWQTvxd+W3KXarhVsFAjKJAobQ+6N6M+V6RIDmqlhfbuSxMaMdS1yyLv3ugubnSI
HfRNp8/TMtvnIfXhB5WJ/lpVT9gFcTnfU1VyfoejWuiN247oWjuxrIVXsJWCaFIRQQZXyEuFuCqE
IfQoWu3GbW4nit23ke0NEvKYJvjhhKvT0fQHbq1dx1XYSh+/0+ZQJRpbQvNGo2PPOTldXqb0lmJ2
HN3HvVAZzrEue9Kuw1r5U5Q+/8zrBDceeqfrhSLpinbKR1DC012TDs1I/7ZHzAm2t96nNh4qmvim
mcAQTNPSS3GklfQtbZIfLjlOCIpfw+XnZbTVIlzG7JkUktSi7osKnk0PpRZzpiO50fsakihl7HM3
lGR1X2WdJX8B0bkvtyap6UdtA1tvVK/r8UaD0zHvpho2vg0bgioRUSbfUelZvGg4wysOPXoNtPCF
0Gydnw5b+J9lHOxy6Y/Z0rucjMetqXdetwcfD3SDDBs0RNZUvMMeVJaIjq9fDZrIN8IJ/5mLqWna
0QdkxLLMRyHmNZWVmMJqcntIR5pbuxA9CSbVsJ39OqJRaDrQRYzl0DSnYzmqB6RXesuH3hSnJc0y
CGw5aOo8xqTaal/7XbAlQyGbp7FgokrYfSE62htS5WU7Fb7PH1OZ4EurWPJHolFTQvYGOp5SvxB5
zkNOz6NOhYOq5dVLbzHDAuWtH86scKk8kRCPJFyPDtZVy56/q5CKKKaEyGvWHFQxaXYWhLfgQUVg
RSbXPTeUd5PRxXwPDrqO5z2RnZ7YtI59W5BVfzGh3upzbPjwQ089MXe6ORg+VdBaPxYlx9Mp03VB
ImLrRhDedWlbJPnihdn36bj0fljSRdqBKxFVzhbCRxc/UKJzvNJjHj/4qbRGuJXsSUzgCu+mvFB/
TrnyP0JcrLlZLZmUkJhW343P9U/sQ/qx7MUMrVHXB29ZWFlup1LlL4QkqltoqRS1bAjDJzsPyyaa
2RvegXKpqtu4yWqDgJf4JYCwR4JFtPiuOeDQ4TmMl+04Efc6BrRedsSib0dUNPqhHvCeWoZx+Eya
SiphPab2BM9CQZ+WB4cbQZgaoaASaWFdCrMo+LHsV7n6/n21NPkLhY/s532vB2iRaplu0FCWrHUU
69eQtt52bqC+FiBLDicaQ3NxsjTY4x5VvHpyeg2+s7PxXOz9sG2iZOOmRaxguW2D5/q2NxIkBpM7
s20JeQSRunqQIQ3IpI8rSpkItI7Db7zkxou64CBu5nKWVQsWgXwxBe6ToNDXvkFD4kisUjW59TRG
3VVmalw3gOkoL3VyIBAx2ov7aU/90VWxAnvFtXWnNeWpuiSEiIH6lAdoyoiMexdz5BjMJ/VRjNWx
dhh+be9cEfLvkBxN7dQUPrSzPuz3fSdHFA1n0J+P/UAvjlj/CGVTE1Edenn1THEuwkTJDtnbq9vS
Jzu0IJf2j7VCzYuzCsEHUhP2FiTDxERte/PbW7Oqk0LluIg9OLDDXHHfCwK7WoitT8v77QgGn82R
13tmQ3k6lML3Q0LzJKZakSsu9XQpyhC7dOBCyLo5bpzh/j7xwohUb75DK3dPR1/KNwvrWjMtIL8i
oBc8DOmcE/NPE2x4q9PwQlbDxTKS8HFr5qH1qTBP7uivatjV2YxuU12FWPmj6GsFplHPN9LG7dLH
lKCfjPoGr+GB7+4jwr5pi8N9shytHZQHesNcrm7cqq5FZtNjTYbh6tQkhaykbyG70QW73Z9G3ctu
q1zZTXZoHiBKUXesZhKe7+FSjX559M7M75OW+83mlqFbZvxFaSq78KY49JZP6ajN3SQhidW6XsIM
RTsa7y5TbraLxSidQpp+9ODlWlkO8+1eEvnBM//QbOxBJYkujKnwmjLLlXBmzB1bGPAUySN4ar8/
GerHS1rHM2EQKzzKn7iCslxbxMS0ZUU6SvRd6Q52KftyO+/18gAw4Q0JHDcg8Z5Y3hcxaFZ1G2jo
b2suoMEPzXseSsAOUzHfhup4qM1C5nbFK36a5sOI2cXUhoHId5Ozl5rP7qb0urmpQOhPnMvnaizG
pwNk1ZXNRdEpOj+GNYyCMTeJI4Am8GwqBCtJbNkeXoKz7G5dNvcMOUivCiXoWOUxt/0yql9uxB9w
pQexD9N49fN4CxCSdEtK5CYSvt77wM1dr7wSK1qGcxiohnCry/YYqhOWXJ8AgVzpUHAjBsx60ZDC
XKpUgXPLiZ7JUZlzGcxtko6DPtY4ngBl2lNOTX0ufbMInHEJqnx7puyYH620J6NXiN19HV/GopEt
eId7swZ1InmRbZ/H+Y4mnN/XNeKnMKBlhmqh4l29hK3bNzPcTgvoO1Kz6pNUkbxrMHmpBi87Bjom
iyWGvctkVSDTIrS/Gra/3cLQK+j2+0VBaxcaQueyrjx7cWQVTuOsnxkoifeZ1u4mJuduiUzhvDmm
HvqZZ1FNGCofGlZxrKBdYK1frXFgoYFAyK7gfQ+WUx8PZl5GsUhzBelyXtCibno191/pDPZvxByS
jL2n4Ijv6IF+HYShx1jPpEt9f7+h9M6z+bbfzUuOrrgjC08nVg0diXEX40yHrp5ZKSZXTHf7YPy9
6Yd2gVbW9oMCB7RBD1MNyMFiVQxYLaBa6F21FUNYwU4VvDmNcHbtUo/bZSy38UylXM6LytMikOrj
DDgXKtfumnQxIbNTlclT6Av5sjKSHy0IXiWMLMFzleirG/ltzyRpXSqW87DXk9jKoz5lqFeGobsm
DuU7MNb5pGjdd7QJ/ae93ppL3FnblE15qjmoJryU6JwK3HzZilB2NKlSDJ6Bqc/60tjUn6oqAU2A
BHkAzWrPMtf7pXG1cN789JPlpxmV3+ZtvFRh5BI4Fa2/ONpcTarnWxXK7bJ4SEsoSuRiGLhsMv6Q
DAKETBVpj7g/6opIse77y7ZFDgSGqutcgqtf6dCIAiRG80aQZrbSu0jHF7ce8Cnd7A+S7+qae8Qv
aUjTeQbW17qoGgF9eDvhlVJgDmPRFjba78teBmFn/mNEUK9NL9NJBhbaUUd5nastZmEoaEQaALwg
nj7rrV4/rRv9tOOmuVgHsken5QY5o6e2WEp9V/mN5laP7NNYjqld53Wlwm/7cSO9YZ0uguQdxJE/
zaE56V193Ovmrm6ADxgOuSNHD8c9bZ/6BXJOGXOPNJAhPlTqZifTd5OaEzNV35Iwfkfa6vtYrY8m
9fJq6Aw253hLYYrw7aHkdQcqCKR2nbpJ5/XBEra3ugdjSMdBdbWb0wlq/y4Uf/MRGyaPM7YfqEbT
hSitOrzJfInbjtrFbE89MHABA6CvuCeQTHWBIOc8rLCprtIgJJDz2+2S9GOM0ZwsH4fPNeXsTvJm
Ai9qf/W6+ZYatV7LzbJrHLYqtS5Uocs6noeA39fH+BphKLOIlUOEhL35sGCZX/A2VnVbDqYEU7wC
vqDLfAk1VDA+Q42JAKDErKbpMkZvbtGRwlPdl0oEwLbt3m/TtZKW3VcHOBrfh/oM04btAY/Oi14j
1IIZwQDZ1/1uhamDMGvTlaaorgUqdTusc9nmLT4PgD6EZVxd18q9LAinc6XC6oSyW/hsyUAnUTT1
87KHG0iRufUgJwWorW8ET+R01IhuQDEA4+7cfO7B0Ih1rF07hip2Jkp8sdW8qtYNnpykASobCPAM
zbA67f7oXy3ny2OIZG3REFUSttibd7gplg6DvRKzt/mCNwLLjvuDo9N6Uy+A3S1ePi7HUlyXHusv
2indgqXqz4ouSeDDLTd9odKlH2QAur4U9zbCjEmoOlenopL83Ta4K5OurdM6389o7B8Xm96lEZ0H
w11X7TqIKvv5NBbmcwM4R/By0R9KHe6khEizFDollOamELH2/gaX/h1YLZgigBy7U3rJYjUHSCVT
ll9RtV2Pel06AMA3hrIvCyiuOxiN9QItQAKHAx2y5QN9B98YWwkqss7LLmxc0e0em1u0DUBzma0L
sQA68W1DI7SYPIo+Vua6rR7gcLXKW0AMIBStPvmGxC6PzXw9mAF0Num6TY4fZzejm7UK+GNTD4MR
mdfuuffmwUT/Gx1khmmWIe+OosfCSYbP8xaarsivqwayIwbnr5vsO9IMN3zTHGYGtH7hJX0fAidn
8Du3tlm/Gb9WY9vI4Rk6fPxmDeQxQoqeqh5UG93z50KrfOeH4nsfv0zFWn3rJXqZqwbycjBL58kM
fEvp6D6WqnCvG0Wn2RSTGKHrPe2gZAGVh+2JzyN/qFHsEFEBHDEAfwXTzHNv4/uo1qGtw1AogWzv
RMWgMLs69r+PcUJ3ZbF5gDLN7U6H/IroIDvsLIznKFDQG34kC/c5SV4RDCS7TaMo9rT/ivlb7gGB
1etPuYRP67R91ri+BMdfcnGsrd/d8KBhXgEMt2ArL2YBxH+vz4lEix57pdfxdkJrtT94A7n9y6tl
UY9Zsq2/bkEDbIKggDmdh8d/Q/n7BBQ+ip5NBh0Pq3aM7O2ipJvPzb5qaE3rPB8XUNJeIjH0pAhP
HJAi6XyFFfrAKTPoMpRIHU+65gX77rEhAxFsdsh9MzCsKMBWMZ4nARC/Bm+yDqT6TBnn9e2CgLF3
xxYk/lhVvXePrJ8WLhyA7+JloWSFGObcVddQwDzpEW8lLW9nYLrjPZsn9QXtbAF6MIHFuCyuhEGJ
sMbq6c5D5IdWmoblKy3T4ZxA7GDTrwZEnjtlOMbmMUCBTM/Rc8/A3k2oBgOZjq0or3U2eHuYASAM
73H0yf0mKKVjasmbI0uigpE2HLpr5rQ9H6qqTdvzA5piXw1hvAuQB+XnfhjG5WrDNi9XVk7l9liw
qadtnsBPfYKRTAIeR4cqXWyiJg0tb+YqQOTbZjoBYaoLeh7HNM0whEpprqG6Hez4iTIQfrE3TVCv
rjDUXJpmx+unbcobfZEzM34HJAJThC9bqaALEzWR8l3ZSEygYoQ+lkjUSz720JIRJ0AitKyU78yC
iwLWuzb1NdWgEz/gXLgahJ0pl+u6+br5DAOIZWcnCTgXa+Cb0P+/05nQ5vsKkdDES9P3kzkfjSa2
m+Q6gz46Rj4FUVDG7BfPmmH6yQ8EsgjcDZiUrPUYn+p9LsG4RzWW+Ao+u2/u8rLSfNEkJXtfGD9X
Fwe+64vvqxXGFSrLFqYSAA7yYprfjgfl3s+KAMmORk0PBduUlILtrPqJQg9zO4kqpu7qYVrr61Z4
ac49cN1ZQIju/Aqy2wTgkKXhl+ptIHZTxtSDHi0wcKzC1qnoiN5AYu5oTf3dPMsG9GI9zntbM2u/
Ac3Ev6Ib9XZpwIUOj2hmaj5TaH23rhqnb+M6o6brJY2048if3bb3BBjATt75YX1VOypOoerTpxry
+nQAfn8qqzR+N1C05zSQuzpzcueWN5PQ99BqJM3QAV15n/X8GVwJftf05a319BUQ/9eYqTpRmNd/
pGu+V9iwVq4W7GQxwpPzAsq2oaRdEgU2vui5uZGqQk/SSvRutd7LU95VCb6es/WnmUL/UEpl5A2s
pP4OFAMS2umjebbQh59648dPqvLoHrDE0woo8qvq6+28TYZ9t7mwwgU+6a6HARlOEd6+SGay36TZ
PQxeKv21pnv6DjPd8WIMHy56Svl5kRXU6mEoiKino5mFrtxwLqhLd8eK4Ulr+SuGZT+Zg7YO7ydM
vyfO+TmwLGa8f4MXU9qZs9utmsMF3oqQbVMM0y3gzOLqJ3CDlQPQnssnsvygmd9SNMCxD3y4XwZ3
7icNBB0mwfO18Ys5HftyYVAYzhokfhsWGyDSwJrNwKfmbfvJy/IOXkO5IqrG865Ygpc7+Ds1VvRa
hPGkDHqd4PWPtllGQPqYr+8Pcsj7fZpn+E+3mvNCy30UR1FV9Gt2iBztbsfBAmHNx3LdbG7kJSCw
lAImm/yXLZv+BV47ULd4UBUMApqo3vdoWiphewKvW7wVBHsdFm/voIzDBJw20xCBJ2sg3UCcS3Ij
qW+mqyQgPjvWeEm6PYzlz9KmgnZqk3o81xOw19PQUwkTAhh1vpfzSLYLOg6YIaz2AGtk8sA/j7BT
SmxAtsoOhJusbj3x2ZxoLYdXPptGt643yrUKJg7x9B/UnFmTpEiWpf9QkaPoCiIj/cBmq+9rxAvi
4RGhKKDsoMCvn+NVWT2VNSIt3Y/zkpIeEWaOYajee8/5jk5GQlqmwVS9Vnk9mMhnWzNFsGWxi/gw
09CmWAKhH1KuJw+qHicTcV/mZRSspGCZyAt39rTJuxiqm26jvCtgAvX5wN/F2Be/YYzAdt532FKx
9mqpM6o88Yw2GMPmrP2JxDkeiDWRk/JI5Pem6KD9GbRykvL5s9jKwiawjfzyVNhF8cRgcdWRlj0Y
BqIsAcSx7ISe0b105AiBMMwTDZjnlVZbA5UrYPBQrA8+IZuEXeBey736vhT1FsYLXGsTjdhFimTj
dKzvRhaY9ewPLR7rAQ4i5Ne6gvPlNWWdSN12eUJsPiyxCcbmRrX4CNjO62G7DAva27hxxj/7upzH
qNqNaN7WdfH0MSgGdIoCPdPtbHP6pQDs6Fp6Q0eYaGiZpnNQhV7w2ggKQx+GLaRJ4aR/WxJpLFaq
xmNermovkiqUZRP3+9y/GIzQJlXWFEPaTrw7Cm/bOISY3Pv0LIP9AQ16IyfACeH8inkI4r8MOHyz
oa/k73ypVZXkM2zBFJXbvColxiJxOxqpNz2VQl2rqaKvTm29JdHfgrVs2lb4S9Iq3/kx057p8Ch7
cEzyUgxRyKV7D3rrv/ytgFfqnKUjRr+iPXHL1j3egzC/J6PbtqiUa/v+N61UTksbTGmu7HjndrPG
aqvGJsrZOP/8WxMEut7ZMqWQftiUNYwun1PL6J3aucIN9BeyZ7srTHf6OwHyv/5B9/2Jiv0DY/ts
YfIY6Dz/9uN/3PyTGvzfXy/7z3/2d0jv//501/1qnqbh16/p5qP793/5lxfi/f/8/V904V9++H9Q
w38lAf+7f/nfIw19DpTlvyAN63b5qMzHv8KJf3/Jn6wh/UNAe/cJkUrxEGzff7KG8g8wSmhPuODK
90Mf7N2frCEP/4AoGODPAGD5nAu86E/WkKs/FPN99cWsSbyGyP8Ra4iK8W/cDsXbBLgEAdUsELhG
/P2/8GfjuFVDXXcL5EtLi2950UJBbEKyELgj/l7FHcQisBmhNCYemKh/BuWXtzj7iVrm9uhMtQ3x
FuYYFLyaBoc9Z+X3bTHNKXe0/9Z+kVwG9ue7tvn6akuoNQPZn0UH7cqKbU7GtbPPuzeIA5bxGm9M
Vb8wB5QXWJnFu1PL/lhCsm6CRV9tsHtH0ldrqoal+aQYSxPXrAvIoVGggRfeQ95N3rUr4XRGIBAA
bilnj5RsIC16OZz51PwYyCvUFKhq3+tCZabkn5h+78PqvuCvHTi0h3Zf+lQwu5x2zMtydvwn6ox9
4qNZ7xyZzZwMLZ1uVeeLH3pb6OOs2v1BAYl8bzZSNYkMqD1Azt2OtnTyoay1PIWLnM4lmIVIiGBC
qYEkJ0IHK9aD8D+XwTFvAb30XS2zQROZhjMaaedE/h7CW77NOUSKpUtGu7oD2DiS2a0kEaHBDhCz
fJlVB+/KQ9VcUglT+cr6zl0sdXvWLtWUzDC+rrMY80MugY6O4tOvxAyr3F/vGyXWm4XZ5ppXFBAX
x4DfcnMfsA4wGyNrBqezfHBV+EoNqJV1IFDB4QHHqp5RpUFOndscbn3nj2dpbZeQAV1sgI9tBrFE
gYTBITxxExYdlJ92Wg9KyOYKrhVOBiv1m9vhQjophriXo3wpjfjWEy3uvSnPY69X7NrqojvkxqyR
C7YQWjN0pcPW9J952TWR2yw7VmL3zpjE8pQNrP2Y7ascu03HohweYCeCNrP+zbqTIXJscvESTr+7
kG5eVHezf2e3vEqgqUw3Ky4w9fp5TGSzk8u+imXH/ZjqR2gkM6SVxR5VpZvDss/QFzaNLwYG2avv
lHsFCIAfq428gWp7EaReLqi8+gLTrT93zbxkFCxDous27jp43LanJA5cz6MOWs4WQ793ZwhaNJOs
4N875iCEFVuYFENHbvaiX1MGVOuAMQt27ibzu7IN+hvQYF+dUl/aJvHK9VtD1+0ooHjdtY3iaF+3
1U+WaXsjeEm8r0brk8UMjhkNMlgOWeVYG1heGNvU3RCuElBBFbavDd+3uBoceKfAomPdaQE4jarz
HHoy9rq9A1hp8hfbaTza5bhd6EL7rPLC4XPiMFEwAe+48ZP/wjWDEJUb4kdKBM15qDv/5JOBZbqs
vjk1ETBVDdCWuidpDbUEaoy/ROBAwp94jD7CEmb/CGfvXLi2TRiIogj0E5Ahx9t47PbmUAAnikfS
wnjf5fc9KMo5Bd8ZppvzfKyVssjs0vcXq3R4cqL6Ip96O0X7LqsERRJb0Rd/4op9vGuglD1ZY5Yz
US3Ul7YqU2qW5SJ8bi85/KseHy58lqXrL0zDSyfMV7hN3kYjmVMIS4568KY6emzczD+KBoAMDOo9
CkH5xLU/dpkoYL8EtKNPkIFpqmt+pXt7A1rYfKMyeBzb6ptnxjnt2oreKu5116LQBfgI/QRrdUs7
Ke+Kxpo4UEMDagvtHnVwioHKASkbKxvBwpiSYQOH7XnuyytD/6ZbV11zSoKYaK5+cHj+L+u4GgJs
RT0141hhxCL6kue5SMsZbnWPinQdbMixJiYAfG7DNtzC7zxtktzDFPxh6JFzb0w3RTMIOt+1d5TS
FolsqYRDqzLMrj84p7zNbOGuWzFXx6K3kOMaz3iPdKr2O+jXHWg+dqo8lwoVdmm4DHNEJg391EBU
LwY/zxaQQaehpmMUju7Nq0QJrtHGRpRxA6NVRPUexIMu74EER8JXXsJotVy0T5vTLAXMt6mhx3Af
n3hg7jYf4EErFpqOrLK3MyjCezcb/UbyqUtn6n0fe9jZqxYB5kwYh4NsUrPk741QILaBRA0bDTGz
hWA0gzMRdHpSe5n5RTUfPKdOauqzSXvkokL8X75pmLZEw/nTW99m2nnnlYW/Ye/eC1pVKSTNPNpW
/UFC3aUeesfb0vTdmUvTJ8qKORqGYP+clr5MghHrFNgB0KqiR58vINZX8KojmksoS2zEt791vwda
fSu6Rafcs/TZawadkRqGCGCQX4brNQqVXxwXntfHHSjpNyNNcB27QqWeVFvEe35ZOiDUbb70dTRj
r1rNIs4tavqpDFSf6b3qr0E3A/0ctrOyIZoF/wGLLPNl4aqYmqqAcnDrQ329myHohsBI/LSlMEa3
3TUA6rQ/ZkAE68O68JlksoMrZeq2+B0u+fIifNYda+6gVeyM3Lau/t6OlB000eokR8dOshh+Y1Cp
M7AFoFjWsA2eKmgvcRMIEo+90RcvGL3DOKmRQ8XXaOa9XDz2u+C3Opy7+4BLFemp2Q5bUNhHMVXk
4Gwoz/M+5TcWgZGs7+futG91eyl8EK2ecRrGAYghO5TeC1kKGovWwb7eSpS9aQc8GxHD95dQmxIs
UtCNv3iw7SYKNziUA6TQWKFO/KhyoSLlTfwcNm0Y1403vZb7PN+XizERgjfuZ9OxFjyFx/WlJLW+
sWUVpNKDQO6Wq6I1y7iVRzETAhGO9CcybV0GZSfhZfEkupb/rBzHjUXtPtWE2Ssk2CWdR76mOWn8
aMDNV1FdS5kS5uV3KwzGY49uKyk8GhyXOtDfR29HzxecgMpeVrpdpIKXwoFc9yQjTMWsE31ckfwM
defUw1QYwvIyg7zBCIbN20GXzoqyvhGdi4EjsHO7dDzy5DomrGaJqeb62gL1zPqxOVTzet6RJXnY
Fqke5lzabLWuhYe6fXrEO+Xw1HZMP2Td7rfpAk8P7Kk5sA6WWKm/rdXIUrFCWTOQaTUmqtHbLogv
lCDk8uUwi+HNr/abRUEMb62IAJSO0eaGeB+mGJL5R1htNPZApR7oaPHePeSY+mg9fqq3vYH8QBKQ
u5/ACFVSlHiIsUYykOOowMMcHopAp3PlfvTe96mDJ4M16q83AUpZwnaImEO4PYInegzyIZMr7uQ6
+uCPS34t5+qlCv06gxpqUyiQD063l2Cru4Np7uCADkjdQGXXG1CD1g5x+aU1wCQDhKSXn4NPEW5w
4J8IHLuI1dAAGcD1Lw4xykV1CnTw2S7hq5BnCLE3Fv131DC/TD1iH4dc4vqXC+vLaJlwj/MaFDJR
2GQKBHVcDd+uYwUFX5JD8OHmwLX/XHnq6JeiSyBjb3d5Mf0s3HpZi2lJqs3K1KnideIsrcj8nTXt
UzvVP5dB/86rHnRueSwglUZIghwGg25lqzaWMGEe8tzN8d5Ze/UI4DJoq10yL/N126Yw8Yk9g/LP
illyuIOzSUeHJrvGFx/JSgRPIb5rjAULIChWZXp5K1jngdDy+9d909lSmFstNIolNbFqA4nqDK+5
BZ+2df2rVvQMsWVZsZ9uAhYKeOUEWNBpmnl79vtyvYNR5d7o17bpgWrpfngTe4Z271n4LubqYSUD
JDl3I74mRBuGoX/uhKGpPwVNZOFBrWVd3jaiGc4ekg7HrdC8jPHUhe9d3wzRCCrtd72X4nu95tHa
enGx2TPa/i8nfUoBLLYRkzSu1+62wmOIIWOF7VvDxWwKeOrY/dXwa2EwuqBs13ELTR5KEc9Yr/Z0
I+WC5q3xbt1gumSS/g98unPteTd2gear5LjckaUKXiZAO7iYldyqQeRoivYACIAc4gpvmwzBIKLK
zuObX44uVuFyZ/3ZzwoYS4dl6r2LJwYSqz20N32o5UtQQV9F49IdaAvnYOoeN7biskNsdEEi/AHI
DpgR8PFROX0sUx3VYZA4fIU7kds1AMg/blMsOb1tc3PuTA9ATDfmPAbmsC3lt21AdKycBIVkvJwr
wKAIfyxVhuhBOrng1vghuYx86bNi6P0b9CQSApLzsQjWTNbtzfbl2hEAN3zdb8YwR8EjnEFKrqfj
uLvyNPfBPUoAUM49v0xuatO67dc3DnYJLbT71czlirFHE4Ch+RkYMBp9QPKR0wC/bD+sh7ZgNwVC
JbCGygzjpMRy7jjWiXmvF4XaYUcYu3LI74CDyvdxGwHrYDtNlMdHMHDTj9oYiSQUfIGqZioLoReO
a/vMa/sKmwVbeSh/L374RNvqEdUwaYzhEdbpKZB7Gw1Ukpcaz3kEkR3ruN62OHcwNQ0P82h3uM4u
HFjkpv3BOldFqqk/qK46bGMgzKoSWnwVTCYlZqefArN/g3F+MmUdu0YcSJOfm6qtE8/HFqYDyPNa
dPbNR8BNMe6fRyESUc0dqnCAjbVUr9TXSAnCZavaIIaTCQ8A9MscsvXUfVH0asemirDV47LBKdiF
uKkDlWIDywGPFzLaamHSKVffcjx9qDWyvhlauaWLoZ8TnV/RGN3NluT3at8fqDAX0fBvtOx5Ujfo
fqygSRDkObqS0j8UPnnjcONAOzboywOapz2wL4xC7SsCSkhVFQW5YdKAf0fxPaDl7H4F8MjOIwxO
3MR5w0BXWwz58EbnErQn3NpuBfMQ1sFpa7zyvQ2C6UaocT6ovob3s+wIOpTdpj4au9PDIPkCJh2S
KvRym7+DemBvMMG2SIDguJiyRP6lEC4p9Qy6ken9sBU2PA3D3r3QGWsstyOb8RiulcYGjgZzW/wC
pWoDHxBa8Wa92vFsDs17AT0WqQvs0pEigGPx3227hVG2odtumhfZ8+/zOtqTLlt77ltEq6ovpALQ
P7BzbxniQFMd00K1AFr4F7c4qURNrXqgJAc1UbXkhF3PPDdClhkmPO823DdUXTXBKBE5H28nRhto
5cT7cHk1PcxT2MQTn8Rvz2Lmq/bNvwnLcH3uR90cia4RGhXiy8vAIgW5WfZvZlnJcSJ7dcJiXO6w
oCiPiczR1u0B4LGR2/zJF7mHoAES0Knsmv7RDW35fQaejslrEEdR0BJP2eg9tsjQXQKMAkiLYaYf
ukakDDEU1JY8yDTJyQG0l5cAw6sz5asyj7puLx4QhkPjOMgKgRq/vdTeuMYjG+WPoWPq4s9jeMZd
NCX8D9XEfFzwS/cRCxEpjTqdAbPbZG34F7YQfDluXtABxNd0zVzIhqyfXXCpqjUgMRT6EV2NMntU
rGpGNrPy78BZ9emiAvA6TT4ulxpZxW9ys+Rm0NMUb4uoE9VX/blCvCcZ4PGfaLMq1CMQIwGn5Yvk
+qOHiPewqu1DeJABW668Qx8Ww0nksFzqkOnYFdiuqr5BvmFSHGgZQefXQvefk57ZG4sOBTgUtLp8
P7VtA4lkjykoXyv3DOgLLrZ45kE4RdC8YVrM/k8xq+CMJj9MPCX2o4EheQRN0h2KZiYn+O/sW9ND
2W9yWBWNHSNPM3SVENW8+2YspjDmqy3OHhnNcQB1/dmStjuGwNx/dPNmsqmloKAG4JfpFHL6UpVW
PvkjSLTSC7FdqWWNGjAOjzuBpLRAnokdGMl7L4e+gHLvJb4NhmOv1uV+9V3/wAHtvmF7qd/CRZhn
XeTqlpC1OLR0ZI/5rLEJ1L4HCZOG/LQbv35tenlLkSPFJawInSTW5e6pqjlausBHzgT9FUUgRJjS
3vprx96YKCBawScATqk5xq82L8mJN71/tzLuVMr1Vl2rdh5UXHKv/DLX23tN1vaRQ7KBJiDq+Ztr
uVfFoO71u0Pd0qB5oCAUsgQIIAKP+NCYmEYyS+rpUgN0+keu+H/kEPz/pv1TH+Ho/1r7/9X8Vfv/
+0v+of378g8QsRyMp49QAVL0SFL/ec4A+4MpgUcbadmQcuYjTftP7R+2gELoHqMmTiiQwZdg/0/t
X/zBqc990LWS0cDHEQT/tD3+YtDgOIY/f/7rOQPBvwfgKYM2DMqT+SFCfurL6PhX7X/HFSxyFibe
OmJfWT4HP1gweEvUs1A2UajBacWbXkBPmCYsu6T2mW1jsXPmIm0a9zlCDQBTEQ7tsdhgcKcModZb
wrcvp1lw/YmNGocFeGr3bju/WLYjqZGtQ/Rx7OkhYBRLePMNKGQ+wVq0TBdncMNjNGOy51040kNT
VOZFB5Pfph1vpyJztseW2PMu/6BdiXDKMrAarDvEuw4FFPGFZG/WFbOkVLKM8x66bTTWDEZhhelx
TCqWV3ezRoIWpCEb/WMh8y+uGG7ZLWkQGUx80fcIBQZ7fWatGC4VxH9Ifb0Lvw8VeieMUKXBfoao
+H5aqxXcXBuQDWPXiBT2kI/+RwnC7KbMJ3ft6xXTud/CxZuWeUAl2Bqr0d4BeYgG3/dU2m2z9i7M
oyQ8qHmxAyRPMdIU8b/pvdT6i35BvBDEatipJen3cn2nO+8fYdYCVe8x8a9QoavlPZ8Zt0hahsO7
1YJ/U74Wr0qv7nvVh/1dLs2CowZW6WwsBlZ4WQcxEPboWt6yLkSgAU4sbZcIaNCxwxgG0iiADtwG
r6EeL21RRsxjQCN8k4UwoPvOu1P5u13vB15fckS4IG4lRciPuApsdHHPzWlE5C+FbLgZmpl6/QiA
vRD/2i6od8H+theVPNJ2n2730iSI5aGoA6uhVkGFsD92j74EuYGsYgGT+T24Gxv323zji+kg7X6H
eOEzycMzQiGv9fir7Nx9r19raX7xfopLTd6RD7/aBRPRHtzNKIC1tyI2mp/8xSOx4+yQF+N7j2h3
1JS3EGQOA+8fsPwi6RC7YgC1kJaNfSSmnDq3K8ZUPWNWlzRDQBLB1Lw4ICtx3QPE2SirklLZ64Sw
2GbUE5mCU5kjWQNdiT6HQrInWe/tZ0nGE1vxCAZuhb6iag90C/Of80XVScP9dHFEPVXCwJrrEFDc
0QQIni7+5r1LrsAV9PNvWg03MoBqCFnp0gDti9EOuOcRsDfc+GzOIZTrZbhVaOW5Rg+09KcpvA7U
JLC17+VIMsN2yN7hW+h/kO1240GMtJXPu9iRN+mTFCLXW13x1A74Tr9O6cjvNwriA5FhFoR7ivzB
k0Sc3psRxcFUWoJJnPbvaFwf8n16YsplHk50gDeAhwW5RbsmrrytpciCENS80ndjiPST4AkP16yC
PGoCeQkKkgHHBZJdXjSSxhios74U1wA5c2BTcU2ao2DVnHJcC++GYzu1T7P3UtSfGAYuoDFjvb1T
WUJp7z/hy8XEXKqmzbBk4704wef4LKTCZRWp2iavicy4fCs4uDKdx6p4cqH/3K9NCz8h/OF54Qee
ustiEZpqAeWKntrEqx5cyOfYYKZH977AhFgpZmQWq6B7APmS5RKwTi8dYKDmHSGsKxxN4F0Scdq1
zOzU0dMkEdNt9gP3pjWBtpogJ3iUYCSLxkcalMYyd7/EjBhkxGdKHyAduYSyDflTXd0bHqS5q6+r
7Y9fzzTyZDD3RFUneEpt5htketZ6Xh9X/BrXL9+U1/oIKCw3Wylv2V69USmQRQVtrCiE0Qo08R48
WRg+y+gyCqpi3++IMWdEMrO29tAGfuEVY31LEK8OEXkYfUxCIJMF4Im+BrOITT7MeiURE8UpIXuO
VTy+swVpAbseVWPLpwZ+FoedBcjhoVPmjtgrUsdXXQWHbqmf11bdqmbgUBQ2tXRx1w9PqlweqedO
HOiDP95727hDPXx0crkCzTg30AgWkDjhOA9PtYKi5/0OWPiyseERXlrohmwZ1AvA8aSzwFtysFfT
YXUVi0wHkUrvV2BG0eBhX/ZLgzhQf0Xq+lqLDY4GFqYbs61/KCCFtdK7CrunYX1b06Nlw9UVgUJE
DAYMokEIiGpMPRAvSDmpFJE4ZJA2F4ZwKhB1zsq+CxLWITDZ1HZC6IdlM81/j6uAjF4djVP5pWnC
4cMK+FFkCQBy9Xco01+6L9rwalleOCTpCGcSAHTfha5SQHEWudvDWg6HfequU80P6B4Ru0z26c5M
4jrmnzgX5epD2USqCQQQIkEVKkC5psMM26Sgh72af/RGXGEO3vvIplC2Z9ytmcApEVT82CkI4OZO
rXeBB/d/vCeWJo5cOBw4ycYER7AcQ7gBOJ/D48UH0n+ID3oYrOK5GnHeB+jvegCrQtyH6cbrsHk/
ECD6bY1/mbcK7hDfkw0aHs6gyHpkb2IckZIpe+odEolaPjte07fAwZ6k6uoBVDJVd2fnr+23ZfZl
HsS3YB8oVttnD7enJNOPfZgzN3oIVGyQiATnUUCRLciDIB03CGBfuZV8aN8Lb0D23JD7bcfBKNt+
H/onOyN7SEosrjbx2iLuUMGgUB2Z3bELmg8jhw+ac3zL490e0Bs6rUdA85GPBAtkNA45Q1+/hqtZ
u/Co1RdMATacmPfBU/iSqqt2vf/g1Xj77ZWQCSDpqkJxuw8lin8PP8ubMjEA5gz5eoSBgdUpkE7c
6+PG3sdcB5dhX0/SiZtVDb8FKlwFWiNZexpNAOvE5o7tV1lFLrsO7vzhjeM4CmxML/tKL7rFmTXw
0B+m/D7Q6m0tqxN07MzmCAKvPwJQ/RDE10tPurQUiCLo4tAzcy5D/VzOHSIi6xJbOFwzn0w8F3Ce
tsalQ0newpB92qHFPrZB7Rxv5wl6kofl006nasO5CchnZAjC/dRSBqDGzQ2ovnM76fsSsG4f8WpM
3OY/Sx2YSBZwh5zpXYwIz9cRAFfN8hNG6NGIA7aP2N8H76bE55MEZCMCZgCc7jXE+xKqh0H2s/zZ
5rVE7ZaJhlHGS4t9d/2wEudbLPiQ21Nd6qzHaTp99Z2VQZsEzbdO02iBNB/IHqohsrTwX3YM/fvy
EE5YOrqNm+qbaJC932lUrua2D9ANFtd6QjnAqRAkOErh/5ylPsLYPVWLf4WPdR6tTqDZfAlCyCID
ncDxEsI0yED6qd9JzKDrvedvAGtMymCXQXRFbW5fJWK+pfm2d28F7HWc/mHsnfF81CkKYoJnGsJd
hbhnXW84LcJrbx2Ouwli5M4ovjZ5DuAXRxxq4tHQ/lRSkmwLPuh2MYF6H3rx5KDQvIHIgXNWHtGZ
HAfhRzkUD2Sx0wIes84/kZHYEgSjs07/BI2S7Bs6XTSTpB7jrwK7QigCqRave5s2iCETKfGIYrbf
yP6C2SjdmeZZMDw4tOIPODZKJovBqLF3cBQ6gYa4Z0gA0Nel/wWH67C1kD0vtpvSMG+SsB4jV/Ks
7n4E65rK4qqWj7VNN8jCCPvgEfMP8BhY8ysXy6myd/Auz2JqLyOMsncE3/TD5tj+a566pK+ntMWh
Evj2oCDpVqdMY4yo5kbi/ASjMCy8s95Hp9vcmxJ8Dg7lejWu708CdnlIEZ/FOyMqTnjS+BDe1MSe
GivRFCXwMI5OTbFdodT3DXSAUnyo8YBkZQS9p1m3OHTq5yhxZIxHngXcwXCHBgXzYkJRxqFnVMG1
mb+0jV2NP6BTxytlP6d5cQ8N0vasRz3Jebbp/MzVl5X4vR/ODDYVjjCI7HIpkZ/cfHHEGQ7ioVln
RIovxqO/rEJz0uLoGxzHBa8VJTDEoEDge8xYGHm+HylEYEV6qJxl+tXKUNgHI6SauaCZ68tns+L+
C3sq1h+uXo91yW7KYjioLjyMtTgswy8EJ1KB0ylk/gnS9W5iLtPMxWXNkbCqY5yUd9EKEUjkJcqi
yfzlcVRHax9xrWGEDji2hXiVKCJzDdUwtAmdfRzq0tyUlkZzoBDxggOw/GYGowPdnodR3iyaXAPs
g7fczgfBMFu64d4vYYpb4BkBK9O6YCwZfe8BovGHP3tRTxxLcPBKRSO2GIQzmR9tIRywPfee2I78
mBJXtYrv6wbOR5fquPZdjqASGAScOnYXqhmdDIlwQs97rR5rcNN1QWLQVJDmcXodEfXwweC79Sq4
byBp2+rsl8N9nhOFoDUSvVFtNRj7ekjAE90wIFFtMesYxz9l+Ie/d2Cy3oZjolgCRK6Miorc5voV
pAtyN6lhSBCOfXmjd4SgVpv2yGAclgJ8vKEKmaTZfS8CbNW0GY7I6ycWA7AmH1WF/PhS9/aFYs1a
TBPb4IeJ8zGqFIBc/g97Z7ZcN5Jl2S9CGOCAY3i98+VMcRCpFxglUpgnh2P8+lpQVHWKV1GkRT/1
Q5uVZVmalAIuAJ/O2XvtXHC846xyIRSjSSfJIZFdewgkLBD8q3eozcKGfjND0ef0SanN2syFynfW
sgqYwfTqZS3QpjpUZ9Yw63PhdfY6jyrjzQh8tRhYL7Ks+dGgQLMRGfDGx30w2Gj+/XjaYE84T20a
LWhIMDHWGVOG34wXNAdQ++VorTq0BMNCEMJYMFMB64JN1vqXnQNLa0Jpl5Wrya+S1dzEEWuWsRZB
+1JEPcV1YWzqaRTbIe3XU7q2BwhjbTEf08juvzRLtUsILIrgJlBB1TRRlYsG4EKHTr/y3A75Ak7x
0kTNVt/W7R6rswvfo1oF1dGdup9zclxeWbejB8A/kjoJexGh0gk/K56HR2AHYbvWud8+q6hIbk3U
LRTkw7ysIIs5oThMw5CmKxSkKtwFFvaMVZrNnb8RYW26K2PsDLZSc4Agexqqib2xNTnXXYWVYZUL
XfAkgCFsApAz4VXpmCjcmMLGSz25jGIDD9QZrekINA170ScAQGN0gOlCAdvFQAJ2A0X/dQ+6y9hU
c25dhGXD4qIZtQkSJ6s28B9hRAwCn+2+k3aosaEFiW8pHh332GJtVxwLbCfeQw/kwGPbqXXLRoiz
7TT3HCezYI6f0iLh3/OBd23BAQTq4v+LkPW0UEGt4EMR8g2M0g6W4TsR8vI/+bsQabh/WT5ascCl
oocu1HGpBP5diTRs6y/mBJtaJHOj4y2Ez/+pRIq/LId6hIczT5ge0rX/U4m0zb9M2wwE5QrpCKqU
/r+pRL4vQ3IFKCkIzYRgbxhQU1iAqL9JkIeqzGfHTL11BHvrKk7n5LZvwwYtUJScFWVSwanDagfK
IUsuzc6N734r2v5DJVS8J65yAw4cWNOkCArbSgjrpA461NQyY4q0a+7UeDBgZK10J5BjOuV4xGyG
LKGa0CE6uk2uAFZQZxwNFTA99WxSK8OYz0fp1o8AxJ5DjjdM/KM93Iso7ee9Ueey36nS25aj2+4/
vvUTWOxy6/QEbItXi7TbsZZC8u/PrnGnypOimtYuJtLiMJmJ5e7apAaTM+Fgf0JjBHIjgPDHbwJN
lRwre7Syc+bCNlx/cjMLGfQ/DMhfNyNAGtguRW0pbLn8+W8vsoH1WkQxC36VjQNH5L6jfAZDKaOY
Y8Xp99TXkjaZk7Jny4q52pVt34cohApt7scaX8ZZhXVn2rE4hBNlOjPNt/kQNfjbkhansTCHofmE
XQns9/1NuxTABQV3CnqwD9yTJ2hkQZs3YhzXo5SoNpD3Wu7BrXJOJygunWqVlZFI13SmAzzFsVlX
nz22RWL/7rFRzQ8YljZK/+U+Tj4/er6ZCwtrWDcyhh8RIx+J2ECCwIAPgx0G9FSQxmdQ+XrjpqBy
soh5u2qMNEJqN/ySiXxot9rJDTbAVs4Zy0ibRD9+8nb/4Tb53FwaHJJ79NwTp4AfoAk0cSWuGUkZ
bTLObXemwjlZU36O1qZAz7dWoqvEAf+2iK9qQB+Qx6IaPg9MCmTL7ayAobglelQKbvi9zj++R/uP
kQxNF7sFbRdzoTczL737AheQ5YQyv1oDUozUdd6wtVqnsa4CUBMDMmRZT4hPe9ZJ6n4FsgPXz7H4
G77wDmVX93guh9Q/m6uw+97GQ7Nz8IMN543Mv6dNagCKGDP1pZK68deuLXtjg28WWDDKjtBkPxVE
zhaCRdFfK3T7cq+EcMOHsWuHBy+UHDfMzmtRlXeFH33yIS+9qfffER1magQB/SFuV5gnL8ibc2hA
EDrXfZTSuHR8EQGhw1SP7M4sIspYYZOL9TA47O8nYX7F8GdfKK3wr/eVW4brRqTC++S2vF/A4N+/
b4+Z1bZNPh4pRcCM9f6lNIEeOt+ZspWjqtw7WtXQHAc9jZRyh6opv6eioDfjhUnZnVMUOwLKqtJt
OtiIYLV/E6DoxWrXj8PRq/Nx3fcG2BylHjuzG+4nO3gKSmkfczBGtKKKzgL+WNTetlVqvAg0nZ0E
S5vvifI6sRz6G5SskZ77hd7bJkcdn9bNfdWXr2UZgjDwgOREs3s1KZXEKzQQlGJCqsbSpGcSNgOi
KQ9gmaPvao/zjcqnn33joqGpy2+jqaZsI4qqPh8M1YbbonbMg1BxvhGeKs7RSXEnBvrMEjprtuZz
iV8zhS9x1TfcL5+qR3WK/jF7tqTBLTHllE5QqnEs7LqzaRzpTAdyHy2S/bke6zvLje7aubZgfArz
AK9rvnQA+nDyCctsV0RNva9H138xmtyiGWID16HotsE2535jLkeropwNjcjgMFVmdJClKM/GBvMz
dUw0I6Pm7AzxMuqLTR4J+bVxo3GdecYdNVJqZKkuj7k1RXusiZRWEk9tmimnnKyH4UtdiYcgbLJr
muTNijYfxywD87GiT2Ik5cUUGdQfOCp/wyFMiaIw0wYxZ6pn8ww33yDPAjfr3jBpNq/AXNZyxB5n
txnHzTG/Ae82bhs/LO7qWH9LBO0Dsyvf7FHgzwsaAAKbRQAqV5PpzreGpdLv8FvqmQqFhtlUQ9j6
2erWe20cW95QyXe/qjH03/DhgxM2l5OGq2PjygHRtK/bS/YdgjPmEXBneQBEMgBgK89N2QaIkwSI
TY/3ADiHQ9tsAh7fpCNQmsKNkttB6+EYzYraVVUU1X5IK3XV96m/sjxXQXkM+r3bD9URRwPSywnu
lujd+NGewn1UzvZ5GoXDNggG5yzKYoBZQ0GNt+vjhZwUoT2c6p5ZX/bVQ930P7A/qo6XVqoX35Lq
uxhswQc6wCX2QQncSY2IDECqdKm8QFNYw6+MX4IymjjYGKgM0HBRbav1V8PzaLwZBbaAJRaAbpUw
zGoNAmC48YPO1GvLgknYdJyZEMU4XcpIysp2l42up44xhoJ9l1J67YrkKTKkfedrFVIMnZrvTKyQ
OhzRfMPMkd+AJRjWvhmCvp3SfsNDb2gIo2/LmGDvG9QvoD09N9vGvhNvzFlQKIXYJx5kwqEIcipz
uTsyZIPMCo9F02UXU9bMl5ECEtNJEwl6nFzm0uhAxqHUR4UE7wnp7zpB2bdvBlDH8CpwJ/PFrqJW
jGcDZd5dT88JoKeTn+XhcFMM/TPiTyBwpq+OATJxSTnPldtZWMNzNWfJLWr1kCJPZt36gxN/idre
OAr0f9S3J5APMDgP7RCr+7GRJrhpL3MO7Kpu+G/JY0r/+ZB5PdLxskenFyV2dJ973vi9B8jxpKHI
inXZFpCJvbq6Qsw1H6xM8x9jjPlGhZN6taqsBa+epuWzzqb+MBn0yHhIgMEV4IGVxiLi0O1W+QNQ
h1sbu/b1aLjT92COsO1P+nvhyLegaVD81bYRA8UyOfzTZ7nqAHH/xLpvsve1U3RekGNgyhjxgV45
1ebZ5vXZ2eCDJR+RyoWscw9FO79iEOqe6HFVXwqY5Ssnt/2zxKAXHs/LQxh5jj8wys1HrwCVDZbH
DzYeB9otEnTk7TKkruAoZ9pHVhxtLSewD5bAEw7jlMLctm10iYHZt68zSXVLegXmt6p1D5YZZ2cc
oV8sHfa3pR5TELj1uG+pLuxcaWRXanTNLW4SKIOlah/Dsg4BAihxnPx0ehzDXt80mGiukVfjO+Nv
R9veThC7AkRT/TghbsrzfdRaOUq1HPZJVuqrDHaO3ON/VnIX5ksNbcqSBoIdRxko1FrhfIyiNzOp
gWrXJvM+BJArF239OfLlYGuwh+L/B3iY8jcyInq8ByWWE8SgN13aY0XqfX/dulQMomZ6rDFNbWSl
w1XVju6TQ8DFzgkZz6usWbQUSKgXT1RqG7TUpMXBqr+NcIRcyj6Ov1iDUEfIZRSQrSJfiuRBnxwp
f5mPDQezi7Ay3IuqYdWLwxiCBpcW+zwpuq2SCZLvajR+KK9/S4JKHGnUI+By/YlyOYYzVnVmtBWa
WLUJyiQ90HlBeNrUFch0rXaj8sV9PVrGDEZ0oV7YwQXOC2h1DhXP66QTuymhqWzU3UMLN2IvMfnf
15UUOz3W3XHOKvHNCwr4CV7NYwF5/ibrYEkXEOVN6ER0xMZ4fB67er6qUYVeoX9CkRUl7dGth3pe
QRc112Vej+d2Mk/XWgGdR7FMZde1qK4nrn2eFH300I/1134OgjMDGzcOJSRWF3hLzG4V5yht/QS+
KsK11cx3slfpUJ6BPusPBX52QCs5HTXcXW+16wx3IN3yHfhfxYtADUeNy7+XFroryBa5u6f0au0K
36nuGNn5+dwo3a6VyqK1zw585YDCWTVA5gHhSONRy8m8SqrMex7twjtETWjRPAjBgEwANyys8JzE
Gqv30UhU6rGJTPvJGEZmec9OhzeLg+kNHkc/pRzWYQ8CFBytGc0vonfuCj9p1zWLEICD4C7MRvUN
eFZ0BwjA+TnMVfYWBXV8i/sv27mQpQ8+5DV/FbaxWiEO7QUNmoQulatrGq3xq3bpvWeZVNzhUq1M
gnpTqTi7RGaCOQJR3LTqS9aqLKmTQ4qlepWlDBF7Mpu7KqlaThYOu4vR8cFojzOe+n60kML3SXQL
nKDChiOz5NWidnEO7JW6el0a8keNQvkOLLV2EH+H0+PQ1wbdXDb4G2MuUH3XwSSfUHUTFzAV2V1v
y+ZrA0wDgE3hv8aCwv/GtxF+MqO3KH9Lc7qRhJlw1C5q+2yy6bEZScZv1+WCeWFg5QQ5MOp3HUwS
1CdZ9aXDmGVtAnRCXSWRg4/FREcYIqj3LKKBvoOJeYXugzn6D44F52GV2JCJN3ysHfBFlWo0N8U4
Yn5MU/9RViUl9Lyj8kZtQDLaMaA5MChqVTioLrIAgUXYTPyBGqsmAP9ZT+BBZjQHsPainuU8bAQM
SyyD0w1fRxZdBMkUDXSpXejCgzn1cidghxTrSPjVoWt18GDFXfEqbF0f6Gd3P6PGZbPaDQWm2W6O
borZQofQdx1tqpQeEfNO0IUIXV0a7F1ZXsaw6gBqWMFriTYG/6bds+WJvOaZlTe+qD3LPJgJnUb4
DQmgoc50wMyarWbdwLjg7kMoCqxidh1fpAHgdABZnYOTjf3NhpWnei7g3IxbyyvDB1f5bbcz/Xmu
afnn1QDz1VoUzobbiF0U9PmrHmz/IW9a42ocFP8wnmv4pCqtjJeQZStfs8XEdYXJLbrPRid8MWcf
p85EDM5ehTlu09xv/Ad88EO5BxzqPZeZgsszGrZeqCBToDYJ23KFBCX2sLBqtSnye3aE7jdE3GAW
C0+bCFSqNrsyOjSYbJLlglocRezvXHroX0Y22+xJMGAWK9OIQUkPDd4j8oAETUdA0Vc9aFu4GyzX
+XoakmE4y8LSf7Aae5T09rHRnhtdVxvrDFxt+q0E1nnBUC6NM9M0Oijd/dTNe/xeldi6XAYlcaxU
fo4PVqdrWDGQ8TsVmo9+m/kWJXjhC6ZRg+9VlJ5vs3dvJARAk2yYlVPWFJ1t9i3JuW0W3iOABJ1u
DFDYyRaPIJQdD9IQTlnyAtQ6rHTArtyk5+PUVnJFKTzfukHK28LGlgbIS8DoSdGUl6QL+c+xGg3E
MvAxtyD43S/VPJ5FbuzeNEDazmqRGi8itmigaWfmgWGwobs+1K5Bk2WI932UjXcyVCwNhYuTyVLI
n+ouhR9QuU2xrXAwnncdoLORyfuKIKL+Z0At0mEYGdVBxA7MmiRWDpy6ouDMiQoBclrm6g5tdTyn
Br31DsAZt267uxFMYLk2WqOkBRGDTd9+UvN4nyBExUiiLhU2sBFfUrt0lvLq71W3LO7bHvzCClI2
UiqE61sSHpRm6gzqfVCkIxaG2QhsltjUfelT7JNrPQBhYYkWgcbBj7n2ugoxFm4tghXgjVuz1NtB
ipgFLdHdcydGuujkThXn5hTBKQZNOLSris/fQfEhtFj3JrDbIc8dY8/UEkyc1LqcHkc8I/BG0tGE
y36BRntS5LihPn4ICyzjXe3Dcyn3OJTv+O4I53KXh/T7QygTrzI5Q6/mKo1+oMktaMiHbfU2ESp1
y60MQNFr6zaKOzb8LOgZ3M+ZMIdFMH+Zu1N6beWJw1ebOOPVJzd3WpXi5vzAt6im+1YgndObMxsf
J17Drq+FQfAQhRYHPxgYQKPmoin6iyHy033ujCbmFaxeFeSgpkdS5zSczT6+l6Wa+a4Wg95XeH6w
IEeoei89gt+fE3YImnx9j5dxmuiE9+q8CLpxG7nQYuYslZ98nO/pIks1E+IJukQXqbFtkQv0/nIO
jLMhSRYfyuS8EApQP2oX6Val3eDl4x/2j1cKAgFOGZ4Jx9L3VyqiykirhZ5uJEG8TqbAPEMwP6x1
0DvHX5f6V0r2+6rg/07xNe+wN/8rDuf/QchNQE3uf9e576H1/Hj7vbm0/P3/BtzAqnEkz5zGiYk6
3Wdk/rfIPUDk7kAwYWCaHnVOvsX/aS1Zf9GHYlAggKdcRW/pP60l5y+CxyR/5Eq6QjZVzn8lcn/3
vXvC8qHasLz8Kgs7v9T0v3/vftgCVvEkkTtWWJyFoztfQ6CMUUsGGpSF6q4cb+hvCYFgn5Xb5TkE
gM+aNO8/zb/vgcdAh20Zc459UpcN2yjv4pZsAvYQbFGILdl1coqeOjObPymAv58G/74UUYT4s5hs
PNM9aaWNhdFyQoL8r7zao8TTeIt8pYWw8Nv7v/l7wvjdPGC/79lxocCkYUFQIi/LXUb3++E2U96r
gYpF69oQ6H4yfzr6jt8k+9CjGgcepsgQDcRZijsQ869xbLxu+iERM1z2JCY9RGbu4u91VU2U2+wG
99lkjdYBsjso9MaFbLnjxN668N96iAhVOsBJm1C3N6uZc9y1A0N/Da5vYf7hSmi3UaOHVw8E9bYd
hwX7lmZttUaauZSuJvDVdOs6ZEkW+DjKPo42dz3xW8G6G2Iv5gKVRKCSStILWw4i3icP7I8XQy0V
E7jPtBsExKmcPK/RFnnoGbRJssR4sRcMdcjB8Ozjt3KyCjLGMAjQ96A945qSD//kKrAJBpEABkF9
iK3BICzjfDkFrifGyUPQ22prGXLS0K6pYyPUSW4dA89eAvoJe2vZXdP7eEUEK8xPfv7pEKCpapou
LQkaExagwJMmG7UGDWSKG5tbQfPPGkYOet3YHuI8Ne4/fgpimer/s8YtT4GPn1ao7aBAx3R20oYc
i5GfFgL1wciQPFgFQTIwMWeUPFXe/Igyh2N/6fTFV9KRMJXCw51/iKgf021UiWCPABi/uGVNPbj1
aUbLEC8NiD4jh2+dKwxWCJrq6cWnnRrvYcfS2TBJugtWZl03/idP7v2C/fePoZ9KwZhsvYB93vuB
1s1lChaFhmBsFg+zytmqO1Gy6bRzWYvg9eNH9w+viZ2B61rMvbRvT8MoSUijFW97BipMO7wMndkB
1plP16UR2n9rNd7x4n6fQX6Zi07eEm0hgBoUiE1bLIyz32fmGLCi4YLeWyR3ZrUtckoAu74J3C07
MmM6gLgtSTQs6hjBG1aitxk57A3gU9TWRQl4a4Wyz6RBRx5LsBXao7BbezEeyyickzVzQLmAUSon
2qR60vEGkWt91RrxAvspm+yB7ULS7E2hxIvDn7/Y9shxFXcwop2oy8sznKwqpIzSmtN6ABrE+SEq
xY123DC4pgTiEjUyye+j9LEfOdqoz6pSIf8qopaJS7vVjAshic2rls8Fe3HcxMMn/X/xfvP/6/Ng
xLOPo3nMdCxPNlgZJgoxu4o3FtPdQ+daYx7yxdJA8sdegjLIFeQ1GViItnGYzz1K7W0jvADE05S+
jnkrMT90tvquqiB8ous1P2VQpC89l0zKlUwHwlQUzspHVSUZO3lgvZ9s3RYf3OmADZgbUah4yE2w
yr3/FHSush6PYrSuygqBrpzApcIfqTZR0CIsK3HHYHgW/l7LRm9axxpX1PHVVrkNIKse1uSKcoZ7
htute7BdbCaDEcLGKXRG7f/jIXI6kTO5vLvXk5ks9JXluMsUm2b2sLFSjKiy9dLtx1f51fN/Pzro
p0gXQYxj2lSXTt5rq6aeEhJ7hiHvi++5nWUbmB7ZdTGmzX2kQMdNk08uEVrAKw6FwLFnzHAYo1h9
V3k6BSthyu7m47s6XfSX9cXC0cgczo0h+3n/nuqE6jd2OnSKNcTvtm47uhsq+VG3kF1lMayJ6jVB
lUfQFoh7VZ9c/s+pkP2gbzNhuJ6LKOnk0XtNSPPGYXMDubvbxS0mDVk1NQqTEuUfABt3/fHv/acL
ug5b2uUAt9g43//ecS6JbSHOYS2mWG/KCUG9dslmrMC00BmFFfbx9f78tji+sERSx+EUY8uTkzy9
SDJFJr289GYJtcP736Lq+tdfMFeR0pI0uJiBF4Pp7xNvPpIwgGCEFUXh02sHogWIAvQO/xe/BXUY
IghUUxz93l9l8KkKTaT8rKlCgps2smZD31tt/v1VFrmDxxBBY+CfLCJFCI2tdxK2VVTEN04zh1up
o/yT0fhP78UDjsmUbiGyOn1iVESQmwzMTx4hcri/SOM8DBpb1cc/Zhk+78c8B2TeikCOxCcgTl6/
KcaE2GdezJABkEKnZe9q/uo+Qx8EsUNNj2SEdMiMS/uTH3giHVmWEU7njGqJDM51zV9O4d/KJ/U4
2I0ifQxGJv+4qefqHmpLR4bGVG6rOZiQdGHen3XH2cX5QebLPbukENk4qSgfP4Xl8zt5CnZAMhhC
I46I4nRFkwjTktgBucDDrl+ipvKotcLqDZxp/OS0tGS2n1zLsZhLWDrlIqI7/UhBdyh6vwV9s2QO
Hhnt2LTKtOsReNSeQ6paiSFrlwwmegSVUev08zS8INMOA7IVdfFjStqGdaQJsBR8AQWPK/bl0tjR
wcKE17HfrNYTFF9siHabQpnqp562tZXRlmvZ/y7VR5NI7aAxJSGTfo8q+N8+TnohUkiO4KwiKM3e
j8NR1THQdmKQot7sd6ANLJTRujvMFHk/GYx/TpdsIxaFGF8QOqTTYo+lu5yOE11IA7T0GyplfWFo
IGtE0f1E56M/2fv8+fJkgLveoeLnsRz5J9v8QBaFPQ9cbppmopeMeixXmvyjldFa5mfnt9OcdkYI
P8oj4oq2H6U8/2TxgaUdYk0C8JELvLi16ZVnGonE2Vzn4S6cSeDF1+I9FrkvvsD3UEfTzsxNZsHa
+viF/jlLuJaFWR/4L/hgEALvX6iN5LR3Gr5Zr5/qrzSO2n1CG5V8YtXYQMJtYBuUzeXWSgr5yab9
z0e+TOeIJZnSOcU6JwtiNjkW0aY8cpyUWDqILFu12F/XsTF+9sBP59xlPFKmpVwqXA5xp2thFxZx
BjieDXna/bBKx9iEnoj+5Sfk8FscC+qxbXMqZYl//ywR39RW0/XNOiVQ/SqaCfebxtiAi0cR9uPX
9uug9vu8xtsiY4SroNQVbFaXZ/vbFJtmtFaKysTPShoH8i4vCPewXShN0ScfB1yUmbSxZyDhPRpu
iXqiIzWZXDU6nHITpegvgSTEhB2NfFlY4VVJUA+mt3oFZ633bjvVQfMtERlS3geo+ZXwaHp/pJwO
1U3iZ16+T11hfP34d/35nvhZrkMNMKC5wyp58rMcp46gx9V0OAp9GLFKb6reyj+Zxf7p6dG8tH0X
hqC9zC7vLzPFlHZwkGrydfrmecxjpA+hPxjpLjAj8Vz3M5YgE8XxnW5L1GuO7HH/aEOSzhDlIfnH
jjOvhiBhgyBDPEEJGKRM0Xpf5VkM5Hmklwi3iorCSPKjqZZukNCwG0c7tFZBrsz6k+nyRLvtwf2w
JYpzajXMzCwnJ78pGBI9N2mq8IWk91ZQqJd2IEoMprV35rQOC+8oxZdFF30fxj1pxaK2r//t21vg
Iyz7FrLNRYj//rF2Re71eWjj9gduv0vCsGbamD9Tpv75jThsApcdDQp1lG8nU1bUa0BVFaI6i7ST
FS0IeYToaW4//i1/TNFUVj0s6ewFEfR7gXnyPLMZ4XSPb3jNFmL42nhF8LNLvPyQNKF/3yWAGSZ8
K90WVYPzSkcT3QdwlGYVdHNXf/LB/sPLZVZhqaA5J/lo7JP1AoRXTywJVAAPKXJ3MTtyRiFXSkqA
rYq9bD3EJDiuFYEeIHwFmuFFFOyJG5N02/uPnwwNEN7j+8nH49lLuvY8Hd7ByUTXoYrVUVTAPhBp
S+E7JAJjZZp1D9B4ISuNsYM4KO/StkEZFiKtcxhdz6g7NY0y5J7PRTKZDxpx91dyz9O7Aur7kjqI
WLYjLWdTmE7yUk/gqgBNJD4gGAWsS2C9I+SCeiBqB65w74StEd2Q5TG/miM7OohHOJHO5TDKS/pW
9rcssYyfuOrzZk15tsu3ATy2Rz3BM1iJuvRIAtXBDzYaPn1zYmVs5IDkL6yiorLtNbltnrPCyoHm
yKXz+Z19kX+G2cmaVpOoLBZNCgdvuGAH9KvaIefQjLDwDvSuUZEko34agiEiFMyLy2+NbNGAmnBr
SMEwc6qGwkXotLOaSeIyD3K9mXwfFnxKBcbdlShxxCqrgtwBCEbgx5ocSPgvYw8r4Qg6W36TMa1t
Shlx+YiWH4evilyzPwsIOFsMjQPN5EFEdrnXrbayAwpbkqgsKYjxJryL7KUZ7u/XtiwnY4+RuP7S
2ZV6UF4z35B1YjRr9uvMvYjXsytys/SjzTgDMEHT/q2GU/wNn116UaHPgRtndj5o5mIuf5gjPGOB
8mU6opiCZwd43m03KpBEAzcV/r1GG824hhQ5PxLmki++ycgQx1YK3W164WoiRhwiPog4h0iwdmMC
UED0DN73SqIxnIYwuJUeFOmtP1kCC17YdS+lbVJq44MEJWZrlcM8KMmBStN5viwzZIM4/kx9xZG7
fIrt2f7mlrCzAXso+JAxUub8xnJx569iTeeWRvvE7hn78eCwq66CZF9Bqx434yjcbkNeaI+yoiuK
q6BoWn87lzZTrJmDzbrqOruYNmD2gHIbZDOjpvP02CD6aEDIwPPhFyMiDqytqJrY3FR2AOJ1iZ16
g3EG+JOsUtThFcoPYKluR6h0iADPuib+lzRLt2wt59D7Ja7zcTKI8ZONyhALUFvdNFlqcRgggZFG
hR8CB+lmpyTujx97hQtELU+vnLeVRmK9SaU5IxSakiHbOFC6zyGMOs3OKDJvhI0b6vsaTQml7yKN
nypVa289zHP/DWe/wrHgES6761wvvBxCdpcXIbzBh16g9XjsejDpa2nXQ7oNMqcjybnIQBLasV92
29yrU1pJlFpdwnBQtaz70Q0U2VRDTa7Kgn6zemEzKKlD3eZezAGHhWx6G3vfO8/qFkCiVw79fVYg
s4Qaz16F2ynQqAIkxPw9eu1FBMYm498pjCPoEu85p1v/NNbkoJJE7fWkpMpUM7ItLWEZzEF234Gr
cM6zydXAaIELXvRDHcT7POuovRLsAI1pcnAgrTVOZygVYzc+o5QBxeTV/cRE5Jj1yvRUR/JPnQvz
DJnBkJ41WciIJWhsyT/GQrzKEDV/QdoYVsehNkZ3wxAm2Sool9hL3/R7diMKeNemQSK11xCD51Ux
5vWwa10ALFjB7Z60w5qUrykfNbCHIQ2IPGu7wgIJgA2TLEzLg4xMkCjE2Cl+HaNmjrYlHcwdYiXv
zC0D40LY1FTWkxHW39kcesiA41TcBG07BhufnCF4rH4hfhCL5SwoZsPwN3GJNoi5c5lh01LtjIgQ
7DVwxJRMtMgaJ/pEZRrusFfH9dGMNdsddFlFfTDNInnQWiC3liX8H8ScdkZeXGugDLYDDYmOwI6Z
vhy2ToC5MbvfjaMzgvicQBGUGQqgEVt0mu1rwjatWguU6IsKwtUmlups8ZrbxC16czO95aW3QBS1
tp8cPcVkOEc2iwcJgEG6bkfc4HhGgUMgpZz7TVFgV1ix7aVHAGS7zzZdmznzTemr+DseGH+4kAHL
3kH7ZtuvpR6oiyM3ZBHGFw4vNO0gFWYAVmAad8n8c67c4W4UBjtxEckoWJGriCB2mjeR4e97AkLv
ZjOVuxhaLEpEXAVhf+4p8Ltk/TBOk63hRd+N2vtewOooI6rsaThuCob7QreGXWaQ89fdI1S5IWr4
Hg0uejjYlVBVYLs/5052ZIu9HbIMXXC6o5d2lD25EJZF1rh7FUK46PQSeYXNl5ygjS+rDjcSwLDY
vUub4mvL8u7U7Tmd7vSuSpOrYSKpwMW45FmE51WXs/VcdfcZedC+/cNib0sa19HhX2ghI+Y6Rl8M
jSYHXORxXNgkjrJ4qjB+Z5vtcIy+c8QeF9rfCFWLSQKmuFeH5nVn5Ag8YnSBX8LSQ/jFYW48UI49
p9jE36Vl65kSoVXemsVNFHrjxmyafeK196DOdma0xIAW1SUgI6Zd3Ae49G7xsBy1wZbdHYs7rdRX
9hr3rbEobXU8fDNLTx1IRt1XE6ypWG6bNrjEnnLO+/8CVe5BotRaNO+rTIsvoGdvEZMeZfbgR5e2
LNQGk18AjxckPF+ZRgD+M2uiM4+NYlgE8Hkj/WDV0aUTC9THmBn3NsrVdqTuHiXDHbHy+6EnT6J2
vKMy7YewTV+Q0q4bLeQm7+t9OYhdaBBdWeUllkf7aTTEjQUvKY0pYJuVeScSjUIUx1HtS0p8BqhU
pXB6g33VVXxnxyiLUx9iFm4uhjkiXiOPuI0bt5BPvTV8NZonm1SpyEh/pKC0W9C98MNLRvl4QZzG
NhhiNkTFNRpFzCCGhdfdsr/5CS9+nDA6oQI+s+JyE4XT+TAvUvx0AwjkFasrpNt8fk3sbwMdzkFO
10Mkv+aMp1VHaMHsmoeok82XAVttz+HfJZI+FMOWrMhXh33LNPYQnKK9bBq5sqN02NRaPQujXUKK
s5s8gdcl+Spgs0Gn6L4z8K8r2ObHilzkbUdIwrqpxi+dGhqCrfQPNIsY8xIjpf9kFYpdEswb6Hvl
Jboq80KZobdjYfa/xnw6ztEEioMy5UBa+8EMR/vg1+oigzZXeP5FIxGg6wqkS24bVy4mexZsNiCk
J/8XZ2e22zbSbeEnIsDiXLciJVuep9hxboiMnMfi/PT/x5ybSBYs9EHfNNCdUCSLVXuvvYbLkHLm
IlbZrzLNYh9rg99I015GT7y7bYxvH/H2gwP5W9W1q+8JTs5CwGBLx0sDP/mbrLCnV6c0tW+GjMSv
wsgjwlwEoaR0kYaDl7NKma3ini4fpQdPcWPTlVBEmqWUQYezC3kncSOR08dIGHW0Z3DuMZ4lgqit
0HTEKk+wXDa65Wu6FILZZDwnJUnmGCWSgDpkd67XOGI7N3T/ubmeLcqIqpBwoQrrI1SuxMmi2xhx
Km8r/aJLIyw/lloTgaVEch9KO7HQuqzCt84xSXdpKodz2p6JFycdl/huXa/IfugILLC2XjHM5PrB
GMxW231KH/iXZsQiMhuIFuSH7km2I0IC/3SkX01TzaguGXLwF3Re/52eoXxsjHh6IgdtSHdZFAOO
kv/Sjr5tkdywMbS6kkHTenCw+zT+1llDyOo1q+bRHfi8sHLJPGKpvGxkA6Pbh+Zpzt5moH2+6sqp
UawfcoWCmuz23ifTvoV17i4YN6x6h8ZXeY5ixWqbpvAnjpcnj4wG+L14VuqaVFv0PCOe4Nma0dzD
C8bOZuwxzBTw5DEMn0TL8AsfjE1ZeM6TtBscwJgPE0bccqBMG9SmWQ5SV4t5F481lWkBe+MPBi5k
jY5GO+A/g3UcUnMNU5HAHM3V+ckdKXBHI8NuLgYbGK7xaseuBgm6+WTmTMvvELhAGUZXycAD7D66
lngsisDUR4U9m9bbf1J0qcDYTR+9WQNdKqKYPP4hpCbqrZN17avWieGmwlN8nemSw+7bIWGIfI9K
xy7TUOmt6xUc7k7aQenNIrL0fLiVBMoaIjXZv+Vk/FhNpJptMonlS5562BsxDwpfXbIbfthrnA2a
tFLglBXjJKf1eg1vp+9usfYXxb4YMDgPhIkXoJ8069wDk1+Z7ig0h+iqago5B15PLgeLs2GOi/Bc
v3Gl23mXC1ELrR85MnnKRlFcI26s3ogfHO6IYeO2Z1z4C2KrUJADhdHq43yjY7+Nem2lFy0g97Dn
XWqMLDS+sXEb0g/Fwqnu9WTmrl7RhcfIQ8d4qQnraI+gF/3ahKKDaKXEHXyvIA9tgzNP/4P47OoB
IanJR23hzOJg1f06Zjl89zRfh1+wFGwm1iFfIpTp0vuaSigOm2XGm5ecj3rcK2Tba3WkF2RYoLL2
zR4WaWCnYfKoRQqfE1QLjLUSp0/x8FzNSxYMlExco9vhrjURE6NNKscf9BgJ839z6bodksDqVrgN
5lxmocU/av7AVycz3YLz1zOaAMcvDxyxICYlhf+OjxFPu3sQuJJ8X2TOLGToNeM7EvPqlnFwL3yJ
Jq3aaBTdPzWK5sdEFAtdAakS3kWhLIzf29ADgGn7pO6DMDVi6oYxJL1VYfjiblqL0JmdVmFnge3R
INS2XgbbvoxqiF8PTHnaOnDHpf+5Cry7wCtM+exEY/nAXzu85wQSc6BjNPMcI5yly6aLRGygmu6P
aMrwqalS9d61kLq3MwphwqhADGiAaivG34UedLhNxy7Gl6wk7zRamczbtrKoZvEcApOVZHNDNsFf
HbfExNKmTWpAf996UiRvRMnmb6GEM7ixXAjoBERkLXi/U9y3Wp6PfPc5xaRWR3WzKcEJ3E1dLJCs
TZQLN0mrxdkWJ11s04cuajLfjCa+F8JfQ8I4aGhoI2rCsphh6r9GV0/cYLD19q1aTW99oxMGDv26
G18tEPst1AUjQQluygIgJZhA2CAzCueicO3rFJaxP5CvGftjUmrXOh0qALft3eY6yXU+bWz/EwgG
r0bip8m1ZQkqfLI0OwUB0nr8BthDSQ4xjb//N3p30GjKf/zTQ6rabOpfqWbJeRJWSIUVLTZucDK2
44cZsclLpDvqS4X/FodXVIzWFriCNdGkHYe2nAA7gk6b3Y5sescy/VFMcs+aw1LAwX/G3rRjho1Z
ZeN6fWGjzb4SHZSMYFIuyQqpExNaPi4yeoiRYCnfSGdszgeUjqiRMTYnzkxWg7dZUBteMxU2rW1O
hGgD935wb3Ur1dAPCiQ3DdqBcAOZTv8+N3Stu6Fu9ffeaZffxjzUP7DIstR+mRr3FqlG7G5Mct4f
5ziRqN+Il3hGzdiBuKiEJRa2Tp0HqeVGzQUNNJG4gGjlt9CZ1bQR04Dx5IhHloZOrBh/4I0FI5M9
i/RCa2pkEqioVySRdSgxsHwgKmNUS4/Y2ekxXwMXrFsyZR3SMKqwTB+BAiz9qpMKtXVHgHJ70bjZ
gheSFd13Aihsi46WwgbvV1PbVn2J74AFCb0PCGCNHuy2ZjFg/kr2bSZhAfr4FPUYbKFDx9asFfnX
outtVFS9YhFrvUG9bNZ0OBpo6WQsZM+hrKi+pZkszC1e6AXhEdrSXPbFnP20UJPfmlPW3aHAZE3h
q1s7OyRSzWtaK7LFhiW7zeyGTUy3La04RzxYZ/6HWCeDXMiGjmHBTfXcdYD2z6AFswfEpmWOBxuZ
3Hwd3kheQudm7bMFYPjujmSazOSn3i3xoL1R6k1f6skxx4sWyhkoI0M3PIo0puHgMfp4qQavri+G
vNb/NMPS3oYLjoI7eDuhvoMqWjyQbztSPudGwsdA/IpBo+ymv70CpUgQxRyxmx5aFSG4hFO/Gb07
oxnJemiykZqm214VtufH4HMOH0MU3qQKIHJvT/qE4UDZDD8y1AC/7KZI643gYFiFp7LEpQAMirfN
jvw5XPwBLHaYsLChuwxbYB4ekzWpDkpcCNHbY0bf/FZlLn/ENVKJ/3wVAyURrA0bBSvjj8PXpJtt
QfihQjbbhckNGF+H/60adp9f5cjbhyELF2CO6BoudGhIoUerYYbrULkJijMvM8pN7RkSD0FU0nZB
JBUETnlbTiVGwDYWDpGY9dtmWmFYyMzaN701tGd7zuyLiZyyIsAebrkG+Imv8hxPPzV59rPlzOM2
oogJPv/h67DiYBWvv9uGHM9oG/KsczTdTsgP8Eq9IQfAmq1tVcf4LYc4kSpbnaOYfiCb8YwIkjVg
njDgxgLpaFYxqTgMiTApfc7IcqVVk97qL4R3WsHQJj2ZhF2rLoF20c50SsRfRtkl+naCCuAxjUS3
bnNgm0yFtf7MxPnEWpSwldbfZzFNWYUC/37MRroI0g4SgjRUmV5j3z7dgnKd4YGcugjsFwG7lmsw
EDu8iBgko3MM7n0wpGSLJ7m75s5pZzYm8XGI6UD8hjFvrAZujIeOpjBIfntyOyWthpzskjO5Fy+1
SwgaBoEaEd4xCYhgCClgOF7Cmf4L9TSwaCh0DXt6gMzYRzaO5rzQag937hRfEzdsFe1y4QKmeXoV
Em5VzAI8JrUAl8I2j3+6SUzKikpKq95WnqUcjMfhU23sucneQdEpzKwkm6fbLAkBOOgVLZrzpEae
74YdwfSuTHU36DPiZSFaTd1t3LkNXuTZ6D4LovFinyE6SjvS0A392jFJTveZhhPD2Bk6zaV09Oi1
76XxZxlDoBii398U9g7YzDNx+qPKRf3AFiHtL5mS4RhXZkgJ/KItnN+L3uCSL01vagKLEkq+DSQ7
wT0wOtv1pY4SnKSUPiRAxhmT984om3e2yO4ho7bFSdW28re472jn5ypFIS5pFY1dhSqpu1nMmXbQ
iCw8HEQODB2EpU2ECBq2/GubZJA9EPBjJa4vFGzYesoOAT04l+Yny9DtVe3JX5aLPjOa4Yxsa1Eu
78yRSTfVuqUUOx0lJj55rkL7pqaBuMeQWgSPQmYnmxnpwxueGuMX8jAHjRFCClrdDI4g45Ep2LAZ
GRyu2l2NqLBcw/PEd8tE3Fl5yRR7LpcpCuBj5Zi+93H5nNFN0S/S3N5wd+mfpB7oH7u5GLSt6q3k
T5YX/fPoJe4TIOd8hxfMQhj76EXXyYClY1a34PBtaIHUdbKxSOkt3fyHUC5W2509vHy+v32c1lLc
wfxGAYRIzDSPBVuyldgDywyrpj5dpp2Yuakp9fo/dk1o1N5tmA+C83hjc9H28B4QFXsdhu8i1K4N
tLbniFLi447LABlZC9QahuLsNYe7gEEyYctIpUb7G9VYqDouXZey3sqJiY8R5+KatAnz3izZ9BjU
llstL16MfgKPB4W6aixpB7NSQKpWGJ45kk//Nn4WKhIHiv7RzoERvYcjbF37s50IFLdtvLOr8Kn0
cPA+817WA/Hw4IENx4wYGiq0DnhPh48B1laKOVBUU6qPjPVm1bp/ZMWo1i6q1JcmzsH2CqNUqdPt
YApJv+uz6H0Rnr66pnj2ZkDPfKMic972U1ZeeZ3OXCkF3K9aI/xy5ueud378c9GPMe0nS52NZH1y
/1R7E6SZnI+3Qi0ZF5dJ2nRYeEqFs4Qy9j0y3R0bXBKkFPdXDj9+S+PeX2Fk9iaLCNdMoIInRkER
AKKp33oqMlDIFxaKoNqDGzKJ5kzdsx4mH34w+hTT1aHkWceEmZr0xLEb0SbVS+XuKlKY/UhWvFnD
+Vn1SEDPPKCVwnF0PSjksBBWCjM2XEfvs9c14FOBTN2xw+EupSXaVpZF5GJht3uIY/au6Rf9aXQN
JPKoaAPTJYORmrn4j/RtOEJQEKjJkZ9S8x2vYV3MZCIwHfRt0Xe/tRR7rMUbyx1GJ/m+mErnDONq
ffNHNw7BGZ4a8Dp3f5xug7epHbczeBXxT+W9Y6nya+EM7s1oZemZAuLUpaAHs29YKB5166hY87QY
JHdkFKhHEYLoxMAYKUPyam3KBC+Wz9/ox2oFANHmQToe6hle6uGKz4B09ajhA9VJndgkk0SVZGfL
uWrlxIeFCNM2dZt6heLriBqUsZRKSB01VupRTYYuZIA3DxJkuGUsutjkmpoCX1yL5NYHMiBwxxE2
fKVN3mhQX91sQk2OdL4hZgJ2BCD72D0as+e8DAo9PohLsRBMhybsdcH5ezrzlZ14I2zlgikZ755X
c1Q3anWSABbHtS9cQsiMadLuklKQbi965/Xz9/Hxg4aAAe5InY5sFRXL4ftohrAVs7cUfj1mw2Xc
ZsteE0W956bIQ1uzaP/79daNGZEn4tkP10vDKqx7kDfsYIiugfW7lowdYRGy8O6TBb3bmcPn40qw
oVXRT3Mq0pEck+yHToyuwH8D8RspPuNihM+dEZb7trbSaxyfGWT0Ufc8C29hUlVm+Zke4MQDxjRQ
0kMwSRcQvA4fcI0nk0WZWfhFUtp35phGAR4x7RUmeEyvTGqnzx/wxw8M7SSXQnbn2bReRyuf4Vyh
t0NZ+5N6m7CTBmw880Q/rs6V80fsFqRihJHmUVMaN6Oo3LnGdhnnsw0mU95eGkmNreEwn9maPt4M
l8K+bzVlpaVcnX//PR9rJLNa2+DPjRNs9Kb4qtn55X/lYrMj4SqMvwGSJRQpx/oBg2wXgtvbxGfk
mb80UWk/zVbKGDGLz1FBPzLrVoGC4SERIDoNAuV6x/+c+IszwvSxGwIsZ6e/miCp+O3AJAH3Cy4W
mnr0LS80MjEhq+/S0oj7IDFq5/bzRXLqFeJX7NI1Y0Nk2ce/At3zKrNJwbpFh5doP+6ttHyVbayf
OcdOvUHAGIEqE7UCG9rh/SJnSSsnoQ1JCRvfQ6Fc9vW0mGcW/QcRHq9QsCbRjCMohM17dBn4NZ4x
uIqIGQ19hq8Go3psALWMQOub4qc5GcXW6Of2teqySACnFPp7UuukBSHRfI4jy7hh3LKA59iuwkpZ
d0djI5YxLolYwP/jzO898VQAOSmFUTmjSjt+KiplZAX7Z+3ZFYhuPhG5UtXNmWe/bi2HNQRCep4L
w8oVijl+y70ulZgZ6DAcH4ob8pzcx9gc1BbgMf3Srjl9EAwmdWZtnbo3B6dU9iDDXfUGh29ckMeV
QjEjpRwS/l42bo2ori7O3NvHbR2Jzappstgd2O+OVnCWDbiG1bD1YvSVRcA0O538yGpSjuXCURiI
GXVsbN0IfT1EmCp9wHw5s89shSfu1TDxEafIkKbxwRwW0ywl/vJhG6GK67kavW2OpcB/Xy0Gigne
Ijsu/xwt7oZ4b4m9NFrN1UMUCiIuR5hinrmXE2Ajr20lwhswWtjaj0oB/KQKWKdQz1avbqBfVX+f
iioiL6ENxR4aJnHwITpzwcALCCOxgwEtB6x5TKWZaLqEd6jpVnK4k2w3E/Yta4907dnrrswo1Ggv
JxwjB+Y5/3kzo3vihACm4Ng7Vp4R2hhj0E0MgKFcd1e2UB+haF0zepzPPKJTu7dpAMPS/NAK8Ekd
rm3klIMNfMTubS7UsAtmilvUpPW9Riv0mOIDuzeWuH3M2sXZY23O0FMr5RlHnhNI3Io7u3gnsXvj
hXO09mtngvrjAWdNXeYQQQm599auZgtydqjqQPPiP+0Um1uP6vGCMabDaAt/wsmbMrhwrRl0kEwC
VRXINKvc2rcLOj3CwAEriMyJcDh1mXCneQ6cCM16o2P88zrNojzzOE/sT+ZKLkcAiTQCg4XDpxmK
hnZL4BJkVeb8yrjFe6YTwjAPZGAr9FF+Qbcen3l6J44+VIo6Ui9s59dQgcOL5lUH7XnkAMZEAeZI
L9Ib1Tdw+UjtO1P6GZbBX3a0Azt0yoxx/qLgxzARE/AshuSobUi2qkD5yGzE7ZWwFBw+chhv+lAx
2FfoxNDAF1n2kmSL3OqR2Tx25GRovqYTAI0fYZhIDyQJE0rqSFT+RPcs6cviIBFg8JbDLpVL0w5b
U7lGc4FCU/Dnwsq0r1zXm74usHR+1s5i/qiAaQriuWbjboBvT6IOVrKoQkOmn6hyVIE7g6h0Rm7G
SIpyspS4EeQeCW4uQ/CHLhYjdvI9AXJID52vWla611VWk+6F7mS6w7MWUGzwGnEHT53EGWswtNh3
u6b+3WOMUuEbaFTtJp9dhXeaRb7ABvcy56XvbPE2RFP91YS3TkBg7dbzE36JlrFvtBgEzS0a7aob
a8ajbF/plZTxDPbL8Pkp1yOH5BWpQTVv47ElmKlfNPseB/wMQei4uL8TR89bfAPn5jamvWoCSEB1
GKBDV3xB3jhKiDJFGBPzI5DVCApPl0SxAmKhLKBt+eis4Q06sgTHsglH0Dc6pPMQNwdCAL3IJgOK
jHs8+DGNmu96Z87MXScS/b1yZGSDBar5qQ2LaA4YirffnarA5aA1oyzdEp8ZExeWl/ylsiSVK6Bw
a28ga3lakC8tcSVFWK7BSlpnJDstt8BGWVY1zGurHibfm7qlu1jIx8YOBQZ6FQjmU1ejLDAfrGtv
+CLWiZ+vgQE0wTil9T63GSLeYPBZXYUFc2kMxSz1C5R5WfxG6UkeZJ0T3w594lRbpAT9bd7I2cC8
Olrpd3iFez50WO93DFbP++TWbtxaN/CQxtSR9Yl7NRk5CreuLfC3TqMwalWx66x6snAhz7xfAB9T
dtXieY9LM5KmwO7rWQvgsU/21tPG5Z24+X7yO30YkyABKlvN+aibiZdMAA+MCa4oJAcPPG+0ZXSv
dzOG2TEeo0wjRrxQ/RoXzXRb6U7+k60EQ/mmykoc7sb1URMdM3RYeUekopGmNNW7BS1as+1r1TSX
uM6WHixwhYEyU+5m2RXOaNXgytXgXOJWnwD4K1GbrHY8/TYsvgLAMa7M62XQmJ02ejZ/a1sRDle2
UXfk0GVO7m4J32EaCQc3l0iDxZRvtKbEm5OQILCQJo6y5WIeptZBTSeq+q512JdvGytPMDrjk2OW
Umuugfwrccv9Ug9QiyM+2Xmbtt74HLlVhLn6ANaDWW8y3lTw+d+YiOs/LZw1ca7lXIQCViDaDSCj
1mKrRU5v3ss+wwApmYwI5UYS/Uo6vXwZK6J+AlcJu7qx8H1e6YpEmGxSh0HB1husHgJ5G4Y/rHnu
XpWbGR4cs9H93VB+MYccVDZus0UjiLBV/RDdDx549IaREGZ1cx/Kd1iUIZSigRhYGD5fNCr1p7jA
YrbQR8o1qKwl/oNevsD0sDtxlfZFa24z3Yl+zYidvwAeVK+f1xMnijr0uEy5mHfRuRyP4G10imRk
0t8iEfD8nDLyrtD07NfnV/l4DjHSdYGpSY2hfjwuznEqhUA3cRXN7TZGcxPhktOku88v8vFWQFAs
mqM1VwLt5tEJKzqzA8jj0KiZxm7dZmCNm/LcmPPErcBhQeHEQ5M0tUdVUapgjsXYitB85e3e7mx9
56RT8aCIZw4+v6GPZf/q3gUcytB3TY1ZS4p/2ucMa1F+Q5vDI61g29gj/p6QB/WvndW3t00T4qGH
rlq9NFobjZd2GmlnipYT8+b1raG7hbGnY2t01N8UUktjJQmES1nGyHdUrDoa96zOLuwU052gs7vw
O+AkYWB8bPEDLvHmuxabzpU2oFC+kFbUbMucnIgzhfAHBy0QVQsvIqwH1qEC0OHh06lij4RuvKog
Ginry8xASL+aB7tHhWSkP1VhWT9HzO5NmFIDJYMTCTYhu1IVIQrCaU0sRmX5lkMh7XFoicvvn788
48RyhNciLYZJOhPUY9YElJbZFQNMc8LmUjI/ZxifG4JLZRwsWgOPBAMwG0qzF7rtxjYVoQ/kAFLi
lLVm43aJ2+539GztwzCohZRhZ03WXtk097Y1lPB44om/EFeVHMaEZlty4zaN1lxoMs72HdEIwwZ/
BmzTmr6p1ZmlKdYXf1jsrWYMHiwEkDfexBFYlUrZTaMzlUzUjHqktc7M2zJUwy9n1Pu7OSRSxR8K
Q/a+heXNz1J1NaOdVODNHzHGDRZK9beWGmZLwJun7W2R9U+xA264EWolvZO1USdndogTLQ2WWUB5
DHaZGuKtebhmwLiafpIAsvk67jIws332TBx0G7fMntXQz/BOdfFzyZbkW2yZKWbwg1Gc+xUf5zzM
AnSg6NUDFqO5o5Xb11h4RFhQ0M5nQ3hdiYhRtu1Nci32FEMug1LZzyy3hJyWey2EegJ6Rs6u2H1s
I9P6/flSFSc2GmA607ZoFZirHtuwrebCYZbCvAlTfbiYrUxeFgqH7nYkwj4yrOkqNWviYLxG32Zl
Mj90aTx9wa4DGYvIyJUvwzAYkS1vQd7nS2r+jGS80LmYSOW77RiynFl+zsfVBybLXo9KAKzgWI8t
NBgoY95hHJuZ1iqh7/YQydAmzkv+QtD4ua77xLfMwBI8XXBSMr48emNDjzawCKfcdwAn7mC41pcN
sTiXn7+HE6+BLs3zQPRwWnOPG6h8bByjL70Mkp8dy4BEYNKJbdFlrwi/DcqOZfJ8q1FOScCtDC0f
0+7iy+e/4eOT9dhCVlCdbpSfcfRdL24+EdQKjNb1sv+aiIqQm7ybX+3FNsn+FcmZ652Y5dOe0Rj/
nQgzyz465DoDF/MWJQeNl+kSbCHTXxx64rFJafxANa1b0syIn7esIehSO927WutAJ1k6tP7eYEBM
mbMHC+ux/RIm5xroEzgRViy0pCuAzVDleF4o+xJShwlO5LWVqB5Sb1zibdFK56dj1iXhw0zYH3SR
qW8m80MJGRaRUDB6WXOLX0yG+DEk3gKhgh5C7KlW1RTYfPM9ytvosczj5lvbo9byTUPZVzHKtvjM
p3KCvQFTmV2LFwoWwFZ9uOfNaSuNKAZQU1kFhbNECcE5EkOpCXoywoj3Kgv3twf5/En1Y/QK0U+M
ULWtgUyjtprOlBTrp3J4cLDVkN+2VhPMRI+BN2XoKp1mA/CZceglqT0OSqXOugYnP0fFOAGUe8xR
ACQY+K5H8IpY/FNAGWYyo8/A900tqbPDrL+7Khcnf87HiYyauDfRklrKCDgR+g1m6eo+N+3oWgmn
JjW2HfZMdsu7THaSmIOm2mtaSn4LDcI5r+ePpymRBMwgVjrsWtIcla5dDBGrw1fPn81Rfzcn1SG2
07vrikyVGxcnRJSnQ72XeFOcMyI98T6oLikkPRNOISXt4TPq9dBsF7MqfM3sa0FkdL8mlBSD2PYG
OrbLMF06CEZuI38M6TB+kfqg9C2pDL2HzqtUN2USl2WwqMJdg7pnyGUOQT7mmWW8/oyjZWMyvOHM
NHSq++Md2FXDssSrx7+ZefkNPXYUOIIomM93v1PvAXSOjc+2xcr6OHwYsqGBRLyf+QSfDs9ZQXow
9TZox0KQyV2nmmmXROQhpJ3VnKkXT5TanGMM5phi4gvMcXN4bdcezcli4/AXEjUvqK07sqSIGlSx
hrYbDkiKi0MVTjuUuvN9LmEtEAFsNl+syuP/p19/slXcnsMtT/0uGzNkSjx3BZ2PWUaRIVsmaMSq
0cqnFoEIYfRcLbT/biZN2FZG+sNqCRQwCiPD9aAUL6RIZtPWLjx3HzbkqvnYbJ7jjp9YtrbggwG5
5+Tg2zl8WrgYGXUWI2NZ0n55LoAHtqBY9j7zrOK/71g0lDjjrZQziSXH4aWcWZhwbQkFriQODW3d
E3adJNltNTrn6oy/PoWHyxwOrfe3nfk7cT7aseKw5+XHFrbMdW7N9+jnCsI5OY/3MZOIO4TSZE9n
cY2uSSOLgZ/jhGgrlTTfsrQFPaiKJX5pYHqITaL38YPpVRH8UZf/yKvD+zl04oKgZDed3xbDxFRX
UtmQjCUL3b3zho4chE5pzjeIR+INxwf1lqNcfBWa+GnIWn/txKB/ax11xRguJ+G7yYYtoWgJxh7l
ovswRCw6xC5vIgLVXaXvwqQzH5VUug1fVYcs2TV8AIB8qVyCVBTYD2g59HVfqwfGZ4NWxMNmqmX4
W4woBy+yXE5iFzMX6jfr3I/GrSwk1hk6DH5Q5jJb/GENVt5IiEqvSdiSSoO8Y/oRhi0HMJUi6UZl
Mixv9jzhECBIBiv54wm51qpzGkJi+PT+5AYbyoUFZ4Hg99bJX8zIcc619OtaOXq/8OoMfXVBhBRy
bDCOEhz5kgVYx/MM96oXVmC1ctyRm0GwdDFHiP0mdWZX+3umHl8VchX8IHQ6OhZChys4G8l7US1V
lJxRm9kQXG9sFOQPS6o74IaT6wQKiSM0Y224HBm3BAlpNRe5WRiPrS6XHbRYax+hYaKd0xt5Q+KS
fWZUcaJO+ctdcjHHJSBDHNvfmXZYaD0wr+8iU9+SVJkFnDc5c5+VsQNfyYNMDQhO6rt5X2mzdpMP
znQh4hBp3OfHgPlxd8HT3rJdGgy+fOCXwweGyC8kPQ/V4eS03q291CArYGNDGUyFnv9G3zxNgCFe
muxSNdb/F2ZubD1RCuZS0H6/Z02FfwwC9gQ6bJ5gJCLrKn2Jk9WzWNNHlkAH8fHWFAO2I2Hdalog
bBwnkATTdDJzMxlbWU2fyEvk667jI9WcE5hE0vyVLCPSx4WU+Pt2dsKfqiv7nowcZ77HEra5YihW
v/eurrrHzx/MieXLiAeOFs0JOpDjkSD07Ajfk0b51qL1+M2Y3S+aUhG0RRRuUiY+TFXicyyqjyeQ
iaEfAJjBEBHG3ppo8G8ZF4PfIiO11yL5CR2335HBGZFW758deX7swA74RMdWdlVaDj0tWO0H3/ZP
v5/2+4vN1r8cN8HjuDnD9jnxUR5c6/i8nyM4/KRg1v717mXHhS4uLv48Xz+euczf4/nw218vY1FY
4h0GI+vo4VWjHim457VP9t6X6abx54fh0r7Od5OPDY5Pot8FLjl7DEqiYHnQdvL98yVz4rs+xH7X
b+2fIryCazgmAuy32Px42uzf/e3jmVV5ooc8vMRRMdDWbt9G6yUY3G3y4Dey4O1vchk3z9kuCbCE
OlMR/P3+Dx/q4QWPSwIvwskSRMvHbny7BF1Q+/mtucd5ODCDctfcyjtxoT1ll9NlvNP8eScvql2+
FdtqZ2+xa9qUt/Olt20D/cwu+mHjcsFqoQStY2b+9ZhMGaoEXjXeNX6ba8UebZu6Qt8J4bEmCOvM
i/2wGXABRr3rfBlghMro8MVSejIO4/z1vRLfsW04ac0vBk7iJQnj9Jtm9T0HdoQBO65r43M2auQ7
MGWwb2NjEb9aQ/xx2l7fFLO5vNiNO/+OHTYsBjvL25lf+qF5YLBB7wDut3bAkBMPf2kXKttOmqZG
xWd7kBjmEjeyfpxHe2eJZk5uRYr0LKjQbtlEqsb2iEnGNDaPpdfHzBPwSiQJh8HMvOlToOx7Egia
M2/uL/n0YE25gB/APrpYOYCUmoc/suy6mrdnIpYHgPs+AeP+me0CZY4sjPDNtRe8bt3JmX9GdZq+
DouOSZYiGn4mmyv1LD9Cd5z4OYFEiGHEWER7fajhcI89joR7jB5pbOVf9KKDz37B/eF3E1k1eqE8
GrIhwDvLq7cGU+gaUSW0zQtpVot1ppH7uB+4zDQgUvLWeRPQmQ7v03K70h0zSGBqKKz9kIr4Rm8s
a1c0mIm1de4FS8Zwvxe4xMU90L5Efr1tSTv4f/0SiHqcY+vnfLzbd1SXZl5yEsd98e4xw94YtrqI
De0qosu7MIZpB9Vq787lGDRLwTg0l2fa779VzdFbZ8JDNQhNHFLI8VsPOc8r5a6/wVDjHbwTyrB4
SPV3B5e2cKOiQvgwfaiuXZ05YYSt0KiLaBdCU3lYmUCBistlP5ahe6miWL+VFvPjEPfEG2LN+11S
hg1GTNN0QcI68SIhaDeDUB37h4zotspqd3Cxom3RtJgxqK7ZeSUOGpXe4QJeeca117bn8uk/blLc
KDMRxA4rL/CvxfU/JwJxt3mnpE3Fr2T4sujTsO2q3t1hqNo8ff7pn7oUuA8LzTBNcNujjRr3o6zt
EpQhvcVYVuTOtCPINd4gXqsuP7+Uue53h68SaAIwcoX1ubNjH8nO1eaoadLGLzs7DLJ+LgM9V9VF
0hXG1rAjMghgEuMrYqXCD3EtIA8HMHEkOxQbDGJWKDh1gEbd+WYUWnQ10R74RE03b4aJwA/XCIsP
Owa+mqboKaTH2HYZHASV1REWqDC8DWKld1NW9MzZ+1Lfm87c7EvyO26auarPEH4+omtMJ9cqcO0q
YHsfg1YuZgFxUZpMoiBtxFeYdWkPGTGV1Q527KBd5NwAInXg5OQS1Ih6bcxrpr5Ywff4P4etS28b
lfz4GLIAri3whx6LvjX1df1OAJP6ygD4/C19wLf50STOgOGvXxyQ1+HuY0rQrnj5q90ckjsBx+++
SdX87s4ShHBJzm0yHw/J9Xp4YCAmhcd2XDGjkpskuoPCd3HI0Tamjq1qB1f0u4xb2M65NwCUpOrM
XX5wicdeFcRmndzS9KGWNQ5v00osWAeZVvpIxMOd16n+OuoT7bXHZuoaoSii4Qwt42bSSjeYV8ej
UY/X2E+y1/2h9MTF54/94wm8TrI5gVkxINHHcE3h9aMhkXUjrIdY1EDIuNBiwzxzlVO3zbfuMJ93
oAEwGzq8bcIhsqwYEONXc+vdYPYefZmNJvfRccV7XBjsIMwK667Cxe5htgpmw+kw3diTRkp4MbVn
St8T757fAUkAdT6MgWPP+n4h3BPXvMJf3EJuxn5kajTVxk61TX/ZKFP+0SNJVfKfH/XBVY/KMiQg
WYj9TQGjAzoQpGg9GOPpHN365KNGQQCJCjyfycZRzd3lGWRg2jIfZnfxnNpNvIWvZvmhTFI22sR9
SxBXPv+PvTNbjlu7tuyvOM47fNFvoOIePyCRHfueFF8QpESh3+jbr68B2bdKTDKYpfey44StQ0nI
BDZ2s9acYzbtlK5jQGcbrYkIl9cm7d6JAu1Pddioo9n3cjpkFWWEHRRPlbqvNGlEtI01ZEehrVg7
C/b2kSn+o+aAy4BZcNlMUk7BHH4wvsw50qPeRXNAzeSJwOHmJtK14QE4dPhjDCb9m17qbbYu8lxu
9XwGHwEuqALLJxLa35WIaQjV05jQjMizav3HT/7XIofdYukiHqpsoo4pSAoeSUgXGXKam53aaWXt
v77KJ0sqrRtgyQDSEYEeLqm4eCZhxogO0DrbHqnu5LVlCbp729WO7NA+mTWA2C9HGRNzIJa997fb
KdwZvQSzxiTC+ExOGVpS0LXz7dff6ONRnIrGL42NCTSUKu/BdawwLqVrgngaCdW4ReOnYYuTXW3e
0oGtw20fhcGPVI17ax/lI6yF1oz6W9p/0SIibmIF40VZxUvILL2DoJnzAjaiw7krKAlx+fMX3ECA
iagGHTilkeUB/bZ9IrsBil9LTayYES3TqHNPoRUdy6v65DFT8acPgmsDR5d5sE0vokJ32pi6fqKF
EiKg2qwNxcwrcPjzsbf34wF+MedAWcdtij/PPuyy1hYQqCjLOUWXA1t/BfpuXmvyUua0PrJCgxQ5
G7PvyEKc6wbJhGkhlVUQmu7lXIWK36k9W93aba9HxHhH9uiffTosg0zhqGsMGgAHi6lWTm6E344o
bJJXOm9G/Pumz6H9yr5cc84ntmL2PsFYeVEmBqrDNpP9jW04ARgA3o8AqJdKxjFZ1ACbDTg00qsr
VTsm1vrkbYGJgrycLjqencOjBBlpFMoRDLHVEPW+03EKz8ZR8YrB6DrY5aKDQEy+zLTo8g9Gn1nQ
5pZjV0Nkr+GN5oPwRjdofJ28PdTNcewL8G4XSdFEFwXsZIDj7hx9A538OGuK4SMTLI9Ny5/svIlq
JBlxaQVB6zgYq2BzaxTGiCX6QgzXpdni6ler9CdQ73ljDlO3Q0W3VpL8reXYvDZH0pbx9eXrI/PI
sr14f28os5nsPojR5ox7uDwAiiWtrpsJqYhldVN0SbGtgiTZur1e7VtqnK9mmale7yTk0fTThC1h
+JE6+rU+wGzCEw6UXCNhz4B+uykcbIYjp691a476upvT0P/6837cn6C6gH2C6RaVn2kdjGvYx65V
Sp6ioqBNbpvCOQew655mxkh2UKyWWyUbnD/NMRBonngxft0jqkYH+4ZhCBcidldR5lDb86mwzAvU
i+axDfDHYUpXW8dPvFhGdDbf7yfJQtOBGgoCT7omg9VWttSOC4ShT045mBcAP2ExAQJ0X2w7gjFM
8UTXVtKCfwZmJMge7KiNXgGDp8f0GB8PIOis8O4B3LFpYx/e9CLrGqVVS0T/Im83daAEZwQdGveD
bIxnPAPHQmg+WdzIrrCgd5AZhe7il5Lvt+WispSwSiwuaPZo3Fk8iNvLNHN+cvQ6RINm6/kr9uDp
ijgSMW+E1RvFmhZEum4qg39RsJlJ1nUUlSd1kKRvWRrkgsTykcbd1+Px45KzrGYoJjlOqqz4B7t3
MuHnDNt5tSLdmvd2DqOLsKUskWTOfGTof5wrjSW3jRYGHjOOZwczhjLgVCrKpexSFA6nsgID5DQf
27988oIxR+LToqfPvbeXT/HbrY8IYQ8Vlb6bKMC/YhAonNfZ0MMTxVUnSM+QztHbG7V6jAv2yZ1c
ApB0c9k34RY9mKRDN86AWpJgI7W6WodN7/rSlKnnmn14ZDv40aAlIPRyIVgk7AlR5b7/ko5MUKSZ
y7WCVDqrEtH7m6wxa3pg9Vuy7UdDyVdQzWd3MwqCgNeCqWbelZlNZIKigDn12FASympXrgK/mI7w
ys6dKFxBPqz1fUi6Hzj1sKsoF+hV4CvuEDyXNoh0r8e+4JKAwQHgyC7rk2eH3gEVCPJ4vNiHfq1Y
yQmMDAN8b9k0fjMntdg7+QARFRT3NcIoDAXamN5+/QZ8MiwJzEG6znaU/vAhQ8sJqcJlM/cStVGw
LqkcekYyqEcOSx8bajwyKAiL5BNvH8S1949s1LohbTSXy8CA9+qcRApPjSCTKkAJZi9GarDnCGlR
QTaZngsMxeiUAZOgTKVgHynOfnTn5qhf/OM9J50PSYfG56NYcvi+iGiphWZ4pSo1d3rGRtfhzEOI
Gg/8DymyuriK60RDIRkNmCooP9mqJ7REbOfI0SfIqhUmZlsPROjJJhPPxDaAk+ijiTOwmj58/bQ+
TuUmOk16r7QVCG47bKs7mUljtlSxdhG38WxnEeYUgC3+ZEMX9trMjrZfX/CTB0eiJ8sZJSUEbUIc
LJ7MvCT0KMR65kVlrOEb2dDnk37VTEb6Ddsd4ZplUDtrLTGrEysbh03dkEPYj0Z406mNfYrC4qiC
85Onhm4MjSGfh87T4QSQK1KDL60DCgFwWK6g4YnvaRkl3wJe+bfl/XLWmNpiuYnNIrdQManVLYWn
vNi0dTFcxximUr/I0LAY6LDJpyJbJDkZ56b9odEo+P71Tfy4SaMtxqzIVpk6CU/w/eAfqmYJ0lQV
hKM9STJ9kw0rrR+UO5ymOsQFlaAANSwdIhMjLHGeptVi8/VH+Dg9W4aNfIlKMYpSKpHvP0IJaZlt
NIzRJixfhOJqp25nfB/Gqj3S/f04n3AhFNKspcgfEWC/v5ASUXBgPHGheggIyk4TVAK0Fb7+Op9d
ZTl2mOgHF5HewR1VwliGbsJVSBO0dhAECi90R7H6+iofbxrzIoOMbPZlOj70sup9Qbvc5t2PowLo
HlLaDYDT8KTRrR9fX+nj96EYYNNf4tYsjYODu1Zx9F3SBAhETaU8pb5X+Q7hFuuvr/LJsZI+H9vT
ZXfALvxXEtRvu4OWMCtDqwKczUPqnsflOLyFFJAxj8GFGbrJeoTmmHi4m8no7YCSZlrX+0B12TvL
moYk2LvTLKSkBKJUHFnWP95tDgQaW1UOCBz2DjUXzNBaEGQZZl6z+hGkmQ5rrTFuEidtn4/ch4+n
t6WawSpLH87izTwYPgZYPuaMVPFgjLYbrZ611Es0vTnpQCav24RWIR0Uy1jZ6qj76Neau66pwwfQ
3PofEzyAVHCGo+bEd2fxX4bGb88kkVQABvo4rHQId0x1Hve2HqbHDqzL6eP9QdEFj2MxWzJ6UGYc
fOVQ6aYgrSCqSr1O713WfS92MrkQtdFemWpCkaGvcNX03Q+DQ6IP/6Z//fq+f3zCFOQ5H/Ef/P2w
9N5/VWzh2EhjrF09nLVNNHHcoz7REbtQHburn6xbC5+HXF522qSqHjrZSK5jrs3bbOUgce98i7TV
2JvjrNVOibzB5jJElvUzK2YRs5xb5rlWLUowS1Ry9kziWHX0en2CDhfN1bGJ5ZOONNMjkxfYFrLN
jUOmQjS0YRQYGWchy4zbFRFZxRY3cnQ3a5byHXZm6WIiI7liTNr+ypQJCVQWybfe0m74Y8rGUtjj
XdAXwwHSnYPHQoRIFiltmq+ascuQYpr53gau/qcr0CKcxb5FCZGjoXv4lTW+icpRlOq9pSqvZRYX
pzS4540TWeqR8tmH2ZRL0bN0IESbXO/w2QOkNEsaSnLlDkbk9zDKthy+jx21PrkKOxCO/KgHFxzL
wZZWBko8TgNo/jDOyh302XYlakf4X78zH/YOVNApM1Fs4sVFE33w3saZmMcAuuIqc+R4X6WxcW/A
CH0QRqPuEevbXmir9W4Eto9xZy7+/KlR8F1iIHl1VT7E+1c2Dnq3kDanKSQkS5nUlYzTjqifAvbs
19/0w6aO5+UsOvilQb+8ue8vhTaSbX4DzVfXC1Kjck/qGmFjJ5Hlgsk/yjX+5PHRHVzkfcxINmiq
95drYPa4Zc9pGHL27LEBkL5NCOu+sgeHJuVs+3qa9FvIfcbKcAhdwuzK2chBpaC5xAIuLIeFvt7f
fH0btF/bindT9YL2WQCb9PbpKx2uTs7AouNUxM4Qb0QwydBB512pVa2aKCX0AeNeOhJSMuZGeMkH
sEmRRrb6ktXU3OjKG+aPOERbu40QALzMrTGd0n/uthV0Gn2Vazi+PILWWPLC0prgOtAzn1H0uHPL
4pDlSOpDrbtBKWG3+K8q1bq17bZDCQA+gq5yWhLwFmlTfRcFgHZXZjgAFQnaASSuqIcpP2EDitxZ
MgGvMN1TYlRDhVzkdiCZaC1bM439iHt90ShukEB56ZvTDjZY6hUtrBkvmkFrbKMqmclbQJuNH763
6wsaUU7iNcQNDKilOyNa0flXXhIRD6cutHYN1kFsMEjDkPTqbhDKc2G38jEUgU7mYj09daIxfoRJ
oTyXamwhoTWsqPA6PRU4WbVOuSCtVgFoYQ4lWGF2R9VZv2Cd/LJvwRmyt4Lbm+IDAx/P9lPZz2oU
b0eTfuQ2D+1oJkWnBHjnFCU8BzIKVV9pdPc5x1lBjERm6E8lAbTM4rKdznCe5olndFbQXsoQp+NK
10ITzf+klYj6+mDQH8wyyflyMbECoWrDstDNinSQhBYn4AYW7MuyqvXGG9mz3KGA13Eaj2p9X8sh
l37ntiTioGKvBbe2nis/qJcuhqVNQLoaVwCfGaayeyhZHR7Y3jbGKimrVm4yRknoOyjCYJ3q8zif
YEepWrCkMqfF0LGwEYXBe+X3QGd7j1FmWz4+LvpzBFURpDbKEgAfx2V99PnghfRTMWc/krkZebuJ
T9C9cCQ8ydAKV3oI5jnbE502PJfgkqkO2uKix6Ieb/JxKH5Q1OzG2yLPsoeuEuQflUNsuyTimcQc
16mqrVqtwZsQs32KkE8Z/ZUklRfjQj6CogB0HQpkfxGxQaQhJg81b1PkhcEg7tNCS4qVEbnORTnX
/ZnBvdRWnYBGSoiMOYzrmSdFMm2F731VZEsSBkNRLMK81FlPRWGNXtdUzMRfTwSfTVCQoBAtQRPG
i38w9SLumekNm2B11dK5LGQ23jaN6h65yseNErMNYl3ObI69LGcHCwyFBD1XowQ31pCtk2HeBKZL
Aq96Z4XWRkjrAZHNWeLMq3zCbDgR2+lVoXpZ5/2RGtGH3SEALmj/+PRo/XF8PJiQNb102kHH6BYY
U/CK2bTxZTE3p5UdTEcOQh9vLTQ7yj4ONCuWHPegVD+Y1ZCx6VvA8aXYlkYW/Cwb8cfkeNpiy3mG
DS/GYXrX71cY0514owiTWWl2m24GMzTv4rgJjxy4P7lt7EDYTtLeQAl22EkGsQrBv6QKUgd9Su5J
PW+IiVsY4OLIsemTu0YBj34kKjoQo4ccx9qgES5IgcY4zuqYxmLaBCUy1a+H/UeZB0+Ezieih2V5
pur0/rZ1WMqaJCY0HP53TeaUxJ2wmtV0xo1BDHpBkmof3S/my9pTkml4rAx7KLBrDAkgp7Lq9p3R
Zf2R9+STL8/umI4fWwXqKL929L8d05qoykyiPICl1NJeY1t11qkGw+jrL//JVWAcIKNC3UJL4vC7
B/OY1ElK58QNCWRR1ZbdpUuc0NdX+VgHWBzGCKNYMQG3UnF4f4tr4Y5pZouSDWswXOkpKUpebzB3
8/oZK5pl0Xqij3pNRquBYamsNrRerQuKge51QwRyQYl9fkutMJEsnFly//Xn+7jn5S5zRKUa4lq0
MfT3H89MHHvuMooOWoWNdhUvRHPeVKb6ODav59Ga7tH1WSehwMCb00bbf339T14pyorOgo9hN4ro
5v31U71qiFelKIyE0NgVklxh8tHGlZpBzPjjS9FBp+5OyYzT0aEg2OpSux8SDZCyHdWAhhDEYeCp
dllgyiNj6yOKYiFJUMylwbAIxA7Vk0QRZwEJ6BwlkqnZR4QAPSSzO913sRXtdIJrrrpOS6/DIIzp
Auv2Y9cYSXJk7H0UnS+fwkB9jK7BxZB98HCjEoxwEKN8sWGzxSdTMKtPUdq1r1gFReDhSBKtN1SD
dE4BqhkPeZ3W+alKIxCfE2b9h0mx9FunsbMrMHN6vSIbtwJksuxevH62qE0bbSQu6iE3rfU8D+qP
tB1Gg8jYkBo9OQ/5TycYat0vwiJSvJi0oiPj9+P40emn0FZBd7hwXg++YpvYY6mBylnhuEl8jhYQ
sqtEf8L/6xy51MdD01LQNXE+YrNC63ggD7PU0sCdBn55MoxYP6lVfXa8MinMC8egL7aj+FAi0x6s
6hiq/pMrL8V3rFlUCGnyHlzZrqsJRwr5UKM+tA8yIYHC1MZmY4jKeNajdNyYQfXH/Q9kJnQ1bfxF
1LI/iO4IpWgYPYB1nbmhgwTzxXoEimadN0E8s4NJj9nkf1WS3x3GFmML8z2Pke6He9i2TTlTqEDy
ylWaatVt7sxkXGt4kY1NFTqdsZ9CI6yJ2jMUdHkutlYnLbNb4cqO2bTNoqt4CDhNFKUCGC3jYHMn
2tz0cTnoeP1qiMR7rauq70Uj65toHgrVz60o/kbolgs/lgCqqwZjPimi0lF7Es2UjjODkmTrMizS
9GwMUlvxSPOs8PR1ZV17laOQ7WmbaF98jjnmT0VMjdwlxHmTfV41sIirmpzZeE6np1qpReSXcxJ0
uzFkd+JJZqlj7sYPLwStP151+ouIZThWLD//bfGsLfA6sIiIl5ub5oy6WIdzgPxrE9OA//WEuixd
758X4tBlS4cBh7fvsIka4hB0kM111K9Fdp7q+DsXyllN7mzY7hZxFG4GoV8ERQpU8etrf1i9qZEs
+Ru89lRH+ef918SmSGOin4H70Bg5AYRcrfgDxr9Xp//6Pv6v8K24+veXaf713/z6O4IAWKNRe/DL
f53H3wl1LX62/738sf/z297/oX9dlm/ytq3f3trzl/Lwd777g/z9/7m+/9K+vPsFB/K4na67t3q6
eWu6rP11ET7p8jv/X3/4j7dff8vdVL79/RdJFbJd/raQaK2//vOj/Y+//wKy8tsNX/7+//zw4iXn
z3FrXuSPD3/g7aVp//5LN/+pUdhmQ4Mil4rVstse3pafaPyEtDc6OLRObSxP/ERy4o7+/ssy/0nx
lX4qNULixmj0/PWPpiAw5u+/TPefrPx4hSjAmLRkaLX+zxd/94j+7yP7h+zyqyKWbcM1D8rvCwkF
7SrjgtGH2uQwB0BFwchxlMhuZQYBuQbvogLcaF0mhY4AQaKDAHZmXlqazlUQzPaaY5k1bnXi9Zwj
b8jBy7h8lCW3gYMJB62l4Pt+lMIUpiFJR2LVZfVEfJcI1l1d31BUPIY8Pnalg4peU4RKKUNdJR9C
a7aVSoAvDK7oJqmBCfw2Ev5zw3+/wcur9dtr/+tLaQsVm5MWntNDjSCnuSltck1dMe8Zm1KWlT9q
Zum7MadaGfWdP/ZNR+ST654qjht8+/ryyz376vIH93Q2uyZB9UM2ax0Vl1nNRbue3q7ICPFNRXGM
GvLp9ZaqJeWBX6fM98+wGJs6sAqGk6ukzlkhjEJb0RpQdEQ3LjJPAZZD2fz5d0QlweEciSmn2YPv
aCn4N4jdVFdJmtbgJWO924q20IDUqjCRovhPU0Z+PVQ0jUh8fvHTDr0VeJsmmZJmscppxT46Wted
hVE3YzHoBzvYFMYYGKtaUCf2Lad2aVkFmbqvMWL0zwKoTHsDTbRNt4WUswlQJVEwB8zKFRKOsLws
6xSPvAJStL8SSVYea/J8Nvp/ncpBIVPQPpRmZikkU9yI2kqYKUKRIg3SXTIifvOo6KdPXz8c+EIf
h+CvfSAnR1hzdKzfD4kJLvwoHceFRo8333M7MbpUuCJ5TXVCADGAjBr4vZkp2WoIdXEmrEoHjVFa
2KHiObAFWbFFMOA9bSIyu6O2PIN6tgRdiVZUXmdJo931yGikX9XI0Vdgesa7iUhQzeOOF/f9KMb8
fo5RVnF+7XKiQ60WyKsIzb7fUTiofuqltGMIGo68klGejj5m3l5aZJolkz8ZDvnpokRltlMITil8
JwGp6RNMK+OruhDmsCtJKo1Wsq60DNFGOj/LAm7JJk+wDZzX8BkXGHKo3NZWb7527KTKDbhaUl6a
NIgJHqiGwVeDMqa+S4bhdy1USbo1K61GsOBUzo02Ov22Fp1VeVQUSUfmn7bzbSUiXkzXMbD6I4ek
p1at3KvOyKmvurVZ3qMiUMX50PfFtYUBIt9ORVdQcsxmce+2ZTiurDjTL0XdVN+4TfB9nEHvfrCT
oYrSmWFc+zknMOyXIrTeUBqBGxm0PkgBjWTNd9uccLfknf1Eq4ZE8aJM7JPSaufvDSmIE7HxhfFk
pXK+qJMhfNMmfbhGokw/YK6C9DmFyeL4tZw5HDTh1F636ahHfg7j82HCEVl4fWFPtxBbCjKf50K9
nRUQQGsngEnEhta5mcUSCZz1+jR4BLG1JkbgDEUdfVWqt4THddi52BzDem7o1RBxjEiO2PKw8Lgp
4rstxyDZzqkS/wTpo+FMMZX0jBMCcpchS93enydV9JdW2OgnVRIP7NqYgW9YJwWmUR1lbecV7M/n
hzEIQQbaCnWvk4hqunkSA2VDGooyvE+2yNySewmSRYBUorfhyYToHa8oRH3fwAczFoqQWe4QaprW
HiaiXWxE30DdNQENA5KJYY4YniyqyKXzYDaxfjHIfA49U2tgTkAeso11nVfjdaiqUieMEbezVzKN
GSstMOzRz8ci+25EKUjhuU440pP7kfBKTn37TOG6qzZoECHXtL2wpt3UzITGJ6ZIXAr7or035r4B
CGNMsQHcpkfbQqgudnc2N80LXutQO6tMy/SGMsWf2c8JyJLe1ZWLMI8Ca4dFhHJObYf2cJ7OZW0T
iFPqw9bsO6L0nLxsbb8yAoZC60wqeYQJ/U15anGWSu6LCt+y1yp9Z/rSnit3S6fBmc4DMQ3KuV4T
rPE4IkXv1yyxVsVK247jW9BEybgPh4j/AvoZbPimuhizV52XzKQNmzUXhSnz7qEhp7i/1Fs9jS5V
7MIjhLquODXDKWr8OAg79bokl/nRUtuAnGZ7KuptMEBXVFtGJ9XAjvO7L90mIOlOdev2giHgPqrl
VGKIqIalkyOtNKGXErjzfhzx4oIAThjBNjRF3xCReSs1fTGGCQk3SJS1cdXrjbJ4QolU9doYZwiQ
U1fpdnaYWdO611RmECbNwtIeLZIAr0jGGF41C4XMU5CXMQWLFB5lRb+JhOh2VQxdKlWgA31Fb0bX
ais/DYygEjuyWmxM9X3f2otEvKZfpHmqRBVySconAhzfVUGAZ+s6jA3qWoGSq70fh7F9l3VW13vu
OAvWP0mH2zNYS4ZzvUvzfAs6m0HY6ZZSEK0edrBetbG9q7AfRbs80caSwyespVXHX2YAKxrTx8lS
ZwouU+kQkNd2tr3pjQ6GUoCf99xsylTfNRPC2dvOmrAXyUTaD2ln93d2L90zBTPeOcvQDMwo1QLh
zZYZnhZ1N24w10a+HRrpalQ5URKPUt43hRHcmhFAdC+seniFs2Z3ROjl8iWIsmBDs42W0iCnmyYq
m/uom4qzHniQTzu2fwiUqeN1DgM/APlJx6tdD8p4DsxwvEiS7KUwUQ55VWDXazmUs9/Q7fLaBrNS
E7n9Bti+8JQg1P2oVcTghXWe3TXxAum1Ok09ncKGNCInXaOSh16efAsTO/RNI3NUjyhmFGZ5Bxi+
dt2ntOPoPIvwui9NPd7lhnOWEtN+rtatWFNP8mM3yr26kwbpQ+pzMLj2Ws+G+t5Ry9bjuDfsHCXp
X6yexB4mE9p8yOQtRoETZh4mr2YTp1m0QbC/C0T1WM1RwaRTjs5LkzfORhRZvuN81e1TMIPf3FEf
d0Nh9luMJ6E3jpazJUSd+UNopIOX5vgd2fljmgbZri4o6xoVkz0gs1XqBOCqhTUm5wnNOi9GUUBg
V4kXOtGCZ3MwtW1eDIXrdSS7vWrusJeGEuxSqX93BhIJVpQZnivo46t2ilm3myTddvnSVysQEKMK
LR4DgL2PmNPKO4P5bcUW0rlWKBqt875oPEN0P5OotNe0GU+bpvqOVrv2+yq7LqS1d8Mi2Sp68shB
/2pwE3ACOetxutyrNMvadZiauj/XU+euAoxB2B5lvw+iWt1QzzxpYu1Oz+APyILqqiurajMkjdgl
ZmCdTKkeweeqqHUrPQHc7AJyj3Ob+hTERlvTJg2nrSZ14yJxpFl41TQnfq1jIvHqXs+8Pq2eTVlF
t1KH4O85alshogtGZ0nEKa8yewJphgd7z271DjOMdjHEFmuLXslLHNQnNYilvKSo5DTFazToF4kb
nOj1rHj0Hpu90xbzSRGKS9Sr9Lq75uyXNjAQLr1buUwgQxROiT+r+VnZy+gne0LnVcyzsjifgsUX
SbFaMefTZLaJW3I7MnNUPEC89yJcmZIYBcJ0WHlZOM+iqSd2NiO7j4iM/aixEbAG47JLxJva8Wda
Oek7C0x/X6g/B2nj05HtZakQY4hte9vrRrMqlfx74CS1b85OReyCeRkNYf80Wo2yx8F6nc4Ve0rS
g4hN1zEv0kvqoTbO2cag77Yh5MHvHJNmQkM+gD1aiAdmRIqNDvCxXbPdC/axNVCyXdzrsZyuoUiE
m0jkzzgNnFv68icpNhvyPLptHglsB4FzHliZ14ryxcQM5QVKc6v0CZbsaQW14qk1grup42DWV/Vp
Wai6X0bhS47K26PIoIGMCy7yTFnbcVmtZVNFp6UWMYewrela7TsNAlIwhsJZiUpTt1HKftgIIIkA
VU5W2YQ2xG10fnMfmsE2TBJjueWx/VRQ3vbVafqpZhjXIokjq0O6E9evZU66gh7o0m/smIAOojto
sT2batStI7tbz4rbnhGkxoQ6FecmO14wQ5DTvGwOh3tnjGN73U5KvSWCph991R6GFSgHu2c/UiuS
UQ5Ae2W5bQo+iM3hU2hRuyTPIZpe9a6aS1QEU3jNvU4cqpg1k1unzNexDX1xikf5GA3I3D0B14a7
locYzHUjclKvH3T1TRBdMhNc0MW0bRhq1SqLYdZ7wZy30mOt5NbLDMAYGxBb7rWoIcvAUqy5eyLD
ao63lCord1/Oor3AqBaYGy0wi6tUrctgVQWusUMmHZ3oLLEc5QI7ixEa6ONeBda3g80Y0SOcu4SR
Qzg2uSVuZLyGmg2s3QKJEa8Tw6h/chszwRogVRgmk/ujnhytJ9YYVIeXVjh+vTk0h2jTDK14drsR
kUIjJ6vflxizL6jDImvpFDW4S9S8D/0sEvqNMxEHvjIULblQ26lJ/Rq34Is2kCBzG1Bg0hnUFpEQ
dPnhEPAtSb4ra71yfIqY7eDP0Ng7Gm8zIhxUEVrj9wv0kFPtbZmXoQNBz+GDqUOVpYT7Rkm/aMX5
/73Zu5pX9kr0sww0PUWEYIajXzZK2W5JVVPJaeqUeK8ZffEcGiTuQkjXH1rXavVN0inN4+CKuvap
zXKXhF7LwBtcVBoYakL7LM6MVvVnva/515EkqkGQAEccjtblD7aY4oc4RMa50nQp7jRnZPVy2tQh
EdEO+8yfQSE+N2WTcK+mHIdHQFLcqpyEvIqmyjXpdQWojK0whXEtRJs9i6RybK+XWrnT9Gzq9i1i
l7dAF/FzPsj+Gn7p8Ax0pNpnXUksOgEiOBIECqPHtg7Y5mWymre4TIqW3fQsRkQi1ME8PUHIRCh3
p732KGkesdgxDWU0L5luSRCYfaK+7fumVGx26gzM3suMbLgxRVX8SHt89ZxgK5C+HU7fs65g1w+M
ru45j3QItdeu25hyq8BqfqudyXxWgVveGXZegsqndVOsMHGjO0kdREs+pMGBiWskVIpXUQ4/bHYK
mFolTW+vtXvtxsxESw+OLuBJw0VusoE9gZcPgdJvTatNWSUHKOhtRA/aiw1nfg1yq7ielBBxVmWF
2UNQ6NX3PlPnS1DlWrG8ZaXFWAiruzzRW062Nrwpv2pdN/EtZB+6H3Y0Wr2xgOKJrGgODZ9Whvls
y8CZ+N56/F1psByz0AY5Eba91ZRUfNr4p4xH47pDf8Da0oqm8dkZ4PObi6phdRGSA3TbT3Lb6GV2
P7JrF54mc/kDnw3Kliasq5s+W9Rs6iwLIFDMtOE6y6T6owpKc14FkzqIVaOjxFkPcVHM65Gu0+KI
HqZ2NVvTdIbmixCVEqTGt6x3ao1cwSUyrc6oo2J8HZsUQI2C6ihPM4eb3E6cmqygVtJ1NHRjvWoz
x9hwtGW5iGBxCqB/mXVj5HPieApb+HvSlEz+2sYBLgODLQIDrhp5u4uwk1VrRa/Lfd8tMdFTG2oD
hzhb2+cWGqsNvNh23Mx2m7RbuP7udG5llJ89l8CIB6VwsTWKxIyuBftSguGtoSYNCJ1R6VeVUyOI
M3KyzAlD5+ijEB775hhNF22B8ko28X2v3BCrRZ6SiomJMHkAN+nGKuvh3gZZXqyEy9dkBy2ra22O
wxRXE2XSHUQwkW+Jwcqu65Yk9dU8NmqwrtOoJ3U00ikL92mLEUDgQahWASs357F+M+fuCFKntJ3H
AJ9+j8lwEYGEWaB3m0YL0pevi1qfVNCWuHWLIDZcCzDm3pe0pJoXVJSoH0+8zp7DjOJNra1uFQke
6+tLfVJQJSpy8b8ht0U5flCq7u0knbvlUiOp0JsKoYlvJJ3ha6097CqZheuvr/fJV1u+FN1h7CsY
mJaf/9YRE3iEVaukgKuLmsk9iMZThgAvJcbo7R9eip4pdaSFrI8AFHXV+0sZxiCw0mZcKnRgeqqs
b6S8gLZEa35Ei3So3aHuyLWAlQB+pC5NKf79tYB72WVg5JGfyVG9ma0y2WPWQlpuucWw5uYnu5ai
brKmlFFcQLkLNx0+rruEg/55E86R9qdF6wXzj5p2ia0BwXSo8sXy1KRpGka+bkzf+jjpOECR2lt0
Ybxmw6xefX2vPwwj7DVolgwaj1RVgT69//5pWNV2N9qx71roaPVg0vyeOtAOAPNPxB/H6EMHPfjl
dtMEAOJHVgAIml+BML+NIlOnuxKrVuy3cxQ0L41dVtPDkKd2/YIC16CdZmf5Gn2A/e9+x//vQf71
S2f5X//T6vvQg7x4a6O3eulDNu8akUu5/d+NSPFPuECgO/CVCw2R3CKZ/3cj0vgnsjl88UTSgspa
Mqv/N3vnsRw5kq3pFxqUQYstRCAiyKBWmRsYU0Fr4Q48/XzI6ntvJauncno3izHrRXd1kQEGAPfj
v/wfItL4Y3fMowLi+QEo3F+sfxGRlvoHhB16uN34iX2WuPz/urp/8WJ/ksP/noj8qZ36K1O1C0VQ
NPBO/AzR/FgQTw03XTfl4PnoqZSndURYy5aorvi/kn6kmh1kyi9NAJbRybK4wBlEn6FDAxvnL+IK
VclppBD62bWpF9uADl57KTE0WhNplYetAfxBWE7KnmnMw4lRdgmalV3in1+0j3wffwbVBehOfooe
/0bzq+aKQt4dqEMrdr7PWKaZsdgEVEinJByrmjAMaWZHoXjlSd0Y2f75838maX34Hon4U2Ea91Yd
OOJf3/TV7NsasTt4elIV10OhlpcJTXLJwZGNM0mgW4Dal+Tcla5ydOZyDTN4icpOxxNm02jZiBkw
vO3IVY63G4jCre7JMcZP7GGxGIcTUQKaGaELKSjk6xRqEAwF+7RNqRvTmnkxB62wySkqt4MlpuT8
51dd49r75z/1Y+oeZjF+Kez1zv2xZX2svmnIgVyckoxP4vK6h3IsvJtRqtZ42LaOCLus3eSNcL3C
RhXoukswdxJBUklPIKYVL3v1yNR+R2loD74qDW+sfQSHFfpva7aUUBQFT9xvLvnnpvbr7SFXCUkd
GxGOMxJjf709wjCp95sYkqa5r240TX6fym6LFP7AyNPL5QpoKzlPnnzUpbkdnRrEakon68taL/Xt
QhxJFbZNW4eaJHGJuarqbvLSm6/MUhPP9EK4X9OxW6eo3YZ8JY+wphVh2yU+hSfOIPfzwbAb9c5d
20ORNGbMbQT2r8Hem2408L2V/ZdSTsOFNX54LdmeftDqrDz0Wl2dndybDxBm+k2njAr9raYSOXtJ
hDaU4xUEnXPrro0btbNoHh1r8b61yfY8lO720s5989rSj/GiOJUdzpqB8yCt+qs8Hb0omYmhI76z
WoMcccaIEUSeGXTtGwD08dJuTXPL2TTbxcTGqzHoyTWmIhl4XvngLNt4wzlL4Jx26u5QDpV4NAyl
KMNMSU69tDgpbfwy31lWcXEc5Zq4iOmUjlt+I4vxdqmIYxisLaChDX5SJbmsz3S/cN0pLKQi0R4p
+kTBpafea/SoNJgIFhqdYMuAMNzikmZpF9pLrhL51vJu28hn/H5oSx+O6tVdFe+w2Mt019NUTofh
fO7LXjsMtCxHv3m+Pi4/7LVYm3did5eqkx7y6+PV2WkuWyb8YHQXMfjo/XDltONCN2zXDT84ManH
dUKApRQ0Zwi1HC6r7bxOiq7U4VAuw0plrWJroWYuRWgbKYZEr82Py/726w6F9StJWb8xWH10HaI/
oACAvg8sR1SpoVD89aobF/bWaZcsqEHvwqIzXJ94XuJn1NU7Sp4gp86X7zRqirhKNYww6TqGXpX/
Ti3xt7GF60B5gj8TYBIz8oe1k3SONsPbkAWLXPonL+f+Fk4PGjav2kEfevvJpPnjd/fs75/KZoFX
3ESFozmogn/963EnproyCwUfCIl6UbaI/s10hvTrXBrGTJRA2ggqBrfmuSxbL05URjgwsXlOPi09
Pqkp88xP/YyATUE77HcoM67sXoalWuP8+ecHjMAUruavC9juHNi3N9SjuCU5W/96tYNw3CbnEEeq
29IE1uzccvFfshW9p1/qThJ7mRsStYJAu+MsFk+LfbVkeooQvnKzYAT/hiDX3zsQiDu45+EGEYIT
2egZY8WqtFCYyfAFRP+YU659hpEagspqXo21B97YFbV5MyY4v7DE2X2txk5lPg9KKrQdsVrjBQdW
mNFT9DgkNIe1ItX8EdSLyLLJmW9clf8R6JxzOTcr5s5JXMtMn3wC3YjvWt0VZnqZX0cdx1YC3X1n
aWoKbwLCgGrBdg+bumWfc89Zzy1q0BgadYhGL00OZUr9d5C6rXVQRG8/jmurHpU+S+Kyhm2yckgg
T0V3AGhrfrIyYWUkqvDLt0Kz32Sr0HXatwibzbUU142imErg0C4y4Jm7s6x+vJ+UZvkGJ69x4t3K
G7UjnylMzGU719ksQTk73QnTVpGhI3vjkln6fTsWIu5oN3mzkx7RfpJaN9Y453dKYejnNGmSqGD4
O8miSiLZLvT1tkB2ellDVUAanofKhsMxqNmtO2pd/V2iQgQKelAanB2rPcJcm1/G3taiKbUhb5U5
NSKLysb2AP6Sx01nCHQYRFivpjIe5eiukUsLBF3BzdC9a2nbhZMxBa66cSjDhn1DKpYdunkir4vJ
Pbl2PhGUa73p9DNdkbT+Yu8ImU6Xlz8u+cVdmRT7Wt+AIpvxBh8UnbXbCK5hbd6Xmt0mbuzehV0i
PqUKZdq1mNjoN9wsUr4md3je1iq5UPLn3roLJZFL2VQXZAUYfrTOikdHvVNH5XM25vJhHfAYKJSr
CL9bFmi7vsJ0kUAwUCUWF9rWhWORvKWl0d4LYbu3UC69L5iFnpN+1V4Yo/VTmxbGlZqWJyTSbqyt
2RQAV69PdQ+fnFZd90ChXnmFamYN0FO8NkBhga2Y4m6wOzoLPCU/K41L3W/NOFu1bpxUC/qYecLl
u7iAiN2C8JbwbJdw28obQ0LYRJiOEpp/GcUjjbqfiWPMzwDvOqWauXVt0XJ4Zptz3voSCr/QUR/Y
dp2ExDYVIb6V7ys9IxBvM2kWnjQWxye7Wj/DxI+HOpNJYNN6Tphf9r01J70hANJBrV9CpHeL9pQ0
FHbk6dZfZtj19TDorXI/8cLcC20rvzRteiGaSkaDObRfmcXUHOXA/gS5tns2zFp/MDMLONId5pem
1x+LLjXPtT6CJVPNogVEEibRlrfg7HqXTWENNXysuAE3jZKZ75zA3VfFnupjy9rzTK0wMqtRb98Y
VbNoM4r1eqSSm8m4hJOPabGFoRGVaGBY8kwcrN7BcQ8HRiR56WXJmzLBSpdFkX8fnMGoaVSum0tO
O5mft6Y4Vamuxzxj/ReF0Bas+xAXg+5C+K9rUGWeHWtlul45aTpd5VW+3Y76YF3BeapEI26vRm7/
aHnjD4U9xmyN3iGldDzQiuJOryjLBO7ywgQvZDx7jvm+5PaRhFOq7Do5UB8NVv7ieBm5AovXeAxo
pO++OFApRkjRXBVaZqX1h1wpp1vRt+nXtWzniEiKzO9GUQIlNssWg8rCQFhjEnndlBy9YqWrnFHg
JgNd5M2jxOBG9MueEdpAp9gk9hNz3SvM12p6pE2PQl67qP1FmygydVf5ZZ1T96rv2uai5BbZNm7l
FtG0yOpbbsP7jsNWv7pNKn0x2GikknV+zGaFhX81o2RU3HdvMcWlsPvhyAutUUbXeRHCCu7MYjkK
xT0uKq7zIhsaAEpnLsgGwW6CkQI5e+yg5oHks832E7Uy7BGrLYazxjpWBOj8FN6A/d3vOuBxndLt
o5qo9W1elXoRdRaijWhJDH2NIJx0+ZzbFqc72NkplNas4nk1VO2bmLdWu12KEdr55ycVorAvUBwY
tJP9NVhdNz3X/apaPpaWrKNxahX6/ZBTr/SN+vQqaLniG/JdCC1u4fmX3UW/XTOoU1HIuxaNqJhC
dbPYgItiyeOumeUd6oTRDXq7zeNCbtqN43ZUBwyqcSosFl+kRHUdCKnJu8ZpdRbiZMisqOvSoSOB
WZrGQSx5jwCtYka5aknC4Hmdar5dtcxjgcotlrXrXrOPey98eNU/qCDIxRfSlVPjzrR7fUYsgB+O
KVhD9pYPiTpSw+B2kBFZPX1bOlUwyYwauaD5cPx5qaWXmqcOHUyMKkx76tQav0JTaTc14PdRo8bk
Bg208NHocs1zh+B4ndiqEnaZa61uRpv6K/76XAovqs1yfRg8+iJ8V2/b5xbSOSe/cGUEMtpF3k0W
35YyOfbyIBEI3GRbq9Atnmrme0E7fOprkmhd31SsRDsUHCjhCUqRx2Oy/yIV1+5xlIN3bVkj7TCG
UX3qEo/rWMoclz5s4CdvHqY+GFq3e9BRXUE3VukETbYUPLBtZp7mfOYPIbSXuzF2BXyrrlBWx3/v
ajqDilYJkHvLu2rgRDRXEDLRSojpcSDX57ZlTmzIvfEAMRukE1eVJDgP4bDivSBJ4KuTZbEh3dHH
byaCtJd1WzPKQjcMK0wU0nrHZKW+ah4aLrLzJbX3HfKMuwJI5MeG9ONieq17sPQUT3bn8YBmMnT1
+twNST8Ec2Z5dw3axKgBFkd6SYlAVJIPcvByJUP4uq6HTG3u1WEz3ytL0y/WOpzIFtSicRube6+X
2TlVNnGTUcJBVcOyaVQPO8mTUZWDjMzC+tpmk2b4gtPU2aiqdU8qLW8do+ju50o3Lxu0JER7w89N
xnAWlZZHwvP2k9roIbJlkjigCHG+aGNfsfp0oj0SLNNdadOqh06SV99Gh6mj1+MyU73imrwKJpVu
ro/EsDU/mrWVF4ST6lO31/aiV7WNzbenQcsPTd/Nn7aJaP7J2Pl2gXjjtkvKnJKUuteQMxrNGg+9
cQRVMXnwnA6bHjbh6mhPWbKygxr5ld6zTe/SZKLcTNzldkegFjcjgTHrbC05qrJx0Loo8rvpFmNo
VkitBkOVZ62AgSvMQbeDkZP/sSUS8mKWvNkBRZMviW6+MmM+Ohk8eaajLOu74WpcVS2G1nnA9bH4
lrEeAH+GL2lrtMHktBZ8vZPedpJBinoV5V4RK1O6mw/xuin3mVC9wMs4Syo2YrPRSGY+i41+wgBw
m5LHc9W2RXs71ps8giK4nwkd1+/qyWsDVZTGbZG6TWQOtRZpVp4HYh3Sy0hk5o0t5/G+IUfheUFR
h8bBPBqj294YzfyOvrZ9GawOTaySETaTF6gRqnWiNyEZX2CP7U8zhTA0i6XDtwFJb4h2dOQ5mAYU
UntEBsYEM6Zh4LC5ucmeOaEqzRp19HkzgQg1w4nbWTe5+7SHNdYzNc2XbSJvoa2G6H/lmO/2Dhk6
5kf3hsNLGrXCxIA+uc8NY2e+qrdqSdteQ2mMb2jDl9GeHtzZ+qqX2isG4M7v1e4B6v6xVCg5y1af
dqt3PVOff57E/iOk+6mt+c9HA80vxpv/O0NO/L3drSzjx1+1X81/m3j+H/Hi2MZfjqx/w8Ev79UE
m/enreend2f/9/9EwDHcWPQe4BM3HZBuQJL/QsB3Kw61swzfoCa7HYcz+r+sOIb9B6knkDWczOkD
xxz63wi4Yf1Bms9O4YC1csohbPk/QcDdD0drwGLipMFBiIYiHYgz9q9Ha5W8TyUtlYlXNfdz14l0
YYbEcASNPd833RLk6/tkGHda9b5ld+78PHO8JtbDXrN7dS5iVspAFtf1RF7t+CigR9vxOKgvYKdH
GgBYqbQIHxrxZVWYbEdXu990Mp6st6272HkR7B8tuiddxhPZcsuV0rEkh54SaesxfbblvVrFzsAT
GdZIvTLZnKa0Z51FTjD7SZvQGnXc+iq2uxhtDnPucG75R06lhnZOZCgIk066Zl/4+fC9qlGu4XRT
x7sOAngyv4MH2DUDdD88Lk0Rlt2PTVgkp76tHDi1uv+CdfUWRuBEVZFvUlEk0uNgGRdwDobZwZf1
m1t+we8U8BIHTm5zFNV9hK2hliB99aIBcYZafgUJu26tRzXR42x5p1f0xXLTSCaM+esGUM+2UScv
oBsHrUsPdZtdpTQ6OEZ60KR2UtqFL3E6III/tJx0JyUnQaRD67iCyf6QoiYjn5MxHvXPSEKWTPqM
nHN6tc/jjKk+mBuw7A1mamD2NEqSKRDJ11oH/oHL0I+V+l3bvrrbk+K9I0UNpsGIKGUOsvWLRbzP
lOZ3XpI9zW4Wlc7RGlL48TJWUVZK503Nt9OqEPXcCTBlPFzWdEmWkbkhTlBZ0uA1Si30mipItzJe
0vlWNnzl5IXrozyUmELmzIjXBUUMyq6hWyJHdjcG6bR0Q2t6G6mViDIkIULRA6Jhoqx/h4QOlIJH
h+VWvRJLds6zMSZQJRjnghyW/KpT9WBrH40eif43fJwBHREB1VchKKx0TQRTn1WZ0/JOCpyFaaAg
h7uxub/g0WiebQurFPpA20Acya8yoCo4GClYUqXXxCR/kFmzcJpCHU8VfMe4urm3HRFABgUYuSCw
qTqn9suyfOpQk9XVpRoT/lCugTdh/8TU+oyJhwAHUpeaT+VKCA2o7z4/518dKaJuWEOw97DfQ3Q6
I0j7LVzUwd8QD66JHlimchh742DiNWqyya89wdWnwabJMJ9k2Bhfa9jWphZIYZHWVU2KnmE99Fgm
bCFDgomoK7uz9wBy9XrRHrtS3nL4/stK+C/O7a9etI9WnD8XmF1OAEiMzf4juW84uD4Rx6Dqqn7k
InTG+rkU3MukPtgIvvQ7jiq+p4CkURlj9sVppZdIW7KoQ6CvJCJud0G03aHH1g5LCp9m3tVJdoDw
4MecoNO+NPIBGIvovul7RoZVzs/gNtUYdsy1CtUWsWvlDyUSveWqzR62/tA6Cj6qjA4NzTcFtYXG
ZwKidUMiX33xlDbSeZttwGE0NIDTvrtd2+a3rKBjolGubHJY6jasxlORvRuwh2uGCjZWxFPFRTTu
GJDC59v27Zg91NMaWL9TMfwtp+bnqv2XL/UDIDo7a122Jl/qVj2rU3lntkWYdSVmqtKvm89rR5i6
+oaL6SfWM1BqWv/mvv6tbmu/BNPAx2wR00mO9wfUv1kUhVRORMCl5kScuv01C/AwpeNdlYWFTdC2
X4/BljmRNUSqG1jAKfapUd565ySTqGxvWSpU/UXNr3nrlfUkravUjSsvLHFFqfaxU2cW09/E3+9f
zF+Q5P1ppKlgJyz2K8fJ+ut2p/HE5JpXIV32vswgc7NqUw90vSID/efnfv9Ff/8gbLQUSiB/8D7e
oXSuZlXQa89bplehW2G8DlwZ5+4x7X/3WT8B8F8+jYgFyHXmCHWnND5qH4SrSkVPMjBJeKbGfnAS
7ZSP4pjW7REWCCPkhk8k87XCeBMdwJ5lxBpt3QisatUvxaVyHLTNG2z3Wjy7o+prZXXYE03Wqn4l
sSxM2eczBUpXrY8k+j8WaR0K4yXj5RU5NbQDBeBojr2qP+UoedR9NZ87v0tvxPhVM/N4stY7Et5H
V1xo9T3LW1O97xmODeCtdOUEoe3Rk6Fn/1jJGh0ML0h5MRWHs3VB0PjaoYrjbJB0n5faOLWqvJbV
5GND8gWxVM5QHfX0pbJd1tieE34aKplyxDxSbD9q5S4twbSz2B1RWboc3hIZTssNelcd7X1a6zQu
09jNhuhy7pySJ7U65W7nW7jkm/vWWFnVu4PIR19zGOr5GpxPSzocRPeqWC/7NuwMZWytr5lp+waS
4KTejlSMBYv52Dk7vyj9Vb1QBA3c/01Tr0u3D+1N+BmygyIP+urb6tZntY7sAkU+3pbS++Fq32hq
JB0/UnqOMs37XOZB5tw6nMqgZafjrJ7K6WFh57DpI+6V15QaSZW6I3aAun2dZi/sXStQcZjNRAiN
+jWEhVFgVlgRUbbwsy5OtWyNN2MN7awLbN5Wk6FtcjHsy3BsUU63q6+AF5gjPivCw2zPn2DJ+o26
1a1+cqspzlIIjCqnLnkRYeWYsPg5ppMiKNojYofAgDlCK+dve0ly8VXvee8r7WqjjlUzAi8/ZkOc
giQWiRY769ci68OCgcfgPWn1XT8BEDMgjr2uUrgVM4tMZjM+rsnsCL/hqUCy7w0viHXPwj7rY9wY
8ZghfoYLTewXLUmjZe6Pjn23B/e5m3Pct1RDFD55aGHHIKM0w1Glra2q8AfYN1b+LZmTe1lGSWXx
zkwxj95BLQ+1/uYi7NYtfmxOj4Y049Ryg8W6QuQdlmt2tgrvZEHqCEixknC0bAOfTsj/Gx823Xqs
jOfFWi6GOeM+sM9aFycpfVwNORVkC6UANVlUuFVY6jkN7Q8lf4mr3NHXFWjzfT9/JbqF6UsECxG1
pnpeVkYCEHDhHIQ7njEvMsMUoV7/mIXNPGJHbqs/NOYQUexzous90LsfEEScHrth8QsDwQExUYbm
Y3DxyxIKNH3LF8GzSkkF3p621U/QUYx/wv2+2XXgZsx1Hr06bJHaS+/ezhZ+4+2IP++qNtjEa2hn
Q3my8tdZPqFxOynkXXsieyTDmLaqNNCaKRj020SFxe+G4zx+VVrul/kmZjPIvCxchThnu8yekRKX
SjR7TVSjQ8YOdMi6r8342pXdUWfWXMtb2OjDNH9S8+zZlIQ1jpjeEc0y3xnjUYFh8aLUfVkQlW+4
YfMU0y2jpoUDJHcCRQvcnaNpDisD6TqpfovV1QDfENLhUb2jZC00JM/K+rAxjrrzq6NDvM9wQK/J
DnHlPJeaGUzmFpm2HjSuDFf9rVXPowKAyzuP1z5rT01DJqQyHQz9TjuW2RyaZqRnL70CPDWyxrbl
i0fxkgCLdXMr2o8Ss1bd4k+J7B4EpdningxQq5kiYyWdCj9inVWhgu5fUoqrJuNtr7kk9Mlj4dV+
ZZ8MPEDSxlWCA3McPqcDHch1f+Ju+VK8zMWzBvbErKQAZFt2hdPOPCUrs1PxAvcUASmHBUWX3yyO
PX1LHErd8dEPimLH07qds9pGNdwFajbcK+MDxqdTggOjcTLfHszAzo90pIcahGc64/RpIL4MGbnN
I1vDCJRVTdWTKq6ygae0Oi1A9MruEvh5KVM7hRpVloISMM4rabpC1HKlpI671uib1lchSJbReG3V
AVZN+BOiWEl1Lh9H3cqBB+mQMdWmhN7O7EMlJ1uXAqLUgqhxXq31sTab0CX+eSvbc+F+02g0Z8mb
E+2KA3mc5lQbWLVPb8gXdzsv3lGYVlBaF1PXr5LpmV67mXL5ZYjL5bionwR1muVEHtfAEaw5Weat
YsVSD0pxj+A4X46pGnfJ2cSwIh/RlvXJsWIqcLVrZ+hCHXkQ8W/HsceHoXwf5VvC2YvZZ2dNxlJn
LbjqiDku7Fj0n7fmpds/p65u6qH4jAUHHqL/bGN1T4gTLl76dgzdcmN5oehQPg1Oep3TdLTw0Hqq
9NVC95uUuAt5W1q0Mog5wL8ZrJ1zo3D+nkR/IB8VY1f7mdpQVNohZNIVcaZRRSUMZ9gySlX5pLWn
1r5Zyk+L8xl/wrM22PDkP2qDMXA7ELkUrhntjpLndDtkWeJvxE9S3hdun+UyBKi0koaiNtxZ+cmY
N6xEkYscfcZtZtbhTlWsDgt4yUrUNb53v3HDCuqVSYYMJQGrOo8qgJ6/cXTtYCUWAi7YZKAA3WE6
9AlqbywpGeYyFlOrww9oHBftefPMe72lAgFRQGqXcTlQPOl6+JWV156lXrTLYeV4lXWPcrye5953
PAwQCeb/6nFkV0aVjFc9izznjcP9DR1jhFk9J/K7oqw3o1GfIEwD5LA+3pcf2Fv8fuo4sJ1gxEAl
uDGfFNQVeA2iJufFIyZqUpuLBxKfSBbikmzuhOP8k4CbrmsLeGEGBOW8wmPd2XBj0gr2v99dOR9l
8AfYxGy8Z22fxnNTPOVtz2qyb3LleRt4rSfh1wt0u8S8pfrwkCGBIQH9o7tlB8cr0Sr4umvWEb5d
g7/QSrBybc1Fp9nWJvC0YovZczuwiwUFLixk+mGjHrO6OE+qSUbLGpZZHtENGBnt1dKw+ZKpVpoM
JyJYcyuoVXkDlxwiPaB09kcv6xC3/JFW3NBy7qR37pDCuQizctozbCOozS1OTSV0gHxK3YopoiND
1trFVNcGJ34lKb4vqoVt2EWw1cWDgX19JPVAdW+yfUoxxtsil88GJcu5edTW+rCOSwjzTIB9dzHT
NmwTk0N7S0cw/vk6mEck2JDOiLXAhkOI2Juq3GVU9aWbsCIzftRDJPdTq2zedarH5yE9kRxP3h60
b7kwSMzfRpbMxa7O86KdUjs9uKbguDoEsr/bVqy3dQGzup08BlG6dtwujRy7/oYF+7Cw7PcwDNPw
eZTyoEuUaNzHtqIu1WF3gGqmZ/gg+I5c2kwX5cBiPKlXhrqFKMVIqsgPpv2pdh/nyQyWPaqgeeNp
NqmcWNXYpPuumLKwhK3cxd9V8nnUmEyU+miuHJXbLRTA3/p2oMEzqtpnRD8cCvRupJCXhvZqYw07
oJogHSdulku9KW/pUJ5nU7vqi7fUfatJGlPEEov1YkgE5d5Y3SpiuBHGeNqmPs4x3APCQQGfF0an
uskffh62/j8u/ZuMqD3M/f8sz6Zc/GNG1P4Df+LShvaHRUbCXqbKsZE2NFR9fyqzdfUPi+riXWVN
9iaZSMiv/4VLO+ofe5EZNX+EyjvUCfwPLm15f3A8I3oV14hO5xs493+AS/9NnUekDt0XYENI+Un/
/BivOpulyLLJU8KicawXCk76JbBHlNh+ITQIl00O2/OK23CGbYTVJi5Zw7yMuLl9TQV/9280aP/u
ggDJAcp3GbuByvlX4ICQGFefbEcJtX4hNGbLbOUhTY0JpBUW+x09kFwCCBuAxqRzyTPgiI3nW8UH
VKuT/rsE1n93PQ5EAG0FkEfk0X/AFzqE68K1VlLtFGv6oikT5zUmd44cbGZqcZirfvvsdGSnAykq
rP2NIrX7mgyEDrWWXpi/EUZ/FIHS42ZCWex5U+SVwmb8+v2omGqT1KDhOWtqbQ37dusA1Gyxs5nE
JGg+JhiJvKd0QdQqcqajwUvSKf7LA/5v0MYPqAsFofRPayqSRvwmKPvNX69ihIg20CEY4TQt/aup
S28MmnJwieBwVp0S6Emkj7QTZ/mhalBIHf/Tj98BTiKHDPwEsD472fIXC8rEFrySymKEDVCuDNbe
EmZgusSXkdtj65ds2YgqRyzGcYa+1aX8DRD0N8uRbmsmr7VJli0lxJSR/noBxNYbrSRfjTheOs7p
6gBjA2RpBw7Ik3hz84Xs6iZfcdsjtkQumcxO97RsAiMkHNaIK0jlbPrP38rfnlWuCh8QidrUonJ1
7geOyZKkzgtPqpHISv2tVNtBxzg32Ubo1FQmh2m/9l9klzGn92J/Pma9qi6j5o3suM48/K7jA7xv
/8i/AGYcPOmk5IF1MIFxxz5GpG0DquBpRLEyNAqHw1wdyPKi8Veo1wwu7nLPOpCiC3WN9B7NQ/0I
UYLuS9pKYwRuV6VfDLHH4FCiZ1Y+5jVslH1dWlrAIDV+ztaGqYZpTNEeWZ3MCQRCT7czQQUKwPI8
aS/uSPB7WBQzGlQxupkI7cpRFjQ6CHLDWs8pYsRdSPXbQBT8i4JkqwhE79ak1bL6Uv1skVUSjqtp
TuFClyj5XWiaMJIS6lG9ouClxKHw+kIJhNNOy2WdJ4hl2+05A26S6CsMnhsj3IZBoTsqjuRZQXnf
ckIjYEkhmcQgZKDOZ+dRo9AMmGNXI0MlEeKJFnPQYc4o5IiWaUrqyLWSbwQ3MKo75pQGRpU1nDba
uVNeNRR+EpWJKPD5z4kdEiOkpUGbulz5ZNpTeiiXdL2rSMl4nOHGwH1sdd6vnmwTkKyFJt8mbxdI
ttUDj8rJBGriei7q7DBP+kRQVJVrWzDlO/4trGpA2ZWKYQq3eXBg8XOpvktlXrwYgTx8i8figdKy
XObyKllNGscEHQyYzYmfXH0DYcCdpM3NijPFWPWDPg9J7TP/65zmiVQaA7QPQBmCflIzqDaNLPMl
RzOwGhnEi6wVUAWL/5eJkNIKGiARGt8lDWbfoLel+R3zk0e0Cuk4w2BAGdJt8XWTunk2+skpvqnK
cG4SO1futiXpoo4W1wW6pmeY1wg/IRBbVk1+SuuGWV5JFjncbVmmAbsnW6L7ZrdrIdc9XRBhrUkU
rT5aBmLjgeelXSZxmudOW6/TfPu68cupHbCpqVwJfqGVTaPBIME4EeSc9xNdwonYdpqORNtKfXpE
rUUtTmPfzCgg2k0pPm36iDTBKVNQWs/iAR5mW32gvaSHlGpJD3tP84TXfnLxFFtq+r201yYcUiNX
w7WXt9KdVqwlonRHilFdtMkwQosTFimaYLv1CKZP6+Oy2Rs+ifGp84iI9Is9qTE3myQgwOxJL+XY
cmDve/J2sGHZ6PzQl03SME7kQxBU4LGTHtuBoKSqKYzY2Tr2HnBE59akw+OcTpVyYblESaxmNZrw
5Zk6QZgdt+pOnZVP3H5vAWIxcBneCG0C2BDlg2eO2mutFpt1thTwp1hquHGDrtKPvAaxKph6lwYz
smciIJrVl1TLLvBb2zurXH0vemV8B4iCPtKbun4YBe0rYUWv4cOCQG6NLUyqB3VS3qgtXo+Glczx
WovtrAzoIvk3Lm3Z7DLQ/03deSzHrqTd9YWEDngzrUJ5Fj0PzQTB4xImYRImkcDTa1WrpYjukEL6
h5rdAS8PqwAkPrP32ps6utVERKjUHg+o5FhoinVHrqRFNIpT8pskdbmab2QngqDonOdCnCK1fGQJ
gYb7yiVmBDJyfjVr9Qn0qNkpd94PpfE3CYwd5S6HBRDEsfaHY5Z3F104G5AuKptsUAP5fMRipPpT
NrgWB7wZHtlGxJfCVBWxHoG9kNmCene03Tmdi7q2rlVcV6yHwrJ46ybH4qvGVgfWQ9UvLWsklSla
vY58Dq6Hvs+wFjq7sBqefNigR1HgxWn9SH8x7vK+I+GGb6iPzUmq8DGZ/FMio1ORrI+cDnd2ja5W
+K9YX5vdMtTLrdWPN+J2VuTS+ebNdMhLAgntAG7GbBd7QIFlKvLwGNQGNTSe5LWOCGipfyWWe7DR
23y4ebneJwGM4p3d+z4fl+G4Nm/aS1h6mCy+acuH6TFKpphbNBYH65bIseTMbYPiPHdZdlwyJz63
mdwMc4Gy2VlOcYIqe0b07xWBV+4Wh/nr3dAmQfZehzp4TKRQknrKXdzLGteLfLJ1+95mrf8SdrJf
X52OQY7BePCLGLXvJjPiQSkOg6CENIPuvJqn39LKnOaCSTrJ7yPbSPdD3mzRqXBb3oGx7hh6lnhz
nrsuZ1WEtN4P92zXPbmF54aYEKtAiUaRCJY/fM/THVIyu9uRWGzulaNdekWDyCttLUe/J1GrauwS
AQswe2a6vWon2jemWnkBklwgQnBHuu3qKe0Ka/A2TjiPBy/PZjKGqq5ARu7PjJfHnJmDU9jedUZX
+rfOJmJtStubU6sLUUD6w9J92w1zKj7zHO9FIYJdWccIDi2DHzAUnZ2kXVjEzyrWzXNgecZjF4N3
LY3yOkgXf2r/hmDQOI7XfHmDAaYlN5+eY4QlcfLIDtuEe0/eiAd1r7t7kF9y3XrtSF2jmI71Gk0l
G2cEHGdd2uupi9fpY1odKAirskeWydFcXoopS1g5DSOakQm2CL2EGIaL5+P8+TaLAIgw4tN47ptg
XVMFf+c6EYN9auM8rtIhGYtkH+OdGo+zDVPthpZStN8DCjWK/Fol8YaGo2vvWyIEP9Yszpn3qNvi
XI9UeGkwBk6PL6WR90CqmHssN5JDq/z+d9n7HvS2fnpvIcVuorHynnofdDtbDCaKpQMdaHRcixVT
16Pu4CVYpKKq0myh4fFkCI20HQusIDKrajtVOp+tx6Hql2HvD7YtDh1U8p3qw/JPWbor2w5FsIO3
Jiz6ppUx/BjwCpyPKyJ6Zk1jlvj1vpZhwCjRJQvLipAp+ScO74U7H24lxpr21Mv6UUS3l3LI9DbR
K9p1UoOqI6LJ8U5aZnK28MU6He3bTHfmCUVMBy/p9n6yuiohFK2w9kZg/GuD7s5VX3Jym0M55PXb
2NTuJXct1mI+68yCQWUb6gskxP0QWygnZPTaaPGdALnjdkq2c41rKwyPRPk8SIdBjZz13WQC1IIN
7I11fQ7XXKRFru1TJ42XCjG5z9WNMtLH1cFdy+/QK3WfWmFoyQsPmHvveqX9HqL/wB1HGVqfZOcL
52QPlb3TpFjnZ2y2kZxx0ECjRIe5RtgUyykZqFDnGM+9uBZybttnEvaC+dEGJpH8ToIGNfQuc3KT
/HUo2OwHIh1s/e5klmANJddM7U0+K1TnIczHeN8P4Y3lu1qYitCxWijyR2HbLJ9o+dSHLShpblVl
7lV7rJp6MveNr9R8GEtyPDZkvsjyD65KBpQ1UvvxuV9uygwlI9lvoqJg2dfJHBmBlcvnzGfGWjUw
K7kLfiRlLt5bg+szHkN5F5bC3k/KHR6CuSpfO0Ch2zAbM04oNq3YeKr90kGbwSmjHobZdL+zeUZn
k6ifanTr36aDkDd0Id27HzenUEfJExPz5Aqe1Mey2d2mvuwjPKMgG7UL932emV3ZDjE+WX/6Ay0r
52OZAsWTPxkeWTO++3noUCjE7UvSGQOCyb0vSia0FhOKzdKwfmhqMRxn10WS48yReLFn4/7ofAho
U84CyASROdAzyouux/lB5hmrrxm+cNCY4qUQUOjmRsAese07z1/tB07o4CmgqkjtPKg+kslSD9MU
NsBw6sxK2841T2Fg3bCW/Y8RX8mWUlOj1Au7o82fnDoDwdoRMNsLcd5DCjPRfehnrXZ24x27ShQH
jijrs4/me46DhaMlKAeWZ0jO0qW8ITdhPubvnK4XMyqEweyiNrHfFTWl7/hzMk7CKthsyqhpkPR1
8T53E7UBFwdZaam+gVO/dWXpX3hn3atsocaDbIR7PYgJO23E3rpdkLBrI9z3kKW34MDeM5U9OhZn
vUlQKDhIerxwjnaLG7zyPsr3LHHEU2cYTSNrqLaN54MKtRuzy2b8y4mtqt9x5TfnPHdpe0mtY02b
2RwDaFbM3J19FTcXqHpWyi9aUHrH/R8Icdamy6f6rS+0wQMzPVbt7NzHQx5+m2ZmY6fxYQy5J39S
d/2dSnd3U+ikgGAvnkni1Eii3QAVnQJZRIcCK+InmRtvgUMcWjGVVymI2XTGwSdYwcloHhek+Mls
o2ye5mVTTXF8yemSMZppElpbsVwBqZJi4E4X4krnPQbDnuIfsyJYSK299U6W1U+nJGDBbrZzYdev
fTO99rFqH5O4HV9zQ5gLHKzi3Djet+vP6WQKefXy4gFPitn3faXuOAuZ1q/0fEs0rYdhtU6LZ/9g
PZdvc7hz1sSjVHeI/CB9BIX/sQrY6UvivQHBRvXTXmEjFO+N9I8J+fEsePDKKQf3KIbvLdoOcW0E
y8xoMVRe3fDO8zPubo5dNuCUX3a/qNSD8bjRQ4byvY1Q8/nZhrn/uzI6lTfAssLnFM8+G2bBt1kW
dEqBlQcM5OSTGLxiRyQkevjOv4RW8to2+QCA1sdH0NnZY+hQBqOIO9VNpl5cmf1w8eUfAw1tqIiN
e8imnpg2qFe7eFrk1tWWu9cjxUri4abWPZ6mxm6vQc0i0l19sUcIpy5r/9fj07dz9BVazu8qqV+n
qeCt5sdn2VpIanSJLZV6a2s0mxhXL/orj+Zix0r5N6JBSPHZvREN4IgYqQgS8waFlUo1sbsYoM7r
MqWxWp8y3R69pkonGSBaUZcgmEAQid6j8fSm7lKVOFyTuTr6zYSeRA0akCf5N5sa1c5jAq1gmxVN
+Naz/d7ir+sPOlOXOBEKGwV0m31btzRlSvTyump56AEnbmAT3yiimM8iVWd/l9igC/Kg9sPAPrVK
dxe/J07YK1RyiYv1ibldc4I9txkdNJIjrL5HN0y207iUaI0WHgpM4x6yh7Go2HHZ8mov7cPKnjIS
I0Ih1BoxLgE4onI9FFXunTHnEouZcz+6yn4egME+he36tbbhjzmLjiJq4HHrB9ZjHFL4LMCZjUcP
TzlbZqSaDnHxweD8ddflkS3WbrDGU9miSZ2JhzQhlagZIFnVd6iwKTRQGDzFLhpNrc4VUMatj9FV
9j96Ie9Hc5RKvt2sHLnqd/NY7jv/zxS50RaX9VXRgJRW/CRn/4D//rZ52UUI+cuBSM8Jjx0ZXgj+
i0PW2NjnzPh7zePPukJFFcf0jnS2OphxDF6scr3qjuERJxR0BPu28U4iVBX3okhE/jtZtZc99Lgp
rVemJlUDi9KTOKaJExqwJdQ3qfNUxeVetiZY7joW6v5p8HOPPSqvGHPkGxm7g7CykQ3YzJCzAb0A
VBYeWl8n4avqllChM6ynIaNn8xgNbIJ16ZKr8ls5Xrsy94GAtt2MwcON1sWPN4sfWeojWALVvUd4
8bIHMWMZ+sgyE9VveFIzXodWUHGr6tnF6zq5ZhyPThbW9wJ2i0gjVeXjaazBXPCTkdt0dA+svf4U
Gb0eFusvXyhW1Wr44QfTby7/9lY8m3V+0zAzUbhkdZphG/s2CRmapErN9YlpjEPRSCmRGnZ+390S
nbF+dQemIxMKMT3t6oCNJaPWIc1qRDwkIQN0HXJcfnXdP403silKXCjPY8ZQuxjTTMnk6nv5/MAj
7R4rE8qHjoHnRofWzsar9C0d0bwmJD03CJKrHt2ZEGkirDcfOPQXVti2tH+uBQisdc1f+hlEh1CG
vRxIxo0VF+NXKMrnspt8iXp3+nI6hG1D4u2xXD35TRi8xXORbN2oPGnmi1bUHMfCr1H3lN/dPER4
a2N3vyBE3ySV85itnpJpOXZ/k666ztSEz15glzdt/OC+ovY6TRiw9k3LJneJKwCo86qOZCzgQQTr
WZQIkkt/Emchq5l1s18di3iiRw1HxjEWc2Y3ruEOliNGMzNGZzlO1tmJULF44pfFTcZOgV65DB+L
1VrFNuuRw4c2PbCypuRShvGHPVWnJfinNmA+lo7zCbQTMS+YeLMhO6S6YHLHHuA1j0PQdSd+Ieuf
coE2PQ7TBf86BEwnfgxcr3gJGwx4xqrfBcoQilgUfZBMSAeV1l4342NnyezeRy52V0EQ1GVz5DxH
ABUYfydHxm4b3fX2Hf7PAdVGjkudkot9L2qqWVfZPm9y1HyZW3wovJBHNx5f/X7Ey5+b6bRa43J1
Zu9Ij2sOTsfE1onQsDDciR6jmbicTT96OJ6SpL9f0C9+57Gb73rPYmezUJMii/N20lcTNXIZOPAd
maBm+PuJB0RRrpbivdS1TkkRiGZ0rZO3c0f3i7AATIYBbbIi62yNgmfplSEdG8SZpHajV4+yBA2a
Re8++s3bDVRz5NHiMF71s5Vrjr0CumWe4/+28YK6VstwV07LpaPWIlfEsjAewk2u8na+ttkQ7IMA
W36bf3qijsllwt/ApHPY+rQbYFA1hTtk7XNY6vaAZWzcxMo3WH9XdQ8aRx0qIa077kNIg7NEfaNc
Yd76JXoZE0cwiwt9Sp1VfheD+zQmQHPZDeKCn329RXUbH6con47QbL4Ces3ZRpMA1ie+yESW78OI
WUXp4j5ruvlslRZTT1SLsuqqO8uurU/A9XLv2M6njPIHD7+FbqaHnDkcFocALEboX8gGYr4vfJLK
3folgAZ13wF3IyqVbw1VxoKaloJ+KTGzsARoNtliZdBF5Wc018EZm3aABBnvAWTJl1CDHqgZGhaw
tAm/40lH0yiOQTLcozv7o1y4iRGvWAb8CtQ5d0dR1T9jYImnjOU6bq8KfXqAhKvgDpUxXQhDoepy
m8yj7Qm/g8VnFhxEl6Yo7pe2PKpEI5gaCO5FaQrfr2OpdbdW/Z6IuDvmkqBw4+ZKwle/xwCt92Aq
HRohetllTd7V0j/MffIDu2NotrC3i0vWVEW71as4qHxCe8bm5dCU/jevHAQyiX5fDPvZGJXlhhrn
MaEoYzS5SHH0LZjJMhN6BzcB/Ycd/tJ4izf2lMmfNmkB2wnpcxq60I77JUFY37W3HUzm7CYbuVJW
lQd/6PNjyCT1Wk8rhuWQt/Eiw4vX1f7hhsIewzLCliOBYM5LftTzCP+nm998V33mcfTqYnxmcYKT
rijXp0X3O+0jvuSBpfIZnPkAQVid6zA6+j7mpQ6f3ePYolTrZnlQ0/rVtliX6676HTYoL9plORjf
qfdWk/BCMBBCyQ7PMH7mB4Zo9r2KEntjGF+koCmjD6d3rD378OimcHJ2nRdtl6GLDiGc4x8JTVXq
rqPZeY1vP0LXvzBMeDAWblYXtyBaHrvfJzHy0Vom59yxPkvhyB3q85tcJvsx1cPsIUO1xVurg4eB
mdJOTdgkHDj8b3Hfl2eVG5aEgUDTDNNJ7lUgZ+RtHM1BXMa7xlq4DBmuoDb3xqexdpstJOk/vY5w
GmCX3E5ewonfURiBaFCvZTONFBPu30qFCFLhjG4in/g/aMzUR419qfvirY3VWVv6ccqyu66dsccT
enKPGuCPEj4gaj96c/P1hEcbmSQy06wbT/VcRS9EK//1nOLY0ZvSpSCHHLqAZRosS4qFYsaUYNYv
i/HfplnFtAlYeG+yIDAkPy/51RWA5U2c1ec5DJpTrKfofgY9X6nieTH5sEM5bYC46+JIjBlVJSsj
h02UYGjG8slggB+SM+VddUwELH4iYZztjM8VH+Y4oAVvNYcZzjjBXeu9WWL0Hql//R/+NPAYMrE4
UxzPqUdVc+lLq1epj6V6F2jadXY76uKanoOAn6YEye8qm2PBWSb5VhaQ1KSgco05Kbt4fnaM69Dr
ePiC2gUZ3OhAhmkL0FGTaJIjM6IzLUm1X41meskF3YWeXSHJQZYLvuW2oIjDe1Sx+Jq9bAfLzAaw
s+TpaPXl3gUzz+rYri5YeqNT0PNihKUBETcoz6Zs5RFpf7lhGvOSRY74o3v0lsLSlMdGUnG6ovlN
9nB0iZbhLW5ZeDmtZFAuO1JEbyoJe2DO51gtcaqTnVKRMTmTtnzgsRHPXunttWVHR4ICvDNxMwe7
GsQjOAXNapRWxudeQenn5XZqW+bqtLY6G2aoNzX600RsaiotHxejTSlD4bmlUDiPpG22Y/k9OsuD
ExlWFshkTdBTutNDG138Zu8ZbAuZX3ybQMN0bm4sGRYTh8BLfkWjC9RtknsAeyNNaxURQwi5TgAU
P0U9dIkyBF0atQ2rk2pY+28pguygvfCKSf8qwjY80tm0b7UKDD2z/CVdS+/WGCvYDE7suiTNc5zx
Sm9m+dSQYnIpaKShJFvuqcfW4FSOSBnqf+imL1P6qOXUNpV6YjLd37fJMhyWCZ6GhJyS+mqMrhxk
PDtWkadT6bNNjBSQ/wrts+WJmwzAACiiPbqHNoLZwfjkXZfhqfOpC30v/pu5hEHpBuJdhZGLalvr
jSXH+ZDDPj+tWZCnnhU7v0oEFTk2kSXfE95zJI+remj9umQG5w2vBHMksGEIowk442cddw+QRZhk
jbdE+7aXW8Z15AnfmLoZim905XOXcvDjZ4K5cWf50XrqOYU2zu1JnNYIpWGQe8dCW4Q4NIPn3A0l
XtNYtNMdcLbK3aOvG1hHt4VKe+1XbMkyqMk4TCQzgnYI5j8tExxOB7cwd9VAX4zmzpte0MtMFJCZ
AxjSRdPhnGt7ATpH/kfyCB5ONEQsjayzmJ3plxFO2Eup0UZSN95Gm0FPRDpfuAxfS9I8EOV6E9w6
kkzQ3Tq+YNCV1a4oaCVZmt3e5u3Hqvri1wKl4KuXXVLQWFXWz6KxQ06hiPlbntS8QlhkUlMxb0ho
aG3vB6W7+RgWdDebycGbiZq7UthTEjvT11E3dNMRsKw4ZTzXAyJgWjE/VEyKfyuai45aXjU5zgHM
spehx2wAZcijBi8WRlmMiDK2iZ6dNU8R6hGkobUbHAPsKvZeAc1lJDUURbzN0Th9MsvRTH0sEjQ2
y2LNlzpj/4sOZkatHDVL/8PyOsIkipwUz4ssHQT3il0KNoJ8Bl/iReYrqXt4Ug75G/qmsrqp0V3L
8QBbMWG/hJA6Pz1qS5yySsU/GxmC2LNX0b5PWkPBHhgd/+6qyf4lWu3ku2YMfQwwvH+wDTVRfyYL
jTafhKHfPmsvbpqqVn8ap/CeWJvJL8tyY2+be/DA9tWg6xIR/TotW7h5rpdS9HW/xDhxetWijxnS
FP1NmzHHVbvNRHUTgtmtwbnG8f5XW3Mkz6Eatb0X6xjjLlEn/0YiCeqXuF18aBBRfTJiuJ2vXTU+
JiXVa7oyPvx23BVhf+ZMaO+5LCjRO8EoeAcXfTQXGVUm2EThsn4UeYl1ZOrg1JyqoS/hEHSB90bu
ULJAMqO/3kd5hp7HIT8IKGkQaXZHOFe40GCwXwLlIxht/IZl7gBDdDph0tXOjnVR9sqAO7y5CEMT
b6XVIFgYGEuYHUhUtKXGH+klpVnFeyRJ8iUQhy1DOmrPV/vM5jzdRL0PxR+EY5Zti9pU2VbivupJ
DP1CoIBfBlSajsnLUWhWEClHDGZUGf21yGmiu/An5hNCoc6G3FPU6N9n4oGmjgk9HievrLHVhT3Y
c2NU+YyiDLrPbIf9vU5WPz5ZLlNeD7GugVrXGexgtdflmDvyRWImrsJnMMIdk2Y5D/fxEvTgRGen
/KzmXr/nETtxWwe3RAhRlJzT+Q2TZHqHTVXnQ+pgT+qPZ6hDDjk5Xo7CIJto7dMVTiyRcn2Q/OiU
cj6bgk5mk6AEEvtVVe3frivQ8ZpwXj+B4op8G66J92RBc7/5GLCvzGvbv/Y1i8CtEpGMaQUceVPw
Zrdblnkcpu26KN7N2jjjXvajqvYE4wavjun1JcotnB/JHHjDzs9V26dhpEK6cBFFyR0r74I9DGrC
9Vp2fe2ihCnQVQRD77w09E3wjXxiLco6iYm1sFt8+GXT3hwSnmLXKaYZmznhUxya8/TP1aVVDOhg
8gFuerXYJ91NzFNgxOFzIF9gaHmHBM7Pfirnede0HjA3ZrWuPgCOmQjvJSarpCkcqYYbayBGwLHb
AZtRxg2/MTBKfpFnNri7rk/6IF1N7ZDs665sk/EizgyGHaR2aTJAOdxSV2ZopmwnZnuDZp0Yi7lM
Es7fxn1ldIJZmNQm76HlayGbza8a/OORg4J6MJrdk+ZWzLarGvzfBPNFZ4hrMiUnDBk/f6AXbsdO
Omei82SEP2Rm0cRvwypeE7dEFEgjDRpulgtfCZY8d5OHY7xiHo4WFp0wGD8BFE1FagYCtA5+1E3P
vg/OaFCReVcMLgZofXG97kQ4JlRHK6Uq60U5EXbitN53W3F3YJseEavbrUTDNXZWwDFUYTfzhGRA
WvlBGPPEleFnLijM9oMobR6CPuH/iSfWlXlTOR/Mb232LPTk4a7MHdy29OisVtgRQx1qomnhzTtx
lKMeUni+rAynCWw+rGxt6XLtEZdwL3qc1g/5sJBc5TlxDz4ZcBU4p5p/IXRg2cRDxzyzLbTzZAkr
qs+A/6Aikx7YlrtEAQLaVEU+uQytJ/svgSOUwEzBbJKRq4QMwhppXM4GIfcjetoMVirk3aRNo3qq
vxyVCDwnwL+8TU7AYs8f4fDPBXqUMNtqvHAbNp/MJCQXfUg7YvpYJcIp+xlPccaKl2CVDQKhZdlk
iHGCM5BO5t/Sbdj7J2Pg9Uc+3ILfxYSiP5KTEb1izrTW1EponnZsSaP6aLicRAXGc0Y+o8NgsISP
723+mxIuDNklWVh6VdkPf2lQuY2Rb/I9hVIHMymz9acdQ3rYhw7qEb44x/s1x4YPGzmexbV3fdqN
UA9et/+/CDL/M4CXr8KJ4H+6Nr78AAXkf8hEYS5DZojQfDXugpzBShpSW6QfUpV60PATRhbUESOM
tpsu59Zz2FE00nlH+f9AysBw+d8zuP9TN8yfwl+B1tt3EyBO8X8oVoOK6oN9cr/LUEgkW9sbK8lO
UWGQIk8C04buVyfZNEE/YkJZW+JstCu8f+mp/0sOgv83bM3/dznSN6r5/9kkQDya+O6Xf6PX3P6P
fwVJu/9ARcz7G1k3wQEIF/6nS8AJ/+Gg8kZ6yJXjP0LuoX+5BPwYa0Fwa2hjfiBEwP+/6DV+8I/I
ixwXkbjjw6JGIf1fcQkkIVydf9PxuqQ3o7RG63z7l+gk//1OBgbF5DJJ1BY1xlfGUFXJlzxbx+OA
febouZTfy1jb+5i3hO1m9zpASIQAD4txlHv7qHVw9vGGS8uqfstcBvrRvPq7KYIiaM2zTaHdentT
ovOaHOFdOw/hTReE315clCTlRt05XAm0YRYU4+cKP5c5+K0jxsLZd4/Padd28XQREKkfqS7VOQbo
tyVdKL+4DE13CJwcjt8YGxTIAvFoREsWBdKgAyH0p7EzKAOd4JHhwFd586h23XpXzIa8QcRraICs
Az6EDpI14yOADB7WegtUsaUAU+XNSvwhgUp7Xk/1IWcU8MxRBjdwSsr4VeQtW/4ROLTCOvXD6DhD
YVj6OF4JA6TjDQldhKEz2a+d5QIyYIL/irS+qLemV4x/mKK8VwNzEpjI7FtJl/CO8QSFXsQRNY9R
000DRUzb68RP3L7ObpyROOQec7sxsHeNWVmq1P6cXcC5OakKGQ5vHXukbcFBlWLvQGUghoBhikWy
5UfCvB2YoLXL26X7QkrP9tlBtcrMzrfYGvB6ePGFZjlsteuEcziu3TNWZpHsLD5oSVRWYSGcQH+V
aVkTC7gWxS4buXQ+tHqbklXgxZqcW/3dMUXdLizx3vXC7L7Ml/rU9MUCoxF13eL9aeV6RXEcYpny
l7+S6CXG39aktuB01XVe14vTPTmCjcVYp0BJy22rpN7mFRFg2USZtGFGvXwshCxdjB9H33SdF4dq
n/J33IoCMPqqUMoQo/SyiLY5DTr4pVR3IC+V2Nz1BPj4JxDBBwjABxJGjrVTP/dJxAegwd0psYSP
E0kKf1AogLuBzX7uKaS3och95kSYQWP2wq6oMPopfXHxnR8mp04efQCTMUMCivjdAoWzQOOHCb8+
xI6lQNf0P8FeHNfGQ1SdAJ7blugAKCjcpNgX2m5OaOeT+3DF8LFBPbD8wBzDr2PsZO2xaMo7GRqQ
IMwsBlpA9vZd/LqooX4yyxRuG40409GzdWSZpO+TPqrZXbjeTvgRYcdhvlyqW6iZEQcSu9yTmVux
K0n+2MlSsiNQAgFAMBZ3UyejXa/sDG6PxK9HIN2Hxmt+nXVrMXSYgFshlHtD+PIZTUwvTTeEIHJK
cm0nTdQzvY9F93cL0Co/upnUT7bHziEpvTit/ajYEjX1ptde3duNEKfJzVRakVfKeAmmhfGC4i5S
+hfWSDNuANFBI2A6sp0W2iVUWzqGtpnB5OC5Hov+JrS1sagjwkxd2YbXrBjEc00k1R3BgfZRkjl9
V4Fx/Yxd/8XKWS4PbflS5M3Z6jx7A/gyAe4E9dUbdf48y8BOI6fDjxyED22THMjjzPEpU+5U7rYb
rys6D9ztUXiJp1ldawgNRfLSsubdlT6rmj4Tm9Cv/gYrnmGXhhGno2vv4Va1D5n6p08iPBDDYk7e
GkXPBW/6ze2YPnec/dyDvtgF1KZXRqJMTUPOWWFtyTDfzXO3LXV8DFv3Sv9xQG1zkAVbbivUp7jx
rhmBnuUw/wI7g9oUAQIyMUU5KIhzXDNoJlF+F3RPuUVFlwz9bkUgCXOpjrYmrsK7jE7BW5w/iAas
DR8HTEKPxxqNDjZo2b31uMkYPIbPdVcXTwlxtnsJ7uTcZfEKachrf98cKxvZVfMjyWPl0dZN9xrY
PWGLmKzA0yB8YVtA9NviNzezNNvVIDhTONKjO5+Lg0RPMfQcmT5u7ZYJiOsPCYAbx2bnFhaveW3o
GJrGHk8qqM8mRqELzBD2mo2nngH/yHQU+qqrozfTNPx6upcdpj2uQUU72jIZxqeCS5f5yraqZHb0
g5VE7+U31k6WFVNXH3jozLHw1netJ/QqFqPxeVHTe4CDV4MnDViFDDM3cQKQs6+/AzER2tWO3a7U
Y7EbSfnt9WxgMRBcFgG3XBK4GyOitmVxjqMnrEdnGZbHTBXVtnOaBySCL3GWXyqn5Q+zqzQaikcr
6z5nD51cN+YY+V1VfASihaVW1HxITp8t8Qmsq2s4uSiczh4RaQ+hhdGPZDwSNAF+8mXfh24ItwE3
2TUpHfNDCzUepVxP6ELgruSoCOvJxp3hdtOZcfDOYU5TTXcEcOMObxSUizzu4JEttM+5wvDR8QoW
AEpy2G30u92HHhZ3g9rspR76+ExKy7rJHd6bojfZae6LAYIjAI1W9UBOyuaJaMUdkL7xLDy8KO0g
j7ob7DN0BP91dO61yzhnWtnsBXIdd7lf2rvWjn2mlJ9r3FiY3DNkNGU7PnujFRyR0Jq0H633fKjI
C/Za5xgpO3kkK+WmiRm7E+8IlpQcIThnXHAkTUd3xEcID+FMXA2RaOziA0vcIhRwiHtxna7BdLVr
Lg02mDcP0bYXjjvlD0iEHcQzbf6AteJ3D8BdDcQeTnn2S/JdEHI7fkrR8bOlmbe4q7J9uBbZh7L0
/CwgWV+zEgt2WC/OYU1yczfa3bixdai+8pYU30299tmO2dNK1iTHDZR8AjTRuKJuZ+bC3pORu5gA
v3rvM1y7ZXQOS2Fd1q68M9WHgNpnyo9klPdhIB9YWu980x6CEtZsn3vPIWCHwXs37fLSlMGTqH4m
BPF5CcSiJPmqgS441TXJijTyQBxNH+7Ey1Vj7xmBTk3/nbvzWI4c2bLtv/QcZRAONehJBEIzqPXE
jUxmQgt3aHx9L9Rt8e4z68EdvjeoGmQli2QEAji+z95rO0fFipwmGug7agp25pxxX3S6x1FO5llV
XhQjpVA3qk94Q96EaVA6bXqPuJlpuRvDGsaAc18jVFdDvTMG+Dxo4u0ubQ7OGO5rMuAifSf7t+/p
5D6MlDpT63hnArMrGvvJCMf3BsuuK/rbthN3ulb3HRfMgvq/6dgJR62ztBQOpZyJRlQhy3RPJBbN
bWXNaSQHfDeuZcW3RRIfF3pzoUbwHgVDsy1Af2FsXJWX4NPIRxujJ5dL0PF4GOoAaYDP2rRhnVTu
eZLhSslBbUsndmkL9+zjmFcHuro/FsV6JnRJVMlJ3ivfSI/CY4nQG5QIqkk89QVvZW7OPYTCVMGS
4f/FZjr+BRLxM0Hm39l2wRMb8fLi9nV1CPsuWGVgCENaQmpOruVs/E5C/6rJSe1J1UWO0j9zEl5n
PJnhBAKyS/Y5bIxZYYFxUt1unfXH8pV+Z2Dj/2Fu40ZFKZH4jUHg4J2KG95H/A84ECmYLYzmDU8K
OSXvV9WbTyXHmFvDLHCeq+YM6dx+d7TzgFeenwo2DXnjjWc8YZV5QHHiUrIHeWe146NKrMdeVgcy
YIeW9BkvorPv3amCWBs7R2zt9dc8xNkT6YzplGa/+1ps7TLY43CurkvB1KPhCvVEFD5NkZTXYMjt
jW6a8K5cOQPlQj8Tn6l7LAA/SJDYRi3IO5Sdn4Y5n3YednVoI9hacIg73o0jW/DaQrg7ZdIx3rbQ
PgqBM8Kg/nDj5vP8EqSN/w0rDHG+HvMbqTI2MzEPeEVDEu9U0EVIltzMa/z3FlAhIJGIzcxTJKVy
trm1592ZwJx3Mo8ZMeLkNNQ29I86t285KfW7rs4/WNs+4shKPyB73/g86btmCHdJwxTuJSwxsVc1
rFlBT4qcnxERK1nb4MWXgy/5WI6esfGlbZBsMLj1Wg7SXhYP/GE2qkvMuQEFhOc+kdfyYofFcEnr
PNtZgCE4Qbn9ucZF9jQlC2U6EvCmKfzy2ZgteOBYEjtELV4OEI5YmMgZXEwdxvvU93GU0I2zcwpa
H3ZhHn4GTYo0Q/oFSjaxwmXEN476j1elRUiMsc1HqE79GYIEXnVhf1mY235mPh/oV3ixWHebu0xl
EEl8EEKjmeAoyFlbeHj0YdBVZwoMFmsT+1SAMVtbLyKJzagXrD8LI9S/bDkoNg7zpQKOXrCWsMIX
3fMcpnQBicvENeUsdhLVJH52QbCwSi8Hmkj5qV4N4bo1sVDXv5sSbklAzf0jESn4G96Ib7BBpjri
W5Soo/PbOAPijP2GyKpnFf1dFjZQVvPpI1nKoorIjmQd3uxZAdL2MBLmub3ThU/2izvlDr1xueZ9
G0ZUTijyYIvzGY61ve+9boQWzTCwDQR34kLRHRlqinoNliP2AOexg++/7yk0BVIVGmeE//5it5Ts
WLn5Ng4YK922H1+RyLtXFriIuQuSHnf38mAFVXn04wpUZpIWj+wWgJ3NsTIvkgKaiMQdFQ6+bK/F
LPNo6jPrTsFXXq8j/WdwunHrAcfaaC4R7bW7kkrnSDvdIbWqxyl8I71GkKErX2kDqr9whcIm9JXB
Y13aR9vAT7NU6ldYteIwzjHpLjlLyNlx0hxITzk32Qws10OAvk9T90OFhovJgoQN+vyaO5viN9LW
nHJcr7qRcTkdiM9BvCOEfs0TjBKayKQGMHSCzVty6ZYfXcnFJjUoKZ21Z6/ATme3zPWzNoOLvX48
pzx8za0mf+gdc9ojOVtRI9J7GKV/qqljzqMp9aam2uHKUX26V4MV4mmo3gmLsIoWcUJTet5FFV5X
7k3xePFNHuLZKDNMODmG8E29ZC+g35bbYs6gviUM/q3RjAceJ0uCQhgMtiAHqeU76SF1HNzO26WD
dPdhzfPHHH3/6HNK3Po+cakRaJznBt3ZsPhd5OB154G1wEkOuffgxCyrlD+Uh3pm9AWVvrjvtgrn
h9rK7EemNvfbgepzO5mw7JkInfFOcYPntpSIH8htW88ph1PsUE2upCwfSu9XoogINveqs37FYxgB
vrLVY0IVcoC9oKu+Zx7w53LBRhcSPTuGfqv2oY+ivLHHzLgJlWs8FDbQGYxVAyhjnruGiqtfXJ4T
qoI2jmUwxDcGcr7Ak/uYlU78zgufXSbHz38LSeh2NrR7CPKweC5cjNr8LvVGmcuz3ZEgx2U4vSal
Fb5XY8chZsSGhPWgOs3SyT616APmKok9VQyaUl6UZlB6vRXlNXUBuBOLnzpcXTedK4CMx2ufyVb3
cw8qMKl9SEKBsyQf4JhglHn0fXSJE9vsAAzTOnS6FTnKOSnTiQmXQ96g43chYiPnMFD0H/Gk2Kwm
5lQ/Vl5F7Ti/46GomSGB8M35zewI0hZupSxo9Jl5Sh1KZDbsD9llCjexrvbUOG/Anctb0oWwhkJL
EPAk1woQscJoQ8i7Gmma5lsmO1YMt2ZqFa9GY4lTaRnLY9m2HFMtauYA0Qd1GE2Jks/J6DDHUB7i
34sld3/LtSygYD7miRbUZOPb3GtxSme4TchYHgBEz81WKaqhOJXa3y5Rqo05SWOfq5jztIJw5LI+
iGZroQedMvWtQ0yGlVDdnRMWFuxysa3kFxZNq3mVGp3vmExpKZX9wraxP5eVai+2lug3nLMIk6rQ
RzFzycFY1GFEdMNzxLaKpT3YMvhyIcEN/Uqq72uTWz9pcIEqcE56c0B9r3GHNNl0cvsBaw2np8y4
VInzrLW1FQRw4QOqfcfZpI9b+dBLH+4RgxjooLqFYaQ5xgNmnOhHJtK3HLS4NqWZY2ThcSntB36L
k+1278LzNyntJhmGgaj31CnQWBQw+HvDuxphmPjWAZQwbi9S1GmASeA2Zo59nAOf8KBrkCVdQOS7
+TbnGV+zid3SqMXzhsoOMBfgP3YaVpQ5veaF99CAj7LLcZ/OwbMAb5kqiXdnOo7FbyoHvC3mQmx5
3qO7tPUzx8QBW0mMNME+QphgJ4fAxb7fO1CqrEEtFy/xvDNhOw9SXbYPzPgX1Q2/HYvqa5HmuBPc
cetYtD3P9jzAmC5ekTLY2aIy4ujABMli8+BOaXVwg/BSmSuXNXEvgeP+Ctp1wBvwyUCLDhnnSTav
51DBM+EhTxaH7aH5m7o0c616Lh95HO/8Zp7w1av56BPAploc8WN1XSQC+4lT3JXrDc8lhkNJXzZH
QWURZvIY+kw3+HKaPEozm6wqT6WQlBfULnbMxGlqW22nRkY9ppU5dh/daiAHG5MFS4hqtD/25N/R
sXFlgRyl1WqEyp2LlWZ3dur1T5oz4Z6L9Ksmz7lZr8ka0wzfcr4lNMRhJcANbAIlJQpPyv932z8Y
9rwXYxMz0OBw91jzF069I4r1RFpnF5BaBiFwmcL40w+OKmVDp9ix+uHzYqxiWXCxyAeRZYjyktHW
b0gnU+XnJsGLbNxHtkk4oDUM0864g61z6Ovpy0zya5zxW3f2xNnA29EX8umx6GeQ2E+Fz9O+vM3k
DXXNLGhTSfeGfmR0vaVLs8Ko42U71okfKqW9fZnX+3r8iE+XQFcaUgMn7dM813CBAhmlo9ttbRC4
hTIwpTrwtdjkkzRDWam1Eiee/K8ZOEOJFBkNoN8y6hSmJYJKerIQAjg0kqFy2b8PdYiLjCHSJVzA
9eVwRZa7ePDPaDdiIzR42EHX91Q+5Uc6NM9eWPNMM6XL+MSOzci4Zw9Y6evj6Fc3HjTd2blHiuQc
ME77puaJQkptQ+Ej0FBeGkSx7lyQ5Gg9HECYLsjYjdV01HMDG89E0pp8d4saCKGz2Ld5x+fN9bcd
TVZ4nIoNyhlBAPzfxvi4OObBUwSPvK9xDDj5UVEEsObHrws4/nkHl+c3zSso+GLprmZlmw+6xVSI
LXZFjwwElbIgfsUyTqRM2PgvYQ5yPYtmw8HoqwCPUYmEK7w2rnivDnaBGygYBmAPO7mgufVk7pSi
zlF8aP1qBTGFW+EdyKmtItXsK9FsQXLslyLSFiBO8STTm5CENp4nIKdCRl5zDmHYjuqtsX4HqfXF
tD5StUfqxmgDrLGOPMXudKkLQioNvtzLNAhqWEwqQtQ1c9FgudF/Vyb4Q5iV5Ti+tZO+Mec3UCOP
lcJdjOTk78aWsQAT1luWZoeEc4vXrM6HFX4q9TntOx66k/Fi2NfUABAB3kSb/cWE2McGP1oyQmL0
xrglYOnqZMB8rvQSXzR/b/KGYxnP+3o4GPpGrECRB0ecA5jysnhBgtjk8kWNtwObfMNfnkj3Ifp3
+zQ8DEikTYf/YWaSRW8B9ANnOLiyXdkk/SVTb9yIsHNzWBzYcCSrBecxZR6dSPbN3kw2zblfAyL9
6sz8cOfvvH1h88K5j5MhT4PW4YO1TBdcNRW44zZ4b00D1wP0WaQPcx0Vuuq2M5Df+nyTAzsi8JK9
TUYLSLUuLovZ+xQwhtMzBBkn6mNokTaLG5bqwfNAYyTBf/tRYDC4qlZzJLEBNS7dbzH5Z3jmO2H3
ZKaJfIcpfDnRsHZgegHkHFAQJcdnPBK3KjNOWgFPRJDmzcIYx/mxa+Ei18sNLY7RgmE/ynr/mJic
SG3iqOYcPGSL8HaeMY8NvwNHvdmLL7bVf1auk9IkoHv/6pQdTFIRHwNQ1TcoW6LAVNn95gGEEOIz
x4ikv/G4KW7IJXCVd3NwJzOSHGMbNitLlAvf27PceJdxPMD8X9qH0Xzxjeo2t/JNMZK2JB/q3aVL
iMFy1qi5/RNAi0vnccJRdDX4NGlFi4zfu07MN/7o7pmsWd0N7w3trqHr+fu2rm9s+37RPGcpFUrz
+UjAGV+XY407a/Kfk4UHTUjZX0Y+uHnFz4TYXT5TMge2lvqnDk9RZVrnMRP7sWTZVi1/66f2HJ/T
MR6PpMXkHlU8O2KeJiaStN4tjjkP2HRzTU0XXbeJEjMBEPG34hIPGyrfHsqFlJge3YmvZRAzEN9N
2Iy+LJGXQgKyNQck6CSsPNqWOWsOs+Iay0tmu/2RQqGYU4hUxxBa1YMFYDNL4/TUtiqLLJ2Gd5Uv
5TklzpvwKmxdv/GvoSpPZVrfJcleOSWLUyv4rvmyjWsXJszmQkWuPT5W2q922jCKx0kmoFh9nL1B
vnOSwIxit90NMS4R2QBOrmvcrwIgrep32LwkptT2FVn7Gf96tqnHZKFImGgC24ViO4XDtFcB09LY
7aBAvQZ9dxszRT/PXuXz7CZFxXHuccrCr5Lon2UPN3AN6IkQ1dtc0GQn6pfczY84bY5WEzwsWSyi
zuzRs8IB7d89Y7h7ADwOJJlNbtHjdOnwaZeqw6dR3td2QGv20gmk4RReaK7Gq9V29s4lsUGcdPqT
MFPT9BnoI8aJ72SWjIwuDy/6w4ZDb6ZfWfDlL+rBx0WEIMEnzJyvpFpeAo6OBuL8AQgQGgjl23tO
+idVKPdUTjaeKl6erW7UkxxpTGVbsRTntsvLQ9gmv4qARR9whcrisYg1fAkgoC4s6esSz445r6a2
GlQrbkkfDCcJwBuSHzN3nZENAzGa5OwN2RkBTu5BstKvqqRH9y7E3lg4B2rWtglObm+gOsrz+vGE
vc6gdHIxX3AyrYRj2LSmyajjUUW8HlkGENrYliYkTzax2zRYF3LqgcduCuyV7qqwV95BVePvpkfA
6L0MUyfNJPsFC9VW5xZRWjyCt3nh3KXZ2OGR5jLWXVCeOt2U5xjq6DZppj6SPQYpp3X8o2dReJks
zR45w45GmmEjoy33k2E98Xm81ylCDioX0T7HtnZqgTG0LOhk0synd69gnqS0cuToptVlLMzsB7Jy
fQoUDTdLTWPhNKzA7Bo+VWqlRuTmJuTopU/32kvGk5rc9mR4QcZns8y3dQ5COXUya2ODHNsaS9hF
DualtS5MRWaKNNunldrp2PzJp/TNKBnwdJYdrAFHgu2sZaCa1pkuaN5jFkoAb/wmCpCqHrEsVTtE
pWxrq4IKc4xmV2cRbDPwgEcl6FnyWtnT3GMR8+UHGCSiLnoJb5gTCTN1LMZTjLbbsKX9FKH9WnMi
TkmlXHCN6ZNFtwTNekNw0/aNe9I9arflYSLHbnhvr5vmpSnuag9iRxp29Q8mK3DVNiE9W8Xh9wzz
6A2OxPSe/u27q/sZVTRmN1CqT4vGF84+y23jJXdzYj8ag71KtvwAhBXqJwptCZL77DMyh+FvUjoK
rfAnb9a236Ha+RDRtojUTEKkCDEwMD+UDOcLRjluI6II8BTYo/cYpwKUmt+8eCHDTWbjrvSFBMQw
BUQHqnB+7iadHkHOti+20V5LrGyfrFj0cc1/byxNSZzHa1g72QHSWHPyU0nSRmfXHjfuUfrpsCHr
tEeVojqzdHYl4JJT0lHWp50xPdVJBvukpLYg0+TzCuJbY/8l3bbYYYzgjtZC8dqOCZMEdmJ6rht9
JhA2x+ZXh5yQGBZADzIhDiBzLM8s5wS8Mlh1joOd1H1qYR1R1FLURxt/6+VvQ9K/5M36f851JfDc
/e+uq5uvbki//sl0tX7Bf5qugr9sB+hpuHI9TUGh83+Zrmzzr9DHCAR/VQAmscX/oFnd4C+TiK8V
kvn2sNqsaMi27rvk3//Ndf/yfOHx9wMRWraFvetfMF2JvxvJ6+Jvi8nPv/8b7AK0OYFJmH8cn+/0
f1Eu84n0rh9kfkRpd/WnDLvwoyppIYrquD8UjgHhrRoUxvR4Cj4kC5B+F8z9dDVVq8Se9hXxSskz
QBjDMjTjLIkKWFdOs9Df1GCQ0AE+SUSFHBC9VdscXWtRIE9LPKMfYPfdno4EmI7ncOoJXul+sNWu
9HMcGWiXc7/BYVHvLT639gU7ISoCMNn8mVeN3IculunXJGpNr7Arug63TYCvNsZ2MQIxHuE7BOgQ
6F/EW9jFKIqv80TAJHEnSUOwLIvs3SmCNVHrrYesdlYaNr6TOO7GGQznix5XTOfVREyJTJZYU8Bj
bpyl5czYPsblfghl9QczvXEmMkkufVDTo18s+kG6ub9SuW1qsUq8a18MxXQOzFZfUQPCNpF5tpxv
XRtbKgc7gbOGjs1kh8GdYA6LGzrJdIABoXKBrHuNwO6vKrm86yRuAECHVfM1ERTwNl3O052lp8km
yHM8zAjJYGjSM1nn/+jRYCYmmUPGliWze/V7D5CQUlg6kBt0/weNJn2NBd+Gh1cASrFq/dVdjRZD
vak5GleL3d5yznC9vADi0aAy4Na9DfiGieTR60mUdaB1EZVJhgSguzZ+7cyMBYYu61Ad9BBA2/Qz
jKGbxoO9csYOhStCLAieO4h6qzAC45Qj+1L5pxF7bb9deRo/fR+ChmjI/m2Qp7EXDEPOopWoiX2A
hNakvL0OJ3lcZ5O7b5ahP8+l3TfYXXoOOLi7QbZaNnmEiMM2+kqlO2oqhrq3WEgHKoRIqgGVkpWO
+tqgRd5iZDCxkyuEStNu+5t+cNCx07riZxhIW43sYvz52zHc6l0gznDNBPX0bYRSscggaUnhnhAo
hV0v1qrLXnIp6TlFcbL7qrrRpsHskKStehD04bxlFqHgLf7GHNJBZYCMA/jyUpaZRztbgHTBWxVn
+W4YV4M75YPvHXMOIlFMrfoWtCdvfT0V7PmdsAf8ONW98SZmlXv0OPfxHxNM3HyoRoo+2SS0aX43
mfnq5Ma8hf8Lrs4hUWMZbi1pA4XzbJ28yiUGtYtRStLlohsgZFnnLK8NIwRYUna6aNVzazUctTQi
VkLqPNkbMLWKbSksp9sQEOjwRmBjxyc04v72VNh9Tr1y3rBna4nTf2HkbNAn2qsTrNB1K8xG4qqc
6ppLXfqVOMWEv/TJCWxg6+kSl99muKqCgdHS0Z51CGTziMsO6cUiO9u2C++7hZUKnZ3C2WCrixDX
y5z68RihCwXewQgKYBJNGHL8Aze1TOfJSuSzz5OY3o2FI0GUNunwEMDWtM6pIXgaT5oD99PUmLn1
2QZ2Zu2StBPYJgtraiIF4OCdSD+F5yxnIWeWZGKRaOeMWQKk8JwF28YDDQHJueVNugN24sqHeLQR
pBNJSIIjnA7Hm37GcnUoIc8mt7kTpn86b0pAGeXhgF96wr8BRjB32sPgLeYrxOIw2PnxFP4GRJtW
+5HsJI4EnHL9YdBFkB+nzBCAL9LKP3s5pq+ToUWR7IOZFffTYtezjHJEdhMzQIZKA2XV/VMb/vCr
XfKhvvTMLP6uatzurSISQXe00IIcPAmKYgefk0OW62YBq4faxp/Ies2LH+wZdKznNGvFi1q+XQlx
EV8SDxGUkrGHChisBYROlTrPiyegLvSm1dO9ZvqGYsoiDIfMZMpzV1vk1/i27ZsSRfvtjHlHu0Gt
wNR0sjY44VlrwrAFdzlvWB8HQYS7obewqdBhve8XM4k0GZ7sZJiG/6dpFRjRNJOU45DAcWYqoJOQ
6t7R4i6VStYsXEA5KJ1AKH8XhIPDrYVSZdL4yUSEz008eJkaLfk95bZvHQzG/G9tstnjlpF5ZqQJ
flIGsMhuOSZprkOW7E33q9UKXBg0reXZsKR8brE9tyycgg/Dr+WGBWu2HDB/eOdF6vEbf0V86b3Q
dgDK9LQ3uGtAtZ7qZy2C7jq2LW1Aag6DA9r8fOyIX3DX5Fv8ajK3+UOBABskuG8+j5CxgLFreQvP
rxEjEDVPWBo+uWn73sbnonxHC7HGZyOzgkfahbq3QFkt2/J0gnQphB53+SLHtzw12McQPGP9wBvk
HvyS9wVXylyclllyVptNsKx4UDzCR5WfUYsl8xmShOWZHkSvbjgIXbhPdV+Q3IKTTXQ+cQs4Kqoy
PNahphl+DE251lXRS/mVt/1CMrLJTGoAWYu3+0AGmBCHZnLEhpvQ8offZ9AXaQRheJhxHwr6zc0M
LRJ4KXbXSk93iU5AbpEqnOhkX3z70xI4/3jiIQlu3WQIp1MyIr79g5z+L423/39GDxzCHP/7DLxh
OfWl/3kKXr/iv4dgmgSEEzoOBqd/GoLtvxxEinWUFRb2BpPx+L+SB+Iv7PCuE2A7pebPEfDf/3MI
FhZDNSHN0CLM8I9Qwr8wBJN9+Ofggc0M7Dgh1yO9ezYz8vrf/w/UuxhTOfJpG7dUbmbkVzG5udzT
l22ga/Pgw1PgUdt2AbpEzwy7yYugllQR9aWFm6zN3gBxe9ZuaNz8VotUtlsIpBlX21Ji1sjsbnln
a5o6W1fXULMsvLfUSvLHPgwwqGpbdgPcMZpCKnR9IhBQWNZEugwaWAfQoIOH3sA5RJ6W++xG6prB
mE7SmD62MLZ+lMW7k5Xu9IqzXd50cuHbDjExzdWa5Jsnn30parL8bVuIJH0esx3yc5Xs9Vi9DWW5
N333znbKu8Tt3o2FtN4YXPGp3WBQZdprI3g4eyBKW3asO+gtO2mXmIOmI6QQtkn0YEFPjPIMIEQx
uSaG2Xhh0e063f0Ums63a79ihsMcYSb2FQmL/sJ0u948A987tmbzpTr/VhK1r4Ls0qjwBdnkYQ7Q
K+mFJTLHV/b+uDHiZtfixLCIsZrTSLS6RiTnXxjkfaZLRMCRs/PMl7AgkokB2jTcQM55j/2aXjAE
niBsOP4qti8c1qeUZ5qxiunKMn5jkYLMMJWvaZztu1w/pF79jTXFJyo1buOxqKDA8lgvylMDBjbI
nwXto2kvAN6VyUO70F5WFCe3GR4E5X68vGTnXklY4//6iANnn7X1mQNBVDicYjrvShaPF2naLCE8
Z8MZ4/dASb130Uk3AVJbghEbeu1gU0OUJoe4Qr5L+wZ0C0hjGAN76u7CyKv6fc2+x1vyXcrSkrw4
W0dlX+o5O5WzuBcSPIpVY+dJdzVkggLITM2a1jOLiz+CU02pffTDnleOo1JpwDUnQ5P6443TnlsX
gknm7pfs1SwA6XiALUuf39p+6ePmgunxEIeF89gZn7BPrnWTJ4dc/SJEd+da9P1hMkx511K/vW9j
ine0+5hN1R/GCcK+EL583MNtS6fmupoyip0lmjusU1Fb53xwcJaCLxBluAIhnVMx3aY2KXs7eAyo
+TJ6moPkI6rlNm+r+IaY9n0IquAlGYnMwANmwVMcPYq93BLPlg/Y2DaNsydT9aHVtTfpTGgnOISw
cl4N/hpMWrZ1sr8jyceEh2gfiGeqHSBSBNkdSCeQrh7B+Jimgdk8DsJc2aJkTFnmcqiysHQz5e2t
NL24pE/HXrXs5cB7D+wNPTDWblIdYbJfbdlEVsCq1EwDpGPFhzW95tI6mk1xToKOR3bn3fvNdCK3
x7ZypvyNTB3bj5D6a2hVY34r5+QEvfA4ee6fKaMojM081EHc/eXJ5LSwLfStDejmLjdAHTjYCWrO
MwMOdUgeG/JhNCsnT7m3+IR8mocUedLp5QjebjSPBpsk/Gu/PebYbKZqkErqjjEw5DS+QRb/mE1C
DiSBAYZRy8sERMEzMdGejMl6eF7IbVrov7VO92PeHMC1cVTEbB0KYEM23cV2ZNOLNEFeslICSX27
OghV/pRZ3lMJlgrM/IvLqlTm+lBIfvUgPvtWecxcIkIAPNBlrfTiAD2cyvh2nparUyc3Zj/tJiPE
eESnMsCzhFNKK8Rx5ZSSEy83o0PpEdmFhrGMD+4f4LGRQVLWC4DUddzaES+t8gEgQLXRipSsqJP3
uRgvgu5wG8ubh0kpZJugLfMSzHFUY1mtRAY2DCj2zLFLt2iIOF2DTdDNUVWYu9whC+2YQNDpvvpe
ND6FJOBXgoTEwlVfTRyrU5aefcO6mpY6Ozost1iPdO41b43DET+X8d5epbzWuZFm9skGJyrT5FS6
0LTE8mTG3TURYHN9CP86ZnsynuE+cDlV4LR7MhHC206zpoDd+bME9R5vRRnxWJuOMyHqFtFkaoMd
m4I3P+9oFwTK0ibjDWLByWH5ybKkxe6JBczid2uZPwnMnju/f6iFullvR2xjUK0VER7x25DMXC6r
Z8f/mVoU6QqFNr13zYlGNmpp0wwHnw/tmmORsRh/JnntyuksKPPsg+wmc2DoD7U+9S5vuzPdjia9
WnbJ0VXOn3YLPmABk98SSMDtyhahHykveEyb91I10y8/mY6ifgq0ux9DWFa5SWrFoKgM7B+kUNih
wdmfmKlp8K1nVOpRcdvzu3EAnQlp66ebvO6dQbJ5s7XfV0fUfhJRoN5CVog0FuG0bXm0hJ6lf3To
6NdpCYs3s+kKziWD695PA7b8zeIE/ie+h/ZNz6X7PVd86w2LQvxnVdZWN0DhsWfgkeTTWJrKvZOy
6l6bUWMYLsZ50cAJ7fBlDkuQbWWJqMSJKGm/CVEZT1BIaBT0Kwt2cD17IX4YTbl6gkpOG46XJcM2
bThXirzL6FuHQPLLs+cOEaJhRd6yfscQ0/a8CIM5c3fBzD4kN3Uhyt8kPsdfvqPN5Bbp0jM+61mB
HQ8rBnlljhl9NL7R9Af4cYXa+7qWAftOIupRNeediPhH6svUzs57x1o1XSckWK5KutTZTYIqQOJ5
5CP8cSjrm4Lmj/SUm8S6T3Xn58EVlKNLi/uSWw8F+xemoDzlXGJ7RsAp22c/SrtnPhtHzpWxdcNG
LPUO49TRjGZxs53BocNMuV3arvaiEr1F7MCBJ+ATPYEtpO3Y8G5qa2Dx3nGeYRALVqu0zhujB44u
TULyZUqjadZPc/nMe5dS8QZE/eiDgazPeTti+XZCImg3Q5aR2YFHu0J6Laseb8cJyzxXWeNV2y7o
uvbgD20m7zAtae89T90O8j5DLZwGnuAsDf72czSD1eHNc9kWb8vWTc0rhx3gg3PnwXP3krZ6V1lN
krBPFZoBV4DgORz7LdZEfJeQ+FMCLZx/mB1Xkg0zTtEbbHcp+aJRWNgkimhQXaYMH3IvIWDVQ0OZ
LTV5ZsTnxxz34xIufyzheOUdDdRLfOTNX8ObTiDG02JBX6Sk0THOaARuf9eEvfMia49ze97opto3
TeXxrCVlS3NozsGKiJ/kE4NNkXKKTqYMAnMlfXVQbeAmH0Xp5sADUyyGFCBOvRcZAaiqDafi6p5r
dmkQWUEE7V0p6nMX6NDYVKqeK4yPbddcnGXO0LnmBpYqDxd9RFnQb6EuBhzyI6ZiTOaY+lDJkCtN
JwMEHvMq72fiALiAp264NE0NrEQyuXMzIahKf6MG5HQyQhMlC3KJT2DTWwlUHeLWp4aARzgxHkxq
6M1ZhxGU1TJyssG79FNDOcdoEFgb+WBmkSkTSR1zL+EiYJQFq7/QAjJtYlvTbu/0hgLGlq4elJCx
lz+BeImchOl82jsB8hD7G43rEIfsULNyc9pP4qtA98IG+DkTRuavoE2Zk2yE5S92UsyMOIOXJjgs
nQR3iSe9Ce5/rXy9i4ul/kGUGb57Z3KBWq5ccZ6g0r1Jw7753WLChYbpcbVs02qQWHMpbG4t+0nh
99xZZYJ1w8wS8yl3Hd6lpKBHpCclC+jeYU5aYsw3QoAjBbI0RYvV0hraZiNGzaY2S8ZAAjHg9az0
PORxe4GezbbKq2RVELeCgHIIBDbd2S6XdD/Edfzh+q8xVwjiouh/kLUG95air/4hH7TjRDYMHXpg
/4O9M2mOG9my9F8pq3UjDXCHYzDr6kXMnEmJg6gNjNSAeXTH+Ov7g1TVj2J2Kjs3bb3oZ8/SMjUw
IgCE+/V7z/mOF4dfXOZl6DcWM9/AKsJjkvSjeMxYnCNoET67s0UflKmfrLyPqOXlF1kbptwCHRkS
J3tsvgRVgPEwIk5IHstIFSssN5KUIwTYnCXtpJdtOZXm02xb4LMolFhvQ+N4X2os1N9VNMqvrh/7
Bl3xJD+LEef13rh+0O9YmgeEZHlCXmZqo4bZEWrufI8xTuFxagaUeqFSQBJaSMfTBh4OYIZAtdg5
kKD4H2rtTs4mXHL9ZdJVT+Nm7Ll9pvUGwvNqm5skPWwCGzvknCTFjIsswL9j/KL4gMG1LWmDonLa
1G0IDjnxl4inCQJUhnsky3usLWNNMi3TULbkxXHPh0bOOFqrmuF+S+8Y9L4fQJofIpIgRlm3dwm+
awwZfZZ8br0u/OpYDc1yLjXOeTUH3bjN4mQA4eGNA+xkkUwfCtut7jg/9y+IdnKaOHyR0z1O2s5B
3NfR+SFWlhTaokPfQuqRhOKbC4iwoAlQea0OCXZDqTHzkwnYgkmvHJBXLni1m6ZmhoSgjlw8PFMd
2tIwhFz+//s6qZnPGAE6Di2Xv27snJmX4legxPrnf7Z1nOAPMJaha9ueJOFcefRNxm/a/Me/e394
jiKFyXft0FaEUr4BSvjETiph+4LNRNEM+hdQQqo/oEyQj0xjkFaRCv9R7ORKi3g72XS8tUWkmHCC
JBG++26ySV2ODAPiNK1KM15kvv3iITfcFkbI0yKwBCWKAKc31+b250//t6pHjpNWRq8XT7x/WSF8
X629LCEFigXB1XrbSxJumXeug3eoiQyemGYMsuqMELHG34VRFvY79HyZd1lHc9NcZ1lQo/4dIwfe
gOtWLckNlurO6acX3UEOXSD3kfadiTKN2JYz5KTdvuHafnVifECALjikbesuCWtQNP5sPwdFbRP2
EHb44mydlvWOOpOOPOb1Cb9xHkkCqEuaUBluwyfySuavpAHLdrtoe81/sTkoRb4ePg05ReRhZBQs
trACx+42m+3mo0f6R7QbxmYh8T700LmgO4g4mhPH/EkR/EI4UoCvn7c2jRwPmTz7cs8GxmeALQpK
idEUknKpHEvyXZ3BOmGBmdMZI1KX+hfJMHiEHbOCdbSWuo7qA/DtRKBWyJGQsTTBbyix+ztoR86N
iGNQeTYJA89lad+wACd6B3p6vILGUZEcDo5345GI9KmsSg3PjxW1vo2wBZSQNOrJ+qihBsm9gfhZ
XJKhbAu2lWxCK5M4+fPoVN7TxMhuX4nOc7eqKZtnMim7G7sKxtdeuymkJ7g30S6C9wtRFV43Yyjy
KZlX1boc926r+NCFTNBdBxbJilsOI4KTfm7x651kv+6tsmF/aG1ICPSgUNexBH4E+e4r4uILSYsf
38c+bgB+Lv1YyBYvFtyiW8LAh+GjLmlq8UfK9hlZM/LWdiaiC9kS5p0Y/co5EQowObW2kKay2d77
bu2kB6jX45qhFWVfbAS1wWZKW5Xuc6sQ3nGSDEq3kAVpcRBaTOzmcRlEsSTbJVhWLH2Ge/hrADbK
kecgWzKs82682A2Ijr6sD8bVPWHMLUe925J69NmmVNa3OXVrhk+A89HBpIVA3jf44NJueOm5zQ4d
Z6B8b/lh1N3m2pH5bSt7k2P1Lif8ovhPkuxojOT5clRp6ztUPDQFN/Vcr92FUSBuurVbojsfSnae
4lLx2PMUeoD3mIzUtsZkBZnuxy8GC62Y0xQK/BmJHfKTKZDJGNl1eeBpuS2aOFjWg1+ESW2XhlVM
3Ece+d5nvC7xvJvj0tOHxvcS66njiOQdl2TgaZbp0pC9OXhybzFaRRw59nzqShIJh80VcWDVVOxT
/aBb/TwrJFc7AgKhq/myVmiuKAL3PfY0sKGDy9+3+s7Yx9qfnPxhKMCW7OxmgqhIylWRPfqIyvLb
EeF2eW/QIOh9V6asG0YHPJAw09KU/kym71O3tdIz9n2kvi10Xv8L4hOUH05XdPYRFqP31Wgr/V50
CMHQ1TbqOak4qGR9DZwOm/J5njvdwYqX4JGCOg8PI4kD93Gb+tdM1Dlmz4SLxET3MV+ebCG2BChk
aB9nd5M5pKRo/wxZOXHdcZQ1dMv6wxKrBzmvDbqYe2UQJEmmVAjee/82jOvitlWIlvsyoImKaX26
kLkTPQ4AVrt9LqzUv0Mqdl/J8nuLppiEwnRSR7swzhlu/YrJaYrxkNHqdcJqTDB3yCy3clgJi1TU
X0WJkDCfbO+uqMsTSrnu4MfqaciY+FUVYBWcno/kcn4rudFXfmvaXeI6J2sa4bK2TUTWTv9amfIG
rhG8B8P82I6sj1YGiBs6P92y9c6Ec8sBAjoyvGvw4dPDmJpjY+hp6GQt19IRrKumHdQP6DipWq05
JUtiZQlx+Lsma4eVlTMqZu8+Tq/DLHkMEIWlLsrJIoYN7GOLwCtN/8OJHaR0+WPlzheBAHJnO/E5
07SjZyftufG6Xefl7tkctgx8o8tFBMByCPDkQLLANVqN0s5SHt114NsSIyRNwQLWZxj3fIboNV/X
2C3PRcMSmpEhxTKlnhZ/vpeUtZuecvS7r/uT8hlPpEi4o2j43CxWvSX/bNWcuIYUYZr6Tj4GW7j4
WCd7DCQp+adk6si6J7dOfiWz+cxyilOVMgZtyPh7pgdI4lpEyc+Az8b/bnPgdKxLkcX3MkQNR393
04XIepepMysDrmzd3ZxmawbgkvQHe5DBXWvj50Sj2JIb753HeRVe95G6o4c7cszg6QEL9zQM/h0H
HYuGZHppQnUagoquUR5fizRiqZ5ozcVudoybOdszKJrPHDV/YunEtq/yQ2eqdrpTRMBygCTW02rC
12zQ07hxUSygOh88cH02ayHDjGW8CwPqe4d1hll0ced0ZHBCpkYu0xnYGdspmKuX0SwsQxw9SmvX
THBJ0kURNJi1hB40aEuPg1OpEwr67AEOBZSlforJLHW6MaV96cWfQrztfAsW4rc4i6bovSH4nnfR
1NxX0K5fkF7Hn0OraTwaiB34FbKdLlkl5ptON9UOcUrwycfuRIcur16SSHfOAfTmsutLjCb7ueFq
wbjGjIwAOvZy+FBdJpts37d4BXTTWwyxspGKPVpW9C7YBShXbXqVxDl5mqBgOFxOg36eEuOcaDz5
nxsPGVhdF+kdRHvJlpAPw4GzuHfTO+GLrVrie2LLxRGV1kV+BKFQe68q51R2iW4U4lPQQ+jl+E5x
uPHhKRwbjyYs/kxvGy9WctM68fQ9bAlzDjHCo2aerfRJBc2yzQUiti2HwTze9Q5sH7qvrUj3tDNI
btVeBFtA2MXMDad8e7KzwlyXaTz22wo7WXCo0NfcxaWZiDO0Kz60GEnvijNtXZckjVNeNZ1/7AcU
DnrokpvScvSR4BFM/vaQnxZ7tM+DHBQ1Tg65p5tsdkWMqH/rTVCuxJRNK6WraFlmPWQuPKN3fqM0
IbE9YdWetvL2CiVtui0SBEubOse4rwh/+ti283IS/CqO36gmci6dxK5xNOK9GY/DFydQ8xEGpvOp
bRxZsPoBZYEoi2FzUxV9cooRwn7SPSMgqAEGr9tghXpTtqn96I/E8cIRJ6oMmEvkdswgShvHUGex
vNQ0GrCbju4V9jr/PBYl/dnJf0rZeHZaw0SFN6JPed9U1ylZz1tTeUfNEnhU5MYKegyWc9/pSIDB
x+DYkvWAaW0aj2T/yru0cFNkLH19Mq3IcLDWxQEci2Llw6OA0kFf4AHvjlUvQwqbggCBDqsTehrv
bqCuvqtWe41YmubSKGYp8IQZxa7rbQvhrQd71dXET/o1p/46dq44N9vnHiqF60RgyAQhyYxvH0dl
+aUNUGjsMz0AokdTfL3g5cACER39vEMQnSw9o70OHaPPwKyjmoq9LDpik0W1UGfW61zo5JPdaeCe
KmyKM9+hz0jfkeA1BhXBhsAbIiZJGbjQpG1jKxyTb2yfmh6ageLtj1ih54QDRIAilSEAXYYSF+Ud
Sw9BPuw3Cv9JA6AhSLr+tDgEQA0E2iFS0mmHItiHO6rT6TxaQReEOpoHI6U1EFBizadM29kFvmhz
KOlxPIdrMvI3t448grKMF/YXaJPMTa7D8bGh1+EempLpBjgLiykZanHzMRja4Ep26DzRig0fOD3S
AV8sH8hRNHAgC6aY9gSdS4UEb8FVUNh6uh9tB0w5oM/ku1faPNJZOYvPsQ/tD/kjqkCmYpIxSNeM
h94qHDCTox3C9Y+DfgPxGBdgi2q+lcP82oyiyQ5hngxIUz0x3XijFcjzPCaO6uQZghKYxMS1f6EX
dVeYJYGOjAalQ8TY+eeJI8t7kHNI9YtSn/e5nM4rNKSMoGHFF372pWmN0+4W4wyXCuAuUwK4AHfW
NI/nmaqwVdIu24sUalxug9AC/z/iS3B1lG/lwKJeWyvKRaQz3nwUCbG7H6hs4huy4griHxsQ+XPG
kRxhUIKM1G3L9Ch6nyQ2nswTCt8XPdTzh9QzRX4gJVGrHWUXWkvTFFerwPAMbXp82UMnJ+MufUQH
lV6wqjsXeN3U9ZDSkelYNY9h0MKZ6lV05bKK36ix8vciIFozgnb+oICNb/12wfGNh/YKPtIa2CLd
L9iWmyfl2foS7+twZ+F/OEJkfMhk0Z4xb80vlSqrh45+02FpIEkZO9ZHC3zGKRKCBDrWoGaXY/3E
y7sS05tAjFfMSNii59Cu9/iOKOpxRqyCABYn5LZ0Vr2jqmxKjLTGUbFLikj3F4rD4x7u1IA33XHI
AmGzP06iHc7sCpLEpY3+7rB2Ns6DyjMQbsnohCY01geGivD0JC/Pi6YUg02Il3Mr+1o9ejpwtyuw
/ZTBAt8xohJs4jB+OEHiC4sKPnBunPg2mjzvAKdGXBVtRTOTOMTvWWghwDe2vdyUdnfDYVGH25Z3
u4eIAl1sKBwwJC3e/cmsgUlRRlmIZ7Rm1Bjg77WzwOVuoXvtcFl8MF2mdqaiij8W9J5vPbIqwo3l
xjl/1DQsYLEKGbz60knOezJDp22HKW0v2szAeS5IR6jBwpS9i68lSd3uMJYoyg5V68lhWysoexyZ
VH0x+iPik4Zj5KVlkOgSvEykkwcAsan5yrvCdl+9uVcfZ+ZW54XWHqboXkebAXXEvAfKJMjY5jCB
6LEDtkD2JkSxiT7fk4zz9lkVMQYjDM4fHEnCuprj6Aw/FFGGjY1kr2Ooft+P2gm3HpkGUCvyOvyu
WIrubdv/ViJNP0CVp95F/TmgshEd/EZsxuJpjgPcpiJr5JfONqjczQp5Hk3BWRPGCmdRkzcXySLy
M92lw4EwbkbL6HvifQuRZ2ulGSSnmFkSdkckq3nqlEg2ERe7HT5iS/X6ic2tPNMjYDM8+6gEyTBA
TsozQ1bvWBUfyZfKrwpZpPelN+fXWKPbDcFvC1c/uPC5LedR1uW43gC6EPMNlIWzTkehQFRH9hWj
lD4g5U3ll7mX+UuBQIMbO/uvNPim80Y1zTEjhvXM7sJU7dfeLu6oPE9n9uJ4vDNdBHSxgFA/nfWD
oz4u/iiGUwO64glfAzqMmnXscsxtpuCcnAkHZgH0LvK5JRwe+0wI3gbF8VG0CcJfRm/pXSY4/oAT
Et5nOOlFv7bHy4RYmwaHFWH1pjj5Il8YQiG7fsWHPRLBpUbkTsG8TPIs0QnhadXcvthWuTwAA1nN
8jX8HL5G1KVcPdDnVyPRS7iKiR13L/J8Hg9lFiRPCenY+IlNbi+njorzO8UZ3ujaxwy8sVIrXXl1
cY+hga/YJEvnmU4UQfRGjbgSUxk9tSX0Z70KGkmxrr+OvQ+rsanCVvFkzfold0NxPgI/WNkbay9L
FQP/XjJNRx6rhuRstCz/DpPm0OxYLbuHNO8xCIpEZsm2pb1yWpJ26baGnOJzi3SXfeLY431qLH+f
lopiww6d5KlvguKcPMcS30NEYDSmcpoIikhvzkjRQGbY0zQ2sjjrZYBMyxOlOiSLQyfNMj5dgHxO
phiGktZoCQyhv7spDfhny6JOSyLBRrI1pZN+nlwynPFW1HQdkrCi7xSUicAK1imHORs51A3T/aT7
wt+m6FcDpQYQxebZJFZ0UWlmThwdMjK19pza+CENMRvzzkIcNRyKxsczHs0MdFxdYjd0mJewM/HH
+E5KHl5SnPkOyRIM789fz370mNTaJxFpKc8CtB1xXBHPGmaeKM7wQ61B7zlKkYbmTVT2mAMALznL
qdAC7j3UvKGpb8o442IIJ1tsZlKLt5SEgg0jaJBmHmkxYbe0lgO8lRwGFzIRfestIa2YmUSg58pV
XKsGXeC0xUDPP52sFOUF/Wm7fpCi0iLguCuLh86Zuf1YB9CIGAAfgOKyYuYNTmMr8yutQtG+lpVP
u4Wg3rXV86NtQ6+KiyQYZma0MLq0uExIrlZoUzBK7sNSjtAoRwuGLxOMbLqborZ5tpTkBwiVcfl+
9nFkQ718gSBH6cOIVi7fe03Mh/NwttBArcc232tig73jTOIa7a2xC7lQPVgEJppa8vMN94kuKzPa
+sZybO4/TTWnvGi7ttTPhU+bexM30VI/2AKV7h3LZZwdNYL7/MpyOx7KhIN6DudtcrM1OxDJ+LXD
0lNeYvHvnyj8tXmsvCnqHhxtY5Mcax9wmk1qocGb6votRqCGn1bqhTfajbUqrpke8q6gUiMyoeVn
kVdawm9jS9fVddaRprEbeA/TRTAlTJgyT9KiQ18eudvRaqp+jz6PjzgVIGrRM/UIA4CIxce0xxIC
F6e8RNpnYFVM7mM6BYJTapCdSoUHqPKX8h7P3uht/puNq53WmqvIk4qUj516Zlbd0LlsbtyxIpM8
qLV6/v2gANT22+EEtDYSKQJcXPAQPL6HaFvfTgkw14jQxo8LwUC2N9UkSe0w5cAMMLR9NFPS6Uvz
c4b1l3R28acX5e+GQnjKoRAUtvduNEExjceM4gkns9WQKoCwbRvxNHzrON7tRL/AzZ91i/hwsIjL
LfrKsg4zTZaNGQH8FmOZNVsEdgpEb4UAdbLLwyxb9bnFRThCCFmxe+3SsNkjNakqDi4meHA9a/jo
t05yCJ3WQdtvOTgvPSilm99f0/Xtvxn4cClxPUiscQGSYcnc59druhBQ6bB9zBvOwCnPNgqiOMkZ
Y0s13XajO15Jf/yBx2nvf//Kf76wjpS2xB1FkvE6dvr1lVu+avCeyLse0Ppe2rByzugQJ98S1XCA
CJk2ZX9zLx35pw9L0QrOXa3DN8d236H2uyrV/QDYjkWCkMuFtKIWXmgIbGhReIaiMLjEQ+7fWGpo
zivkE/COJx2DKwq0RRA3YUkIi6Xo/+aNra/7600IHFrHzPeYDAbCf3cpqrYTecuGTuS6mKAgltMt
RGnKxQ50d/Y3d3y9o+9fzLV9Wplouvk2vbvj4Rx5da1JfRpC4p5RJTQS6/EUu2e/v7/vPxRTPmZq
vkM/1BYhl/3X+zsPS5bxnar5cmo66za9ogI7SoIgmlYGe8PvX+79g8zLCZ4jIZmG0vMP33Hwq9lJ
YQuxiDU/Np50SpkzzDNNoGOAGIoABz2vTSg2BprICzXW7vdvwHH/9BZWob7nowtifOr9/P03ivh0
JEYrZwYEQsS0PRzbYkEQ5brGY9poxTfUHCiQLA1X9qCg3K7WULhaKm7Jl+j9zqY5CEszJHo2Xa41
fPoI+r4fNHsjciTsMgDGso2MhM+ITw7nTW5YP7YY7FLOGItAnC2z0edAjLmE1m+FUBjtqbDJCWws
tIa9Ye3/OYJRg2GjZWaw1qCuZJwkCIbD70h1SxqRNenPQTy76UVFISuuGTp4zY5Ir3k+dYWxzW0x
TtzEUE9O/cDZgg2VKQ2TQIi5bLpmsPnBAXnOwC6Ah2L7t9N16x0j/lmDIc/3mFrURUtcwh0EPH4V
hqPC9zdKv0dBajnOcbTRPwIkT6gGxFDy5uvOpEcj19A01rX4JW7ARB1S/DjnZadpBLsILC8xWYXf
11QiLhcoe2qAiInCeW+8KHoiVBwBbZckyePSmeXOt1CMEZfk8hZUETGBEnTei8u0a9jQC0IQi0ts
DBMeJTXP/TfsilTRdZj01scpw5R5NtcD273uFXorvk6Zs6uXAC9qLQN+jkzpJO3F0pKJ6oaUVHAM
E6qoXAZcKPo06dGaMq5lxOBmOUXkOq9RzyiO6UN14Hd+1iOqzcP0fKpdazqk0tBKRYEC9N44o11e
TKSqos1LW9rXfTiDAhx+/IQ+dXkRjIwauIce2xUbn6bhiTnej4vg86F9Rt6oXayaN7tQ44M6KodE
35opbJ71khnmNM0U0WmG7ptCaXwSsuOpyWzmGkSdkVhrcNsTJ4p3osFh9BLl05XOKqYKHoyca8dz
OUAWOput859V2jRmAw6ODKGP1Q7lzqWz+d0Brno3x7njrgkKriJzuoKqwbEJac/vv6zvBAfCwdPL
AdsPWXYxSq9e8belRAiBrCE5SWxSnVLTx8wP7/iMrFOBG1mk1LXJdRb03ILfv+77xRcug8s26/P6
gnLifTUhRs6HJJEx2y5C1vfYorUMSWqebn//Ou83VydUCELIz0Ij4PmB/241ZPSUhECraRC4mENw
jnqk9kA7e4By2j0jnB+cv1n+1uX87baCboEWmsMLB75jo+f49YrSyXUHkxGh6krLf0zQ7X7LbNRU
pyQL0ZOJCojyBkAJBE+cNvUnw9fw++8/9J92nBBZDQYnG+ACMpLgnXhl5Fs0lTnD14XgrZsJSimp
0ZP8Fs4dX+rfv9afHiBeS3GNA+UgxnD8tdR4s9YnZIti7oRzMa1gGQUxtF2l8fxCiIdx43fB9PWn
uuGfv67nUSJgDKNU+FHivHndJZwF2ERMg/YYTLe4Vbiqae3fOYKQjY1U81fYWjxZv39VvpDvbq/A
44UiiUgbScnoyve3N6kRG0c4eOgIgfK2tT6fXburN/lMmtNeuAzCYRNN3xX5DV+VZciQIlBDv8B7
Ss3eCub2q6izTuyRi6iLnMHevGuisLjzy0E+NJVfXoZ4FR2QckP2GDIOfilTgYweqXRAWAVNN3ZA
BMjNFvzHiJpxGCANBKtqBuDWOTRDVe8EwX8vUg0aGnxmtdkliyaTnxZT0mgiqz0ujpjOkEdUwe3k
EFXHiA9M76c6DEqDj9xtAUdBwYZwffR/HHt79mucD8y3SuYtpU8oDa2q/lsoDKuDJjGhOR/rxfWZ
clU4S9C8sJhCuwehAqqFjGf3x7E+hJLD7vqj52NJyn0QJ4yDb91h5ifERZNW17apow8QEBzmqsto
7PK89yJSEXRgGgQ8fVlyFEXLz8+sklqwn0HjjDWy3h1PKXqRBSI+DLthuGqHDgB3uuBf3lVjZt1o
JvSwotf+TBJ3ALMZpX7NTLU2vtLQvtGqNHwQlDK0gmf2biJypiMyS4w2skJa41QDGS9SwbvLgX1v
xRzYeosu0rMvtYIsB3kb+x3C5t491U0103i0VPREPkflH+ayD0+EJcpPuknHRxWw4e8Cy8N7RSKJ
uqg6EH3bOUGYvq/CQB/xzfNoGwRxJ+bHAU7kOmJnmjOXxMZgGvGywv1GH9aM6uLnUq1o2nV8MSIr
v/zZq8nctNLPDQGb3CriPM1ZE6eUST//PAOaIL6wU+UHlylcUffSp5P4aVK13PmBNzUnsgxCj0gT
bT1bjE3uXZQuNHVcO1o+o0zJLyrHQjU8NBamJUP1eVRgsQ/jHI4kE4YT4eP20vfRVVbRFz50pdHt
Hh1GWV6lI2DBbQEkg2xaNDbWFuUfD/NPBcrSzbzlisy05uiVAY3kYmZHoyvdwPTu+I6g2f1xc7MO
8ip++a4OMa9N0/H33/w/f+/hm9hodtECeg76xF/XuQpJXGimrAXURPODSD+Cv++IyFiq1x8v9I9M
wPd1yf//+/p3kAFT28SJ+eFR/dd//aVP+Je/pP/Hjx9CANvuxbz88h+kntLjveu/dfMHwJ7Fzxf4
zz/5f/qb//btx0+5n5tv//HvX+q+MutPiyFa/Eq0YZX8a5XoZT99K1/hMcR/+ks/paLeH4oDmmfb
8CoDH7stG95PqagiRIxTRsj/gOHYns3v/KcDWNl/8F0PKW08Cgwih3gPa4sCDI4b/uG6wPI5AYd0
Yx2wOv/AAfzzhP5my1/HkcpVnN0ZK4DesdeQvTd70dyoJJZ97G4E83bkMBO8sTIGoI8m+UvbQB5j
1lpSAJTO3RxiI1lhw/vMznBROeQiD/lS7nXErAFoiziC9gkeQ1G8Ko5nLNQj+eANk5gwNi9p6b00
fvRYd+4zGZiIpKTP2Cv9LoV3b88VDF2ChjcInFHLdIj/THVpGAef+3P8wbeCr66bkuTnNu3ZtFAE
N0kCqDgAcEBOA5RhSoRNm0Sv7RSOz8bpZujlSfoRu+y85RTQb5bYBqboRGwO3gzPNEagP4BN4YnC
dDk1oEnnSi+HICa9CCeBe2NHdkh6OlllYTfqbZxQgWtTHeG8PQRV9JlOkjnPRY42HBT/BpwD8h41
tMdMzfl5b4WwWMCabMve+UyH6k4k2XSkY7F6tYpzokHI3dT1fnKiiyCZOD3EkolOXb6qdJTH1EAj
YVFtmUgTBDlqbznYizTwvlcVRMPkGIYaRPlSoRLzAgQzLC8DMit6hok5n+j8YlQNPjeaIHaIL+K1
Bk8DrIfxwckVZXeRZAvcBI6X4Lf9h8ouBhJMyxkKvVk3TJsoSCly8CJIlmaSasrAumR4x4CDFur1
WIPmMkG2hi3P4w6yyofEJddXLyFZlRWuQ5EyBlQ6442uA9Y08TZ0OUv0pN2jnAXcpBbVfdSusLSw
Jd1lxhYbzzPtGkaOfX1vD1GwxZ4H9jYZHpvGmEPuzFeKodh2BFV3LdaqDe1TwIjKp0xIiIJMGdqn
4Cs3bkQiT+IMT2bE2euK9iOU1Wgz6+HKuD2yOeZHe5t28yZt5kNTyYNa3wEhYi/RmocXOcxcQTdn
Du4/INzXC7NqDHXilVB1D5kPfaiiqQ8NMtzeg56NNm+DaQR3jJIXBJgtmzimFYsF7rUbUJEV1XJj
xdUD3IlDXnv0MiY8BVo9AfWNDgbnymFWQQveGKN8jWVt24lK7EsJd25s7FMgE3/TRe7XeFTon6vx
ycPlCf3NthgurVFlQcZQteufOxnfN8kUfVQczk44uyWsyOSIDN3bza44Fzo40dCqNmQbeWeYZaD0
8imdQ1obMoEKsEm6mTQzYwcXWNo9a79wAfEEDtBBPzplCDW3nRnO7aGfToORZwxpg1M4y2NDDNRx
4Pl6sk33ajxGnk6Fxq1eb0KcyJGolHY+pEPw2e7jL4gjHgYJcplcP6CfBVggzXvalOESHsGkMN1E
hLUphuK6CSeEuC4Xutb+RY4k6mwQpAlOoKHOdSUW/PUeHXMkCBu5cmTQ+35mTcBOE3Bfk0nY0Dny
py7oikPqkjiAre4jtpXnNB0Ji2qWHbG+EsoJSmwiDvLN4ID7YG0UR1cDS6lVsGzDsk2Gned4wSGw
zLXqlv0M5mxrFpjUQdXIk0ohGLYNAUGxb2MyJ8/mw+xrdY+oMdiBBvohMmLmvbD67xxnviilOdOZ
wDxsecQNFQlGLrzde7QKdzR9L0Q1sqpYKWHWL+64TB/auDiLqEGh8Psdp2yUbuGCZX8U5jqM59cu
GvMjDSWEEyqKvgILRDPWrLox/yEMoSfGLTBgwZwCgcDy0Ff+6xCVlwWuuk2LCQYsTSsPUdQ+FWOY
U38mpyoPoXe39usSc5cL3yOwssiiA5LIHRHO+KytfsZwYKHlxVTK14f345gpPkWp/y3vepug6pwu
uxyuJjF9RXo2QerBBMY08kzGgHf8CGLk/92i5JdC5vitvn4pv+n39c3/i5XLihT568pl29Uv5ldu
CVCR/+VwWcsMHwEFR1QQfohT/6tscSReFZJKSTGlqqRI4YT+X+ASih1GOpQm4EtW74v4V9ki/mBC
4BCL7lFnOOtv/YOy5V1By/NOMcsP8iRmGjJdKY/eFi29ctuegT1BigJACWbMamXf2Ic31+P2ZxH0
1tOylmZv2yE/XsazmXCAMaQB462//6Y2KkYhhzriSOOnTv/BY7r+2Hq2ZXO8bbsP7WTSDwlctxX0
j5G9QsU9odANrY4NZJqtrW83jUtYIBi4jUP/AkPrWqgoNsb7hDN3eZErb0Jki4z6OhwHjBKqKjgx
1f2U1bjaBtK9XOlYz+i1nY9jkWaPiAKmngw5H6JwUprwY1p7vs2eSVBiRHPoghiVnHOIzoObAN3f
34051rPC23qRS89BjcLTXUtH4DW/XhPCaSpVkGlChOGCujm89snLc6uHWL38/uq/60WtF/+XF3p3
8ZcEzT2bfEZnHHhgU1+3zOY9IrHCUe6ReQLenc4NJqDfv+z66Lz5fHwuIo88nm8VOGvJziP89p7T
V+0HCekeImJZbQHlj/s4K+o9SRXRgRMbqlYFvfz3L+qsXa33r7qOHJgfybUF927OgqAVVsk4RXjn
+3BbhwN2lMKvtiNUv9sW2xKQCd9D2JazxSWtqY/T7MJD4XvyE1P6l7NS+e66CwciELOC9WjBEYP2
468XQJcVcpES3K3xatUwXEjUlcLxBetQTq2kUQVOigrKDa+DOB6nnYtI6Qq/i0pP8UBH9GCb3r50
lGOijYy6+Smtx+iD2+b9XVy3bAaUIHrcYYddOWDWbM1Hl2KiObSdZ9otXXoOAbQwCJnt0J1NlhxG
TKyZZzZO66vXdZGxD3bpsH3KzvVmBlLZ/KGJUYNvceeVeuureTrUtcLv7g+FPe1DStDP7Zzb7e73
d+7dEvHjaq3+v7UFjTDufbuSSVK80Eki5p2E5AYHVfs4RxZyy0nMf/NkrtbBXx8S7gzDEyosjowq
tN+1RkvTkOyapUzzib2C5mdoqAS6N5fSatLbjHkONT5hr5oh27WVk6hcUqXfKdpupw4QC9ZuuIHg
F5Ias1IHFlRm8Cto+PzdePLdIvHjqiBfCDjDrnP397PQgB5iPtcMXefKGo9lFuZQNRbAy3VjNx8K
txnr/e/vw//u4rhC4bpEWUCPI3jXy+2TrmkNAXbblu/XB6hPwTdQTdXweUYZAdwnsxCftXZSnMoZ
JybNPWIfaYpp55OhIYbayormM7gnMDnHKs/VZlTl8JD6wCtBUw5aHH//jt/tYes1gj67dvg9iefP
e3fwtlue+f9J3ZktOYptW/aHimPABjY8lkCNy7vwvnnBwj0i6Puer69B3LpmKbmuy7Leys5bnkxH
Qrtda84xZ4Nfcyjjh9KewFMV/fL07x9zYtBgs7NsHKcWzfK/K88/9jBYKImVzvhkBjOP3iakVagR
6p8txb27CViRa8vYvv3+mdry2Q+WM8oc1tKXliiZbf244GQGUih6l4HOVydYSDMS0HhrIjMruKl0
5ZtBoM7MfRad/wpKbtpvm0lt2U8sET9+/1lOvGZTqvTKOXmYmqkuQ/Uf39+ghc1ZolBYWXmYBc5z
Q2Sef274nXwM1XXHZONSGWKHjyFxysCyjR8kmXv1IrXIgUiSAa1xKHzCCoGaGe/E0HJk10sDrblN
/aNPsvCzLMropgBcGSPSQQAYoOa7+X94BRzYJH0OCjz20U46LTLHULQKHMSQOA/I5RecbIJ//xRL
U9HY0M+gbb6c/f75ogn9U/Da18oKaVr7QxYDl/9SFy/ff5cv7XlKVYiymDUqcwaZwOFTpN1a2gxz
YqWJMCOcsEm2VQscya/EfDNaSbATRqe781Lj//7JJyYSx02VhDd6J4K1/vDJyAII5ULDA7E37CKy
WazOU9qxuFaRT7/KaYDKNlBmuvv+sdqJHYY+kW6iSqAmyMMPn0tcltoZ0OhJ1oGjFyk5sTIxEVAz
nJ/brEVxU9ZtQONa9Bc+R4w9eTjlRaJZ0ChS2e41kDrXJJ6B5LWbuT+zvJxY6ZlWy5lBpUeJNuPw
03VaEXEQJwIHfbd2m1gWm3zDucGFQdtfEc1e1pvvX8ipEcDmt6xmnNW+7C1jTkpZLrTAZXHFcYmu
7tIgveEjh8bm4oppvEhIcT019vT6/ZNPjQAkR+xoi1KQNeXwuzpBRzROIQL08BVnL7w5K0I0e88J
DMqfCQapddkQ8favn8qoA4quSk6jJJgePnXUg7pPx46NTaVMpQ5V8AY/qNLWtRg6QBEapQZ37HEv
fv9cY/nDR4u4TS/YYkpzpeO2d/jgeqyzgWS1pbY3G7YXKwz/nWXl1T7IEX2sA0stlXXLsWtfdrHo
9yLrlD9TOynsaZkBSKfqVfVPRNct2GUYTTQ3IFgLc7QZxMTKYc77QAM764SlVEjmzQAWqkuRCYsb
164Z2Etq2482xktY0yMnnZ0G0Wu6aHTgfquRYBoKRYKmCU2kqSFfnTyznUB7g4fTtK0n3R5RRemK
Lm/iATn+VkdPX6zwSFsdoJAOKcfopPjUJE4XyptjZ2I/zobmHBvhxCTh0ivA3XOyNolPOHyTwgHE
giqEKUzD8dIHGbOGbqIITrmBv6EL3blxlqhe1KfDFbILUuAkdVOqNMZuSip0mFNXXsShcG6qVtXh
dAIqOjORT2xgrNkoddE8aQY6rMPPOOlm0OR9SPYqRKpfMcsZ2Y9V//79oFoWq+MxRROKZYzXIRnV
h08xnHqc+PU5bYUld4vMplKqD1ZATaiFwoA7b7rSUL1Znt3ao7vA893vP8HJ70nXnVBzooOJKj/8
BOg5O2rVIPesWNFeNX2C9+3owdX3T9FO/OTcnUzmLB4QkyXy8DHc2DKVi3LgmnEuruogwxDlkwk1
kYtIvzornYvCUPUtjo1oY1dj9AMsNyDUiGbCohjKn0PSQlaxOpNBq0G4w1yQamfexdellPltUNug
HMPKoh69C2xFSYQLhHFJLBHdFhECvlbjl7IYgpt5crSLKSAYq1WtM3vpX2nO4TigEaotB3WerCOc
PHw9oSGITDM5LKRqbW5TPTDJPhmGrV0qwY7MEmyzQS//UNgRqywImn3bqsWVNQD5ojIMCPX7n+vr
oODjEATBBrYcx4+VRKYkk5zcGE5Iit17WUGrJ8ypZ37/FO3r6Icixg0OchhxcqysR9+60UsMRYOy
GkPc6yIZGq+qpxFrQqPmW/LHtAswQfcDF/y3WVNpttVI6BGoZ5PXRGphbFJV5GtDU/FiN7GZDUTZ
hR+6nOU2ryISfzLDPjNjvx4/+Mx/r5u6TY/wuD84EMdQtC3lgGEoPoy4oEeWqtD6I3NM2jMv6OsG
iyYFkQrjQrcEAvHD9xNki2AQtj0XBu4k3VynkRun4qmaVOsJwAOnChKdP878KstfPR6LiNJV1bBZ
WuSXA1ZGma0GdbLC56MCkTV7QemdJoTM9eI1UBRzhqSDqF/hHkVeKMFXK9HY+CgBJzhkiBLn9/1H
+rp4LPUXKv/kagumyNHOm4ti7AauUDiDGnWjDCW7ViOXuNu6aAlDjEZ/8/0TTw1NkuNtXHlUf1iZ
jyakCC0qAg6vXs8VcT+VWhnda1DPtW1fjkRXJgI5q1voikiA2XPXXidOIrR1luUYtMPUbmuXFvgI
zxYN5lZaczi+EiVfkjVIKzK+dSrIx5t2zhZEqGmF2u77b3BiLTOWQcM9h3453+Vw7GRKoCHr4AvI
XhvuYK7Eu8Ke4B2mfb2l45yCnkV6Epi60ZwZtiemNQdRnWb9EmujW0ePJsiCzjdlXy5wosESzGHs
uY2zFi+i0kfKXUvm11UdB6b5WxXD/Dj2Wlx733997cQSRi0ebRWrKXoB42juTPBZRjB/fAgjjx6H
CoNkUQb0CkeiEpu62cEOCUGxiXbdzQpJfGkFwYdWakxOIzTF2MStt/NRppw5/Zx4O6bGDyLshWXO
TeHwh4mI90ytIAjcUg7BY03jdmEc69p11CvNjAVc+Pk6h85xmTZIarcl14zy6fu3c+Ll8LsuRWvS
LjQuD4efYVJwejVyiYPxDSyI2pB70A3P3UxOLJWWzuUU7aRJ6NHx8pXb09TaNGJXg3QCYiIqPHGF
HmNCVGDcndm7Tz6MIhIFB+mA+zo6UyIfdFrDNhXqsX2B9oIMPOS7r4M+as//+uVR3+StCVVly3aO
fsBEwu7UgmVm5X51EeawOxM1jc7UnU+tQJZu6kgxbfoKXNEOfyOZRj3s+GXRcywAneU8PM+QkuaL
gL7STyvTQ/1CJrrjTamWenOgxSXS2+CXTr5Gverb9CdSX8pptin/QKXARq1aRPzyxwSspYJ0vGKS
avrw718O5Q5hURsQmtCX0f+P8hJFRVRwoucgM9raGsHGhFi/NM4sbic2BIqElAtRxKLUMZfx/Y+n
pFlF1QPoxEoBhUjP1Qq3kd5oT4CfJQbWrjmzHfxdLY/2RBw9QBYkjS8DJ8ThA6swURqOxcvoKlj8
1X5+0/UQ5iIoFZJxRgznmT9eIWqC7SDaFtx0aK3bZJwBYQwCukYCtK2j5oig0M52mMeDTWXXOoxC
TCqFIq4Mp82JKG6b+szZ+8Rkt5D1EqvAgHW4dx1+dn0uRg2ZEcZH7k7cUkmkA6c6rf/9D0+DlI2G
bpFEDX74lLCtgbCnXHWLuTH39Wwiwdfq9sxTTs1yTGsU1Wzqt192tTlIoiXiiezBAgZPPVo08EtH
xN7inY3c77/SqYdh5ALdp9Hhs45be+OM97ROJ/zuYRZeRUNUXxQNpSWjCJyL7x916jdinksyLigc
sW8dvj0yiasBUjknPZMYvlyrm4u0zYy7759y4jxJ7JytLTiNvw2aw6ck4STrfmRJ6aOFBOHIeoOr
h65xc4/T0ov7qDrze339XvRnmDM2Ikudi9/RqDCBieDE4toXcL8FbDiWt2arjGdG+NcfCtU6xhKc
kn/vsEeLjgYElIIH21nf4VQn54cUTzj/hHjJMNh+/w5PfSNU8nR7VRYDrkeH77CLtRpHOs8yEZV7
lQ33OKia+cwCd+K+TEFv8Xzh6UD3by5f+R8rHIbuCW1wDgCwb5TPmvjhlaEb5XU1m8Cz8cO/Qw2J
b4YsrC6RaHU7VCYowWKr8rS6+0yGHGE00s5rQyewgeuU75w55Z146Zbu0IoHjLG0No5OeWlfiChz
GEwN3nAuigt7TLYDAFiYlW/fv/SvA5eSAX5VlJ6cyO3j5dcAIR+iLA/cRkXSJnJ6fJNiZZD0ahhI
5IkGD5E9tOaZr3jiEHn43KPv6LQ+YPSC4asEFDPNWvyMyzLdLCJ3xNSZ+ZgKYW1jY1YuJH6rW6dP
fmaJMxdEQyTFpm/J5oRrWfz8/nX8V63xcD/igy1NJW4oCB7so1EIPoJGsjOD44XnVt4106woT2oJ
p2lPbcWMH+YcSKMLFFP7Y8PHRzYX+VbsybqNyzuCSXLHrWtFvclhKJibOOyIwKOUaz/Q4LOWlAQn
5Q49GOrzsshCtPZF07t9H4BG8UvHJI80Lia3UPEerKKoCMXKLv1YwcWdhJyeG6dO9r0zz6ZHI0uv
QG8JcnrNedZir8VRyL1gsNTf6dxY99TGudnOhJfeUamKkY4Edf7Zo1VrLtvOhE9OKwmGpT/CrHb5
lBNhBwPD+yqVlD3ZYZeWbVugCVuhA5leCJdNQ1R/GuGRBI8UxCaqenlJAbECnOXY6GOSORk+gcAw
f23kJaSqQ61CK58EJum2FKDIaXfCZylLzGdNVwEusHxHe64IyrEvzaF0mjXnMzpakTqq/Xogcpdw
+k7TPlpFyz8cSpQ5Z7NQNTYJ72QGbBYqC1VTMR7p/0JVBvoFtMEepOlmzqgj5eWYDEgHY8KbrHLj
V9OUqe6NZm/sA78vUEuakAFhRireqKklEWhqVCdu0JCSufKbdv6sRFe+WO2Sd88bBvNjki4dVcUd
CbjdEvIq4MxomZDZBk0i2Ql6XCPnzNANOCtN822KLTR8uCWF5bDFiGL0rhJhD96GYAvusyEeXxuU
Ga8A8e9E1cUXdWQtCZN+Vv+uGl37TMAUvfiOMv8gOBwVMQwQ85c9jOQzKBSzih+GmgMUlQZYOE9k
IcCtiuBRDWwTsZdeowiT3ngQtI8aPs52lcpGe6b+IaCXmiFeNuBK+LwICUtKz8yzaWvroO82QzhB
XdT71iQzuy/1H5K5e6fWFtEukWYrLzhD7c+4rA2yyewgfBD8t5o7jU09u8DyiMUo53J4bzRK44RK
K+pTWsXZtdlaaegS/zvq66QG+7TvDNkxzuygxWXi1CgDe9PyId6k2N3TniQCQvgKRLOj2t70U5R+
JHE23KSGbD+SeiriCzmQR1elnP5mAkUZnJrWPBQxHNtVVS9x6lRkMQYBldIup6Ko5dq0OuJuSlGU
4cbSRtVaq2ImX9VBJV+6uQ+TezU5XZivoAsSeTcApfxpjDPhLRlJjINLQJsFHhd79CrMynBLQBy6
RtI8zQezV4KWoi8wCW7sHddRY0QOuh3tYPyVCwWhSNVocOtLtYMRQyoDUM+kLZ/TLM7J7COHAAwt
/cmPTiYk/IE0rTsE5gbK0CYTBgxZekEkXgxOTu6PFU3ZZaRWLCog5edsp/TEhTAJJ/GS1A0BSJk2
iUs+L9QN9GH9n0ST+aPWcc9cdboJXk+2zbDHSialN+uwBgiqyaLfhaPBz5cwel+tPCiucugUw+LN
dd7VIu9fjcIG6iVnSt4rClxYiimvVUs4tQpATHW67FZJs6WuRTXyEZP//Not5YmutgirDSFTOUBv
Fm9j2M7ts1oNCykfGMftrJnE7fizqb9JMsl/RCzZJEg0UXdPIWC+c6YACU+OOmQC7juLaYsyoSK+
S0xGv6+IYwJKNdUayTRa7tzmTZF+to2GppaQjWFtlrFheUGkDHeAkc2Pqk+bW3UA9rwqjV79GKou
lcDnIPdQIK/QqDdsU0SWRcmfrjbVlykGbcHpqwnuEHBhtwY+0lgu89jkFWNwRj5czJbh6XRm7gdb
UFnUiIRB7A4zbD+Wc1t7RmV012mHJNszjb4aSN3rspEsgCh9DMRQ2VuqW8ajprdtsLKqJL5XSTX/
4KpGLd33DfsnIdLJSzR17YOh9ziPVSn0kuIAsxu6VN++EGXo/12AMpb0uLqppQXeKwjVedHIKv6f
YjSnlxaVRPKAuDx9ZeUGb6AaXJGRnZfFJ17oJNzJDvwzuv8pJajSSp/stJqzTQVtS4NoEfUPtUpv
bs1FlcZKNXWBcon+2pdUgkINOPOweBeavqsBsmjFNK3KdOyvIr8lCKv1w2ul8tWfjdYQcIhyefo1
JeR5u3FJ4fkCAkoEc9nIsTMaTui8g3fLEOSnA+YCNu10b9KtdBMn1ixPz4V+06Y1+1ZrCtLT9MkC
tYX/Ormlge2Dx5AOqjAikiGmhtQpMYthkBaEjU9DgSPb4DyUKBPAIyfTm8X5J52fPABPR2slTbgh
Q0or1oTbhk+DPdc6eF8dHxoBOKkIwn0wMOEmpaatmeAGbFgBolKne64oGL4ZgtMOJqly01hOGLqN
aQSfszGRAzcbg35DzIqmEdZYFzvYVyh2lDAfPg0E6QOlNJEVtA2cpbep1qO99uF0Di4Z8CROyBLo
CnaEzv6wiNR9Ti1I5VeQfgmVySKwnWqVha/z3Bul21nGSO58Zqh3xEJQjYbqLcJt2wq6lCwOgXVh
mAQ7RsKZQyhpbByrSZvkj1HT6MiOKoAzKgWAmVeFL9WruoQw5ZWqUtwCA4CPCSu4Vbf6VA/BrtN6
57UK7ADRRIQhtJssXAlxVY/XLM0qlhQKv/5NmoP/yqALOF6W6g3DxcyN2xEDiElXE5AsYK4O3q1e
qgSFJYRJEUyqmTYCeKet/E1FCmC8wvXSa+ugsdPuCkm488us5fBGMdOAcRD78gGgXEywWB1jNRCE
OPzkTIi0NhtAFKz6niTLlWYO4udE8C/6QM58iotYEeyyJUeTjFMQ7NnK7xy99EA86zc44Z1bovTa
+xJ86Q2hoCAFQ01Oe+BOxqM+Id3lOKCN93Ve49YZe/jOLqQ2rK/x1EzvHP5sYHxmoseerw41Jh8t
SvpVWY0THEpcqnfBlOpvCRBzFq15SggC6ix5A9Aydx0iZmhvh5DECPf7E5P19bPTaXKqM7RK1I8V
easae6i/UvMg3+jRAFhKiEnbmXE9tOtQV5C41NhoNpJmdXUPBhpqb1nq5nzH/AhLiHkBEdQF8xBw
VKDYbwMKlXRfxnGeXqaGsSAko26KL6FE1MpdnKpp7TVhGicXiaka112eFRrV2aozXUWjcoYnpQvq
a7Or/IrtLkuydWWmjvCqrsrbra5Mnb2Veh6V+9GOE84JagzAEOShGW+dvjaQPnWYXhylG5/SWokf
ikh3xjVOFoVgbWjs5koGef2kFiJRlzTsHsuOlmRkc7ROkKxHM04I3u2d5AVdlKHDJy7UZzOTwaMJ
egHvihzDfTFKbSZ6q8zILHQmjtkMlR+1TDhiCR/gkaMBmtrbfTdc51TLaFyNaAsg4Ysu94a5j9pV
P8q0WzdWIxchWuX0F4z2EaODLbHwOCPjejIVeQUrW8vWMm0yeZUWgmBozlUdx5cQi5c7DI1zr2Vy
sDfF1Pu/+r4N5GYmvDglhcTU853emSiZ4UGGf3oZ+3w2DivXgODUG9PX5+XhKBu8cLD1T3bP8ZnJ
ZBJmhkj8rhCDSXWkzH6UGmkhF9iY6ze1dPJb1NmJv85UnCEFOZUIGXTcbKumBPTtAqAgioiksYhb
exreGPidenxXROpd1XOnBCSK+BqhCi0eWWkVgCyNgUPBSp1Mfd5AWpHNprYyKLQFyjSTGdaBVzSS
QOs8QKRxty79HLAidTiLEIcuBcRjkJf2jFC+uiFLyxrXnFAo6YPTKgiDQw5Gx4EQ+3JtQ1DovUDr
YS75WpWRbBYKY9qZYuKv/K9grhMRdIh8CpMj1oqjYuUGbQ8pi/ZLo58pd5662tP+llCp5F/kwmHx
YUJilWP4Dmgv6uG2VJLmt0xyn0AgIwjP3LG/lnK5yeKzRM2FQIkK4uGzTOFzqhUt209VFOTVY5Qb
mrj5kyu6CR0v08/cnU/ox2BjLOIsFEuLQPaoJCUqFAWlQQHHsGjYqm1PnPqszA5xOyl4A/jfj5aZ
s/RoWfWUENdxW02Ose5MvYemNMf4NH2nrPCa40vGrE2b+fvb/alih4WCnEIquhAQFIdvBIGkWlhN
iVg44FOOfUjemzMC3Jp7W/mBS1l1u7yYzvzmX/uFbJFkg5uErtAUco5qaDJgV2Ik81RRdJfKqOE7
IjIO71jhzJtGguohS6CbiQQdkzPVrq/PXtAPqESlakLZO65+6oHjJ3bOs+s5nvYFTPhd08Oja3SY
57bwCXbkgt4oyjlzwwndBU/Gh7y4Z5B1HQM+EoglE6mqjL7JLJHdt7+6EKxoMeEWhcXhM+1tkzbL
oH40dVfvQ5Vs7xRuzG+LWPYzZcyvP7xcJECCdhm9bpqEhz/8GCmOKAYTq4UydHsuQdleqH61nil+
hqt8Sl/pkcdnfvev8w8ZLMIc+rSIVDXnqMSlEPGQzvMi4yyFILA8rN6VkBveTMv4kf8j3X4/uk/M
P963wwsXKgoK6i6H31JRo26sShSSjVIUm6KN0yUgDpj1yJmTnc3yMSGOBvslHl+qlonSsbGg8Azv
HbXKNzOC3b1GTpyyMiIndAfd4Gz8/Yc88VLYDBkYCFOo/h9L/eD42CVYTEKAe3yXQ0KhHLlNGIuN
Wmm/vn/W8qselvKQYpNOhKIQeSFEksP3AfYxzcZcYqrqi+LKKWSt7GJDcSzsqZjh3dYxghd4skqw
FaHqwNOFAGyvv/8QXw03VHXwgtDNBO7OpeLoUyC5MzGb0tSMnMBsrxbPM9D7ctZvSJmRUItaG296
YqE/Iv5RIVNBgDwniyCyfymK6hRnfoGTH2jRQqk2f34RXR6+lkjYSvnXv4DOMt+Xc2LfZWFBdTsL
yy2+GRJzu0q7r2Bj78Bq9G89NcB1Vza+9/2r+ToW4EQg2TeQROFnOVZYZwqKTqtnLJQ0gz2T0oIb
6Ym5jqJG2TWIfc9886+LIdpWOgz4RdC50ks9/OKt0qsVQ49WeT7YLxONqVXUtk2yap3lKhBMnKoB
z6O5MW19OPPw5Y8fDka+IUsP/RQWRlpshw9njSma3JkR11akwcG7keuB292Z0XbilTLWGPZYYsiA
/6Kzs6x41hbNYchV8TFBS/2j1oEEN/ncXNjg2M75b74eaNjRaH0xNZAqs+kffq2E8gSyJbbUrqqD
WxKAbJJXcwkMHcnZ98PlxKMk3TVsnYt7Tf1rJ/tH4wZ8Qq21Br6bMO1m+O9NvCZY6G/s6TmMyQmJ
AE9gsHCuXbLN/i61/3hWIHGZ9SFw6nEMs0ury8sXbDyEz85mbl+H5L4PK0Ilm6vMUdTdMOt/9J50
ISSWqlsSeep2sij2YF0TeM/KvKZS428sIOAYMhI57FMEsGeW/5OvB7wH0l8UpzRWD3+J3hkRgQbM
JmpW8e98VIZNAy/8LlLn+eL7X+Jr94Y2NL81aEwWN2IejvbTHncc/O6c8G9WqOy27pLG9losd78A
UZLlYlt9+pZbiI/28WgEdJL0KOx/VgD123U912Qmkq8TWp6gbaHflaETOGdOPn+XsYMJh0rCZtld
ejnIFI/dhaJVG0jxS5oWjcDpJYjGAI4D5g2HfLqIgnig9FMKRoS8m2076s70hH6oQSucSN8bpQlK
EMEBCGLuq/KNSn19a8UVbbhxmILChX6o+wsTF6PmCLJw2GemqK+7LGqSdZsG47oJ1HC8UDoCz7xR
QWx909CL0M9Mi7/b2NEXxQi09Lb5vmT7Hq0svp9xKSXAwK05RG4HhfwjL1Xt5J0Kgyi82SZChuxS
rHLQrI203LBnUuFCDDhdY+JBA07AiwLAYLDkQ9PJWLyntBUeBMytTyljSoSxQ1SEa7X80CtOV917
nBV8ebUnmHwdw0iG7AS68d8qXqhScoFxmIH8j77F4YiuAiIyON0S86NykXNqU7plTcrDmcH8ZeKg
DeA2Jha+HqfEJSzxnw1h3pQdaX6LALTzyeSBPDVum3xqQi8lUHgbzbYyP001qWmgxPJsV8O96Nyo
KwsPQHaBJjGH5Ag6rsVxTT2DCJXehhF7Rrb0ZQNBW2AjjKUzqRNYeqzMGQqHYx26IxxHpUpPh0Sv
LI+s9fdv49RTwCYD+GWrYt4cDSau9oPRaUiYlMiWOwUBpEqgQWWXZxQgX85maPN1iQOa9Uou16PD
l67wz/Ums0hZoFC3Niz6H/DvxvWUtXmxjYPRuuyXnpDbjEazr80oMTfff9MvpwE+Ae8T6zVKJ/WL
eGdYEiqqmU9g6IWyaQy1YKJTKdXlkNDcIM97zUcbXFH44syjl5d4OGMNRG5gAHkqfuZjZ8BIc71T
oei7fUO9N0cWfE0n0b8ns1UDUZ5kZ172iR91ufPKxTUFxQCQ08EI95nlaGcpqbRlol4A8/414aU/
sw79lc0dfqvFnL3gHDnnLCfuo6dw727TCYZqZGXmS0IxOtmEDkg1t+aMEBLZkwQJbcgQk02kdnm/
nqfbdirxzA5UkFBbFKK/LYAufyqGlrYrY6IfLDuj6HZ9nqcvQlrjh6+EHetA0VBFb/Rhvkespt+k
UrZyow+R7BbEomhWPZ/0fSw1R1kTDd0b3sycslypKYOPwamBk7QyZdHdFmRrkaCD+pGuPjTuhwjB
n//bJgKy32GWsYJNNozCWS8pMRnQE8dIvURBBuC1RtbOa8rLmeERXxYYRGSEI9cr9qUX3cdD7dXU
T++4cwzFY8Gtd7ocCW0oXQTE9q5txlRb5SUg3RVt6+Z1Rm+leQBmzNGLw7AgYB4wkb4F7kPcXTIL
cPx9NOluwn6ls7+M1h1kqRrnwpj6j7FS9z+b0ipRBqjxAMmO/vKFKUsyxrnkzfV/rRX/isH2PwLW
Dlgmt+Xv/KGtf/9ur3+W/z8ATZhB/zPP5H93TVsf8Uz4D/5vYK/8z7KccADXWNrQZ/03zcT5D1sM
MirkNij/sZWyJP43zcT5D4dNXCqLinDx+LNF/TeEzfoPRzr2PySf1NWWZepf0EzQ1y+z8B+zdPEM
40/mkmD+dcUcbyNxELWhPdOAVJ3e3zckiDrptKZn++oHodwIWe2dutmqYiuAQEUjeajG+C4jMD70
QMh/5rz06JgTCeWGEiZPA/gQpaooqRENED4SVZQAPTe3viigF2Fh1CKmnUOgzirVQRFHj80kDE8z
2ote69e1gVW6CAPgPWhRgv6CtiOeiNe2MYsr4XzUdbefaFfnoZ+sjLFOgEBg7mchiW2iDUcaA5w1
OYbp13muu2Zj31VsWbnxQuQbF7uJI6q8qLI5djkM3oYU0D1/Flvd1ysXl7Q7SWW95KAoDuHcipcl
8Z7guTeqdKR/13h+NXARSgyAJFuRIfXaT8pOT9qQDCvSEUzfq4P3giNvOOy18r1tHWIN7FcrWRsg
nTrx1uW/ypJZPr70Cme/KSEaWTqZ1zfcDWgH7NkKnqo02+bN8NQlxucczjQeneSpmPdAM3EvkgJq
J+1VSkyeQBfgKmK8dBIF9D9hhxrpZ1TK9wOp9y7BlTtjuBejv2SrjM+yEm5jP0rnVhLiulZM2+1I
QhmLkXTZULi02rptkmPxjWV4V8XWpg7VnSLkttKzK3V8B4nt3KVsZs/ksFePmhJ116pfPLetvlLq
9j0jZhC07IsGxjxVqzeEdPs2KVZF/RBzKCQEOVh6ijS+wjbwrIDum09LMy30tXQ+OFldJ7hqW5rA
HmTudTMPe+S2cKsmcdGjNeztKnquuwZRUoYcKVbrtR2H9/k8PQxGXH3MVTf8tssXn26COU4/64Rs
R9/+0cUpF9/BTStQtybgMRJeU99zxBh4WVZyei8lAe0ym6/0OV01tUFir9M8j13+NKVJg+eTk14E
MHdTxX6+alU1XZHRuh2F5pKW6MmcDkf+xDFmPWAwmNM73SovLaJJ3IyjckuCFSTjG7beFWA4r+mi
XRabd6UDlLDglRJYmiR7g45jk6TqyrG2Q5Fd+DSmrOAaShqSMldkUKxCYzcqBZcV+LB69mSDn86d
T6UXXjSkPwjwKFai9GyTLK5uM/X9pQ78x3GaRz2E2JN+zsFlgPMCjRb/6rUlkm6tsxta/fucfTjN
nWXEexF23lhsO4fYSg0wQHKJwYFLTcGHBxjG7vyh+XKljtXoGuGdr/PPwePQuvXduqn5hcG0KAAE
q2hxUP2g2LykQt2os7GZUddolivw+AFFq4BA7Lk5plcOIUiVUz5WVnBXygsBsED6ve6RHbIDVEiE
5GjTH4wr7o590KHQGXdKo/wZIxldmnb8Q0vqa3RSf0jgfM/qLuQ0Eb8WAQa1MFTXVS9uSB0m8VWJ
KkoS5vSp0ZF9nUuygYe0yLepn7eeyqKxxuP9iByr389Yf2+z2ek2NSKxFVoT5hWCLZdmL7RCp/6h
N+ZDLYr7xCYxzam3cRrnf5J5Mp9T7HYaOZvGqtL9R1Mk/Pt4nEaXkOz7JIg2ZoMmQMUdEyrXHRbc
GvJ0LZt3eg8hEUIWNg79A8r6LvXby3pSHigMxq6M3wzMd3GQt+uRZvEmT7l8wEemud3Zg2coJGZV
wTqofvqLaKKg9gJe/jYXf4YqQ+Vija+dcVksQbZl17/YNITWvRWEvwafMBeskwoVFBSP0w6Qylr1
7cYVss5LZL7q+9Al8gpZrs8dxy7WUdMShUt+Ofcjxmhlc9pKGlPxmuo2iRvQyoFBCpTfBsTdVq8Z
yaShRu4xmWwNm8SsfvaVLRampAGkpZrW0EfJAHvRZfUay9Rc+f5rne2V2rHvq+hX2aRM5lTSwCLx
ihkW73pmBplrueUp8jZS9waKmM6B8P+JErENfsVByfJYXVJtu8iC/t2KQRP7tr9LAxIIsbglDMMS
7PgsfnJrxfuZrwXQTty79AsB8dFpL0bjOgWxMPqA7qQWbtXptWEx06UCMhmlJ1GuK1KYkq05FxLV
XCFXXGbus+DVHsoX3Z6vyiy+D03rAVZuELlqWqSXZWbfoHh8h5w4rMJuvLL5dn2drvr6IdJBInvA
m4mP3OvkOsz2nW0Ebxmx0gFxKn5ke11zZRgPFWtrpasupal3gz6qjj5AIbw7IHcOy+otmS/ovchZ
u2qCV7+l40BBg1ziXkjCCipsmxhYkG87GdxmYH60PG+qvt3KQrnGUvcWyfHCqsC+1692iTyHFfCS
GzpOwEBM65zcnBXO6ZjEz5SzfStvkLaFmAVz+ot1tZpbkN/N0F8pQ3KHnqC8MOYS1WAQzLtynN1M
3uQBGZqh4wLzRbhnQ6LhR56cX8ZUb4JK92y7tlcxwXOU+VIiXKNLcMIXHSqroOSIISgCmEXfXzg5
0pAoXbDgRvJGGsGjP+QflDcuRxrzYAF8xKa6mzGAldmiG1L0D12ubcLE/kW8FQqhwPjVWs5Lq4H8
HoKW5F2HCdToAOGz2tpMuqagxDL8VU76xsrJbVeF166kbyNmYTz8s/g/1J3HcuxIlqafCGWAQ28j
gNCKQc0NjFcQGnCHBp6+v6jqGbNqs16UzWq2mXkvkxGA+zm/DEt6CqyxoBR6nvb0LfIqEgVABz3m
lJJfRh9e1JTta9/v1p2Wbkh8CDO3+bDpuNSM6MlQYLOqk5uENhm8A2hoURqnW4uTCinchvx8sjt9
4h7NoySwM5q2vZmtH8pEkgXeOmfYs3vw4UtF5iz780onYzZdiITxjGNdV1d0pCziGWkOQt8ql09H
PVoW8kPlDrviIW61xmNabZkM6t5M91xgrBdttMlQKS9ocJwpvdboKcly+TuYDZ4QQrTn9AkO91ma
5dOs9VfhTHctIVzWjMpPEzlx0TvPOdZiQhlKotH7+gfO7TC2R4MKDhsBn1ntR71fA1LuXFVsczyd
La8NIqC4OifyTF5nJMj7fDN4oaPKWqdlOMoDGrXKr0Klz7scZQOy4Iokrhk5n+a/UXK+9sbvtvTQ
k08bkV9g1dcPfoGvk+/OCibdfskKG3XEtBuNhNui/Moew12nV+Id/UQgKNGlhgOhmreySdbbiZGg
Tcbso7EU8Eiop7T+ORs9J0wRCdZR9qN7vEp9foyt8ZTWlELjBLlkyd6w3ONEyTcRfPplmlRAT+Pv
pleU5+gWU0y9MzrKMc2YQ1fuZEEVPTK+QNkVUrr6yckFo9v0q5IKfBlSohm0NQzDQaTOHrkHur5l
2thO/fqIYe08dTfas2h4DBLx1Kc/LlGoi5Fz2OqHNhEHc6luwN1psBCFQIotZahu/6Zig9mjY4el
pt1sopBIto1M/TdraPYpY9NFK1KyMsjyX7c556b5CL01rSQPYxpDnJUzq7WO/Hziu8i82tt0ek/Q
8MG0QUInnUPH/HGi5bUe+RUgBrGr9O7dR4e3c+aRdSITN3Bjj3RkxPPNLziNLvAnvhNnqo9ppt2L
yv+a5i5cDO0KAwBikO/H+o8NYxXZLA1lYtWHQh/ZAaY1yfLPRIyipqAGlg+0bvdm7geUTyJ8qb0z
AO/BaJq3zlp2xIK804fzlrsEB6fGkWsCypOxhipQhQMlFclZ1PWOWA/yapf+OLVKrNGFjpzZE2o4
pN6VsDZJkgkOYiFDmSVH5eihtBBXLs6M5thY06n3kmFj8TWyabv0ZeYj12gQB/qhim+pTkMlPKKe
i2LlDN2rV07Mub2ehChUMUBIei4Rzsus+25TNoCx138ztjafVKW0QY5a/RKXjsXhMVTbJRfdOnIa
Iqe5c+EWM2onCMwR80rT1NGNJMl5Yt4qyqd3GKZQ+2RxkHbRc+Es8a2YNIII20a+gtFz4hJMPVJv
NU/5FbvdtHIMqZNMWJWBb0OFLLrFHL2NSMd7JNQGTuVv3L5g7Fd8GElFtaJXRzdNsOYNJgrupSNz
ODL3S2MiBOrtl0nTLp6HQYInhydS1rSMNtporG3dGTCI05vjsfLVA5JSl6rGBBH1Gnop+tIc/5bp
ADfCZlo3RH6ls3cBAcrxd+Wdt5I5EnmwxxCI9pD70R2hpo4YV15w2CPsrqpbM9DYOFR/CBQMCZUV
gWNJM1QpoZZZWX0bTpbd0ixu/xj20u68wgMg0uEQUiY3hYh5PbqZtvVqrT11rkUiYPsQt6bEN6e9
fwItR7sVYxPF8Y80FQmghsKZ7Jaa2nB9hxIGNl58D6I1NzVtvLvUEhr68tFfYd0osZc35p7xZyvR
To1SIlClHRNh/OLxJREhTcy1s1w7le9Tt3lqdf9KugYJchHFksMfF9x+RDq2cqiNj5Tx43jFqVqc
q9tTY/Z4WQRAmigZHjuSgDdNnTo4RarkOkEWbmuSEsOu42uLlgoFv13Sj9WYYo0iu2Qfar9kIz7G
xribUuzm1j3VijBps7oSut0e8/RHWd5no/e70Xd/qjSjcTj/2wxI8NvoGx3DTpS/Pf8tHo03E5F+
U1gv9lQmh2hOfmuu82037VeNVMXV+nuKpWGtWeKKrpBWsIV095hXQU/D2U+YmCcSjdFhmrXCMfOn
ZIE/Jk79SHkxcOQOprOyW9uhvT2nqz3j42WQyPrlvaHQeFNrCI3UXIAoyIumaQuh4k+CLIKdWXxJ
hDurWH8Yn+3uWrvKCe2iKAKnb88LwsuLS+rKyiYTvPTqDc7ZFZ01by1XyKNQt32sg2n/K5ke/plq
kRw0pGV5XbYVU3eo4/i9qJJnAhMvkd1epMjpQWWYkssfan1XJhcv0ZRINlVO5SiV5gRXM7TNIynQ
eqAXGab29F7IAV0iYtLZpc3EdQ5uEw0nbBQ/KWOOEWfHQg23Sh/++MCs9AdlLPwunpel+vAWl4Jm
tJ04T5nZ8cc33keTUX9r6g+/pAR4FA8JhYAbN77SrLulSbSzkd6aj4tEOCokCLwI8fayqMZBIWgn
tvxt09o8+cahMsyjPvbEMfevtihhpkt3G03uZvCMIDfGIE3zFZWxa/vhkvA5qXKHzjAiUdwYbKg3
xfuSxSNBuEAbRsuKLTHbYAPuHUYp99s0YWS6/tCn3ISdpMcVOGOKkH/6PeaH2S9OMSPqPETGzZTm
pfPKdWdqbzj4yPPVpOLGzTxSGhlbd3Er+5OLRolRdNoPxdyytCLpfWci6k++Er8t7rpOWwICY5m0
CenH+RFT6j2POJVNORn7xJzTC758LkQNinNcLdKbnkgkKOJgtJ3xiep6ZM9682wq6GBaj+aPTorD
KHMAKajdVTeg5+2z9pdycIPBqU4IfcvuJUkn2sPNv3WFLMejlPQSm1KjJ8Fq5teY7oAcMKoEZFLc
vOjqsCL3XMAIZt1M1btMa/W7iiry/1tcKXr7jI/jke4WGVQCY3OZzOk61F04VO0a6wph2Y68Fnzz
GiEwY63OiZ5u8tKpt3rnkYNMRF9gdY/PfCGMY0Q3mbYhVWVvkV2HngUkgy3bPtkAOZdhqanJYkMm
d59ECG/fyBm43GpVYEM5HZy2vsMupqd+phfCTavNSPrEtuymw2JyKeeTSwJZleUvqpFNUM7U2RkI
PANNknCIXpgnpJx+l3Ub2obsblk/b9wHSFG5FpvIbqSYOhqGjVHq8UaPaMQOU5xY6w672IVDHv2v
ANTL2AU4rz8RFaMnH5lfOqfcQj/RuFd086W32+l1LtP5Wyv0+IeE4m3UX1Sp7VIV/zYFbXOxNKNV
nxNA6SEPpoEhRdaGml5zDkPxZmMZwH66juWAV6a3n3sX81A37XK8vtvB3MN3/Zgp0Ec+a2Fpp09T
XW3MbNkMEWUF+BWWc4ITTTP1fak195GXeDWo5N5SX7CKI/unS5rtY0YxnTGMdKRVR83Qg5qeYstu
t0ZTvHjmbxOBrlFAqloYaaphDkplnjFfkXGguEUJAiOR5QixUezEEt0zS52VMLb69LBJDPzTAfkF
IlY+l6RI702pn0vXnzZ6PDwq2sz0vYg+22w6ie7ul3flVGQtNfsochDF+8+OTWpFTgIH5X8r11XG
19ISj0XQUBUOehZIVVysdjqn0S9pPs+9ZawH+5I25scsw8b+EEBywHnTgo5gyC7ppGHDIvwCv2yg
VVFo4ZxiFFk+gDwOsHA7wwAAQTBwgPFBYGqwCxjqeYg09rfU/kTEQNdqTqW6w4AOQr/ycu+eSnuV
dc7XjImBe9sPHdTxa4qzXHAVdczslzZ2A5uzrOOKJVwtrOL0SGT1gUbrQ5yC/7R6tov1ea0x7Any
3tZCWPSWjrvZF2sxDrhoZu99opx8hRMXHszCRcZlIzWcX1X32dLEBCCNZc2TInS4eGZ72s7ENz8a
+igU4zhaIj8OdBQpH5Vl/Ghu/PN4q5xBrvVKbbVGJ3aWA3iolrus+H3N4kAqSVPtwUAPrWvvnURf
aTb897Ad/PecZ2eK9Ke+rL9yS7expkYU+hV76q95obvn+nFUaC817Qf1Yq8JjsaQ152Hwdoq/XE4
+9tq+j0ZxVfrJ8GCZwxQoh+oOfL+Zmw4GsBn3uPxQJtBFtAWtfchn7pNUoYUDufiOZn+ivK78D5m
OkKi5A9H9tFvhhCj2trJP9v0FUSDiMKtBGbXLZoY4vHSYrZtW1YGw7hYvrbJB9Q6dtUey/hHUhaf
G+X5UXtex/rW6wn3mulwSZQVYORkYLPX0JokfmXeRkveHwHYLLl8gFZ8EMlXIsx9VZR7bbiRM1mv
c6ff4ZrZpRr6Htu52dWzZ34XPXFOc0KkoLjTGAuhYGnbHuPkympwHaX5MWJnWzEwhIZTBJPZBNUC
Oq20/slZxl+lFf+pDW7BqZW3whNBpuIne/AOCyeeqtJ94S2QEmVSHRpdvKPRxw32roZLBQMSjW+G
mW5k/DPBI2C+a8R7NV4f1m2/fKPqiQ+3RZm9lLdFQ+eJ0X2vTfd8gIaYWmfrTF1Y5N7BSocTRW3g
wXEwmB/p0u3pT3spxBfpnqtscO9Da22zmV6vKQlok4ntTyv1dpUcMAr77ivN0CP/k9XJytNtqopj
3V0jn34VgwovPLo7lVHVQNZH2fqBGz2nWXQkhm+NYmlrinmT2fgF8nGdI+1KLY+wuJtK3PWiRVyC
99F6qfoFvE2UZ9or4u6rF4cZrLdDaEMwRtOtc9o/B/0Av2M0J/YoyziW8rzofHRgk8kh9/YtkSFa
fKiYjpMszBkUqRGr3orlWjj4d/UvjSs8O8n6MMXuLmN+SKYXiubOYxoW+swFQhMuRBkZGWkeB57C
vcIj81gLLa3epcufyJyoRJueiprk0OndQ/oc40nAX3gGXq7HB+q8XIgQ31Qj2tcqviFcDgvD3GZo
ha300qizncNe1Tmeb4sxCWQtJTIOhn/vKvuKydGP3jn+V5FbhTrseXW0i7PD8Knt6g6oaGOmxqqW
f6fqzWyho8NUcP9J965K/lOjPkcpcIgodsXgbLQlx9CqvTVGFnYpJMeAUllZIvSWLfrlXT1ieyx6
iJ1LI3hu463yx08ze1ragOjtFfDKysrkqaq2WIDWoMPUtDhJyhklNpbPwKS3Hu0qdF435Q0R8yOf
Bd7Ds1eG7x41oakgLku4P6s8D0XmrxKKQ6n6McN66Xc5uxezEx2wyx45xwqWICCxn0J6WpBV3fPA
6W6IoN3dzZAZmVwiDKSe4LTrIWoSbh6odqV75Z76bXaz4iQNj/KT/tQuXb2rNHntkuh7dOovMs4B
Mvt3VIjqPRuK6oAKhonQyOV59pvPfPpYdLqM9Lb9XRfpqSkXclrpLXH+qQoKvSTodG9TatecxpMH
PO7P87ZxNc5iZyXnK+4lShq+9OKetnSxk57eqzp9RQZ1nV3rNKuI+tt2O4kZAyF07QPxfcmhIRQB
MGGZpWHZw6hJ/sv5e6zC0n+bjTeVXUw0WUzomC5UWPOIzmaxicSpNIeb0f4eTW2fUtgtvG+/S+8Z
IKxIbxFZ7p7bhO4yb9Enh8wJY17vk2I/92ESfYjxWNnPYNyXpjQZv8nOFragvU8Hg2pV94wZHYVW
Z3769hgU/qc3yJN0TJr2INhUlKKq8ThNyn1WLGd9Nv9U8S8L7DjogSl9QVZ6ErlU2LjVBbjABIqS
0zq3htOg8z+JrGxdjfautNv8WkVN/uksEYVGs7jxenVhBksSLpQNAUj42idrNm+UCwfU9p/5Qp56
vmzMwnyKETc/Ypr+Rq1iNSPydIiXQzpVRAkRH9uaDbhchSNTk0GW8TArokWReIIszu5ucDUfTjmH
3G20X7XmX6oFClfTrUuR+97RS7vhZVisb0T5LcTPdDcAhya/+ek7tcdv+MhyjjtILwB/0ijxMnUw
ItNEKkOmf3e25uxajIwHp2GjXLq1sr9nOPYVmj+c+yUIC1Lpcu/68xn3qiJ+JXaCKoonIMFEPVGc
eF96lo/eTl7JGDXXAJESO43UeavaGB2LYT6VxibC78B0fSX48WFOHak7SM1vPyHvYk7imY1zsq6K
I4mU1Hnc1cKCQY/1lBrkxvN5hPzlmBlxt/VGXzuUqjfs0KGDd+OCvAdW2eykO73HE9+GGq0ptJr3
Ec+JltjfvmlvkPPBYVviLdYXNjCxafGNUzRxdQa1hxzexJ7aNG2C80w/db5+cSlWKjKNiiBiAg7Z
opMD4SenKW/0gLpsfYsPmAhwZz4adTx4lF7F8b7KbbJqpDtLyuKL4l30BKGHApBkS6W2SAKdqLSe
LckU1Gk78Uua95KyxDYBu8wTfm6Qzdl2dIqwlWZ3IDiBVADMeMfe4neiiAgMFLwqwn3tpTbNRbLe
EgRzRx9V3WsDepTadPdKd7jamlXWhbmTile3led8LM2QTbNeL+7YrAzJajNIfSIJFKRiSfTuWQG6
hAD6xm0s9AQF8ux0OyzZ0NQ9kRzIJUQ6P6lBQY/jejA2UrAa08HqPdylz3kkf5M1YOSXKhImWte4
Nj/H0lU/wwPjjQWRBXIEaKIeqflZUj2nMW/p//IODtwlZn8l1MMlMrQBXCkzqGCpqXPJn0PEMA9s
VYvGXwEZY+GQNR5mSw+0Qs7YnpOHK9Jx3wbMtStL0tyFamOT9JX5CdsOLV3L/toLas4t3eD0qEYj
0BHdbuwl9T9iUpQAJbrxy/PE36RSVrernNE+qRYfbhPX9TFG6vCXIZbE91kx2esGYpNR2/nRQ0Pl
LwqgzUl6Ro+l2o26VZ0cDcypjmg0F7RPsW4cKtX87QaDuCQ/YXGEjOTKnZCUGY9OLUTBFqPdqO+T
h01Ob8f+YhSz/UGui6rXRtvSFJ5OJp2qRC5uRdFsQD1GTAtZjauShWYrSTEyqFNXrUsxtdewBhdz
8Zf63/wZk7+8D9XUwp8sNRT+8tU92s71cin++lmd4pcFJ4KIHSTOpDKtsqe2J1xRW5jeCPD0+ZJ9
lruBfFBmC7H21Sg+jaoXV6WTDtSx1+xlbpdntHGKHGpbXEr2B4YcyVBFMJ0lAlRmxrrLlbUC/45g
P4tIObzXRn3KMh90cEy8LbbjNLQoO+J7a+BTolw620o/5x5pzTyKlvdHYrgP4bP1JnAQtlwJg/B/
YcM1ttmiueEgG/scIaTeULmoHQComaO4TymX1aZ3d5hIjGmEc2uNud04xVCBVUrbOTYN8dNebrro
aztEMCZbBcnWABKTGhUbhTP8KsbYRpurIaLMkHmjfW4q/dC0tLLOIjbuRhfT3yNNtw4JY8CkXkJP
1ylZSgguqACMza49owahe66u5/jWg/+G7JnDLXcmfr+O+KmPzHDHjU9Z5tkmFI8/gw+fV5lVDpx9
i2+UMg9N6u9eFC3NRpXptMMk4H0NOc6WNekEiwq4xbS7yFH8uK72R4/KCZRhjv6UDW7jsoJzovuK
PD90VBUIReRTqQZo0hR+H3SZ6/G1pPbeaO3bFKmSW7My0kd1egyyQYQCZLZrvFtFZN7Ad3Dtt8QO
GRcKy3ttlaENZ0WQxhq3dh9qmpcZvLOiPgFtAH9n9hA8itM9FLCBOWfekyvjeTtFY3bUm2wIqVYg
St113J1XN909Kqb0SbJiKOGWl4xZEsnHGP2kD1k21Yqxd5Z1eqMHft4mebU2Hk1ZvWvC40aEr89S
iHU6yPgD35d1yEb7fawrdbW6aroJ0S0c18IM+bXoiDSjaAeG1NEyFRkfj6NwY/usUYKq4NdRH/gS
eCbucS7s7UyGIwbrlKfIavS9ZdXzi9M7gC5TSYKOiX4mBZ540hvRPwFUSQ3mfU7HlUdsi4MXOmtc
DP0WJURkw70mEAm0rhPeU5SEceRzd/DGVvFGxMQDYfP5a6UZJA2BcptaQvryDsGpIMlOVwaT/p+M
yJwzeBxtrhDmrSe3VBRAJHc5aEwxLdXFJTq+WqGInXkPS2ufNLm+cybBI0wbJ67YzdL63t51awB/
z1XrWlcHxar9JCurP8NZWhuDXICzSXJAqHUF71jWVAE2COc+RZVzFt7YX+fBnnZlrfI3r84AnCTS
7z7MRsosTUgSHNGpHjHvDPlt6qZ0kzzA2E4k9xlR6XXmuyW+3qaFVYuFuyuS6S2lsPIJ10V/Giw3
eq/JOwRwyz8McIZ1SbB0sExTvWvqcuMPFsH6QyODiKnx1bf7D1/oXkhaDdhoPRf9G3kgibuqVUwI
m3I60KTF7eSuUYRRkfosztmjfyKOa33D+AONRGbg1rPgKRf40Sv2NhRZJSgQRPJxykfz0ipSf5p8
+QLoAZ+pRxTDEYFNVjEhvRgd5MGOMMJJNstArlUvyQSZUezLCaOH0vQIsrgkYmio3DR0x6KiyhPH
KhEXCIDyVm7mftiXgHnFqsNyCPjyJeLcsDiwHSRDPgbWgF6A/JsaymoVCXQFZom2mHLWh/xCTaNE
4YXipFNl9LeKDe80g/oplDXBYmroeLIiwPTnrnV91A88oPnOF6P7i/AzVJlwklc0HLTcysbdFkvi
QPIYQrsQQ8PvXee7qOsbQBikwXt9HOCAJjNme5676MrTxmqetqpA6RSl9w5NIyOmN9QhCSvprmP+
WPFjvfeiIMZXIaqbCXQY+FqoVHCHoG1FgmfOLaeryPsO1AgB24WoU+NGdte0zyhgQOvZ42W23JZ0
d3YEFF8qJaXTiKefsVTp1SoWhyI9kkRs8sxagAt/OiB8hdBJ+PtS5uNlME6eJ9Utt+boV0tyglrV
Ts96VGjqz9zVyw/+4vpAC+Wchy7hJ3AXw4OAneIvBBj2FQH5sCGgtjiIAWMW2hg7edLmqgqJc+2O
BLmKYEw6Y7dMQ/vZxUscxD4xCIZZyDslEekZGKsOy1EwRSfTZ8H+wJtYawCGHRqPlz6alh8k9eUZ
K+2wqYuF/CchNBLN8P+v6e+Ig6WemnCeQS3wJCOLpTB2CZpFIWAtR6+5Tpiepgy1v+RK2jteZRA3
wQ2fj1N1Vi0hZzhw5utUo+ZpUvceQU9uJtfMPhMvVw5i16U79lpfB9rkhI2WLF+KaOaXtvMRZ2U1
jKs7EadEsUu2mkhYAaPr3CP+ErSJ45PpxCCGLVoEfW4uRHKZ264S/ZVUF+hpChH818bp5a4mBGw7
lIYK8Z+0T8RWcTFMQ8Et5JacpN1Cw1JDRzG82exdlgrJFe+MdkqwYP6iUzg9JyZ5ebzHCpa9Asnz
YIZoIF6IXcrotTUHh6CkWDpZtZ5cjojczox3DpNfPaTiHlbYX1mgCyGJ9vOmSqfsHM0Z70gUZ7wL
o72M344/+09efC4imI/k6Nu3qEzKQ9z47R81WdxO0UnlyxY4e+U6HSNAEy0blyC8FQPpUcVAlVZP
He10tAc0hw0JBpTJW2N5JOa6C7rGt1kno2XipffMuIEGAm1gQLF/Q0lYn9wc0RalInl7Y+3av31q
dt/6skp2BXAG5DkMPaW5ja4x2GdO4EoypIOiqOqVbqlmLbxkWxrNjiDWNx0EsF97ixHfPPNAn/sR
gxngXjPCHdfNsi/cApgmBohJ4TzFLD+pOllp+XKKvP5Nq/k3JlnqhQDIt+e//1S7/0e6//+X7vV/
swb8f1RzKh5VcP+7LeBZfqf/Vuj+z//+X64A6x+P1IlHTx3ZprgRzf9rC9AM7x8GhgCPYDLTQoHz
8Gv/H1+A+Q9qUljiXPoiCBB4WGr+2xcg3H9QS0S2An4/Q0em6fwnvgB8Xf9uh7Idfg6FQzSxGkJg
OBD/w2wnZx2Amki43ja84SlxLfiD1h87PZjoBoe9JvYVvHmel1Az1HDMO3/ceUQE/I0oYY8/oyrq
za0DSERLuEc40Tsm2uXh0XmcB/m8UO09mGb/3dNJycunKEdmap9R+tposaf1UNi9szHSRTTPUgM9
z6zCrG/wGYCiU5k6Q8jSAYX1KMaOEBwpIpqEo7DtAMYQWeqj9LfDjDmBaW/x1Do1uEI0kfgAj0QJ
sWuqrBlWCcXkYGRZ1FuBiqT2SiOBqgh3SqNm23l29UNXH85PFm2S0lIjVZ+eyB3j2E2zv42SZmrX
DimwKDQ6lJ3rIcok9GCfLkjvWlcUgaw1HYC3TU5RE4OhFtU430ddltRUTnL+1EStx8HUDr32jCi5
zgG9GUQP8zSOMyh8lr6khiNJlC7ScZtUdCCvEMLwOTYaan3EQiixv/jTXDe9xKT2kvhU0z75apJo
lyMb0ExPav2e0d5kn2kDL+eNVjSutyb2AiCBEiT12emGQEo8tJzcyTw0f8gFIxgrqSpoU9225bLz
ep18H+bF8ZNOvwLNJ8LjeM01myy33jRUTqOMhl3OVgYH/JIaZH5ZnZEc7HHgiKXq2b3EuqnMO3KU
IUWQlPJbdJmQnxBxib/Px0g8jRhbyZWKGbQ4T5c4RIydIBXy58ZC3DxM6tIlppTMCq1Fb3fsqzI0
bez89N85hNuY7M8HV6gUJ5QOcdQD8/gBjBQV6qbdJ+8JmiF3RR1kboU2QtEW+J9xkIWjKtXnmJbZ
DwGQyHfg1mPjTw1Ed3O7BNdIP8B3pWiRrG9DMV0fML+NFFG3XQk34c3pHLZtn6kASgZsTa/tOHmV
dj7+EnXWk4sm9I43qQAy5k6NUMPSkc22vhAP4hxifCaUvaZ1C6SEbCtu0R9pDWOZ4hfj0x0WJzrW
SEsflk8o8U3l+9MNLEI3AuWOg/ZcWJgN9p5m8LJ1hsdYW5clf2k/G8iNjGaabuwVOH/X/3oVu655
THQM/fwVEoZs+poo2bJ2iUZ3InmBCXGyMRqJOin/WLlZLETo+f2E1krLCWlH/Gsnvv82JVQNWAF6
Fn7w4k/y02OMEdciL4do86/HdREqsj96o+dLL7Wco+FfD10zJiWmFjnoQ0AbUVWdEoZ33g4H7dY6
a71v14oHO6C0UvHQo7D4EI1XO/vKGjOWw9k1USRl7ROfiZmu0mS2PrUuyk+0cXZXx8AEDWyYWL/Y
C9BKVFH9J8NmsaNTIzsmcdSE2G/sfd/WvMoY8JAgewL5R1n9xCTWBkslsP05Wplf3EK4jywq7M2b
rG6wPQ1Rh79w0e0xrLJIfydo7iGzIJ0sI2Tnc5Kee6ldvXr1AWkaEnfj+ov91T8WVP+YdF1hOF/3
OWRmX0Vl0GAhfkMC6u8Vtmyy0CA9aCKS2c0cO6YA1nJzF8NOIv6Z3eS1mOxnL5kQf9Wsa4Qt6UPX
PXmPcgJkeWPtMPy7KJ+l3bozP6KnyN2xAbJFXUAUt5GgXiX341QQOAZxJYmouyPt1Jja2BdvjlHW
NGNJvgNT61/6yad7PSJ5fnZxjaHO7gEdutEOAGDS+ywTCCqHRorrgoYNYKHOQ7zFM8dx95q7XXaZ
xfyDHbF59wyKcsncgXVfE/JQafuhrKP3KX9oNpt436m+OfHbo4v3+v5z8vENsX1E+5wAzrUs+npL
2D+moE7SvYclrTosFi90OiTduNLYzNe1BPNZY4Hlzc3I/BqhEhP6Gewi+enruXzmxEa9LwnDYf2W
LPU6MXD8AxLrrqOv/DwclWo2VJSVPucFKX7rhDtBrDNVZqeFxJgEXQcWVQ/dA0oyNwVM8NUQfde4
N3dGWYkvFrQabFZz1a801dCDRpE+PwNdOSxwsaLBgZSiPCDXuvPI7ctEWMeOcyFiOt/rbeltOUn6
UwlIQn78g4CGiNoVlbt8DXPVreNe9GRu0gduokzL6l9cjegH0Funu6ymOa+s4YtjAjfZUb3KEgdS
U23W9zLT6tXQ842tpg6FoAbY/9dJhh9o6eYcFzC+HaPIK8mN0aen5+6X5k0jFF4rf3XViCckm1Mc
P5hEEMe4ZAWnPBf8qBwGL8tk5h/1YlB3i60tACaZ0oCiH/mXwtX2B5WyunHCE8Pm8e5daN/sfhtG
5z73ydAHzWiA79HF5576CtNA0BSkbJN37j1JMbvfZTOrJ4iA9M6BWYb4ypb33BjtY+clBqeNjM5e
kS+/W5JIyfSBkRBt2z3ZuLrWcsaVV+lzHeCyiYfPLkorzg/Xb9oLZR/Ly1JKVPUIiTgYOuSvwy6n
5Nb/rJnIUH8XWoZ7OTeqfGWkDbZDPRvmc1JHzifxk7zsYhnQbJp2NYYsngIqiTXgx+tGyyJAV7Zv
eKG5+zkOoDHTdFm4T8jOJj+6E5sKPzTdgZ3FZZyNPES4WyrT3Yyg1dOG2yB/z50OihYX8HC07Gpw
Sdj0i23btTiHlDuwl9Sq7vSnufbaXdeV9t8yi+vD8l+8ncl23MiWZX8l1xsn3gJgZjBg8Grg8IbO
vpVITrAkkULfGvqvr+2KVVkSIzKUrwY1igiFJLoDBti1e8/ZJ+HlviFQcz7ZNsnmPYCjdABiMFgs
d7jYBkk7hHvgP40BPdgNpLDSzjg11rzmYvpbz94wKzTkhVvB7lYz/PLIlXGxtdCwGcjcLONa8nBt
SQpo0INElfXuaiiUyLfilFZIsQTMXy2XRmiAxmOaOfWFSTMSZ9UxV6ZhZulghDjkYnZrDX2lRtVD
us2jzgz4ilzPup906hhEwIGOGUd3+DpLYqmd1zqVzusg9DLfDgHGHbIaZXNQxNRb7AE2CrFqQhqF
XnRshluOsnN66UQzM4MmWtz+HCcC5zKX13l+GWSBeU4X2dyxI/sjMoipPolPEJ5i+UjZuWgyNm/o
whSUwZrkzkM+y6GGlSnYPgqgV2eCuUR8yEYaIww4dRMShET7apoUQB4j6LKDZc08565oJdPoNBjH
WzXpEq1X4jQ4O/IApQIG2J1LgWdo9U722WL7NqdfK/UANzfKJqlwzs4EJ997l3lQspWNVN8pjq69
MoNz3Bq31eeEk6IRIhurGmkVgTRlSaYWMbbRnF0w3xUXJW1JebCHaGCQEBtCkepyZv1btk+jMLAm
gkZBzLYvtIRRJskVuWHOHooeaK7vJDS/bGsPdpCgerQpOuZRzP02QpeG5s6Siwj9fOFhLzj37MoY
edpmpQz40lVx/1BkK9vyarr8qnMG751ELdTFVrKEkaLa2s2ZZ13nRdm8Bk5MUztLCv581A4edgUy
vaEY92OWo5FD1EJbpllOMuUUxX1iFIu0qmqY7BNiSWwcJSHb+xLSMeMQHWMEGFZlXUJE8JklDMpy
zjn49EicxZB+CsbMqDDG7fM8wWncpgpjEsbm1P+EJwCs+2p494QYh4jJHBNx7jZ0qnA6k94dgt/l
Yyaidj/5TVZdBtXM9V9EzzOkh0xfeiM97F1sD/JJYJN9YWg6Yn4JsleZCop5p6jnN7d32ju/rfOF
b5xE8jhYHvIjV5jpaBc2GBI1DPZrZOLCYAc4HQKSwpndyyXPP2Wx8KNdxygMxeA61VAGMKUJFpBM
LI4q0UTcuBN9F2pKL2wA+0f2f//oCJ/ptKnqLGyJEG2gwItVbAfoRphfA2ZPJwvF+hk73/ppcFDk
IWEa1gc06hrNJ0bvi0Ll6ZsrorrftPPs304+K2xTFWj37NPLQjkn9XgtR3PWkTT7QPmNd43Hf+Mv
U3rWRKcDYVLHGd4t1kXgnnxsiQU2VOvkmDTJm/JwGdtrOh956DAJFPjFN0yCUY0QfeKB2GPaCFYy
uUPTlzFwK+X3YVTWfcnc/TWYER4SThzvNPvr1tUWSZmqWn3MUV2lbz0e33c8kYDdEZeL5x5BXxPW
yZoIuixT0R7abtEvTgelYusZ+2Sp4NL7k+Px37XfLjcjOpHQTVDf+Lk+dYPp1YCCHS3MNpUYz0ZX
VudLn84HNkt4r5wp/RO5IoxEjOjEs+dbBOkGv2T3OdU6fsKc6V24neRlAWbwbC3nM6q35Qaar/us
momxR9lOCcNvgxuN4qQ7eItb3RKe12GN0JQ2h1nOw3FeCrPHujM+zYWjDzqmgG9tfAelGm9M7yKd
iowILslxfiPUCA18HjGM3qzBWl74qPfP+nHlGYniE5k1SF3/PK1n98ju855McfzmkeCK9MYRO8R1
M4OI2vIubbxuCEG0Rwe2V1nA0LHok3veksVVCZYIV0PKuLFoWJ3s9QHiIAF8HqVg5j3X8PJCmPlk
GTRwYANboLHn4Be22djdYo2sdomYxquJyanq+VPj0lvHzhPFhcws92yMPLCq5FTuWscq3/0Mb0eq
caqSkeetVHh1RzxHV47qNKvqr2VtzB28//xAZ84676w4Zv4fRFSWaHSJtxtjdDtd3yLQI1ZD7AtI
fuEQGUIMcD6h0uyj8c411Zc1buZzyov+LF+87rIYtA1k3Zc3bmmKT2OZjC1e3i49CZqF/kzyA+My
FQGiOyHeQ4QW6YRoJWUtsT4xvHapOMNBEHylE1nfV8buufkCyndDjF1/AfoWgcmUtnaw691s/F50
LQcXh6qG92SAsKuDDw8Zylu+6kkWN6ZpmoFJuRpvjbZ4iBIX/D0z5qx7s2csFhs771eK2V58JtYE
zWg3ONUh15ppSl75QCOpOnh64WAR6WpxQGEZowTTnaSNT37I8CD90jpSjCMTTmwVhaKJ64kd0Va7
Bom+3JlBjvuWkbVsaQtXzL5Bajn9XrWYlhmqW6+kf+iDO2oGiVk2w3i34uPM+QN6KpopahT21i7r
gU6Dqj62C4jNjdNXuAdQ+j7NvU4LXJeeyndez2eePcf53NCnxos5B/T6oT7fxnPdvqq4Qo+Z5qZ+
RFr72Jm4vylmT3fHqbN4cHQuh+yxq8YStXIwoJgavGwijGC0opsFhWY4dmPwqQJ3vfM9ezosJkZ3
NMdkX3BasUmJnrPinnoQS+ckTpktjuq+5qrqvgx53NExa8dv89Tn3XYQ625JrYKOeyEPVJ4WbsQA
hfw8tgASytG6ZgNsvw6Old8mKm5DzB64fxGQutjVyrI+WMCqjlNRTMeaQ9Jdiexda7SjWw0//Oua
9s0SsvUGRycpL3LhLxuni5IzR5a8KAD1n+maHspEsT6EiNr8926yUWcrzaFt22ugcuHoQX84zLa3
3ul1HJ5btSxn9eCa/nbp8mVfJ/0r23H5kPnVvPPzsrgtl+Q48G0PTCx40H0vH97lhL7jfM361T6P
tW+mHdYF63XtVPvsl/11k7nlrqb5Gc5Cp89pXNn3XZeVocLpRgPNTl8ChnJnVjzQL9TWQx1JBLa0
ypYzama0S1g9qLY5J9eY7rzychzW/MhxsjrgdvRerTLFhRKL5CrjLuERJsmHpAMa9QmkvyO9nh5o
srscgdda9wZKxpGaR/EoCCRew3BO0w+nMtsUvjVLXkWyXy7rVIM7ctcewHRgBG7k1Xcwp2o1pNd2
Fzgv0UBlN5maQeaQW/VFUI9zjtqhetWJoIYrlu9OOU/71i3ST24hBgqrKN32RCCczziervJ49a5d
XTytMDzDChObrn37URnDE4T/qropUInIaTZYHaskvbT8qv9kpLLO28rvX/zKRpmnRF67txl1xPxa
KUJJwlGT87UlnCkbtpyHPNpdEzykddOUku9Iq69qb9OVfJctQzliYRK7NY+69KgARcfxBcMNnSBI
/nZ7SMRI47IVzM62QV/bIFALy35aiLvYtsRyFwRQjPLCqmx+Awd773Zh3PLIjtuNe69KqaXqqY4V
yaox7YHRbcdy6zRd21z0fR0l2zqhqNowDEOWq2Znbi6pTIIMp1THa2aWmkMX9xRBJqMgnPI/dfdv
/2Dm/AcbxG2dVr351z/+qmOuIHlSUNq0+r0TdPgnRiTBEdGEBuHd9/Ry7peDrc6Ir0+wYdWkvsh6
iABCRt1yTXZL8/z3P/tXfNqpW+/5AapoBcvH1mBNf/3Zvjea1qnXLz5Q0as0EEQlLsQ/rTRdUQq3
w1ktiuHeinJZgrWz7N8AzD7wMfn5nv4BbYWn7usTxuzXnz/5QxcjISRzsRhBClRYGtYzbVWeCIem
9A4cwOlYBtPiEP+E2ge+iDeuA60C4rV2/RAVFPVM7oeT45qSWBYcEXawE/0OqA7TB5RKXdRsa1uX
zTYoESTd//0V/PNXgE1NUqyLMI6915Mfbh8E4ISxKcj31QZ2D9sep9BZEqTp8i0qpRofG186J9JC
wCqaSeH5StKvBFSvadDupm6gxcSxpc2wZKRzfowGaykuhhr+30ElLpNRmZt2vq1XMhA3pN8K6zdU
6w8YTu4CpZOEvgnQVvEP+eEuWInn0I+HqeM6Ue4RJEXKC3EcFYCIcaTBiLbVcQqqvZx7BMGDixsT
acqlt+bpkzR5WR7WzgK+4/y4C1aLruH2N9f5V/jcjw8JIeKEHyeV1+Fz/rpUSJgYlI5IQ/AQBI9w
oSyvvijHmM9F7XHXJ1P6HuQ946YsX7nIP1ZFUAesE7eNXW+XwKyiY6W7ZKEDqtbfxe39YE7/XyQW
PEVijFnNPE6usiXx3L9+wiZTaxEkbY72vGANCKIQ/NcibptxR/6LCL6U7SkIdrISmV/FLvKyDe/N
JLuGGFwnF0ojBGPI2+AmxjWdormuOJxh9jMkYqku4e2ZncZCtAQS/DL94n5SCpc2ujrCWWiHZbmE
MdWOyEBLzhwU1WT+WH5NykvHQvrO0Sm7FzbpDNu0ZXgSzqtvfWnIcJjuJpN4j8FMeMlG4MWrf7fG
To/BrxdHKPKMfcVVkh5U4V8vDoOLpIlalE39UATj/R8vVePi7To4DT3Ia/YFhfAqZR6z1XW3eMd4
NmtxHVTJPDNqWnAXb8ycUx4WbcWzZGbBYxS1M2ihMm3FFG/6qff836RBu79SFk+3VSIVI9IwALoN
Vu3DA74yW0H2ejIA80mSa4CWnM6GnowZ4COED8I6qKW4Ml3PmZAEGne5WAMvzs8VNIjlQnLuvGGA
YdJDUDGiBZalJLZ1T+eo47zFl/vSsxX+btaU2bb5wPTJRyi7XLgI2VOKvMoOpq3fDSQmN8RbrEca
R9kzMwp7efz7p+zX/QAwnOfSUP1B0iZ8wfnIfU4mZ1lI6IA64mMI4BAAdz8FqVTaZXPupR0tDaIP
KIckMscFP+fvksn/RKGlMSxB2ylbQLg7IaF/XSeEsKsFIgEt8SQ19d6LHUkdvPq0Rf6YSnGZtTwG
kUyekWHi7y2S7vRmdWL3m0pUUwEoUilJWfSXo9CFM0fXRkzDa0WuNecHjmb4ryao/SoI5EENOYpz
sgo5g1dqtYBKlm5k7TDD4tj8+6vrfry8TNgFsFDHUR40Pk+4v345lXixjYjtjcNVe0WzqIIEMBR8
epocwRUH4QHjhaPFeUQmzJfGruiIat0RmQLSNRK7Kah6B2KHF9wsNHe345JlDyjae4yXlqMeglNo
DpRpHhs7wuUaMoCqOiiOJ7bY7CMGWx06/8RqZfm2qSr4LwtPHc6PpruXEee53xBDT6KDnx577fKN
kSp4rsafQ3jSxxjMwqrhMdXFWy9Oo0HB4IZjUG1O7T9UCVXo0z0b96yx+opgvjk9qJrWMccKTmZ9
i/bkD9YkUpD4vf6LYuuDPuH0gU7YW3KvUSgQEq4/VDyllCl1EALxfmI7P6Lcsx4QK1dorAeH9KAZ
yPPT2I7YpFRfROluwpQfXQZBBZBBDb0ZNhOz9mzjxCr4XiU+snxMQ961Frlw9kOTl987UIXRhWra
8mrAuFs82JM/c0Q8zWh50TQvbmPUoxoYOZC9bdOA/PGrxOw1zBvs0dJgEJH5QGvz82JvIoslUvdY
tdCrcgJVps6BBTQl9e5SOqaBR20ANwMkTNNDWaP6oTCuaDgWnCsS/soJ31jJW6R/Dqqav6z4MUR1
SyniswqQw5nwpLP3US5wFlbREO1qn0M5k9qonnciwxu1rXQZyGO1ZDwpg+Xml0vROE8mWGhqq5rj
2yZH/4rksQyuCrvxnLBynSLYib6kAod2AFCu4eriYXEGJmY/nq3/b2Ki0w/6RoOXYOCkN//rB1yU
JbX90n/55T92VZ/2y93w3i337waz9v/BaJ5+5//0f/7H+4+/5XFp3v/1j2/1UPWnvy2GFQD+88f/
Or796x+ntfvfy4SO3XvxpXr7+Af+0AlZ6p+8vJAD8QJVHjW+pFya3k3/r3/g0v4n2xnaHFKOeBqI
fvovoZBS/4RhrXg3SSwAJ1HQfwmFlPNPShrBrwoOIvx59e8IhT7sqZLCnyLAZWcFlU39+eEt78Ta
GMMkJGxd98WDi7IPGliO2VpaB8VC2/50Zf7iqT8JrH56DakfP49PrlBOsY2TLPTrizcHpjZXCT/P
VPB14Tii9W3c2N2PgVvt4V/1hyBCBa8Fc8ggr4vnDnsCrm1ZHxsg3uf9NN/PPJ7naTE4WwicOaY/
gw367z/oqYj9qUo6fU5lo1IhXShgl1Af3k5BAGAPxHITprp7bespOeccD+SMCchvcOV/vgNU+myx
NjcaJsePquenUydPoIP5kJzXkZL1QPqrd3AzH7MFPchXPQe/S2r+8x04lU4sHIfVRYXz4Y6ndCDK
zoWu5+aTixhhBWyZV2kokny5Gqaq2zC58H9z3//iS4Ko5ac5YKspzE/78U9fssgKOqWSbGX6o1ZI
dii5eCYHbzEsvPJq6/vf3z33tIx+vX2srR8nACRwgf2xfKoDNdI4zNpwcGeXaDW7Ms8ZPtMEkplj
PQg6wgHY2M57aAtfvWkbKcVmYjaIL4900WpX0KjQuwWdTRrywVf4zU5q8ZJ1um/JVNmvOMxBwLQi
UA9pz7feqHgO9qVq1+U3S/Gvrh0LRGB+8j0Xg/6v165LW6dQSdOSb2X7l1UHw7Y083pZxjkl78CB
6u8v3h9JCh+uHsEcvA58ymBK7lMt8dPdWpnLiLYAX2Isbc6ZTKJ891t3uCXVsaGz41BC14MNAMwM
c3ykQy+eR68OLhD+M2i2ZSmya7n4I7iFNSP2BddRM4Yu0/5zK4u9hb49VmJwodXyLspWPbeDtEoM
g3FylRg6Bxu8AtLgvOpACzAyELtucapPQ+ciDEkUcplD4vsM32P6OVdV3oEJ0VXvnjeii++yKBj1
xjCmgKfrJz46BA7UtChJFL6nIdrcNGa0v7Q+7alNw/mZnTA4te/ThTQ+BMAwRAV953XnghlEEGiz
iDaz7NtPAa2lbldj15nwvKc0vClykFF2DaloSBBbdSapZL6hPHY/1U4JdlWQPv95wFPYb/IBCjLH
wVRDybMlYml7ynbjFNtnhp6MukxxLbzUNfgYdPp2+5W2iv8kO8KH6XjFwXZi9k+DXkc9wItB0YaZ
psj+NomWtns5WcUtkRz4rJLFzKDNGTlaIUJ+gzMJfUK9QRNJTz3xaKeFI00UJgmOcqZd3TJq3nH+
a2sQQVNypSvtPnUAJZiKpeO0bOqgIKqA+QZQUSQ9pgyXQvlXlsuwY7OOOQMVunp+ejaMjaUZs+Yp
XSDyCkGcGD08Ibzn/cm5jbkYZzb5YiYbex5eSTrRi2lGtVvM2L2WNG8M57na8Iafg2yXjLqO9quW
drJJXQd3zpq0zXVT+YYr4VaZDHU7TTagwVXKveHQPO0zykOMB75m5OM2QiVby/FSRk0825+mdBrx
+NP9KbdeE1Dql1Mt+HdpV5+DplknZC6d9QKojjEaKxx2oABSMMFUysVlXw7DwCExmz93zYQcpfYD
aI1isacXDBosow4n8xfdAGrfTFXf0tU3C32BoG+wUQ7+Gid7Kdv1eqEXhREVyIm/zYa5OCSD1/Zh
MpQjhgvoQM126OOEU+bSe7eNapksytQ4ty7CL/LRR0LnQKzistwNSTpdMdTMv48rtqZQOGPxufDU
dOutNkzweVwZt2WYlq/dokIisLCkp/1SCDB18+oCltCO87TaVjvsFt9tjkkpyhx8JhbacpyCcR94
85Rt4e54Xyca1Ncox4i1GhqO0TTXDUuWwYcxiNCq9E2PA01m5GhVuhNd6946jK7lBraih+YD40QL
rtSiY2x8wExDvJ6YcXBZKnyXPjySOEvs71z4Jg1pgigIqsvkfCedND1ZA0erp+eIFGW76pXMJZUL
vPqcNqwLxF0OEZ0yisvtXBGVE5ZJqoKNOyI15NWRyksGSACbRpR0ZmtJb2aoxGiGvSK2rR4SUU9M
UKWsKd4ROqrgnzJf+ZoxYBebzmrT297yOe32g4EonhoyNDceUsZn1xpRByJLxLZV1e60o6HeAroc
2+ANxSQfNkpS67Hq8+WunBptH8YGbm84NeVZY9sA7Xiq5cEjxhLtghnHF0s2wWez8ihxyElraMS0
N8ewakokcEtTBu+Bj6aVXdSeLmi/4BhAz+tKeO1tytqbXKorAuJrtqhhJKRhqBnvicU1l5x5CQ2F
G1JAUfM67w7vLu8Eb8YTFWLYrp+w7+WAYGxbvSlCvF97iob6MI1G9ceIB3vrkIajmMeMEMUYIpFa
n+X1cE+fn5ZXjAVw2E/IcTGt+JqQp2ma7fGYmDa6yWUqQWegLwMMqJk4bDzy6sFKY9w7JFCe+i0B
qOKzO3X+Y7NANDioxR1egxW26FH0U5vvkITK5yWpXW+T5KXqdrxqISdBo2yv+oWe7gboXf6egKa9
4nlsIJ8v9Tcvc8205djmAqB2sIOBNyvHCxTXFg0iTyc3tt8WQGg8woCIxY7VG9qSjggMq0EHmHf4
txMTNDcZZ+ITgideGGZS6V85gw/cJqHOARviKSNCvRAO/53bOVX3TAIBXER0rXugJxLuk+lj9y2L
YngfHetmO5NR+3TKbXxdE420OLGcOQ9nQD/2ec0xoQ+ZtBNp15fZ9Oz7cU7ohV4VIs0uQWHW6LI+
i8YU8FlqLyQQ86vAJck/mS+Z+0xl6DSR+jb6AWi3aOFhQF/oRe42bVzGnRyLqWbKsYz10S8ZpLOX
WcgoZ3uxju0IbWYztTOMOIYU5AAkDSr8TXSCXWbeZOwd5whms61O4HSOGuL9xrSVZR1cWec3bT5H
TEw7hkUnH330tFCgmnCuWrTHvhLFZ7aunvfvpHB8USsyf2+i9auXo7jHp+8tDwxjIODMZccujuih
iferVws8hrUtITX1RdDxfz2kKmOZw8jP+xIw3oLn71gS27Hidsj1V19HuWAngMx2wuTycneSDq8T
99a9rL0EoR/Df75CLIruUyvbOtmmhc5zBMnRTPyBtfBQxmPvb3pTr8/CWxueJ1kgkZJImL8jlC5B
QiVNbtEcWkuc4lZRvdDsQyGbF7X/zQniJLlcJ928ojIG6L3Gi7yXK19hA6YluzwFZ0NyjEbnm261
/Q6aGDi9TR2Fd32MvgNFAE+dc6nyvdet9S0yde6FFIKUkKnMo8vUH8SbWEmALqq1fi2HRd1ECarf
zZqL7rbILfcKpWiGx1sWL9qz5ls/JY08VMS2w1uc7X4XjKdmXQYyILdFss91XIMaQakd6DqbwlZU
QJDQCgzvdZOuL0ol8tGqIQ+7BK2RWOaaLtnRzzAvk1lKFbZJOWzLSCjvSgo8amfZqqbP0+qQ1cqF
s2m5aXdBFuAPn+E8rV/mITCg99o1f4zqyuW9il4cIxYkSKKvir69bBWtV6kisBhBW5m920KI2vRV
juMwHil3NwNjBnpueTGcdw2qN4DIjbsCa+T3nMZAy3cMkSWlkYMgBVhWSyBBn43Ow1oDNd225bJ+
btEe1ltDL/Q6q1sCBrt8NshYWEIMqHuIIHTQJyxfY1Trx3Zqxmrjgl9SYFISVZMD78Qm2GeIFGbU
72v0ZXBF92Ymkz+SVocRvoCChQoqq81TiQw/O4sMQDQWrX5MEASds8+BC0CPNltbZ/ZLTOXIQYKt
tFNPM1mmMb3Vk0870nbbPtljXmmiXeYUzFkDNM3JOQaKGkOqTVPPyiwkmm7hus9gUNgQvdJCX91C
C9LsKG5y6Sa2YMRHaPlXHFDNsHHsLg12aVBmX1t/Bmvud8Sthq2nHE7HGEAv5GLPBVbeIri3h9YL
zqRxa2S2tjIPfcQfDIMgmZ6cVWVn+E+WbGNkVr4stXLvJaOwtwagwaOje9yUY5ba4ODtNKcIa2DY
cAaxo5eoGOHQsRFgHBWF5cbAfqfqzqS1nW4L+mEpO1UibtrEIE8D/JthfJ1i3u8g9qenFNUDSGNc
BUHYZwP9O5dCABM2OV+3XRZTqHmtWx3HOuaVJCwrxyhBr3CzEmd0tziRi9fEccfzpsNXtdEDyt8N
FUEaHGadEeszYtBod7mQfrCtgmbFux+husE91LzZnsN2DUUkSgG/Y6lEjjY6Rx+J+JlXF3CBct/d
SXYS4LVkPQJ7Gmh6esMw3s5LQo0ejXhHN3QTZQ7qxCw3ljeNYwgXIbDuJD1WOB9rgoiyG1fnHWkL
DSgUDHrT+K4HrCxuaS/MZQRSI5UAdbe4ChJgMPhSd0YiXzuB6OjJ0H8cXrpOo/VEbMs1jXiZvrc+
ULxRDmhRGyZ6cCJ1mVq7unRSb4/tN9HbGHINBKGcTmfYuzk9XIa99RcUnUhkuyiPgBN2DekHTlrz
7BVdoq+y1uRiDzRi5j3gpSixtA1AwsLgknM0LxBw40W3kf5FCyqdtK1FSPQdnZ5i6Re5RdbfX2mx
rAPqzo5tNDc0PgX7PbU5v5tcEnw9EH/E+E5Oicg4/Cjg4sIpuYVzt3ZnWZ6iruDp7SnTmgKqvjfO
j5lfTpc+1muxmSn4j7nTLDlab0HsTAX9geevkffDOE/nAb2jz6NjtxwTeDJxcff4uCJYZviLfLvd
ry3lIE2WBjKOQsXAKY6detdYcr6LtKWRM3i5flw8j7y+mUApIJP1sEY7h5YTCp2SV05ISoZVh2jU
53sStHixreikb2NYfe+901PhQ47JNp0oy+8BFIxveRL78zWI6gaTVzZQDmqIZwcRpVDZEZY35d1g
SvE8gEzQIYpmycwroF8SpmhZqKdsw4ODR38gMY0tN9lWIrOhc5tm/UySkpyRMM707JgZCmAqlSpC
W2S8iAtttWdrt3Ckm1n1HmAmLaOdoeR12N7KEhU5EZqQmU70aWteuk8MZINxy713boruJKpRYzdu
i8FkK6p4XCr4J0FYMahhWrxWsIICE9eEatUeWdT8dTmliVNXjzlDHX8LXzT/xnQ3uJqzqr9kfooo
FQOIt4Z11hQvk+7muymOrHe2BcZryWTb1lGM+aTDqRxdkm4oXK/W+PRKmaJscnaUScEp1cVnLs/J
0z+4rTYvgSa44wwOSgoYzcxvAe335eAv3eBtjW+luMXBPFPwCAUeaxA2N6yuYEpTHIlwbv2ixyHp
TNjdsSBfuGgaNefllpmLzBEahXymWOzZEKEX0Q+2sj1qIR+UXBvV1Msy/7LyEKstvP7ysrBirnaS
jOm1K0f53UKmS5M/KtK3YIpBYlC8cZqbpwD50arVkwtiEZRIVDKaa5Iqw4lfEaTJnQP3XbVVcux6
dPcbL/Pkd4mBbN0K0/BIIASpBVzFCRTiUikJ/Nhl0LwdTWef061QMLIJbek2g1NSRuIFWo7w4HPJ
UZLp6n4kAGYO69RkxYFdFgBmP+UAMpPVT/GJE+l8Mcu05yvGhEiHdjpycrZ8tk7KueYbLAuseaoG
EJkLqBBz3/eXJl2s13YurVfE6Xgi5VzjNUmWoBLncdsKKgR20T60JrRG5zko2XjP6bFBu84M8/Qu
IIKt6eu4OIldYv9aOpX9gEhWL7sRtTWNh7Kz3/rZh+bJUQ1ym3TW7kExVCsPqp/ks+Exno9l38p3
OCTrPaxsN8ZnIROSpkzsITzOHNVvaqigtGFajiCbgu7MBVRzjpF1XvtPRLSWwSGV0qkhXw+8VAjG
RURKg47MFCZHI6B8MfrI0POUyzwSBifg7TihlAkpz301iK+ahJRu49bSVEeNeIMZPjKNc5OfZoyw
fyJwZnWBlwGygK23VR8QSQHMmKrXZFl/QBSA9XYgjQInW2m31/SREZoXslzUoe1X8ynSprvBmdka
iDgNUTJLASljX7Y0asKKUN+3FHMwK4Vqj/n1bA935RpbCWlRef4sHZ+jaTr1gTh2PM5sMjgq6YIw
sGvPE8T6tNNkxwGT6ZqjyCFjt5nI1879/gamjvqaOt3IVtQv8Pftasg+wyaoiOFYZae32HIgkMXx
gjOqI0QkP5B/vn5HgOyjhU44dvJgl1/Z4+ZL45Resj21JomMtyeVsPCzSG1JC1Ro+smv3sq+PtnG
IHZrovtkdNt2uKroTrh+e04zJYMmA7EFRTEnyrA1+MsurXSdcAWONBU2+diAZsawkVLfz5hy8oeZ
7wYMeUAh7YzaIEBmFLdthT+QpSDGZIK/5o5f2YCHfh9oMgvmPIrVsawzXR2zulCUQNrDeEfWDY2c
zCvim6LO5uf/VOht7QotbdjSTLxtxna9x7bTX/9nBfRm9UqQzrKoUK7Y7NpnXUGTZP/3zeO/mC7w
qhZK0RdQkgrx19bxkkcc9tq8DRvbi8/X1UyhFRfZBfg8WkprH+wg6OjfDLdPI4uP/WrmoraDDZ8Z
lvwwVBKoyRqHR4D2HrUrETPeHp6vB+a5+toSeLU1mi0qymEs/P23df5izqAFejkUBLzm0Ev8+nVt
Kzp1U5gzQCuZgLEVUwHkq2v6Y0/S5KkQ1WcWbt0rsgeAuDTdcFHTl7YhP/rNdrXi3875/+oG+ETT
KzYWIlfdD+MdZUo61h3XwtZ5c5+TSLl1R/oJ07y+D+M0XpaWAMy8MuterX48jrIrzgKJoShPKF49
5IEXOCuaiyVoANJ5UcG5SVTeb9bJrwKM0xyQ4YIQ/EO5nut+vHBe25kINwtmzNySdJWG6tKykMUy
fZSXqSEvUxkXBXvU4dDPvN+pW5yTBOzDkjmpBFG3kGQh7I/qA9mW00A4G+EtkrA6KkY8ulNWdIdO
ttnOJlvu6GA/3xcMEbZpNbtQDIPlN1Ox0+r4+CEQNdm2LST3y/sg9yPE1SInQjWhRzLGVTwBrUl8
oa6negmOf79S5V/9KFSFhFgySIDy+OtCdYcOgbdkJ5T0gS9knhA7BXb8/+WnBEyUYWIwzRSnxfnT
4MiQq+S0mnOhQGK8K/raeqjqvPvNxPTP34VjS8C7RfrcuD8JEH0xosppKYlbaRNA2Zc4DVjsxfBv
3x7it09XTGiJHEt9eK2UGAsx3fY1JE2oW/i3OgIe5BquU5b++z/K+9/sncly5EiWZb8IIYBi3vTC
YBNpnEenbyCkk8QMKKCYv74PPLMq3I1MZ0etatEimZIS6REBM4MCqu+9e8/ltvg8E8v9+fme+eWH
szk8u3pMYhCkh/qgVaF7IvJU3zS1qr94WX7y67mIN3lXOTr/NZc//+VSvpETioejGM53CmVp6TjQ
Tiy/uMqR3ogHHFmDwbnUYq1ZCBaOFhw58xosRS6DRmoER0WTmH3Ve8FWaED9TeCjZ+G4LmN73th5
xcFDVrRfROhc/Hnlf3ghwj4RBqoZnjQenmOpV+Q6jdbZBTFyfYier1/2prK0wbYBMlOQH9dm5Btf
PAgfdiQuagqB5dY0XSaARwpUUKB9nTQs0XKpY02Oj1j/NBEQb0dIKCyCXa+33poopuR/8MPD60W4
YLtsh4isfr+/xlSYtpbwfWPLJOLRCP0gTWPslFohzjBBkXfjC3GROo04wMLg/J66jEZDMX6xpj/7
4VljOuoJntWfrJtfF5rRhQTZUXQFWZEo4serM0jHnGkVI7yIzsXprHvN/s83++PvbuFh4JCPngLh
onf0RgVboJtlTYOODV/uJhwGwdzqMELTyA9C9G6U1+T8xH1UfnHHP1nwtkVuGIBr7r3BWeT3370N
wQMMhNSAQoMv4XMIONDHoewmQ+BhbEk9mrIc76WWxZvEaVBud1axZqId7f78G3zYVXhrwRZHIoS6
CMHR0QcZUw91OOE13OcGOHc5jNTUHNbTAZf/ny/14V3CpUwMC1yF04atHx028qHuRUvodoCHLNvX
eR5ubFOfvjhlfbwKq4jHiehbtJrsK7//shNqfqsbiU2sdb3ZiaRIbiB6Ol8s148/m8Mbi3cVDgLk
WMdKqNYYRi+aVRlISQnZ4y/ZIQ9HzUCc1xdf6OOTgY6DDd9yLQFh5mek8y+v4DDFLNOZXEprYr3b
DNLStm3iOaDAnT7w545+2WLh/kJA/fHhYF/mCGAZwuZd6C1Ck18um9SNpkoBqli5WradbM0kzy4k
r8wYpjPVCn1FtBmUpPart+EnN5ALcxxwBZo2cSwlNvIBwkTbVYGLRPYu53i5nkw9++LZ/+wq5H9x
KPCI5eZL/v717BC1pSOR2FvklJ6XlfttTDV5/U9XPLI7zHx8C2Rbwj16wfQd5wW9y2nTmZlF5mCd
X5GE432xQIxPFiOXsVD+OZYPxOvou3Tm2PRFGZbcqs66wBXLUJEz0Zkj8QwSwo0JN8njnaOs+LqD
fh3MaglHEjbJdXGaluDVRXLw1KjdV9gZn//8Ixz7VNjcHQ4GZIotNDNduEfPvQDNKkI6foEs7PcF
gfLUyfrGGebqYPp0G3I1AcSGfEMi8+B2555nlSDOu+HCiTB5VhbREMJIh8c/f67PFrjvswGgleL4
cez7aFBdW8yTlzBoo9hGVcLkpjci7EZOdjrX/VuUg2Y2CCf983U/uVvWsiQWxeYi3F/+/NcHi9EU
an4WRebQXulDUJB1yFxx0Iuv3lIfCxdWBKp19HtYW7BCHD3ETDB7ba7xX9dZgXRI5vq6yCeSS3NE
Uu2U4RQiqOYCG5l7YWP2XqzN2hfF20d5HR+CQwaUS4SESyX3+xfOYd12NGDIFrREiMYOVFLOwWPl
6qqhdzulJ8Y0+qf2HBbPfmq19xlEOegVRXTiR1K+56pRSwCguCqaHC2FKGrnNp6Y0cCqcoy1FS/p
Ui244/1YJeS4OLX+lRT1k8WCrUEsZitMb+bxTWNYOOn40NlVDKt7s6PEuwlpDW3s1i5vZjfUHg0E
BOejSe/uz8tluUW/lX0eRQvC96VfwIo5PinElt5KnXFBUHDll8ELdQBBkbjhCEGe1+R/9Vh88mLE
COWwpYH6o1Nx9DIp0RQJHQNbkCMlvOGEDUe4tMwvvtUnD4HL72nS+/HYqo/fCfowtLVHLzqYI9e9
rckjufAq4jhovhtfHOk/+UJsJSb3jjIGRfXR8rMjrPzO2HApIOEn8QjdGe7n4c936eNFEDzpnJ9x
J1D7HXvxGAdFWdcXBXkeRrqzFMdGiTTxi0fp41rgDLBYUGyXx5rjx+9PEtEOSLC0BiEjKG4yGWg/
9jCW9iUi3IsKztkXJ7aPd4nr4a/mxYHjFJ/R79eztEzn9Mj1LAF/VFkMzhkdh9sYK8g/XhBcyvWR
efM/LL+jr5Yww8vhF5Ky23XNib2cd2ai3U7shEHgP75Xy5EXsfxSdHH4/v1b+RkSDDcvUGrmSbW1
iU/dxb2hfXGVT++Vj4WGis6hJXD0hTwj1rNx4AuFKGK4TXZzKBlaBO1IQnLoZP0XB5pP79Uv1zva
Vtyx1rHP1nwrvKm3teP1K7Ti6TYei6+aAp9dymTvYuMEPeo6R6+IxlfhoBl8tUgScrpARQPV5s1B
6yLri0Lps0uxcWFB4jjPOHH5lX/ZLCMxEKrYMwVOZWud9KRuwNAsjItKb7X1n5fFJ8coFO70gz3b
ZQxi6ctB/JdrFXaJ1KlFBFeCaSV9saLutlLvSmJISrdVRYw0PJGO7WluUYKJ7sEhuDtIF8fQqqxD
b90mi6oEwkK9xiZhfPE0Livm951g+XysJwO9tQ+46/fPp7ccAWXHO9MZM0mCXRhuI+ahX7xjPv7i
Hhh22xGcjaiMj+snJsx0gXoXixuawV0cFvlJXTszdma7/uJSHysbbCyCoyvb6tI0O1pHVdI5Ob4C
sp2SuczWjP/dh9FDKjMZ7ViSGepCG+296asD6SdfkR4TX9H2LIpv/+i6oT/Nk6WgMpHb6RDwHkWK
YbTR7keRHVw0rDfcd3XKKp8vRG/1hylzgQ86YbhmzKozRanK6lW3e/fOqIEe/Hkdfvx0dFQcjkw6
nVGmoUefLvLbUeotArlGeN2tpkfVeafTHIoj4pn/fKmPN8CnvmI90UzkBrhHtXJdZDoTmAQEmOb7
34XICOJGYDWuCU/R1qHb9Hu4Kl81sj+uY596gLVs8HKEYny0q6QSTUEtaXtUtaXuCQGYbrxmBtz/
5y+3fPjfHxcOaiYUbd1llRnHLhJpk0PqQUsLTEaDp/MIVdXsmNAhivbGRV6N5KXHQ32iMVEE1oSe
688f4JPvSd3OqReTvk4xu/z5L++TTM2GLwojDTgS+xu/6siai8fo9s9X+WS5cDJ0aSRxOvR+er9+
vQrvRwTTqoXcFZr9TTv113RZC2zGbDN/vtJn38fHVmLgyGGDPiZeTORfJIPWo03UfRC4suhfXN2X
d3++yievYbpQNEPpBdK/Ee7R8pgrevNG3qXBqDWkVcBEqkD+kPLqTmEKpsePNkRtTyQztEgjcnLK
Rmf4YWRtuKVNKjaM0dC5p1MbLNSF/8GiYlktxZRnLcXA7/cU5SUzJsJ/6VDGikiFJkYs76KRKuC8
MJq2KKudsNxKh+iDjrbrF9f/cA/4XVg1vJZxLHEnjl4OvB2bsLNh5S6pHfex5mfnrgqLL67ysWTn
rMzZiI7C0hXmsPn718y0IVdsxmTTIrubaPLE8S4dQkTlblUxhGdxnPgpCdGRgZ56U8Tzs2XEwOyQ
jm+0pGs3kJPce8K0jPXP5fGPDKPnyQ8sOtV7+9Pu+d/2z5+Wzr//6lK+lbdt8/bWnj/L47/zf6Fv
9Cd54j8bR2+q4rlM2Or+dpr+/Cf+5RwV/l+cM9lOl2mdbRiLVfJfxlGh/8XM1HAwOHGypgPDkvov
wLzHH9G+5GDl84b81TdqmYvblB2B55yJJz2yf+IbZUr728vYFTS7Bacq9lweaIuK4vcFleeeBpFZ
JwAoI4rqSfQ52iuyl2YNS4FW13l4KWjSFIg/khhHhyvQ4HYkWwCUvPMgSjoXDe0q90WfCnCuIeoK
ZlL4PsL1kqlgYXxWtv8M6I5wFTQORn3pzmZsnKE2nbU98/UxJ4YWkFB8xzmj086rorN8iHNFXlVn
kGtS/QbcTG5f9VVlIN4bRHvrdYN7yGhwXQGHVPNJ0mXWI1FIpASOhSQ8fkIXdekSKuitieka62lV
l0ZVvOCBoFmwas1yCM+YPzaDviYPY9TviUDMw4uaEbLcWX7uke4c+WhCpD35sK9jBiTA7uLyyYoL
kg4FUtZxX1JD+6iNfVrmExjENpg7CJKE7dQNSUQaSsdVaZQQFD3N0yLIFEOkbaPIreS6VGogFwNE
3nnB0fkWhvLcbxkVDmd6PlSCaBr6yyjwveR7i3XjZnKGHDh0okaDKVhpbqcmdTzCUBgJby1UkPHa
zD2DXrcZ9fimaJT3+bklquGbTB1JMnyCoWIDtCnB59ghIMCj31lvCULMB2QD64gDGHKhRMGfRex0
zWytOkNvQuxi0zoRVoXEiF7LwsrSnRbCbwQ7Oq1zS6ln0P954FcRuH+W+1ncWvPjhIvBrWuGOG4k
T0URIswP07g9kIhVI+Cnfr2Pzaw/kdLLz8daa+sgZI87hanQvUTmPNEexdbTF2b+Q7dLkCFEpBZI
HLLUv3SxYozEBQ9ZuzaMzj7g5Eq/05KKmsBNx3CkqzlLvg4Dgfco6eiL61pErKXgDRjvbA1Z+9qc
hbot+ipmRuv3QGp9QOarOiNpAAepPp7PUHgQhMyxTuPLT8GZ2Ske4G1HSyNf2RySkyBS0bSZa8l0
TrdaraZMydp9Y3cY+fGltDcjE3QU2IlXPTZdgzWM6KjMJvNPFpemsqwQ/kefQcJznfKCMLTlo45e
N2+9uG/uSCpPXj2R2ETommn/CPQ0rtewtqe7TjkAAuImdAyMHXWr7ckltYuVIt8AKWMc3zfG7AIQ
D0dR7cIRLtd6HCb5zmwtR2UZNul1qaE2JeRFadd1aafuJh0t1HSecnKdn7dHbAm0SK1IweMGCK0i
trdNFVorTh2vqL4gq7Vg4jEVJKZzbaRZdM8Z08IJ7aThLk7SDv9ZG5rfBFD+cIVdUOuRZtTpZZ5r
RHvbgJHfi1gjuoU6FQEtalOCYaTbD2cRuKu7JE+XEHqXoQbxReIkK6E/Mgyz1KPGvLI9c+tu2veV
hQDWKEP/PClgZAQ5DKhxrRddo28sXAUZEwVHvyRJNETJ32aAx8Q0AFwUtTVmqME19SoHbXirzGbO
TzB4+dHVUkIisTH0Kdz4LW+vF3RiSgWFcsOnypUkX4b9HJW84LTGCGLMdj+8qLDGbWNISV2aaO59
O/aFGwiBk2KV9lVTbOBhZPeGowHkxodYPI6+2RtBM6fej6acyitvyEnRRSMWRRs6PWa1LbqYOQIR
H9r3yA4RwE1+Lu/cFvUgEnmPsEYtFPG7cPHjbLJCVt+cKGrVaeuhYMPpMYZnZURiz1baS+Y6NROm
HIUpy8Oun8XQepVZe/BDBu6R44zoGAW1B1qoqVBb2+iLi+VZ9bex3Ys9uGL8aZExplcUDCYBpUke
XoegN5sAZ0h9VUPX+OaIFuuEbvl+tOeiRFZMugUuhhQPXCJQfrBR9SaB3ptaEGuwRhObP2PEM92g
IVKIcG0eYQthq5fmWxeLLBnwukRUZEa1IprbIDgaw4aD7SqmKRdYKSPlFf0P7VRaFfpUHuP5hxtG
3j26vvZtLrz5PHcFNioFXv67SnsLT17lVGHAD85ndwYN9U6DJ/sWj7gH/1xYQNtnH40fDmA53Q4d
IUi7wdayJaHMhQaT6sWStEt6g70SPtEBW7PyoDBnCEEeuGt9EwA1DV89cv2g69gzLrrG5FUauHzK
+6oum0OXeGw1xTjTfW8HL413+Or1m2guPTCNBf3RQKZWdzINrqjWDoEAN7OvhoZEeATiyPT76DHX
u+jSnRrK9qkoEEMWxFd4gY7o99JSA/pj4pEGvPvGML/mUTScJi6TtVU3KQPq5jiBlZzmor3WNId4
LXZU91tdjuaT4bSRGdjEzcBxRqqNMh/g/iPSW+MGDvHIW0ElLFe3ly6ztBJDFuwus8bkAEB/GwMv
q5liaxbpJ6WpP3OspQWj8Nvgvy0L56qcXLaYuaPqPJuiHDwq5qLpSkPsWASNAatoXUVCPXRWLK5n
/g9ty56lk5RLlPY9G1MFHKrvBLsa1olNEtN13RBKGMI5LlSn4yGvpNySvjRBRPeNjr+Ruvvb7PXA
bqVjaRd+sQxZhsJj1VADD9MaeKL3Dg6NaDbs1DMGsaXGWNkaIQP8O8J8o5u6eIow+F7JTk/MTT5I
IAUyno3TYszQ7oE8dsN16NnJrT8TY82SV423QUaOhUDMpTqE4eSQFoAV0UXonPO8dYaevcz2mF7U
I0izlUUtDhgVLTRCerTw10ZJjOJpkRn9DmIGcTrT6NQWOTSTw3YbCvJcPVxWI22JMPtmmCG4f1hG
NbxbIIykks8tRNdW44U90dR6BOs+47hIlHlfZb4x71DCzPYK/encbdUw4n9pJgUY1poTDOSj5EqI
DFNMeh0+hnlfLa7FgIShSGGNHew7J5nRltcxv38wEmd9lfpm0m84NuLaHVHNjBuYpaLb2I3mTavB
wRuA86UXL502lgYniNB7VnBFvrdjZ6D0xmZIDmxBktcqwy5+kxsVOozYA/+EeWtKuq2RpRYZ5XXf
XS/QTySrdaG5JzQFnf6smb3lUZoMuZZsBik0SssaV13Sg20nEAUwiZp642aYJvMGxVr2Hfi726K+
Vik8q65It7LwENQnsmK1FlgSCF+m2EuKLZCmkYxH1N/aBRtpXB/wmyX1VirPjp/yGUZ4s7KmyPGv
jY44V5zSxMLYB57Srnzo+6EZNmmao4hY2U4h5ge9gbT6gnlvzs6Rv9f1HblvHD1hCXjl69hnTow4
oyA8uKuKVjz9ucb/vYqlGlhEBfz2TEEtOB/HvfEwBe4gU/jqBX98bjVZAjHaLX78+SpH08+fl2GI
hX6NQolW5rG61W9kqTjtwcyyRvI2GYKPtxjHeD1yZkTOhklLMiSv0jQAreVf6g35siQhN3f/v2Zt
p4V1tCi2/3PJunrLOfEWv5Ws/AP/qlidvywgY6DiELUwBqet9e969S+b5UGDQ18KPuxoNC3/Xa8C
M2KM7RioUpDjLs2h/+YcWf5fFpIRH/cnjTYGVtY/qVd/74su3XUa33APbWYBTDmOO3e6lY55XTj2
KrMJOCUwao3WhZ3IOrDNtlsxq90vv8vVv7qSv8Jkfyrd/25W/vuKVNyEudARtezlifmlV5hgJRxS
nthVV4t7y8ieCTWisEvvVNjdCr+79mS3BGCZj35n/8B0eZMm8mUqaiwBmrltOvstJjcYL1Dg1Opb
ZU7Qy3voCZbyvpincnt+L+b1BZjJ+AwtF6p9RkDLz/fLh8UQEzpQ+gRRQ8McUEGPK+XAHI8T4MQr
7mm5dbCykD3QiruGNO7rDAB5EzcDydDz/VSVziqPYAf1uMwCq2/IgBx9beUIoS5yM36ygQLgmCSb
mtOi+R1X0zVy5DUOasK+uliczt4lI/h2Qwm1bB5L4eiam76L+vuS+Pq17RbkPYfJHqkpeZVhNL2M
or0YSa0lC5owZxfn4No0Si0QDV4/pY03opFW0HFk2nHmwSEnxuhsAN2J/WEJlXUxR1Nnr/s5Nyge
iNdZl47y1jFhldd122vXUcgxBDBVsvVLae67JVC8BkUS5J2+8bUWJrvjbcOCMNl1mU7mW5hp2Zuq
rHRLQTKuWzHDhO80qIFUd56b3CqvIXStKB8pdP0ToFzfZkve2orU6sigvhtzgDekEe/STgdcX8/z
Geo7/4RW3YMxQnbXIZ2vyGOApeETConNSNt1TSLZSmq1iXrt1O/r+2gq9Ju5l8OmmHukN1qvEVWf
ixcfd+gunEz6epmPprnqLiPsiwFh3Tblj3VSxOnrQLLIVe6HyZld6lC2SvanXZJwQMiKOCPrINkx
ZzGzdVvr9onthx5KfUCQB2/KXZjQc3yLm5YUJKzMWL/TTUsWM/CWMA7anmwHDvP3SVbswJH4J/4s
nku/AQRdGXMwlYDcZ1EWGyM3r4iRbzZdi+e0VE2HC7+pLmwNXn+fVTUUniUlOoPojU9KnucTdULp
he+pE0ev0Wg/q6mlCUBjCn6DE7d76RTVNZqUdF1QgQSawwpN8VwSvNaYAYDLdI2pKtranvuDdKbk
WXjawxDnJsV2kp0RwKR2QiKbi43o2Z2Bk9XkRtxm03Jo0l1yaKiw1FqakXXedBwlGY/P1Kkp+WCl
K8tTCMgXPtFgmNUwhpBGTjFM0bdW9JpPtISAWFINs43VJEPQSOcyTg3zruW0zY9jFycFsRaBhJpw
EYat3Ga5b7+4yZxvtHqyA52gs601xleVnbcb1y553RS+v+fdF93X+kgzDIhAb0b5tmmnfV6F+yQe
/JV0GrzWRsshrJH5JorifcNZYuPVQ3iTWyK7sDtp7wjMqy403Z+fJuEOT5hUrWsO8gs5OS44Ufdx
iDZTIgLygYmo7tA4cA8LexrOLX+iMRTSKCJ7Ldy1KNY4qWvdC9Fnl46x1CiA9uHgYNoVExgb996a
zFeLFgdet8Hdqcrj0JfBSVuJtG2ve1ACganJrdl4ZN44OLWHgY7RCmW9IkvKIm+oG+vXftT8IGos
5ykM1QNkl4RIizJZR4n0V8qWiRNE9MAfrLJ7nkUhLwxcnnu3cR5TguXuibFW18rsQuRURnTOKygJ
ql6hX4+8coM7TVzin4PpW03iCrCd950suHSXsFavEerJM5mU+ZVIsz5wK471oWNPG0G/NOgTjqsi
lM8kDKldxZn4PYxrUkEmN7q0LUngUOJ2AR3L6hv9oe9TMfJbdi3TIN3Yxcq2DgR9uCtI4JdtNNxp
wnocbf3BzrrCIb5cRlBN63ifWY1wFvOscaNMfTy1c2Gc2ER3rXNekG/GWLoHJtThXhog7Fdg0Rih
wZfxS5IUI+ME3i4rkZ7ggfBEIB6ugVvIdCXPNckF1MD04/ZIrklLTzVDrOowo5itplpeytqG2GSO
NdDvWnZPbtsY+GkI6Zw54sc412Ai6HfVVI38sk35bsmu2M8tgfGI1t30jJzQXUsZ5IVJ/kqzCFZJ
7VUHSw7VfvQt4DQ+GZAvthFVW7J2mOTSuBIr8lCSDUEXDXFQNFbK3CHFCOj8uWem8hpXfkZidT7t
o9HSTiKixCmjOvFjTpKa8sLrwjs0l0aQkGJmrKtJDheQjeNTnI/ldZR2xoZlfWLAUcmCTFFx6nZD
FqdOldXF2IQixyR+u7Bd8rVQ3m3a2PavyAUgEFgV+Sne/DXBWvaqiG36qn7lbftYpOeZ9MN3CPT9
FT25wd8acHMYaXdbvdOoskQ6DNCscRxiFe1i4owhXJ91Yfw+aMp/qDAnbTT2+OcWE+ZBdNYgCT+f
u4OI4wxYVufIHSHFBUBno8jXM6SXS5mG1os2QYkJTWDvo9XfiroMT+PJ7Q4RDpKNTNJ5AyDrLSbg
5UKNRbVx3MHYqnw4bVwFedHM2itFJxt3e/HY4JknlKOSMMP8KqalWOromqD6lqOXgiIlI3Uqe/iG
yTQspHlfv6400W6yUaMXkHleuzZlvdxDbXzC40vPQ58DHKlbv6gvYzUnFxkys5MeyonHDnTOyYD0
StA55Srv2SS7FJxu3uTDLZWl3GptMmQQIGZ1EfrZTUt3LeCBCM803KePJueOQJJVeWl7tbWHar4v
IPEAn2mHKd60mh7vq8H1zurcNE4yi5ClziViFGFLddBU3OwNSzb7SqTvifLME1iz1QFWn/9AH1wO
vLKBspPtCuKwOdVTiX0ftktuB16kt6cerIj9RJ0KLdaMYSKQDLid5xjmv3LGcwt8OHPHdzw0lrGK
ySLc5sV4NdmKDIrcUO4aStV5Q8zYysuJRlUOoSBaAW3Nyjp2NWmDdcT/czEQvYEkk8ACyGThvoYC
t6eDEh5iwsHOiGJNH2nHzlsl6QhkbH+HpidMcFWTELr1asS85ajJF3LcQ3LGHPWmjWG4NDyiaiOK
ajgfgKbvIKzBLXaG6xaqzroso9tBGfA0YIwFMwrinQ8xJqhCohrtwdbXZibavcfrZ9NFLfwSYg4P
laGZl97gOYHXmtYZMxp1WvpTu5tt9yoJadPlMHgo17M3m4bflk6avnfjcp95ZrLtOmi4ESAgTM4T
D6BBOmBnDlMw9HW5BytiXBhj/pj1dnIWW+EN3CT3bihsBZMjL0+tXryWMB9P4WHgri/MB9n37XXU
z/s85rKV3rw2Ubuu6CLRuB2IKsP8zJ6WXrtaT2SlpIPQeZ1iY5s974KdNH2gs5RdKDOqeDvW9aF1
UyglQ3RW+qnzFppKnquxEQ+EmfiPXhvSI0onH/0kNKalZeNcxaIcrlBTAACDyUygOeM95NND169w
p8uD7adqVSXpN7chBEcJsA2mVwN4gV90AVuZAyFDOt7d1VVoFHeW0qAT4W1fjXVq78zOPhXalNxm
0jmvc4VqR5Dl4Gr5mWlO32jVO6vW8fOT1Oj6LWIpCEh6v7UlmcKjoBfkAoaxXXayPk7fJSK1NVXe
a9Y5z0XY3k2VvJ6pxc7zzPshHfMZaU58V/lxCM1MnGdecSc5ZJ8WSfwtt0bCqPhk6wSP9Jq+dAJt
Kec0CZ/mZVAq2mZ1P5ykCa1cmwZ5kJMuvQdYZG+LidkTbCLyWJAbXs7FfNtUpbcFL0wnXJGVqEcG
v5d1xZ1ceq/NOappeSPhJtHwZAeF2Cjpl4WvACqTlQSuuUjuaCk0XHaKiTrTI9QYbGBL1wg0hkk8
E1mM8s7BSXmG6htYrpNtI+AZBPj0J7pSxXlu5yAtZUW0bFeXK1MVFodRT1zpSU6MJNiN7dBC6kJ7
RhysC7RQDt42h1JyM4zy1URsyxilVZRNLjG7KYAQm4Hi4Jinfd7qF4hJB9qUs7lxI/e7KzW1H5tk
vLSK5DQd8nYbpd58KKXVLQF+TQwm2l6XA1wIE8IQOCptTe4u4YUV78jKsdYuqV1nEo7IFZkHBclL
dBFpMbWnanQ7j6yYvHpslaYHZTKfZUTCvRIC8zjn5Ytew0xkCgB1zXQLgBxC719ITOLs65r5rWgj
pN25J1ioo93sS0SGtKS7ilSQkh7tlLf9tGotiGqlHXX7rvb3fsdMqpT0A11AozAI00Gy9Cgx57B9
j5CxblBV8DqGUpFg8rLZE3ttWjdKf6rV+xCN40lfgAhdyWR8Gobevxxj4f/Qsnletw3RVZBoljgf
hlWGEY3bMauKHemAN6pwwCxK85pEpZey0W8Br0WnVsXTkMyUke3k3iZx2u4Xbfe3sXSSXU1JDn7s
vvWBOwx28r3I6+lCX950rg9gMU7DcQf9t9sUBTlaAZ6PYkITl1VnfgEKaEJ5ySiclDVRvapuLm6z
SGAULG19Z0UZ9v7GWbOzzCvQbEAgCpiVTcInqzv/lM/05EwP+RRNW0bVlxTr4qZxx93gwPRYFeN0
AxW82OLzU0+VAIllwh7adWEW7/QWMAvTD0rN0earkc64ambqJT5fv9WH5WfyeGAlDIm1wGrLg8cX
2DRReiqLrNiygDZOnGY7f+QIrI9nA77VraIOD9zwxifB8HwoQ7YsP0J0Ipx7MPR7KyLVZgphJSQz
leusw071eC/OvWbdMs/RHjhzd2c9YIQT5rbhD3ekXnc8QF4wMgCrZOqxybpTpvDjSlbxFLh+Za7p
R3trzYaZleK2x2xpSv1eJUxnw1zXzmf6Gydtb8C9byob+kYRv83mJH+gIk+3Tcqo/583Ce+qgv8c
a1V+RZz/n/837cvurbp4Lt7U8b/qf6Hs5afV8z/3EM+SNu6OhS8//5l/C1+cv/DpWkvnD7Ukiqi/
G4n6X+TioCSDeIKCD8LE341Emo8YjQ00++jbkd/93Ui0zb8Wkx3mdzR7P/91/0WK/3cbD8j8f4wt
+NDWo1VpWaaD/AZTIkKII+uTFcLPj6QtiYMICciVpcELVSeU+VmDtEF6btFPj7mM+7tmHOHRqJCs
h8TNtjOFurHBzIi2jJ5FcehVWsjNTO0vVyCwPdoFPdjMTZfUvX9VRumkDiPRjcs7zRkf/tyeNH86
1X7tTy4tWbYQDCFL2154R1+EME/TnRk+gl2cY38/R/AAdt4cW/NpPTQmDTVIeq+JaPyDCwfmjZKZ
o1lUD7hrsS1HTHfcxGTcbs9EuvdCRvdt0SRXTgj+OZirLj+MaDiJXxuj9kaPWgpDA8dbcgJMz8u2
tUlUc6Dxho72muuM9V5R5NWYplBbrFIyKOPVVNNjoTDVT2EzEWhIoFxKTdmkg7jyEeo8WFMyAsdT
BPURaFo3NVDCNv8hvbjoNwP6nZzeEMhJwIHwHXlntqBjUtC3C8jISe1NiSkWfTdonTiAjAHjrHdM
w4XBBOsRHlYkr2KAo0hUZMbeo9zek1sVhQMZv9zks9FtvWveTEm0KkHBdpsMdzexiGRPAiMsHEPt
HT/Shm3nDc1Z2dWTd2ojS5c7Q4lZrJBhyFcvcevTevbtQ9qwO2QY+JqT3O6bp9RNGzpnhMDyIyGq
alZEVdAEQo477+umi57seWivyEs3u23Ooaxfs+f1F95MDbti46QAEdqsObTTXJQosghHeJdT1EWg
PYz0skh6InV7v5xfw7ZpWurSwXyvMxwBfIl8uEO32YP/MWPxFomaeXWcQYUEvpNeGBywxGU1luKs
HpzBWiG84gkY+MRYFBs9QBEMGdPWh/kuw7M43LhO1M4LM3cytyMMpEu9SHj3M1emE0YMKzGuzLft
M5RfBpqIsPKqNUFsuG6MxrIfoOp6P5KB0WdAyrk/njhpNFcBzPQe5O/siu9uUY5Q+kmWijZ+2Yzg
UeOhXZNIBzVqTkFegxmhn7pDO9Y3B8ob2ECS/KIVTUzDAmjkV2rLEtRzjo7sJyurH+JnEL2xu0Hf
6j8h1kK/k1szjeuSNmS4iQw5EA6V2hYHnX4nwC6U5HVMQqwpFwc0ymEOgXTW46naIgepNSLDpxzO
as7ofmgye6dZdHuxZ2nE9eZzODx6lsV8Dxd3d+XXhqqQbbXtY5ga3o1hjvNwZ0Kd+ZbmlcuhhEz3
71bd07OPNU2yI5ZNJ0B1l058MmmjjgSHVuk7ZGfjR6fFrYSgTagmUg/P20Wzl7+X9tSe04Os7hzR
09bAgMxzgNB/hTsvOuhhM7zAH3dO7cJK513kVWjs/y97Z7LkqJK26Vtpqz1lODOLfyOhKaSYp4zc
YBE5MDvg4Dhw9f3orzLrOqeqq6y7t73JY8csM6SQwPm+d4yijzGMKChf8yV9Wcaebzm3uOxM240/
6s7uAHfRCKzc2NY03DhoyexksDuKwEK2hq9Fg0sdkHRF32Ktp/GYk1JKanfXNWYTx5NbEF48h7tx
qKj+LtO8DbfCT4l901YKOVBNwl1OlFe4YkNOBoN+Rojab7pCRHmimJRsJ/z4rIZWOIrd4OsoSmxA
CuAJDm3JfgwCR9l0P4T04mYDNctePXw5PuOFLzPi/NzaTm8ymmOI3LfJttug3hqx/iCCGLY8ipwX
7PzcxQjstE5CB2PadgwX2G7HhMtXlTqt3KWEY5aYzrPH1hWAJoLXq7aURcKIdD77xI4MHu/KDXHR
JGukxveKMzXeVk7BMpqneka/4+dhsBuJYnfPdtg0gJwYLDP+P93kQVq9A6lYy54w64nYwrmn2LQj
OPQpj0k05W6hzm87qE5nNzE6xZ4g7JH0O68H5N/MRZr6hPy4Gv4nmFFo0eVQkDCYCi+DrCjYXrDO
N+0+qDpi+aSGdNmPlWjgRfwxuyvU2o9HxIQMejq8QiZNXJENTiyj+XQclb9EQLm4cOoq+Ono2Jt3
9oQM8hJwkjc/gyInkoGbO0Afko6I4YRLHFmtnHi9oZKZSKWhDBov6Ry5nDPjRE2CcGn+rOiJpU5p
7IiATI33A2cbmUFc1eNmSWPOqrYAn9/oeHSe4yIYz4YiztccvWbNRQ6ehyQ5ug/zynlE6Db8VlHr
fJlJgqNXFVEigMq6osx5GBDLDXHlxNxhLrf/mI6B2tWc2OiyTJ7dlw1Z0tvW+OQqB1xdhCunmbhE
3Th8LsVahRQ1xES+Re5SuED73bhsizEcXwsvJMOdfjWfi30K/eWYWtaKusAUut9HuJe+97ldsowq
MJKNk9PQBH3pVz8gBxE0ySnS6A7bASE9ydXeC2mZ/G20uFNEdOziZtdVRjwELkFsLKdX3VxvFpQY
AG8a6LPzEfxkXGIJOimyyuqrLHYzEYxTXRzVxg9GjePL3Nj5SFicSR8W1SPZqcCsnK1AgvR37/v/
l4P/Bcn0Pwxp15qivyu/r4P9f/3lVRbjr5//41zI7Gf7R4r9+g//NhyLv8JjRxTGCMwUsLZXr8Xf
WHYr+itZAbCfMN3ivzl4iPm/0+yB/dcowJtDmDZ6cihe+F20MWP+X3+BZr+OgFfvAxy7+3/WJvQn
FYgH1Y1cHZOBg5eQDBb3jzRyg3wVISua0lrR9GkfA5X9B0/kv3wFnKuYGa5z+J/9ssNQMfVUvAKj
kFrDI8DM/+Mr8AH/IxWOH8+4DaVZG0yWBb9DOA7/N69wjU1A2BA5iJj/+ApizYagtHzi/EPWVe/Y
l/8pBue/bbz/a7jH/wWLfy0RFWxSPtP9n8T5WWfnvVtSdU4GlzffkvRlP7NpRO9Fhp35bFO5K/nN
spEWoEjeSkJ2d+jz61s6BMCLOa6p7O7nq8AUe3zIc9he1m9KTHZz7GepxCH1C7Z927IhFURdsW7/
w7X/L/QTf7QX8Btw9WAQxUhI5VoU/zkjhbStuQ/IEtvEq7jY488orsBg7F1rvP/wStcv9A+fFa/k
XPtMURRxF/y5X8fy6BSxa0tssEe+kN1Qnkmwf5R5syb//lf61y+E0yrwfNzr3Gp/uLIAyoKmkNAb
iMuShjIk17Rv5Fh/+/cv88+fXOj46M1JZuC7/6ebcA7ImV/EwmOUDnR3shE0y+gDnOpomeo/vNb1
Uv3jZ3f1LGEa5o+rf/VPNzx77UgOOZOSxtgty32PRmDu1q0znPNw/+9/rz8lLF0vCXx3glgnFET8
V1x/8X8QqVQBFEk0595mZsGsgzfbTTLCCkn67KPPcHpCvRc1F3zmf8Nx/rc7/zUE6J9/z4hfMMTD
GXCF/PlqNBA9GWM14kTH1y+hmEpqM1RMLCvMdHYvTUz9RYv64adTW/UNa/z65BqIwHGYey/xVF60
x5pt9b5svcAhKKSTrFJ0XjNsIRD51pmGhni/sxvk3pY8A7l3r0vscLX4uhxf0qUQH+k6xN/TKCjh
XSPEpuS99LSIi6DWPSIYndGe4gZIUD1s3Na2jG33UnbreGojyd/uSQ3/qjtDmGOIDfs16KIZwXQv
gl3tD9GTrxszPGVj6En2fG+dbxo7td1z1hn7C094TFduzWxjuWkPNx1Y643dhYOHhjsunlyd/aKM
nYYbKhCZqKnD6iK8EGNH5D54CoxQUBA5FnVOcBPPWf8MaKza09z5ar+AXhMbm40PvszbE8gAETbX
8h5vbNjJ85Kmj4SSIEcdJh24t65nhmnbU5dJoXMYtTbBbq3lJSOBk/Z+bkX3VRYWTQArbU9AEEvV
zPfd2iPOSB3aIBu1TJ9ppCHsMhwlIl2th26p2wdBy0nS4qy9MIoCT0xBQSxrA7GYuL7d3js0uzd7
qCFbP2dzDeANs0O9UlAN8NjwK5k5oxqYWAREeuUeSsKv9WFwcg3nW4XhkpCbAz8pQ6pfhiKqPuI1
vik5745+OxPEECn3EYdC/GwkZ/hBZCnMX05jKLReUFdZcDSy8puDpWIMIU2qM2QGlTQ3fJtEcvfh
nMxROt1QXI0m3FYZ1KoHm/RiuG1QilTBvJdEa3gXHV+Dl2FBQv+CiKA+rFFgvVGRMNFVpPWww4dB
KG27BCp/qBYac3uiTqM9mdAdWHHRqls9Ipsmnpw0URj34uSQGdo+aVQK3Z7Sj1ifGz7L+ziP+pNJ
Y54eUrIevVRcPO4B12WPEjcXTYVFo+79KH4ZvaLeaSdbz2qUQUKmk1mOpCVzMaMggi7PlpYlMawL
sx9GO6xBq6CfDj70ECan1irzdV+mNnyGT5tS+THZRICyhKVXk4sfww0DLJafQwtHfcbdEJ5AyfGq
z3FbB/BBMTpkoJ7igtWLiT0u6K8A3vKzn24PwNcnnh5ixAY83A9euPQzOTVj7cKXqNA6wRcEiM5b
od5lFWOvKq6FMy6VNnuU6fFz7jXV3l+8acBl5YyfDgnRe8/S5mgtRj3M5HZ85J7X/XaE8Y7AJ86+
KK3oWCqlP6PeNjuSapDT08Qc0fLtUXySoFxAu1GwtB+HJaKkDjWus5GGlXVTZjr/2eqYcBvaYaje
M3J9V65rasQe9foZ56XTbv3UlvgkJtLWnQ4t3czhu5+GdPwWuHn0uSy9kJtw1u7BCkbgJlQMO9/C
448nqm9uiLMT1meIO0Mc5EA3AOK3uEqkx+rL0jZn1o70XkRQOWcdltK1Hi7euryzAeefZNXJi5Dl
+qMsgjQ6mKaJoZbDqF/w3eS2OcyUjOUsTWnxuoDIuZtmsNTBb1KMHshGvYKOGLv5fc2fSarONfHT
xFwcHHAy17i7NOmt93lYoNsRblcsoK9qXC++V9gIVizcWtvGpx7laLHH2sBikmx+yzP9rRJlrd8a
TY+ATHqbjqgiGYvOI3YaiGmjOamp28jteVvMzvzC+5ZJniriFNdx8t1vI8UU14AJjhAZkA24H6eS
yG+3DCXN9BZD2UY1VKjLXpiDkxrRU6Fetj+D1iPlP0SMf9P0yjJbvVjrLqzjwttMNjp2xGZgYjZV
uK/I2fxXqWfq00rZ3cSdyDOYkCxL+gh3XtQhsbxQ2GffWss665de2RWezUJKeqywi2jXDb+MJpWb
PRknGjv+2iHBaUmifa0jJP/4NLpzjTsupJnCi8SJSGWjdvSGrPZursJp+lWs6GSepSrL9aa2CzJY
wnF1vIdw9Ibm25j2pt97haOLR8CxZoe1ykYJ07Tie63BM5Oo8HvvwTBMXhBQTOhszOodBY7N9OiY
LE+yycnuhCeDJ9lpx9uuQUdkeyTSCRSjGC2efD12huwzAE5Td6GnUYfjM8G2VOpVZMfZ9IvzRh5l
1x1UYOYzSQjZsR26OLtFws+aPCMEPi3Y1J6bbooxgBgSG9DBaCLUI5tFuAZ5iHezs9DAvdDTx2Yd
xiScCdhNEtNTNSDdTXlY24CJMW/VooaempCuTZ+mmBvliAbfofNjmNTRn4e2uVOgjYfCzvx3asZz
2raCZTb7VICFrUY0KDPM+m3l3g/3mVfI/YDtoUw4bqdTXweCG4SmqXxTObk4ZLbSD+NaTOGl6XKc
nt60ZGJPAjSoeLvE7pOHkJKPczaHbuDGA5FXaH+WtHh2q8FmKaDYmoKsdLdSZnGlJ4P6ECIpwemE
Q1LojfKDYkO1N4dXuIr2kK/Xtrt6DYlytychLlUcGAhr0abyyWu9sNsRoWQ/k9SOXLMJ8KlsBlvF
JJO5S/ZE+jXHjulW73XN86egda7YVe4O+dnPQhm8U/bTOLcNEoZtiO7lrqc3I7oU2WDLpFX1NUzb
YY/aO0HZWMTfu7zr1VYLj1M7CjZNV1rksE82WDu1Oe3KcDVXY918t+a65o4j29/bLIOp6p10KQDZ
iGr2dm6v5fgF2i52jVntALq/s4+eX+vq0qTgvMcicsmeF6qk1G7TE2VKQ0HcL+ohF/5gaOT7pG/+
KtPBE/pmRnpSkthrnfmoA4mrU80RSb8r4lmYo8jNdzyu+BE4kPxvdEY1b0sPPDsJm25byscqccwG
WfinbNWVvKE29Qr1mDHfuZSNZU8ML3pKBoKWkRivDR0jlswA5oKVEapbXiLUmNMzZBrtK0V5E2W9
Qk67AFln7hEBb34H51MdUhPnewQ0VyttkO0zbvtm02vb4wue5+NsexiVIl+tWKqC6FIJuK3fvYUI
0ZmGnjqWwj8MtWVJnrJVOeIoQiGIUvNa1pZODmpj7YfjHd42+6NBqFGRAqy7Heq25dw7K1qrcHL0
HqhiXvZYe7z621WrnQNuNQ4uw3YRl1bUFpd7ZcUP9jK2zi3JT47ZzDquv0qeqswFVpydZBVUJUI5
E1yb3YKHkpZhqnTCNvqkayLL3mJbdokzrHHJsywIP9IsVfvc7cisbo1hlrDsD2smQnOL1WF4nF1H
VpumGYIz6R8RoENUtrs4No21hRKJnH1EzQw+rHydT6wxkTp0o4mbk7da6VfjVAyDNFVaH6xRmmbH
olus55qoO/D1XKEp56NfPom7q5afqADS/kuoFrGkDhtLJ3ZdqObZxxd2nMa+a1G0U5twcuYmTNoq
Ek3iw83tMEIuuK8nyilmZ3Bf9ELcLveAvdwsi5WeLLp3mk3kpVZ04UlBwmge054een3/W3oVE7RE
LDGX1QnS/ox5aYOfFBGgjIN8SJZVWadq6StK4/PsWMZlej8Xdv3SDfuRUX4AGdoU8cTlb8/u2Nyv
/jhM3FAk81AiohFduGtGi4Kq1vDROGUPuroim4j6EogcS8Kdxki/bb1G/64Lv37lhosOIbUPZ0xu
zt7Cv/Ub3dDCRW63y8mQWGJufFSz9nmdO5ehcZHZj8Dr9AHVfGe9anrg503ZEm18Ld+QNNC4yt6L
tVjmZBGlP711MMpsYeRebKp5pMMKk16Jo4wUQ+X73YuNZLSErIjQOI19i4ytEJV3SiMKx3ajb4XT
1qW17cj5Yh8aI/sJO+hkyhMFTaFzUmWfyQuVl6hYkPh337DRSzpG6hlh/rjqVl4qakXPbe5AZHAy
5ic2K/zwNWLdYkckR4ui3c2c92pt6O2aYSyuhSYsX3BoWzFI+r6CegqPZTai1LC7YDh2dP2Yp2j2
QhCywCkfFkrjv/pwmG7JofMPZBfQRNki79tQmZa2F4Rz5ps9jRO1X3I22gHgD0aLo5ImpFu3Z4z6
snSZFS+jjFCQj3yd4S5T8/I6yjSyEOQ009M81e4j2sDhe0RI2bzL52A9Z7k9nie/9j7nxsFen3mN
LW9XY+xqg5pEceinNrB/2XnF1QdCCaM1ZYvZXZPd76pwlGhFjD8fJquZqWbuMfCgtFM/Olnoe8tS
cjgBOlZfXub1dP9hivap39pj2UurW7/PqaYTzOWJMyoKoNwCjeC6DOV7OQqILpdnLkxAmarvdLFw
sYyT5sekA4JK7HcU5LW0CE69szzJMq+zk4sMNziVMTP8SJPvcxPrGvVSxf/CV+3JChv3y1zWTx1e
DY71zrutpWw+KYyODjHWgu8l+NpLnOKt3aaIgsmnot5PCfZVudrVvQ8QtavnK2sBYpB+4GAJQedE
f8bHr+6IxeQF5y4jBdbLzfQeB13xu4anZRLHGHKIvXy5C6aFpRyGYj54gsdhgkRpvF9azzlUPoz0
a+v5y00+5EWy4l9a95Cw9boNoOluq6mHT2gyWz4yfrYfehLewIQ1sL2uA3OO56YZMq0lQ+VriH3+
TfdbcYOewz8E00yxaFHVF65fkZirDYY33D+6TitejFc/p5K5wAfQQNNW2EjzPaSsyYx87Ddni7gR
7CSwVZKkKY6RlRmOvjH5jp6+yw/8OO+uwkveJQ3qY7pVWvdHRM0FDoS+PcH/CmwW3WBQ6SkWj5Rw
tY8IO+exnTtwKWseEPy6A3biTe2m67wLvRzhnxjbIek5A94g4OK9YyoM6Nhz2pOc1+I5LzRJAk4X
JWR1YGGesqB6tCBdP7CLNk9BT6KZTz7EubaW+mLoPeNCQ6dy10ZBc5wWt3pCnBnu7D7ycYHU7f04
FPExqOIJQQPr+mZgt6P9cgzMd01SfTKGzhAcSVMgI4Ov3td76nQKtecpxDOfZ4i1MTNvYAsxl772
WO4Pq3CsJFCp+M0zhCm7d8pzDpFzzPK5PKn5WnLcEteA/g8mtqGZ9CX2l/IxF4JQcO6wNNgVhMZf
DRsWLXxA78+6NsFhnQbYxzkgjZgQj6VC7kxIXd5Sntenegg2rRZmL4zFsyZc8GdhAdBTRc9ZrdFa
2wvFRUtcspjjmaeTtRbzo+VEBI6giL94sL5J1KkFIe1SHHzDKeaLBVU9iC3/aIiZhuoFbeeh4sxY
NsKvs73b0aVr+CCiLdKW6SJFrFArjMr/RWh2u+PhLr9rlL1kapdP6SDc6bZbtZ9cp+XXiOg3+kQJ
i2FODXX1Y43i7n1Rloe0FUFLfM+ASVPM3BGcthEzFQajjmr+XBvrXqxBUFLZCxzIo3+O0Oc5bbgc
C8b+haAE4X+2hSc4eoFCE+WyPuyLwlIG5V7t7GwCeuMkFj1ZaaRvoILBZbDNx376MZHLuou94MEj
naDfDh370kZYZrpAt9bPoUXUzsQ99YAqMPoVLIBRTMc0DVGJtX4jPsCjNHIxuAgt1sa49OU54u4S
IJSDjjZw2KzLuXZcUgngaHYG7d1zGq9I39wi3MUEYBT7DhKpxELBRbDDvA1BSEpv75ONJcILhhOr
3kbXhvVALWhYO5glxl2uvA236jw9p6vadG/WhfG9bA626OwTZrjYgU5lHRuIp+mKXdxYP8dFpxTf
snv/SjWE6c5KG7wawuR7P1Xr2WDOI2xHRGjwjVTDZ+g1GH3C1kt63RYLynnBS5vBXbix7Uk9OlYn
7uea0y6urjKcuDFEeBSGEUiM6Z3XFnG/oY/ZsckSgG697Yrhpe30Zxip6XaNOOO9KS4umC5WzlYo
TnXjH/LHisvvuKQj9WHKYwI/hMrXaOllGN7YYzNzxlKpdwsMvzARtmxJs0NlNzEKXoRk0XXuTCTN
jryXeTpmtJDRdikgqDHENsnUcVUgf7E1NVS43FYYd/q/iRJ9G5l6v+o24CtQAWvirhqhXPGutwhm
Qpv961ZGrYzxapWF3uTdjCicIbO/JWmBg7fDz7kFR7W3jj12pItxmr4iNs1Fghu9Rgw7xVRkkTQe
HQgKwGxRxv0U3rlu3e6J/qCgF3acTHHZ+ebL0aYoDjXOmJOT1wOdPIz4nxU1YYe8m6pPCzcDkjjj
iJuUaj97z86wmEPRx/fcm48kWtBOx7218YvZT0+x0p6/jweU9yiY2Q32ZEG7t111lRxnV11d2WXq
W1dM3lYNQ6w2ddyk74pNJ946OjIETfG9vQWAr8i/1nJwn9w2DJN0Kr1T0PD+Ea9aTZqokrKTrU+j
F7EyyskHYPlA3WIfjX6CYP5qneYxhVT3N8McOfeLX7RiT5cmKQ1ZmNbP7ujpQ6Gc4rfLiIDgf6Cz
bhdZjbeRIbl2zWZZ4uaylFXpcyfk2RX+9nmmZ0G7fGZd1Nhb9pz5jWgcnBtpVNGFhRciZ+ap0Ifj
3cjsg14tPW0jM5DwQtYMuTfa02O1QwyONLW08qXaKdHASI42NSYvM2lFJKCE8AVse6K8TI5BpAEP
mN5GGaWVm6FAJHuoqB+hjwxPFQWy2RIf8wZY/y7HrL3Q1u4TajRES/FDgImj+7Ga4lJ6svdpqkYa
fnSXpbQO0NDBJ91Ewmw6JiZ22azWh66Va/VIrk30gq3SnrZ4HcxFhzoFueqI1DzFprKsraJ6ZcqQ
lXVB+UB2hhViyGk1iD+fGwrnoTefTT4Yh6iZvv9EeFCsP0f2K4L1mXRPknOQuKzQscYNHfPOI3av
gILQSooX6zrfHjPPRWWHAJg0pFHKnWdZzT0uquFZCxIg3qzeFr/WghpjMiJmGhl92QC9zy6yERvt
MuWJ2BtmVwXgzsLeM58Ut940puuBWkX1OGSOPprWL9meVLzej6ldoLjLzJ10hylHBzR3oAh2yN8K
5vSnXLSttlZJKf0WijbDzy1LZli7bYx3dn1pJXkwpG/SjexE4SsqblFDzYhDRrD3J+1wh28LruG3
ZpVTc82QshgPRNa8Kb1Uy67qdZ3vEEsbMMgMvHSjrax8KxQgAOczjdEbmjgwi5CKQn4ShzN1SajV
6gjip50/J7etUoKUov4ZaaB6rQk+g1DjqfXLa8ryAb9slEiOivEwBVG0q4MAQ1ATDXlzbkEHnynq
9cwW34DrXApfx7/rkYV1Y6daUFyOXMYcXHtdUAeFmUfH5toRXZyNcX281stXW8qe85NsKmKXlJza
Q5VV/QdOUf+WGLfuhBzcPNsuTZh9WZO+m/5CEmY9Ntag9mX8s6BdNvaVSOA3vXo7+3NWMzPaVNsH
lbB/DcLE/RZjU4S7Vqale67yJn9HP9apXUF3A549xfUMlRy/gv/dT3n9QlJGRetikCNhMtnQ8S22
627En8WC0ZXnJl/G40C1yy1JUos+08Nq8zxLCZzbY2/F4cXGP3YnXUo5Jh5f9Z03UheL7mcqVwDB
akJc5dD4hnzLuzoE5TpeyDQC1eMbLwDNWCPqe5sGGwR88EHEz5GFx5vMMwD5BbIKG5jqjjZU4VN/
ffBmRGhSXIwyVeEpW+Lv8Htkk9LxgVSWKxVXkhIzQ6ZcnZehKeX9FEqmwQqwkY+KrW0/g4Ji6A5r
HguSCLtqYwq1lDdCTOE3gQDtbGFQXe5VS5fNxp/d3tnKXNxkcWmKpKHA7Zo2V/RfFVKgYq/IvzLv
HTl6zIExeWMHxHk8cFURgpcoMoh3wOHtJ0LW/JTH5Vw9Slg5frNozOoHBGup2uTaatxDXS6tlTQy
tF7XobPv7Sxb+42NuvrsV31j76S9EuSzOoHDtBNjmWu6NXx37Sv0nVlj4OxcvJ8XLqYUc1th77GS
aXkzj8L7YuzkI/J9gX8Piuu1vXou+AbcMdwMJHStBwcZ7ZiUGU2PLz3zGG5dV9DOm9I3zOuRN7OF
KcooVrUDomgCku+rTR1M1lubImUuQx6p5CjVyxffHCK1cCir71VHGa3TFI71DBlaw6YgO145wUP3
2YyRdYUa8Y9XYgAD8EtlyivZNJ3GhtApFNq4MA7Z4K8vpV9MdVKbeX4diTJKuiVzLwvI9CPsefld
jr06Fq1s1Clsxq465kq6X2L2nR2ecZDJJl1CtUPsWD5LsVAdSp351cC6Ghgq5NFMuEFmi2vKSjE9
j9SRZVuCbNZxs/KP2t0S9uEDAkZZ72pFIlZiZFbbjChh8NtC91KfRtONEDUNZ+XWjevhlGvGia8O
Amd5tQIp8idCTitqruPMJXdq8QDy/UiZ12kqGzqW50K+DmaOmZmHCBgdgt2ycHGBm+/XKbbyR0R4
HbRXUQ0fbpY1p84GRPTy1m1xtNQrLkzX+z0Pc/VcdJF2Tg6I3J3jXpvAATlsdOB9MdOL3ZnOvowm
E7hLfSu3n3KaKNghucpCgOguOjXNIvBUwTOLm94dUW9YnZd9iMr0hGUMcfBY4D0yW9OPzQNt2cOz
y8Z/VQJOXXGDVrB7zAgc0JhjHLmvqzb7CJiGqAqZU4DGkgwoVp1h+eyriDwnnWFawbbOI2br8PSe
z2SLFXqLGnMeknbWxQMmfndFIp727Xu/luauLgKbtTyr6neJ1v4q2BzGl9EPFOXSIWp+L+gscP6i
vYlW7j6SySxaqmOXVLLNsrJNkF5VOYBIHXXCoHn1I+/doorDE6P3o1q0Ok/SVw+CvKad4/XrW0eQ
9C1hshFltSQkibWebgJQE5svEtIAK5xCaH5YAp/RBM1lpCR19WU4P9EzC98Z2sp5LKV2fnp2F+cJ
4VsTmQZD5HwUDIIAnwuiiA2EY3gcuGlOyi/1BaYt/C46HZ2v9Y53gVA0U8dktVcHo+yiYSUs3L2D
p+lxglDAaxyQndQUi/eaDjXn7KQ5lsKx1/lRsx3DVTaDODraY90qZDz2u5XG5B02ovU3Dy6RjCt2
tST1y/pz0Erd1g10eDuT5kZBtCVpKgb3axNplSF+PH/s9FPv9M7DUOhiXzTTfGfHtvNNqFFcgln4
u77jR/Uw9ylOOozTO9rKJdEIGNyWoV24SjzZbCZjB9POnawyuoH1md8VtMee8dnG07V041m5eXbL
CBi+EWdCPKNy9F1ndHwssgqWs4Z5ZnPB2jYfcYOBt+pYet+4i1JqYwbCtbAPwJzSdUvOgbvPGmHf
uwVA36ar6aZrOFPetc2Eb3Np7mimIGN7TOkR+U3ZO8UeBc0l7U0WOUNOJTqH8pFJva62uSntU23S
5rkUg/nuyiJDDx/gG6GXN1Yu7sK0G46I+ORNOXoBZn5GXuzgc8sVbVvN04K2AQ6z7MtfSLTXD2fw
8XmT+1KoIzDl8tqv9mjf5jB+fBZe06X0ImuKxqm3dn+53IaHlLxAjG5jiaVB4lx8yrII/GHsOvFk
QDCZp0DdaPV2JrnPLbjOuBlRtGaFG702a0q9LtX2Yb8bygKFGz0gOmlKd5UnteJxZoUnDQ5tNDMF
tmRnOco6W+sXtL7zBrDSXBymu3izVJxv+1aM/hnRnxaHem3kgx8x6iypwHnB5Iefhq8WR2lw/eL2
tKy38h6UM8q+u+R2k3Q7wrKtNhRCkjVTdotC15KJu8hxegtahi28dQOJpr3lzyftrB5ocwSkxi3e
s1Naq0hCDkhrOwyBQ+hneFwxXJJj0B04L6qHdA6r4qZC3PCUawkZz1dx9v1wfYVjz4a7gjwGCsJb
PCjwndlLZxXcV0aXdxheS3ChUGSoSZjWy32I0xR99KK5L/AREmRqMUMnJPb2XD110P9sCzettkE7
Tt+viajkgvR5w8NkjOekgtuqt6aU7S6CkpBPmld9IiyuOWP6CO9YZIJ7Pc7qURRLgRzaltAVEzmT
cWqxtUQjURurJrKAyb729mU7eOEud/zmqCPOYSJ4bPsJ0gzYl+TIgCZu30tPC4+Z6WYMKMYx/YS4
saZIONsrP7p2poMxNJuCfg8HvYVuH9zSc25naeXuGWFdO9P/Hg8UPpuMHI5RVs8homza7XVXsHH0
6j7Du8K9YeShZMo5i5Rs7VRV5lmNqCg3evXNhe6qddhRPk5dI57Z3tl3MQrPaybldAK3dt6ww+fv
llMs1jb1XegGrxefuqVlhWdHnbYPczcTHeNX14SdefFuTFWo+L2ebXxH/kpQac7XQrCU1/SEI5J4
3G9CTcBDbROJUU58QHtmBUH3nZFDsG1RA8nHGcPV8ox8oFbfmH0UVdekHR19lVe/B5tYo0MTU1r9
wD4fTQfaH3DwDDUN4vaEyXWjPBItd1cG19/0QTSD0SO+eeIYqFAt2S3Pj2snBfeU8xoKjbQdiGvH
J25/oOsjTAa7/jg7CfsMYz8PbcMqu/pgEtCltM0nzVSmkEMkUhzi1o527jxaAVZtHv0VkN+lLBzv
UuH+KbcNqrhXt8u8N8+l+byiWpt0XN7KUXlzN0A/tFHJzijAqHjHc35eKFB7J8GHPmk31CEojo9J
g0IFrbL3OFLRz2xZneokTQughDRREbVUV3O19btW3C6xYqgRkVm+jdIrv4pZup99NA0WSjAZfc9R
NY1bt++u2adBFv3MIS9ijvgRTxsukrDfWgiqObosBT2Ul8099nNyFwRiDBwy/5O0M12OG1e29Qtd
RnAe/pI1arAkSy0Pfxi2bHOeZz79+aB9z9kqVkUxvLfbLdvd6s4CkAASmSvXsqZyPlCkcZ5IZoL9
UAM7eu5Rqi8/Jb4MYUg7oWTiTpCB9A8Zmlo3odKPbzL36m+tqGib7ROVc4cEXfqnlmf1l4qM9vNU
STBhFXUU+QcRl1lUCkk07Uhsm+T81Zx8Q2xqEJT4ma3Qsa867VeoP/zbeKQ57Fg06PNuOs5pyCig
+SRpFQQj9YOgJ4WQtQGEoqWOuhKNW5qRbOfZJwmeBFJD2++o/wxzgnxPS0OOiZCbtb2hzb8wj1TN
x6c2QWp9///acc67vO45waNEKzY0+EjQG+ikuUNS0Z+TLrf3itnFd9MY0IMSQzJRa7K8wnp4juil
wQlQqkMrpQV+GMT9R0RqMSh9E9JkAY/p5ykCqsC+daz5eB34egFkSx0SRTvNQBNC1xdgbhmiFmlq
YwrxNEzK0mc42ejo+kQdt9Qfr5u6gHN1dFipwNfTLUvz7emAAGWVKTQ1cKqSOJRl/4UGt6frJi7M
mWNBD0h7L+OR7QUK2tBKaewSTGjlU2m95POWbP51E+cIaFuIkGiAygwaG9QFKhlxa1AwIdymgKs3
laS5cNXJQGTnUFuBBttnuGBbNnSFyxxpUsV4V774AEnOK4RK/KgARSJSrCT4hkiGN+Jgjm+ZfRNB
o3R9ZAsCTIGBZspUdAFsUse0giwWqCjnpJaDSYfrGpIK0oiycpPX+8i5j6N7OJ97qrxrWu3nKyYg
z/ADqoYNz/8St64GVDMh4aWE0X9Wi+7Q5+1O67bXR/YOFT+FkjsySrIgrDW0C6jNnbreaEkFGBJC
6HIzeM3W3PebcSO5MHO70RatnI2/cTySjx4VWa/djh4MOx6T7pIv8aQNdYittTE23Up3wPmO4GMh
YayA/LZMfemuEMx3UQ3rkatAING9tvbdyrhp5VlA6DHAzKoqpFFwbS1WVEoDMtW2M7jVVoy73/Qb
1VM9EkIudA//N27Lo0FsAxH2btj8a9QALL1g43skVL1yZQe9axCerIYA2tPPY5ky0ojvDUMfTzZl
KFPfzuDJt6cjnXyIaFL6jBvPfG52yif/IGW3ptuxAv+E7vOvtUlfiEvg5gvzYt992Fc9bCcF3a5E
UaHrA1R4si0vP35/KDwY50mr5m509Hfl4Q0Yi5u7pftpcv8MbuytKcsp4qw4nQhb4aCiGYXmJpOT
/vSTNCTgrbE2TVdvOqQikdcsvsSG6cEIDc+ODkS8hOG5/6E2rw05FfLSxyi2/kq5V0wHpxi9HKg6
mTAYqMuOoSKjE8CZSXxqxkMRlptObj9Psdl4g6Q80pa9oRS1Qgr63k6xGDl7XlZMRRZibeZiQ5rQ
jaSQYlJfiZ1PdfWlHIghG314aqTiboLesRvMTxR0yW8bNZhYvX0cbc1rtOQur2j6DYL7Mhg/X98u
l9aDT6VBMC0zGbScnK5H3cD2o9L55frtz6LUb2UidyPW6dsv7m2TRtDRdqW8+4eY5kEyRHlJ+wll
8Urfy9m5LxZEKKnYDteyai8WxFKp9gYj+OoqA51rSBvHSd2hCja9rRwSsncAxt6uj/wsCliYXGwJ
tZ6AfeSYrHF8gwwZ7HoDxdquHg5FuNJrc3bqLYwt1n40AtDwA8Z6AFXEeRTC6U1duczO7hWMsLMs
A4pcTWUxT5cS2CytqrmGSP1kbCk47csEQDYviOsTdxYNWEJ5ms5Gzm8HJpDFDg4sqW2lFoGlwLAf
p1z+Y9oGGbWs+WeereL1urHzMTk6ysOQGTumjqzeYkxlplVSa1i+K0XATgmxA61/xYtX4rRz/8OM
g2IjeqtoAVtizB/Ox6INVHQNHd+1lNc23mVgLXIQJiDZu69WuSZRde56xJ8KfVeiy4uGr8WgBgl+
CQetMBf1cKQ0ou7Y+z2sfdlT4szbPp9X7twLK0ZMRbM2Rw+/LndXFNmkhhXVh5PrZ28qn9Kx/ZxP
qavnwYrI65klzlZ8gkE5TCLiWKfzKIkKZx6blhs21hPfWRyCHv2dKtagAW7lFU8Uu+bkROWSV2Fi
IS6lD5euxlNrcj3WHeBNtnDnNfqzYvwZaB3KZcrH1jbrv+b9sP1LdxQWdQsXgf1GN5ZbrKuyDHlD
LBaxjiYjZLrGb39ak5E7c3pIrgm18Xe2Mu2Ni3GRnJzQrzBBKoyfxvKbUftkclauwAsrhQ16WpGS
Q6RtKcdLEbS09cAilpfubFI/en1jpV+m7vX6hL2rxC/WiIFQXSQChRzHWDy2+labkPJGowSgmHKn
yWCmKnjljumoxbdwRP6BLLMF9E2GsuzhHpzo0Kup/G1VOL5WvPNs39m8wEwy7BB2sx1McUp/2OVD
U6XOiBi9G6v6APAEqIad6dqLpvfpkZQJ6Su9y1cCUvbXuZvSkCc6kwFb46eLK7YC6NdrFR2Om83m
drO539ze87ud+Lnbubvj0XX55X632/E79+juW/e437uf93z53x8mDRQ/3c/unn995NfPfB/fuxX/
ni+e+OnxYyO+eJ678Z6eNgd+3h6wtRFf+Nvjp/gW8a3iD5tft69Pr7e/bhFk4E+3t/z8dSv+Ez7n
7cpuPfc4tO1pjBeMUzzzl83sekcylGohwJXWcZP6TZXRmU7ufPPlusudr7IGoRR7h/5WALjL/uNg
Mqq5bkHBFnhdX/Z01hm3GcClMvJK5891Y5cGxSbV6X+zdOwu1jbT+iFSHHJpSVo+0vd8pF0Y0OwA
gkQ6XDd17kYa6tymKjMwk0Z0Me4P3psEWiwEjqBwTKHF8l+bqtqQ8gKU1Gzz9o3K+nV756eQZnB1
QzsAQxNXlRj6B3uhkmilFodwucCnAmcNPLeU3oubUYIL6rqp84McU45joNlL2EIgeGoqasxAN5qE
9rreTo4K6XM36mGhHCezANkjR+ZNYE39LfCSVwt0yUrgJPb96RkFQ7/93uJvqfqZx4z9lID06RAW
6h2KjHR5VjfXB3ieZyDE/mhiMZklEkZwPfcsXqTkh0IwKxpT0R1r0JNeNQFggOLvVyL1CPTk6YPW
yWuS1Bc8Vew8XiCoF/PmWXyCLPX9UO/5BApVFi/r6f6AgFTPp6+pVf39Vqe31NCgdOMKU5ft3YDr
4SKaCXehetwo0o2Msl5GuNH8l3ZELuCDi9ZST4+vgh2KxptBufeBhsAd7FXpym15yUMcmPNQ5ZW5
P+RFXIMcVhJ0CmiGqlCeqjJ4i601ce0L240OVe57hWexwvl4OpYhTACMpjwPa1CdbqP1nqGODcRC
1Yq3KyJAX7j7iaWFJ4y0hNshSo5up9OvFj3OOF74u0VSQDEy9LPI83U/GjDcprRm+sIZhmkkfy2S
u/xmMci4o38dbBoPb+UlCh6onuvyoWoeB3UvU5vWo7uiv5FHlKR3bf05rO9AzHTOzkD5rfixsiUv
T/i/P8tiGnTKgH4knIfPMhX7oEUy/bsPx4dm3NG5axr7aHxO/Vs/7sEYbOGjnaaV2OCCWxEamSpI
TVJWMCCdrrkCNx6iaUxHWcsKBZOSCwsg0vWBXtj4aLVzY8BYQ9plmezoQFvDJUAJhNaxP2ph7ADC
/y6meVuZ4d+bErw3iEmTUjV50p+OpwqGSi8TDb1Sq/7SR9NT2Ri3gCbf/KTsVmydLx8hMtLcJPAN
UrfLWgGyWVUFJw5erEn7qrLftESlSd/59rezhxlehAgTc46BzTwdEjIMczlBhOmi8HcXjhkADqD9
xbTlGb6SIXq/wU83pjhaYOORQXlY/2LN+HCcOTrcbWUfknCJB8t+KimaHQNVk4YvaVtW8U5DWrSG
JTyxv+haO8bUy2duKylK4OUmix0daW42X1OT9/s94hPDb/jWnPmOvh1ICyxq2xA7ZwbRfjtTj9tR
jE7/TD5tgRtzjoxXlb7iRyjVnRtcZmwJyIf+pQxrWsBGzUSSRi/zdK9r8Qi4K4zqfyxzDl6aqI2/
UQtsj3E+dr+RGmiPdPyM8cphf75ZCNw1RzCxWEIRabESqlH3jREnjpsX3zT9Njb/g/8/D1cyYSwd
cchiM5YO/aVBQevaNBc/W8AN82C9/rUzwcHzbxNiiB8WWIqlnh4XTMi0VlGUhuzM8qxOSE+u7I5L
voSmF+7EO1UTj/JTU70R5nQSZdSu3cL9/q/ct/bQbjjutkRX+34HUcQm834POzoAta3/TKv5frgd
3M59LTey++eX7QU7azPdrN10FxaSmgRpPk1cc5q6uARmGiqgTi5sdm4DmADeHm1t+Odnnih7/NvE
4mxv534Y6B+0XTRO002WjIEXF/JwmOGM2DaFPL5cX9j3wtRi65I8UohicU6LKtnpdAPdm5POzh14
Fk3X1MqbMkHtPB1gPAHQBEUUsKqXhuIzwlmeHdKkVOS3BZ34Fu0viho/Xf88528gk4Ij5AEWDVuO
ZSxydA4CpmlkSTDD5/pnXQ+E3g8cBM0hnsOv9qysPBXOr/X3mh1MZby6CKAX022U6QTPKLjHrPoZ
OVQN7F9V1Hhz9SmOj5a6EoydD05ks2wqZ6oluIsXrwXelhpowJZj0p4PmuZDO0jo0vX3OkGmNvve
9bm84EswMrG2VOvI29mLTSub0FsojWOT00I5At0cbdhZM3Q0+Yqh832B99AzRWmQVAGXwKkPBUlp
SmonSyA7Iv8ubqw/w9zOK5fM+bUpSkE8i0n5iGLE4hVJrRHxFvCeELH+iAqZVhJrJ2nFyn44XyKs
mPTckC+zuTYXZ2lS0v8/RmHglY3y1pb53qdxfpQs2v3qIafT1t5fX6RLw9K4pslnceoR6pzO3dzl
Uy8pNIZbxUte0hYfwW1qrq3QeQ2HkqKli+QRKTMSj4slStWxzgpUq73br0hgugF5mP3bF2/rPa2k
qpRzZ3CoTyE3ZtESoGHrdEAhkZwPfCX01H29ITe0398hMuSStrk+ce8zc3pynRpauPegqSMtjnAz
0ZLwXiuuqRfHnrnV+JPGIMXfGX/dfv26uXe29w879ziKge8f33T3TnerjbEtt8b2zX2kTdYFV+F+
2W+fvcPTr1+3a7nR8914+nEXK0CrY4JEPfNCszgyZF0e7XOlhOAmSD5bxqCsROhnfuXwVgaJwltF
5+q2F8swDvQNxZDeenWsVlvTgFaKYzTaBgOByPWVUMW5dbIS2OLwxBrCjdQwFkMLY6Q6+0aJvCnY
wbGCIgao/PnVT+EhSl67dAQ/f0fP4G2YQkudexn4yHFvClXURD5K3afa/21ZR2NYOd3VM18UH8zW
4dmDyonfLyZhrtF2r3QhC5HT30wWKObsc/IGZDiIxew+mSCG9cAq0zgRSWbXHopCNR5hNEWpL6o7
/5BFdhDe1Hg8CtWwN22At6pPQlSi39T9VEIjII3SrQ33ne4pSUq7PMQRBK1VVmlfO4RRgh1Fybjb
XJ/zC8trODiUSZJCrK5ITH0IyFDQc0g2AzAbmjujFjJQCb2ZK1vswvTxACNmVXjywrG5OJuqpCqR
9BrQU+m6gwHgjVPz8NfjYAimRrgn0yCxjF27OeiQqGEcs9+/hqG8ayjzyKm1ciqJ6TjxUFtsPhtD
zNh5CjL1YX62K86K0Pah4f5KlwcE7YRV3XjQ2BCmkSquGRp/v0rv+Vzb0WyLBOFyAsc27xBtAb7W
Ohulu5lbXjP2tGLl7GQBNyKyxv9rZfG+mCDGnPsYKz06ezVIhA4qsgm8jCWv7PQLXkdRh8uXtzIl
kaXXQUqoTHYZpWDrkSkEp6vTNey30cqdeBaViQE5IgkHBg0izsW21VDm0tsWLSxfr2mIoNWTXN0N
JHK0jTKRZdVuuu7PdUc8v/hPPWQRBwPHh2gNRK4Xd+MNHQq7sW1vkGV7Gsd2R0i+4pBnM0mWEYZc
BccXOrRL/WK4q3KYK8LIo7HspqlkCA6m4bZUpcfrw7pghziTvAacleATtYUHolLRVFDmMywbDR5a
vjv5Lkm/Xjdytl6imP7ByMIBYQuYppSkjDcis+YpAd1vaEjpA4E0KY7U/xOO9fN1kxdygQ6AS+JN
Qg1dOctA9VE50IsyRrhG9BQO6g7+bG+s5Tc0fJ7GRNwz8hcatajQVZtIT1aOxjN3YReoMrTLOm8U
YCiL87eDaCilszvyBhkhiXaw3pzcMn5UGoqBCnCTTQp10z/Xx3w2ze/bgkocaD9cZpmcbuEJmQKL
bQEV4Tbq77LhWCpPNRT8KDXB23Pd2oVTRcM92ekymIkzZEvqq4hmynWMMl6m3ZGnQj0ePUlETHr5
oETQT/4H9ijs4kcUU84um6SeUeSBp9FzwvRGbb8FERqK+U7WVx5hZzuC84RVI1DhcCE1Llb2w80Z
pTRgwpzIuKbqE47yBivdPpDsl78fjijaEtirhGDWwkGIKOaQqA4Zh/i7YvxClM/UfpXhys67tEgI
WaN1wxYUfU6LwUSyEnYRbXqBfGznXzNkTcH4GPW/rg/m0pwhqmOBNOH5xVlyagbpLy5Q34m8mENr
L0VGBh+hjkSagxbwyjtvIawjcBjUXshGcDDydD2LJmPKoIUVJbGnhoP8CrmVg8gdArhP4yTTTDLR
ywKlsaTKPxskYXc5zQz/ILsysx9i2XqE8aXMvH7mEbcHUSLT3ID2zq/Gr8eXOQzSN8tqjENF418O
5zVshW3g5//BfJFMljkh0DkHOnk6X1VHxDfICGB3+rTxQ5runOIAF+DfX/woI/3bzOJwz1UfcQIL
M+DyoRs6BK3sGUkCe8Tr9fW/5GbgccGNgO4CAbTYM45ewQaqE192mQXaLB91/YtiJ9Vnkhba22yG
hNjXLZ6f70CNRUlJIQh4v11Op7CGiTSZchRy4USPIRFSQrgej6xZP+8sFRbODm7aehvmK3N6wdWx
q5MM59iDy3gxp0gY5b5U0r0Gc4mnJcamaJDHQ9zs+vgueTnAeoVMIhkahSTN6fjMZnQMZJwJ2lIe
I2VIMvzJsf/R620C4wp1ozbaVv6NFuz74hW2ldF+Rkgn7H+U5a0uuqK2Y/dAVv/6x9KxehInM+tg
8YGr8WgEULaIvOAbqYyIHmCoKva0tMNI0qwt7IXH4okJ8RE+nL+oMXMoN5go34AiwTAN4Vd/M30d
fo7f1qqfF25pQ0SRFJCoVfE6ObXlzNVYpQW2bA7Gibbb5qFVdSiINs0aLOmS3xCAy+L0EgfX4rwP
LNMMYJbhIROUBygjNkFiHOGjXpm+y2ZEjlQ8743l7TUHeqPZI2aCAqIuAAVGgliK9nDdDS7MG7uc
pxKFKm6WZQDeOLHGMTrGHslhmAtkROM5On+OedPSDi3nKGoN1UrC4sIZ86/6CLloUtHvB8IHv5Ag
kKtIntKeNUBWjtp0RkJxsrODP2QrQfGaqYVb2DOFoCoh3ZsUryiEuXTk0Yf4NdRXdtOFxToZ0mI3
IRrRGlqOHZrbNkHTbC10x7v5r3ULKO0jjUDKjYwAwejidJYjudZrOjOZOXvTKfUnH6oqiIl3153i
wtmgO5zFJq1HPMyshRmtr4s47gRrR/xlMGteE8/XDVyYLgGksXmlUEwEdHK6W0u/TJBpQg/cDIc/
UZvtCqj66OpbCQAvOLcA9tFhQmxBkWFxwssw3IeSGZDVSIs7qocALyAhzn+B44FEYFrZsBesQe4k
XkfixUex/HRQ1ItQg9aS1NNs81Ym3ZX11sbsGB9IdatfWaMLUygkUXiU2KTkEYc5tVb59pDR5Jp6
wWzfyAZlFNvYqs1KiHZh/1AjR3uJVifxqFyMqTMg9HEkKGbQ0tuL9zL6he4AeQ9cySuLdXFAH0yJ
j/LhVIh0SBEcE1Na7bykkIgg42rMKCEivv79uvtd8G9GxZg0fIIVW4wq6ouIQWMK1leUWK2HSVnr
ElszsRjNZIR9UPqYqMvR+TwHNfpJUxB8vj6Qy8vz74EsNmo40ToyO1ixBzg5Obp1yj6fNSSfr9u5
6NqcOqSXSW0B8TtdG6jZ5DkXirVRpT8LgFbv+IdZDWHgTu41yV57c196/4pT7v/bsxZR9QRDMrww
hZBgpMu9qUPUuPsAgQm1+ub7CAJEwT4skt31UV60KoSUSB3yGl6GREMaGE0QVSlKlukNxbQy/a3S
j0THZaYpHnLI182dA+545VMG+j97woc+eLw65FaDwCNbuFe9CUZECcpNRZe9YHoejIeMBKYBw1y8
XbErLr1F6Hdid+H+ugJXF2JBKfXBeQ9Hll49TRpknfuW0QIzKprJg+1u1zVHZBSuG7/oSR/GvNgX
yGajWZJhmyoZngO5qzxKj1MaIEM00OadrcQ3YizXxrrYIfoIY3NYiLGqd4ECu3UDfS7MEtdHdXEf
fhiV8KwPK4neSNDVwnMmB7p4o/0+NB2tk0EMoHdNUui8wCfchmwYXZmE1+CVT42lbRr0jU7aDTbi
kmov/IuV9ZaLUkvkv8SHonN1eClhO9LkowyhYfzDN02vD772xcr5c3F2bUcXFXXwt8t7vFfBG3Zl
y5slan5nNoQ5HZQfqR2s3A0X5/eDnYXXIHBPXQLdbhTsIJmdVU9qIaWav0Puu3LSXTy3aQ4hZUsa
H7DA6eQGFZEpvIr4pzQ5rlbAIInGw4qRS9MmclPAT6mln2U0ycUJcT3UAzu46SB0v4eZ+rZr7de/
90ryhwjD0u3Gk2gxFqvspRDMgaA7NvMXU0aAtIbJ9w5NdO3VyJIv181desgLgVBqSBQo8M3FLRH2
gk0WmVMvhSq/b48kq4r+m0lyf7rppNStrPt02DT+7rpd8b9dbnGeYyL2Ys1oMj9dsgJxo74LZC4n
KbqDUE/fJ80ku3JhNI92exOmr2NXQHS9hs5c2lVVtKVpgHEckn90zi+Ob9Op0syCD8szY/pyu11i
3ebAMA3TDeAq6wo4p9bu4eU+WJoUjvXhnEEINQ7KQNyL9biL2p9NtC8GbTO3P69P6VlLzNLQYsNR
1Z8iS0RIkwGbXD7SbzsQzFo1OlecajTSwL/wU0NDYBjybYwEZ6qtNr6LEPbjwi4/xGJhddK39iAm
uMl8iBD2+gBA2/49G2+V+RMiKgoqXqLvm24FCb+MA/5lF0IEwOh0bS2b3xHsDBMdJjkPSthDACDE
Kfw7NX6GISk2f8b95vpki2GcD/Pf5hZzDVxbMiUdc0E4f8mnatvr5k3ZiR7bLHCVv20HeR+dgKPS
/YZ4+hLQG7VR7NgNsRxgsM1UbYry0yzv42mtn/zisGgm1xT2BkmmxekTRvCAI3sA6072LDZFX+1H
esrt6t5ee6VcNMUtJLJZAgW1eAuVdRYiK8v1C0QZkOlBg0WQNKn/I/rbJkwxefREcrhRZBbVktMN
GE3w2XRTTTjRIgYAo9RTnzzIqH9byh1KqtcdY3lNLI0togolSsogtDCW902+72NFBk6mc652dKj9
d6YWR3eSzJWeKZjShk/W9JZKj/KcrNi4dHg5eAKIOKoyAP9O5w5AVSYXMQ5RwsuRdIUHXMClDuo6
/9FoPlgSAfCHYzJGJ3lG/5od1bauJHS6/E99/+36lF06/j8OZ+HfcdXrMmpWPCIhl6+0z02FaI6x
V5SXDLrFZnyoqu11ixcnEHgfKBeqkcCuTofFZROAIRPRVgi59Q6m7Sh94ZK9buXC6UeimnSJTBGA
tPXCylhW01TaBCeW/ke1tn29KY1jzwUqWxCWrwFtL2xdCIMElAiYPO/7heOpzVg0syWn6HH13hRJ
O/B6L7o5HuCCus0CNFmvj05cyovDlmelqCSDwqOsvFi1WanHTtOYQ1R+toNpb/1gxcKFXQuikC53
Ai8atpbhSN406VRrRF2h9L0MPmUTgiTpX2IKOBlObCxOBj2NUAND/t1DTtGdWg2SNmOr2OPu+mRd
cLgTM4vFGaLE0IISV0CImv4lL62OkfYseoz+GzvAg04de+b9qwBsIcuk924hPyB108Ul0u4rrv1+
ty1XX3tPdfPlHCoH1bNeafDYe3NN9QsehamEI40CycaHNTfc0A0ewtPbVQ76NLJ+DFHOOgKAd+5G
u+TzpbRAIddeDXvUq+IdNrrfOak+uHfDKifadHzQRnUsp7fROJOwyKbER/eFzWYd4D1IZc8uGmTs
0xKRT2kev/jITX2Lgya4c5AI+g6vseU/JVD2f9O7CbGfUAprF1aGYA+zv/nLj5L50UpVeAHDZDC2
cGt3iO1AeBV7M63m/l4IT/R3kK1J1U5rEiVETjIIv9RGP3yR6krTvLwowm8lLc+RKwU+ID27VfuD
j9L6bojreK10eek84ZEDit4kG0Whb7G4JbdBhmqh58OS3Br7miiu1A9jBZXVNrM/X3elS7vvozX1
1FoQdxHaEVizKtoERLGtDV2odlY86dLO+GhmcYw0yYzTTJhRtF8KnAjIvXVvEDhfH8zZi0rsc8DW
tJIQqqEBLkb74SKDgDN0tNAkAq7eSm2jZntNf0hCypXlrRTvreLBqR5N8+m/NCtG/8EsOmNwzVpG
6vUacAa6M7LPKSlzuEkNo3dl/aGRtqgESmvtvGctCoxXPFhBgnEy4y6L8cJg2UoO+q8ecMo3vfg+
9yPc7E9B/0+XNDdmMG1t4mJRbxvbT3NiPJGuPM5hcTNp1v76JFy4mE4+ymIO2tpOpVbho+gD/eBa
YaDbXW7oaQq8rkiOarFWkL0QTzBwAXEShF/WEkbiI0IZ6dmQQbJuPhcphV+bciZ0nJ86qfgTgMts
pua51O1f1weqnG9Q2I5o+6dbAbPyEphpBYZFiRqdH3P6xwDmGirZqzPkbh+nzw5Sg4Et86LvQcTX
tFQJzEngtkb03KrPehff+8rLaEHHpRnH6x/sfAUIE99RQqLHG9adUy804OQH9QEOQFLKfTP+kDIw
sPDZR6gm0na2sqMvWhPsDwL1AMZtcUxRq4phMlRyYHrFZqKF3aC1NJqKjRq85tLazn7PvZzeRITB
IGHBjAhI3RJVNmd+odtRlnm7+Dm7h8zKO9w+3W7+OJvDWnPle+Hp1Jb80bPsxfVqIJcFZ1QPVKaY
j74sqL3szPLopm3vIRweB6/M0aiI58YqbpJQ8uGrT6PI68sm/ONPmix5LdS9YIOz/lFWEUeJYYGE
chuSXZViu99+CxNjfBUyXvSL6WF1g1CVcTPJcvooxwRaeVCsFHYvHY1E35CG0fhvgMxbHBVxMDdt
2I9Iokl970GVfy/bjcGxr38D34x2Rp282GXwaKBxXCWaCxf3n+v+eXYHgFyjDVrmB5cbIfOpf/pz
MGdWaEnIduWuj/zi0CE4tan0lX1wFrK+20F+SSDbIQgWnvvhNKaFrglVOqXcunxBdJiK0ko5THzQ
E/9YGFhsNDNB3CErhIHxGb9QlCc4sq/P1doYFpFka0w0hraYsMNgZ0DZOdPX/V+ZWBI0FErM4Smm
qQnpAg1eZWdlHS5PkwW8m6Y90QV1ug7+qJo9RXPGECOGOqB88Fk1/z58AZwMbY8lg8QnJ3RqQw+t
WUImLePxkH3RtHDvNNarqaQrc3XmutyzQAgEaBEEFFQdp2bmIR5No+JEmAaiR3XXo5zVhfusW+u2
vnC5gCR8p3QiXwLUb2EJYQ5Ys+0p8yr1GwK1sk4RYoOQRzbf9PI/erfzUYIID1qFqGwwurL2kEZH
1CZlzVP5Z9dd5GwFCfDB8EKfY7CPuFVOhy2n8SxxJpGxhUSggAx+ymHyXrlILhy3rByBBwRMNr0m
SwofCd2iaQzn1Nvs7h9exI/PkOR4N97z5B5C93BYeQyeLyYFAwM0kgxVF13BYtQfzocu7C1trIjW
gjl3lWgzGt9V9XVsV06Jsy0sIOwfzCzcnweVVjUFZrKxcwf90+Ss9U1duIKxQCoA8k2Bll8cdEY6
RUpmYKGAanSS/8nnDY358Kdv/XxlL18ajKBSo5pK1MN2Pp0z05x9XIGYB2xQ+9jCyX83tLRmXve3
C5eUwKvTyy56GyjCLJbGzn0NQTy4t4PcoVFIo2oVWfMDFG+uX4TbEu3xePo59tkubd78ynhesS9u
9pOTnTX7aH+xZnEgGb3Z1hlKps6ur3q3miS6m5Tw0+z/qZtoN0k6yuW88Me1NPOlxQR8QygrUKT4
zekMFwVc93OOEJeZI9fd36vZRjxcIMyak3llni/tgA+23rvWPuyAaNCQdRTyqNrceh105sV4q0W3
9lr+4OKYqNcBWheQ8mXqHMwS5ReTN0FGXlFBytlKd930KW2/59J+ZenEwXi2dB9sCQ/+MKaxh3wU
NdQMBn+AMPpvWeG9fDB9+HCsnzM1mEgHNbXr19rEL4wRQTyHaiGkHwxx4bLQEEeNpRe5N2R/glxy
1ZygSnfl+MZaRSJctEXmD/cgq86P0zFKQ53lcVfSqKfCfavvVShWYDIMKZ6jJHN9Qi/4CP32AM4I
F1WI+BbjKtupUgNUtj2n2ZvK/UwrWDPCOdC9XLdz1hULqe+JocWeK7WpNtMRQ12GCtX9XEJM8Uu1
tyN5fKtz+/yWsqCsvhbF0W62XfJ03b7YVwu/Ab4taCiITIHCijn/4De54aQBD8UcxYBhI2VCEdNE
O5ibwXrOm9JTtV+JseKsF+f2g83FvapxmqqZjk2kgnZOvFMy/2BpNwb97//d4BaHCu1gRlyOdQ4d
Q+yCi2NQk4uep2IgA6z3HpJPkf3tuk3x4a9M6JKKnVhiorbO4HKLNPhN26Cl+X1u9I1ke2NcH//e
2sdH72L5phFhSyo9JOWKaKuhfJ3UdxLJ96Qad1WH7vkqSQ2YqrMRircoLykyosA4tMXyzUkbzkoH
7B5OpKkKXbOoLXs3TGlDO0YJ/m8/oSF1W0tBU2ySOlRelayKdjaKSEfYW6zoE/I59p+8UNSfXS35
N1JkBscpnayd02tK/2Oe53GPFmL5iAKdeWtOqv41H6p6XzilTrMaYpW+QM7K3xFCiL6bSmzRblVK
5hcy9bm/sfVcld1WzdsOHZte5iqN7F7bm4OkPw9J3DkPiZMXMTfMnM43gcY3HZ0gM5VdhljCV+Qj
UU8pSHPChpki57Uz/cz5XRa+ORzawEBfwfclxO6dSVbGfY14hOVNqBKpXo2eTb7N+6qsdkGVjcZR
QsvN/qw6YRPBTKWM41GHLBeu7r7JkhsZvVSmq6MVbci0cR+HutM+wJoVtEczrYJD65h0RNfOmH0L
izl9GOak1EHGN5axQ42dRjrVnvxNaaP7gZT71N9nhg3iF/U6WhXSLB2tfaYhfOOrdRh6+RBYd3FR
WQVcAorFRe73BPQG10fiOak+/WpngQ5NS3My9mVfWPUjUpdKe5xiuR02em4htRmhY/yMNp75oKrl
GG3HvEjuVSTkR9cI01HZqZUj9ajV6Pm3XkN7/qZ2ysHwpnlWdk0zoTTWZqb9lDrDVO/aMOYDG03T
bvUZPrFdnMrkk9okLB+sWc+7l7kYiw41tTKvto6VOc2xLVv5p6x00172wxyhNlRnSFXDwjLc1nFt
fwthAqVFxA+GvTw3E0VeiDr/oZ4TVV6cFe1TP5Si6bEwoxentWrFtVQpfxtKY/jVh2b1tZgGGSW/
NDpUaNXedlKSSWgp9kiIDk6PJHIom/PRSUvpJXGa7LMz9lW3GcBBbLQsrG51xPkCN0ot9RkN0Hrn
VyoEVe2ESiSw8iB5LZS6eqwLLTVd3xmagw1ToOw2QQzcLJ97/4eRReNbUUmwv1GBn/dARGQ6+qw6
6zfx6JjVtoutKqRgrvgCf5T/yOY4OZixpL1WSucYmxT5pd9khRvdK2PL7JEHzGbZqwfrRxAaKspk
il88RbVR7mvbgA1ACS3roXJydXIpU6Dk3kcOmZtODqxgC2RsIJup+fEPW1LUbl93uCbezbmdmF0+
7AYDLWm3VqIcCawW3jGeGVChznJATdDkMXAvwcwg73I2609zgtzCTaDtK1eeVGdHMAkKhCMg/xZv
Vd5up3eaP6hD33VoYBeTB7ZVCXM3NFUvlu/t+Imk6PUj+OxtIKwBc3VIxVKVXEZ5YWTkTepjTXJ+
NFngDfrKS+qMRUH0PH60sIjtIDlsqyKm8o3Y9lt0SI+7+fAbacCb8jXyfvYuuHhXhuq/3YUrQLqz
6OA91fPvnJV6OpM9xwwwRZIkKMahzYSC9qemeI0n0MnjCBTtUA5reZk1k4vFS7OBZKBK2iSYvqfg
aWiARi49TxGe/tGjj+74K1eoiOROLuzFGBezq3Zz2+cJYxzHT7a6Q4n+f0i7riW5cWT7RYygN6+g
K9dd7bulF4bUUtN7z6+/BzV3R1UobuHOXK1GownFKplAIpFIcw5exZyI52RyV0JMCqgKNPhrjogR
g3CCDqALor/K/sfgpG/Zdhx9yQc1kN9u6s1tm7xq+qQmg571v+UxUWVdaL0oV5A3eNKz9DF8yPZT
aoM5Un44gHnsYDiibzgcodQabinJBCNqt6SRqdOMV5g6ITjBGxCJW/uhtxPVILpxjISG1H1M0tYR
a84Srx1D4MrgZWBpKIuwKEBSmOqp0UBjI7ir86PZ/tO0yWlF//z9TNQTDmCdxJAjjvms26oyuDMw
z5a7jIcMwdODno+zgLzWlVADgiqcF1jScmkTiLw+of9iHH+rwrbLN2oPND6A3oMD2DZC53v8uByG
zSf6ZaOvYg8+RS/3qteas4BcsczzLcaY8DKNEGuhff3pMf8SbYQsCML347f32cm3r5aTa5wnwBVN
yekk4DBg8A7T+FfTY73YCyJK65h3sEi90z5lf/bNu/qrc14ekozMxwhnAdwlJHkV97rLORJXGRVq
NWfSGQdaWy06pQIciVkDt5BbvnWka8gUuIIvv0ecI3Catr06gMAcxmVE+9rYTsQSSLyIEaFrcqi/
6jfZRnVwr28lf3oqP6YdONLteg88AJ7NXo0m0EU2AIIKBgX8uGrsNpNlWsYJak4psOE0p0LVNblv
FFuZt5XmJMF9zWsCWVUWbCdwcoCiQdKMeaG3aTD0lQBl89ztXeAK9aT2i732BJqNw+yZnvU4bhBR
u7yOp6vnK1X2TDDjW/W27uoBgTtJrfsOXE7SCyj1EOpwfPiaIzgXw3hT7CWCTxliRPmbMdJy+u/b
xrkaV5xLYFwaBvcD4KlAApLPNZF3lac+dISEhzZ0MDtKXttN4T8qW+2Bdy5WlhCYoGifwbAgckfs
xKA8VZEGDCbgwrWvEkrXtTOr28l6u63gys0OKbgMaMMYphMZh6Mk4F/OmgV+TnULlBqjJkUPT8SJ
Nlf2iRI2YKAfiWgZp/3SYYtBYyiAgcehs14t41GMODN1J9jXi1ONpDOm9jSMCGL8UWVnDAap1loE
7kBom8DjBIbNo0JMP3ECD/giXrxP3W6fP6p2CMarzl7eHkYfrLeICgsC1swjfM0+cNX7+8Uv7HIr
k9B5zThrcLXSzCfSNTq7tCIz7gSAfEe2Ktyn4z4F1FrwT48DRGAPUdi3QIYLiodLEUMoSQC2KiK8
ZA5i9qQqnL+fHid2lXUk3oEqfKKBYeJOAWmCGGzlkd0pX1IDsu3dGOGhAs5hjqAr26eKnAli1iq0
ApwLzPXbcrmAHngXG9/VzBUbzpacgIJYhU6xEIhEKB4O4z+yBZlgpeyhkKO/TcRwq0PqKvffKwCm
osLgd4d4N9j5Fmj099pj9mRtcwcRgC+8lC6vN+PqjFCaBJQpUKjB5A8KT5ebpwByB5AGY4Sxqq8u
BvMjr09zZVEvBDCuLO8SSZ9jCNCM4xIARXhboU+d18a1YiMotML2APkEvER2YiUN8NLWOiqlvssC
DLXKIBsubTNDEc35h76LrtgfUSxQCOj0SkWaIGpaHtTS79vdYHICsjVt8K4E0IQCAhgUOC83JSsj
dew7BZuifqoVMYt90NaEdu6kHJNf2/5zSXT3ztxDIetIKumQVGpoEyrQ86HywryrtwfW61wEY2FW
YYoiyL6wXgABweA2kV1kxdwW7OIyEeA3l1+3N+j6ScdIZEwutKZWyiZIbAQvfhMsotq1XezDQ41Q
S/3U/g+Ue7x1ZHxgJyy4IlSK47YrhDuA2dT2b8uebPEDrObaTKTcEZzZv63oim9HcQD2jt5u9Nqx
9eJuHIdUbTUQLCCbkr4CKzxpON05p/op46sgAzAFCkwR8IWMKWKwcxmKCThhg1PfAwmPmDvjmD9N
BHldL/nSnRA8hx0Bbdz9l+KO5B69v8S8z8mPkYQ/b+t7/WIA1tT5xzDWajZ5q3WlEdkzQEM1At55
dSadsxxUO/rZuYFXkKm2S/Aqysh9k4Bz36+4sgvxjCUDHx4k1QHWIlN+myoQYMCLnDyVGJS8red1
4wGjJ2PASVrKdQuIHnsGMGpO2vvGk93sBfQrT91G2iz+62CrXkYUV3W6e8sHhvoG9bB/iO4h068A
Fxrt5EQkz05Rm+ZolUZF0U8FJ1HsBKGneVxajrIrJwcNApiCQMFCBpMcc7v3sSLH+tIDFK5DB9hL
nL/eXszr1wjUOBdAP+DMxTUh+q7iDgK6T0xlg3Ql28b70DW30c/lXjxqfmjnketaWx5Q9akpgD07
55Kvzk5cy/UAya1bZmT4UL96fzmCZkOytTvhe31oY9zrvAiet6DMIRnkvohyCVKr1Gvzh676ur2g
16eAIi2gG+DULHcV7sXRaCltE6L1PpE7IGR197Qo4g0BWHRNoeMN1187OWSMaSsxDNBClxPzVBjy
pLHMGtM5QfGwoI+kfux5ic0VvwIZGDyl7EOnubNLEzG6WkAxClkW/ft0xIREDcR6hPDDJvQNC8yt
i+uOzkyA1uLwwOPXZeMthNZRwLZiUvlStqk3kxSbyOCmm6Qn03PhWXZkj24LAFJbAGGu9XvR7eUu
9KaFtHseW+uKkUL3P/LZlJOYxJWiTpDf28GjsQVIjGqbzmKX/uhuF3sEp479fNuCVo7kpUxmT+MJ
CbuIDr5HJUm2yDrujA+hJD9Tu/6coLwTuWCTf6/ueAmC63FY2uwBhwb0RwCuAFHwcrUrUCBX5gwg
mTJ+NwJbjLf1sJlCXzNxjwkPQ586dUcKXUQmlHNbXz/qUYXAbQ2oLEQ8uLAZdyDOAwpAC7Agk4Pi
JNvcHV3LxQWGhDpR/OQrfDHuBtOeieFMn73ddxxPu3KXX34A4xliS8+VgIJRArneEzYLxtwO5ld3
+PhlevNucsL9tMeomIt5mpIU+/RFRROwLe7uu8WuA4KOHM4XrbqSsxVhdgNPsWmxEmDT1rOrg13M
aLwYEXsocF5c9O+5dMRojAcKAMUoQrWM7UcD3XYf9D0o6ePpKEUthjC8sXro5darxh+3bZse1ytR
AFzS0fyJWRm2Bz+twWcbqRBllr31mIIX43HM2v0ypw2YuNrYlufxp9LO0z5FDfG27GvPDx8iAkQI
JDIgt2UB48dQmYTGxHJqAJ8LjMJtJY52NPBgtQNtDM0pYK4QwwaXxydMaj0r9ASNfVqPkSWEYEa3
T6v4vTNmoPx1toGK779QCuU7yqFMu2mZU5MofRwBmIIi1jwkZkU63nzI6rmkBcL/SGCORZYtVQpw
BXgjBX4XQ6ZYvc4ZfyzEBFmKi7k8LyFv6Qty0qH9S0TnBkfFNZtBqxaCIHoDgGLoclVVcxJSDOmg
iBcjmqXhtHoMH0bCzUKvGsiZIEbTWk2yTI4hSHvODmgxAFkqWtL28Ta33+VP2TMtwiO0WL1fzpVj
zniaF4vW6pCJYbEXcSfa6rce6/nbPALnnowk/8kjTlhbTqQyKPCPhdiOtZjBkPPkBHmg1RpRE7eI
nMl6wMiRmKB1BFzzvMG4q/sMFWYROVNAueHgATeM0bG2lrmLlV4jYWsB4nLpjIMQTR9Cq8huCmR6
kvfmuwBGxfdurGanS2bVbtP4KVSU76MUvilmk94L+rz4KdjTSYiiCCejwO487WCmYO0q2nGRdWUn
jjNBbAXKiY3W1Zeueh+Lj9unlHUM7N/PvFiKvI3UPJKA04jCqfBmyC9T9pjluFedKuTFLGxIyApj
QiY1KdSlwv6TIEOBKAJiReipuswBj7iKFagY9CggM4aBPTTXM7sqt90ANGlZJTiyRDXetPS7orwK
xYSKwiGVX+tx3w6eGNzJKc+Er3oPIZsiOYNqzEJ5DPC9ly6hMIYyQ5exRmTpm5Q6WQDQlcHFILeB
rsrebdrR1jTED+NrkLZeYN1x8SRPadtzX//XJyiYiwFxL3D4GfUFvdTNaYBRG3PlSpWTBjW6tXad
CholPC6EYx+lyBkBBka3p1rCNKo3ye7Su8LijOqDXNlttKkBmTYHJJVHu0v8wXgppuexcRQxskUB
4Z4WeaOp2nMQoJfgWW02My6QyWxI0f4AY7STCndd9T1Xf7fNs2UeVQv4FqIfgnoFMMJZ/twbu6Lg
gRpeFc1Y1RlrjmMjWIoMqtcol2Nqk0yAHAxnDBgfp94BdZ4zJ08YfuGEKSuHCJv+Z8WZTU+mSRCy
EWKH2etHIKNjHZ9RfoCxhQdA9v/Da4fRUqEV0rOH8TKOqdmGEFfO6Oma0ViU7WjzSDfYsoTmwfmX
aPKwRFaO7rmKLLZ9XHWDLhSYRNUm3Q6rhcjglIsXbgZFxrdfGy9uVMpPQQlsL3UL5jnQcalr4Feb
bMxxkCZ4LrLflraT+kfjVCF0gItRze9jkwL9w0M3LeJ2MgLfRM5HIgBIt1LuxslvxZQIQuXe9pdX
Y4N/Lf6fD6QO+2zxgxwktKWExddCLL65SxbYvJpDHM68AZKL39kskSaTXSN8WOLvZQVuw5x0YuEU
kwWAhYKI1iNIzYhYH00McjbGvdzqnHjv6vY+fSZICYHpoBhAsGWcANAuxXlusY7hIjuCYVvpaxxt
0domgxAnsUJHNZ5MQDpHIbHq974i/fRLLU3Oaq1azdlXMOdRroPJQFEZEHNALFCDXzXIsQrMfNze
kzWHD5j5P8oy509EyJ5kwaiRsbGUp2IBTAsYHrT9hIqoXVlWh3cRCrJpIAOItEDSCG+KniR9gte6
EpscwLurrozT2usonpl09gKgnZcmMojWUhXSpJGsfsxlL2q2ipphRjEnhuX01odRfhOx/0BWxD8/
tKl0Revb2IAr4uX2wpxc/dVpOvsSZv3B3YunQIsvaYeFJPWmb1VSpPXelHdWAAy3xpEUCul2FNsn
UfTC5X6aX1UhcMJk0wP4OElmIve7BvDcrenmyPQlsUImtQO99Iehx8AqrPzb33w1sfPX6gHVC8Bs
Kt7d1EOcHTBMtI4Gmlg1MKl9BLJvGN8EJSJNq/oTaH+CYbE70AGB0VPivbNXrRVbhglssAlo7MUZ
moNeDvGikT4b0aHZodc6F4Zfaod3xW0l2ffzXzr+kcTsS2gGgao0kITHDfpMwacbeZ02bfVe59wV
PEnM0ZBzbFqQQlKoiE6Am3sp0PCaPWDu77ZKV8VRRif2VlKL2jTmCF4wrmm/OEFhBb26gNFanDx+
RH+UK8NVAlFkEe4l0ZeVXRjvVeTM+rfM+lCqN8Nc8B/fx/kOqNek6Y+FldtJ7ZbyGyLf2Xq8/cHr
LpIi0FKMGHS1Mo8qXckC0BPgg3UhuJ8isF42xmNIO7i7SfFSWfUmcQESqOHklvU9DT4b9N/bVRD7
izXgQcLjN1+3/LMPYvzGEqn1hBSUhjTW4pVzZUtiRyLrgOFj2xIqIILuW/Fh7HRixM7txVgxfSQG
KEcu1gMj3YyZ5HIujDF660nRRcA7Fe6CIXO7rOJUJtZUpAkIMBohRMeALXO9C22KqU0DF8KkCYkt
hNGI8buocvK5A4dc0Aoe/r+BH4BH3gaDG9ot0hkjEAPqwbcVXgvUMYMKsAd0ssBPsxmRTAnmJMrh
ZpKm/TGFilNa0pvS6Y48lbZVas/oc9+aYnqwxMHOCu0pWtJDrKpo7E855am1VYERUnxnPBrQ8MxY
Yolpk6zKcEiTVG6PcjIjwC67T8XCqAn+AA1gdR6/hWFS7KN5AezHKB7NqOfNJF/VX3GEDYSl4in4
whwoY4BGX0qBGkka6aYqdyPTqh1ZacQDWtojMmghSjDFONqqlTxHGZAT9HEBI2Csydi6HhhfRvDE
2SUJzp65wC52iYm2+tTK0JsHu+wp3KjmD81W1O/KxSBWeFRGwM3lO0M79DnHOayehzProH9+dgkF
tdJaBdhRCGiLtxlGzeOlcMuOhzhCP/9KPVpgppECSCCYBc8wzyjFVL002elSaFu8keE108Kw5B8J
zE0jDeociwUUya370HiflG2bb9LxXZke83IHWj5VPow8bI21d9iFVMadgColjJAdQ5BsvErLeyAE
fibuhOKhib+yDqQ2oBri4caubhmgpWTc3rBiFvVL65Be0GdoqmIqowjUTS50pCwsTnaBLtjVlp2J
YRa0EZtoNqiYKcztavSjFLPRroJ2UEUHEgcn/bN2JJGO/qMVs5J4DsmdUME1pOWDlHtCcge6tDj8
nUXovVXcvEDMYJfFL0mVQN3OicVuLym6gS5PQZbkmdRluJCUNnJlU3ioinw7ZOa/OWx/64genUsx
S5YCzJa6v0p7artjon8sPEeyetDORDBBZRmLkdhP2LUUvYviWNuDwHFVvLVibra07EQNnGHwVFHk
K0B0maZwZ5Wte9sjUo/Amh/YctAWCfp3ysh2uVZhPQk5qlSI6BvFjeuEBOadVANjMd4LOo8AZe39
cHExUaXP3GCompXWJtiZWtoN85cWyZui29TlBMTdBKHJUVx6uwY2bWNkRDB80Wh9c3q2+k2v/bLU
e1H5VRq/BMVR5QerK5y2LB113AvGD5RP7bSTOdHuyupcfC+zOki94d1b4nujGqkRWUcvcVL3wzbN
gf4PapWKhF3SckIJegSZLbkQyniEMJdpryaE5gtS1ikZi5k0ceGCHcruEwxuK6+m8Y+hef+6qylO
ErJ8qLEzjkEtJ6XQJxiCBgDCdpdkJmwafG6OeZ8Zx2JuvlQ9f2p0YXvbANce23CvfwtmsYzCQcky
rDJ93b704ze0H4aWiGnJl7LZdgmYUZfHytjX/UR6jeN7V87YRXzCrHQk9y0SmxBN0UPy4RsmN+2h
4BzkFbaoyyiIXVldr4dghpQEHn1AOTme38p5gXN3FPNHYwKCC2hDOkikUXAWbUzoOAsQFsr5uUo6
J429svuQLWRQM7IsH5zVXwmIsAQoBSBQR6mQzcO1RVFhJBUhWtm/TvM+U7ZK5g0Yu5yWTTiDeW2f
q3bKA+uQqX+8svEzsfTPzxxBuoBcEjOMyLBYSDKmboqAMM5itwNRbdM6QGGxy+DHkPgSwBLLDCjj
hg3uODKHfiY8AStRNuwABXSkJztz3/K+j2781eehyRg3P9BErroDSvC+1pGAVdHV0UlmNCZ0A7H6
h8DYtum3eeGYyBWmzunwncljDFEow6yMWywHgG43SKZIMYp+kldV20zYxdXrYD5r2l03bqIJiFTq
3WykJAl/J5MTS496VROOVaxuz9n3MCarL3ouDQndHu2j6Jdtky2eBJfXx6+yAJjptxkdAX32Us/4
Is6NtBbsUf7A/yw+24iior9xkhQIFxBwVdohCypMd98FKIjleC5Vv6zoMzE46Yb/IhU9bphLA/fO
KfA9s0gBl1BjdApmgLJvVoYBnOIjTDNi1K+6ua2n1jaMZ0EVOMqyhoaOTR33Lijb0A1CAXcuz8Eg
juZYCyZ4UMStlsz2CE4L7aBIb83wVJYcd3f1RgX7CuqglAcK1OLXM0BAB5aGRUAD/Yf309v+fvh0
759Dh1eVu7JmKsakLh2EKxQJmIm/QqFS+mjJY/tNIyCRJ+RAfJ/YLg8myaLv2PNjSgWd5m4NdHuj
kYZ5zcmBnJVyWMW2cwe2+o+7v3543p13RyAWP/HD/d9/8BufbAl+gkr+f/+MuC5xC3I42M7m8XHz
9bhx9o9vj2+/3jacE0VPDPOp4JcDKR/9CeZK5kTlwLlQgxLNeKPd2p7nxfbpB9Cjbgu6bmLAsw8Q
92jV1OG6YFeXFiWOZZ7mMxbf2TuO53hQ2iWcdOPaDqNLDilyDMtSwDEmLmoUKwdeRB3bKdnv3/bO
3XfPf/9UybvLe6+w9xO2+EIS4xnFIpQCK4Kk/d0dts12eaqsbQwKrGg5BXcZmk8ZVeLSKpM2RhJk
f+c4H3feb+LDHOwNJ6g79W6wBnAuh1EEYI1llJaQc/f9+08giAGkibxM5GlB2/SC3+O/INo9uPbm
+auyn7+eRzRFjORrJqg30n89cixlXXNgH2EsHjNmbNd4AzKTImolWAo9LtvjFstLbAe6b2ybo/51
JzP2ESXNv4UxKanRQAOUVlNhDqyfeBRADapunI3DEXWCurtaaRUtVwaan0CoxrgfcWrDubPQYeXA
LeAEeFt67KkjgHrQz6E//81ansmkF+rZ7RFa6dRj6BAy0VJH8EtKkIQkb9AWzWb2b//dfzg8HA4u
ZxOvks70fGC28m9lmQukrwc5ElMIhgcsiee9+N/se55TWT3v51LUS/WMUJLBA0PVc+6QKoP3fPBh
qa88M7l6DLDqMA9EPc4aCU3aEPTheFsfIKqcnTrlYa+sQ8fEIarBmCNji2lKUhZCii4dulN7g3wM
Xu86nv/wWbmfJ1dpb+gZ4Fy968f/TCxz/FMlyPNFglhqHyn56O2Pt9YdcR3M6DFr3cHBzJf3RHBT
qgQTyCTDb9/RcGB3mBnEwDcp8D+sP+diOoFo3loP5r4wiwjsS+pfW0uvUefu9AsODj089EbFNUoP
K/0Fv+LHAf8+HSYcJ/xw6DG+fZ50NgA92cGf5dKYTJFQB3UvXnzV6ds856/bm34F/Rb8xI1Af/C+
QKEmza4Lxa4+oUsijmHWpSyRKVYbNLhQwYgoTj/gIp/IO7S/B/gj3KTz6PGCmquYBrk5zMEb4NJE
rHbFoK00baQMJuQOYCUhvY6CqdUTK9VcJQufbi/zCavzQklGGOOVu6QQkshUcPmV5BiSEFOHwBQm
v/G7hUz4NaSRmwt9CdT2Dw/20/bJ37ou1P/6evyFZdl69CC9Pe43j87j29v+cdOTr9AZya9/DiZJ
+Y2xJwoq82BNZW5qLR3zAqWm1JYLTPTa5ZyWtbtIStEiZRT0hr8YS7wNmyLjONmVLUFTPtqFUd1B
NYkdYzcDoZ4XdUztSUIdEg+XHqBEy4c2a8kuLYBLdHtXqCtgNgXEcxiVA9Qb3NQp6j27S6xUUdJm
gJ5Kh/xLZXeqP5q2gRSF0biGxSkWXUUByG+fS2NWtbSKVNMaEcotD+NIVOte1w9T4cdo9Op2XMKG
qxZJvHIu5DGOsAZBYAK8B4w+W2T5CL5aomyWn9nPcFtuk6eKNH76Mjvjz388rQm5CgZc0caH+WSQ
4F5eYbpSZ01QWqCurh7j8UeYoCzJSxey+SSq25mM0xvzbOd6OZXycYCMOg3QopKi12EzotBz2z7W
zPFcChPfyCjsj3oNKXmmvMij4vadIw6AH5AUTvR9JQljp6BUAe8O7WAHjOvlmuVZZ1qYqO3sIP3S
wVsZv+jtDiM+t/W58rRUChgQQV8ugSSahcQAVr1pRXPS2VkYYZCt0tFMNMe8aahVXc6k0D8/2xsQ
CEUDSp+dDcYnB224vlzYeSAAjv+fko5SDBNMv4O2HGU45CnYE5XlMSDyIEkHiL6KrhgM1OQ/us4O
raMQ8SrtV96Ckcacp0XtI3DaZR26BDu0oda/M6NB5WOQOs9UxJnoI9pq0HBQcrzU+nr+0ZI5T32K
N4UVQssGecpcInFvARPNz2SF80K7clBQEC3LwLZW8awF4PTlxqnG0APNt+jsAuypeme4ZYk+IVlw
Uwmdikvr5KZlj0q2uW2Va+tK0S9AyAxSQMxgX4qtYzVMpQa230336BuJmudQ2ob5z6hCNh5ggrel
XaWfqNGci6OH5Mw8y6KTB3GAOCMS3VS7N2gGWNwEyoM2vsaxl/d2waPv4qnIBNtDhTxRBhQ4kGph
5EbdFoAzmoBLEbqi8Wg2PkdF6pcu7rWTikBbF0EoCXgFRtw0oUfL1EpcavGrJuJ281thmxYh8uIH
Sc5tS0XDr2OEvB7QU6h2SzB79Mca8D4VBA9BcRCb74n5o6xegdpnC9kC+jqcD0XY0o6RXq98S28c
TLX4Q674APUglgVI8ypxxELxwOrH2firK4NZFMa6u7oNC0WAdS/NSOTgqdA/Eh5+Of07rvRHbwwu
Jw3dMlfZmqbRg2aGDCECstFsAQO4BYIbGfQMqNx9cY9IZOR15qwa15lQ+udnBj3kxiJOYdXZs1G+
JtPoG1HvVMUImvbSkzXNHtQA3VjfKjHeJ9qXki53qvSaiQLgEwen0GYwsyyHJij+lRmefRjjuEQ9
7KdBxGooEwpdwjvu6GHws/lT1cCLObphdWfku4HHhLO60ZQlD7PNFmV5v1yPIqmnKJHoekzFRjO6
jWyGm7bgtjvSl9H1ZqP3B94dI/JsRtlaelAzmTjUQzOjuxGzPdrgdkAz1TqA66ryixqVzmCkj/PC
Gytau8jxpv5bNOPDVPRZahb1Yb0+7OK63mLW9t8clzMRjA8BRFDaVyk2z+omb2pAFSog04JeBY6v
Wr10zuQwLmPUCxFtU1ClbjCJlW5av/+KN4KdH5pNsSlM+0F+Nok1Aq6r38ycZ9m6qfxZR8ZUqqIL
xwzcWnacTk4LjO5MR6pgzjnRHU9H5oQaQdsbLb1YzXirLZ5ZPlm4etJD0juNuOHCWPO0Ys9dZylN
SZc0k5x2vMMrQ59+3d42jgGyiCxJEoxWJSEWEsqXSTlyY8jVvx9EipT+FEPvLHmX0qqIVReqQnHs
mufa2tz+/lWfiSoMUvdgGjTYUEfPAeabtfARHfoExxQkVVLyrFUvulptAEG+H6b2522Jq1fDmUTG
BupcF2tLhkR9BvqrPQsPtbDRyl9BxzG21d0/E8Ts/miJYYoW1M6OzGMPVh+1J/HEg5BY1QbdaQql
KEDpgzk46bgIiarUcEBAREFL+bQFQ3YJGOAPEbjbgE3m7NdaDIyREgpIhVoLOmkvfbral0FQ5g1V
atOq76bk6JbXDdvbe7RqFajRI/SllUmTWTqhxIyIqWPpQj1zGswtJhkgCXSg5oabAuVxofRuC1xd
xj8CWd6dqCsr4GxBYF36pnzfNG5X/hbNF0nnaMYTxLxkQ8Gsw6mmmgk1QnsHCa80/SlLtrVwZiiu
076Is1AKAIAEYOA0PE0utyo35jCcow4hH5CGMcqu7zCs5iG7Fm9iAnzerXY3evfJ7ttD4Fh2//EM
hAUn22t+DSwZLLld2Tz/e9UEQWP+s29icegrcWwaRW8BEH78ENxwp2y6ffmYvSt31X65T97j7eI+
UizIh3ofOnOI4JxznV5XhOknYIYbrRhAslLY9o+0qQolt/rWngEMt1P8yYmcsSIDss4AEH5QiOzz
AIuvK5SMTPlyK+YsGBodrH/2z3CxpcP0Lj7MD+JH7XwrbMOZbUw7OdFO3WPVNzyUs1MTPhsenSus
XAoHZEliWWBftudduVF9wMTPduoLwDAaH0D1S+JDdm96Jm+dqXndEsuERiGet0GVQizQFpzaRbvN
Lk0JIEU+D/WLejSBf6XfAeXUkX0e0PCJtf6WbMZLgSZjFGcF660cJW8hb8Zx8n4+6QSY+Y60Ex/E
o2Urvgpck/T9ufcQoXPRNtZc2PmqM+HUUHTNqAf4BPlOkWBinfuE/LIn2KejV3j5R+UbO6D1O7c9
2erTj3L1qEB+xAArGw2Dc2VugQuM7g2SwLRaNyIg7PhQPExnoAZf7TGQBLCz2s69wG55L8+1eOFc
OrvrbWbVhgnpgYzB4cGVrZkTqK5JAA4DzjCGIIBnwphzJWQxzBndKVkGuliA4yQy5zJYXUKgIuDB
juXDHCVjPhglGJMYRVW7BVmkU2/gpLufsJz9Z/FWkd/hNnxBgXrb29mbyVvAtQv2XDZjN2oLxiEp
gGwrHexwBOmSEyF1IIycZfwvStIRZzTGYOSaWUd9ALlgvUCQ0pPlE0QytnbMfwD73gbuItEa1HAH
u/yGBMlIZp/rldaiIxW1i/+IZwxlrOM41ye6xjPRPqeP9C5piAK+ZHCzEtNOfyh4aOTHX5zTsfZW
RMsvNAY6L8ZEmHgp6YYkqEfQQGNUBQ23ZvpbNw5D+pLKb4kGOuLdwAMBXL3zzkUyAacRK2M0JBDZ
xCR9HDYgdThiknVfbdMNBi510DreA6p3sEGH9Dy9JS5mdqJXDAjeVn3FH2uU4hGNhODywoj95TUQ
NG0eTXVe2ZP+WmI+Jz9WICsSwNAKB4E5Wl5kurLBSGzrqgH8ZRCPspTJsjybhS7VjQ3qsMGfrCzH
+Goy4CGUJZwDu+ISTENH4VBCog29/symZnEVg8e+bWzAPHhmNf8AMSMnmlrV5kwEs4lFPCDU1iBC
aoFvWy5ONx4HHqjhytlH9wYFKUF0Db5kZov0uk+UuIKQBcxAZZi6PdRJvTz4dtsU1lKvEETHyPBm
kJB6urSFUMqVVui7xh6l3YTw0MJskuorAQlBqiBtzeyuip5vy1zbIyAQ4diBu9ACvicjUkmqJB36
BlOwuVcEaPME4tFtEaeGRebah1p/ZDBh1qJFepGlkJFWjZ2LLp7fGOwAbo7iNYBKnDHJ7UTgowg5
rQ5rxgEIHQVGTukLr64kq6hiyxwbAIvfB8HveHou/zFPK/RCKRYzteguxFg/463FCUAF8zA0dle9
1JaEWdRPI0tww77dXsN1Vf7IYdwyWGu0PO8gp6zsVLlX+3uJi/RPt+FqmzR0Yxq4xXGDM9YnGHE2
gUAA1peXj0sSVJsgLd+aReltDNaFmzlcFr8Rq+JQStEW8+jfMMycOcUS5k+3tT3RnV5/CkZBQCRK
AQmYZZXUQgmkdGrsIQNrPWkto30D3HIIevqp+pzVYgJDy1gZOQHkVOoMbWHeRxg5w6UppLUNh1Zs
8JeXPrg6JuCUIC45TGY7GqSx9LAEvMPyEFphC3KiavLjsgNhfBR2rxo6GQF8P1KmEjHU4od6DNvH
SNDTZxMYOmDkkbutOM3GW2yNACCJ1Lh/jINUghUDqV+eEkDkycmx7GneKqhA+wC4RfTNp3P5NUYC
Xk7g+xLdEMDdD1JR4/lcS728k/ve5GFpXHX741GHphG0CmBkTMUcB/PQHIVumc1mbuxCF4D99Yp1
dssp9xZr2bSmRJRZ2SGg+hlqX2LdPZvAvo3k5B23BpgVMNWfR6RovgPog6jtuKkAo5PJAyc5v2LX
GPFAMRw5YhgdW3HNJAtpHw0bLXfxfhwB1lNOu8l4v21PK3fshRTq4M8qAPFiFr0mQorVVuM9wNCa
iERmqgCpQo+XrVi06VMqWn5oBJh8m8aH2+JX7g/gkANWHm8rgL6fIpEz8eCwTMRCgO/rEhHDFABK
HZ8V051bjpyVJMaFHObUCIGpzFOOq91sQtfAoLWVOsCnrMfnYeCx5a1sHDrjLQqxjhbiqzBVFtUy
FE04JEBYHjKp8UWhOARh+C/ud5gviGAwCoRDwYQQGkYR9QpAJBifN46VODizlUVEUyNOUnDt6kWr
PUqBmAU0wYTDrN1SS+Ng5NBnSobQM6Q68IZZrx2MXdXPDVgPyRKWsi1n0kh0sy1cYJqGL/8/O2Gc
fIGugKFLG6xpHpPemghabrLcrf8xOw0cA65EIAPAO6KwzNz5fWh1itzCTpQucsrCabS7SjWJIW1u
67Nmj+ijAEiNhYATj4rLYxcFU5Ul9Ng1JXKgynNSYVYEXLHj6xTOnCBj7Yydy2JiDDWI8MCeIUuw
dlbzP6R9V4/bPNftLxKgQrVbFcuesaf3GyGZSdQLJVHt139Lc3Ce2LRgInmBJDcTzBbJzc1d1wr0
GPTz0R70JrvLa1rRe/T5oxiPZxJYbvyaUrBKGXMEPUli1boPlby6pZHUPc+GXj5fFrXimtkYbl3Y
ilU8PN8Nt0dmoxyzZC6WR9BeiMK04QEc5AK1X13NkQjOMPYdofZk44kYaOWmmrKxFWDB9e0/WPkF
SRB/0PCEV+lUEaLEUqppucWk+QlaVvAIPqbSr8u7dTZP/P3cHQnhNKAASV2bLhpAze86EkCSxuyt
lHeK8qzlgH0b0YviDt0NAzq1SC1W0ko4K8RwMrryAJHGrXCOpbzMcqxwNsDfTrYDCIOH6CZDcjf2
2l7UBr32oIEcFIOyyIXgceee9qKnUjc1i7bXwy5MSQCqyA/0iFxXUb8npHTlmex0bXi5vMdrGok5
IWKAIcIApgNnJOswkjKjxSrTsQ06tboBdPHfG3w81X9EcDYw79NCMxZV0eXkvpeLhzQGTlsye5dX
sqb4OC0MFiAZR3R+MBu5uGw2WYm4sbG9uZo3ag1+xmISiPmuk3GOLB5HhL66DoRSjd8xaiLDrJKq
cVms0MrJAXYyAPgL9LlykTX6po91Y2P1dHy0WN3f1HkOZD2AS+E/SfhIJ0ELOtB35bgF7u3YURMA
Fk3lYSBbmtwmTrM7AKtqBwkJXT+f1TqoQRdZO6Esj/uwN+crkobF6ziroJekdkhfu9AufCtWCnR2
G12yH9pmvrfJUD+1qT1f9b0We2pdp7KP+gXDQIgejVeIe8C1FSFL86npedQDuKaqtlKp2F40xuGd
NagUb6MKNImcjKWr16QPNDraqaO2FurUcXzX9BqwEfCu7qQy3GWVpO6A1urPplJttNQKvXmobbTb
2dMtRsfmgOgS2esUYSO4BNmQ+OhQwPgxGFOtz2IEo8s0t/ML+JCVwhnMtL7TZhT6nRxwN6EzpWXu
W3rcA/NxVAJGi+xdihLFnVhioHkKrlLoXNaoVQ8ChDsAxyJg8D5L5Ki21Ja5CS9PBm7WPglpfcOG
ptsBYJW8oEUvBNllyUavlkbrRrEYqC3GdOoF92ftHQTj1BJuI6AHX/SpqaX9lFLwncKiI5nUs99N
lTlE98fw9+XliuRw1rapyqLWTPgqigpaZoPuQQT7glHtq8EGcsr/JoszO1FBpzY3kX/R7fCngdgJ
s+5omGlygONV5sNlYWs27vgYuYXlqNyBfRbHiIXsx8x8yEoWXBaxZr0tAHEhb4VJJFDDnJ7RgDix
Jcjzoo8QmFEsRlKpjhCQ1Bspr35WcuWGqbWrDVGReM0fA3cC8nHLhKfKN/7Y9iD12uL3lcoebf2V
FDkqkpppvkUBUHAd1vTjWBaXmCtYOhZmj22sTcocxnIgfBjyU5fT5qG1Je1/VHvu2ZgwNUFbFDHh
/mVeAehBI/Nr9SkECtPfn93x/eLOrlJBV80IBGXAhjDZ6Pdm48j2y6yhppNkd0VTO1NLBZmss91E
OzeGWDGGgnh+YVc51ZiGgVq5n0dgAkgfBCzaUuUTmbqKCNXwvCi5CDLhci4YSQCb5ZYXDYmshYsg
Ba27iuEydXSTMkbwsw+1TSy9ReFzW27G8lU1A+BlTupjjly1Ibgh59Vg7juWDTnyfbtstGUW4juM
FBQOarjJ7Y1Z3GEGntQHajlonwSNd6H4tOwdK9nbkmAY4cyh4z5guUtHH9DOUp1PKj6AKDG8b9ST
4EQ4pZ4Ahl7O/CIK/UbV/cvKdXZBOaHcpQm1munpAKHdGPspiLDHwsnjjdRvpfH9H0ShswIFSXTT
n6Wa29BmKhKW4PGWKqCVBTXYXJrEU3svDAXKu+jMiQ+0rAock4YMt1ExeOW1ssokUQOAytG+nbtd
0b/OIjCodRHackNkZJN4dy6VSV9SFZgZMbprptGblN959HZ5x84nAr/X8UcI9zLETRzOjQEEM7k1
5RZVE7n1JS1ib0Vv575hpWQbZbP8WI6opOR1PewVeyoq3xza8irLE10QvK1fEvvPB3HvIo3VuU4I
Blhi1TPB1B0Dftry9PDa7B/D+N4Gk4S9QTe8Z5iHBAS7iugDFgHnJ/tnPogzS2qXkdks8AFm2rqd
4haSr5GdIR/0FnD8CegrPLsBLjLAmNHTuhOcx1nN8Ps8/kjnzkOayKRPFCpcyUHc3cxm6KjJTwsj
O8OrbG3yZtM2ghWv69kfkdyO20NG+3IZUdLCjzx7mOpDQX5fXtaqDTiaueJesorKs1IvIoCwKzef
VnJVWLf9DKBqEceMaDHLz49MHCkq2cqrZbornW4q9iGhSqfGpSAEWjOky+wOgmK0Gxs8mRKwjElj
x4DnBFxw1GwK5TaZ3lgCn0C/HkLBu7G2pGNh3OYpuW6MvQJhQzj4RnSfkslr+p+XT2jtMT4Wwu1b
CL3DWwwhJoyN2h8KA1EPwJBEXOPnE9VQcHiIGPjTwFJ9Bl1pdWU0Ty0MZ60bTvU59qj464WnK35D
VQRxjzmQT5UKE5Klyxpv0m7j8UcjahdfXe6fr/huojpSE+Ch96iS4CvKdF8MP0b9SssfQ0mgJmtS
gEeBcUoU/5EA4G+WDctpZBUQSucbknm2dSOBwFQE+7WmH3BqFiAdQPCCO+5U5Y26j9uhAMtPG43g
3XpvJbRRpAJf9BxhAOdmAUoF9VSw25wNzk4D8v32IkWRAQXKcpoTANNW1jZTKeB3cesy4PfNeeNH
mcUOljXXIIIYpuowGkuYo1m5RX8NEqAigGZfRaDAnlPMLFhRrv4CJ5SOSDKMgGxf6aVMN+0ErGJ/
6bTv9ojfRznIC33Ee9CQmmB2oYzkfzgs9CyglUkDsoHxPWJ+pBJ5qSoSS0DQRBXVK0MfQ1cjEshs
EuQNl+vKvy/IpyJdjZgF/hXnhNW1olHJxEbSJmKbOjV/57UuagRZFQKyDETukKTzVeKQkVgiigVX
s2qvuzFxTD0RPBtrym2BkANtNcgEodTOqV0fMzrPYMFJOjXzkKprlMYxRkyWjFSUclpbjg1SIRNJ
d8wx8hWTELArdJpgnbKpcKzqvs8FVaZVActwBcoxyOzzvpZl90g55Qulz8IFwXZp93nZvq4LQPP0
MoppnqXY7SgdI5uAE2oezC8AIKGcFYu61c57EnBH0cEMLH4LsQ4mSk+PpGpUFMpS0AaNbRgoiW+r
iCPAiGl4mv4SpYNHpT1oQh1bEgSQ66v7I3j5+dHd6euon5o8y12Tlj/63nRJpAquzZq6Ha+Ne6CU
NrcKOcbaIvVdVzVPG33J0jeTLnhtz/IYyx6i5dwEEQkSWLwmAFDXBJk78IwbUwndGERpDUKl4bXp
0zt7jAyXlPlezkTz06vLA661IsPyoE2Bu00FvqkLe4gFexn4aKnmZan5M6+0l1L6uqyKq++FZoAC
ElMWSO9zBojGRK2mFoZOovbNkKiuMmj7Dh1Al8WsrQiDnf+J4eK+vEX/fmfAzk2h1jvaMLqFiSYF
AAGnTDRNKpLFPYEkA0qz1ENWX75b+XWZHXIkKkXkO+fZ0OUNBGIAmGIsUDnzFYqoSKZW++Yv1NNf
rE1dKjPHRO2WGcQp4uYuK3Ovoj+TRkhUs5w//2rA9uEGfM+v8FPPMvBNSqOiWGGtuUa4N6vbybiJ
k52q/aroVtfvJfXJ7LeXz3BRhTOpSycaENRQU+Uh9klSTXDkoJVGE9+paOQrvyioOqwsIMPmsqhV
EwJa8GVMHczS/L2rSB+bVIUo2gGYoVWabRiBCex/E8JFV6lsltB9CEmG7GUI5SezEIlY3TK8VWjR
WvxLi7vI0mTa4yzhJZkk9otGya4ewBpM7K01fNCmF+zaWiCC9oj/pHEL0mSEVkMFq8iUGY60zHwk
upxo+GHF0mvY2zeK/np5C1cD9GVOHKcEHEEA0J3aegx/SEUiQWQV1/fDXLhKnTybVvVSYhx+AFWU
XipeV9Yo2Ghvmj15KiMes2rfbERD8ut7/edTOBMT9umU5xTPjq0PLpVgXG466jO98/NRoDkrGw2k
Y1TVYC+RLeePtW3UmRbfMPcYoq7bIDXRKr01zMKLrA9JRLMuksYda8Ksrp+LEvcOSBfG/EyjtzFS
AVODkMm+Msrt5TNdMZ/mAsNJMDcO5j+eG7WtG31WB4bnWzcDZFuY9KV3D9ZMvctyVt5WE14cAggD
gQQGaE9Vh4yNlDQFhmYz4F42T8aw1aWrkmyVvHUaFdFzLcjSre0jxv7RcYfX3MS7eirQKhjIXUJY
zXy+A2N1XI7Xqr9jqd937eHy2lZ0Ea20yDuCR94GBSa3NlkymkgGgaLbMut6hF/hjCA5jXXk7cPM
vDPI3wKoo9oBgeh41lCpRLcStzZ07oxhJuHNSwc1YJLldEgkD7hnl9e1phtHYvhptaZVa71bxIQI
i9L2UGPcolZBQSawZGvOKzqEUQZF987SIsIZTmrrrKvnAR5y3YBAI5LyzOlKlV5PObmXxja5t5JJ
+wyp0W2msso2cWqw2CHow6Xu5TWvPfSg1bDRtbiANQNT8lRvpNhSi85S8C3pvka3uj4AQSBcfHdH
A6WrDIOGLLZNf1yWu6quR2I5NxoUEcXYxyr891G6pxUuYmy8VLEVSPZ8R80UWNUi7P+1K3m8Um7X
ZalQzGmAyGT8SOSPQd3k88LmcoU5kMhGrV4R7K1ojZxpm9uQJpUBgdUkAeP2lc7PRYiaXZWiRfdD
iQWm7byDZrkmR3vKxQ16OIZaW2q5W6u/xtof+0Alu8jem/bOJLd298yKDUVnqJ7uhlAQIq/aBLT5
Aa8V3IbgnT5VIzZ0cxVVUKNOjhyp3XamtgHzsAwasaEV1HbWF4qcAqYgMAuB0YtTYVk0hr2UYGM1
o5aBapVgqH2YgPlckALsS+EnidIaNJkDOnNl5VEKFc0bzA7txTS38YjHxe6yNq+tHhhr6CoDptfS
lnL6QfZQ01QvCXY+tHxTr69JGqTtxpKygBZzcFnY+eQLzvlIGp/RA6Z01NWJjvxUecuU0pFoQ0FD
cg/jBfpr4g1F6pWNeqDxplY81QUFd/JUp3sYaal4kDHAdjd6kqekgg9b8WvxXUv1EekzDLXzpgTD
D0ipYRdGVKMyWt/iaRBs9JqJRh8KekmRX8BwCqfiwJCKG6lbrFWWmJk39RnGlidz2KnNTJMNsJm6
x8u7vSYR2MMYokenLMISTtfQqTURqwRC+Jw06S2LWuTJ5Dk70F5JvDDqRPM9a/LQZIdmbuQ3FjD1
U1WaUIxiI8XjWpfANVMi6WPO56tEUW/z+O97XhZNOtrO5WOOkhmEdZkKtxo+tZ26Ff3Rs2dj9gcF
leLXUT0UMfz598v7uaoksA9QBNwVwk8pFLIUZWmDE8wHUAMX7X4IRWD8a1sI+C/EcejyBGk1Z4sU
jB7M6GbN3aHdy/m1OT5IamAP95cXsnrncUY6KqIKWgo4VbQqraFGtdz5qLzLNOmKxvRxshI/Yuwm
jhqBQ7m6byacO7R7aogaOXEykDy6AmQkGJFAQ3FrVPbemK2Xy2tafgkXBCNh90cIpw91ilxA3EOI
ro+enVFHSsFer/64LGXV51AtTI2h2IuZQf6xyOFTlmlmIMInxX0zKG5q17tkiLelrnqNJG9YbV8P
+i/T/id3B1lPE4YKyqfxLJ7o8o3tMLHh/zPN65J3RTKcuFHRyBe6IyuCQv8YqjEAVrTAOK5tLfIo
QOTEvNF5JyHSJroEgHYk21rJC9luxksU/xJs7GKM+PM7FrIo0fF9HudWxpgKNlaybbCKpy6Y7/1c
x1LTwan6MZiRIS1T+3407cSZk6//8QM4La1Qd5PyAh8QScWGlIE5v0fhDZmCro181tyr8pOl/Uah
8rLctctxvG5Ob9um06xCg5HW02ojaYFljN5lCWu+HAawkUhELkBGlHW6s02kRFrbTrh+Q+lqiq/0
z6kUEAnoNqmbg3rysrjlg/mDRCIKkxMLUAfyRKfi9Blz3ujyxBOvoAthcNMO9N7pRyUl/mVBazt3
LIjzUdtaLyO0Q+QuqctHNpdPWjkL1rKm+ah+LtQl8AvQv3a6loSEuWb18Nbi7s1CvYHelf+SRDgW
sazySO91GX1pxbdrPzzj9TJBZYv41WWR29E7qgjs1+rhHC2IU3I7s2WaYHTAnbIrpeldyaydwUrR
DiqwGSJBnFqPUqqyPsPOpeGVYj33+aFpH8xY4FOtnQ/KCKiRgbVpYR083bwxna3ZCC3c2dyqnF56
r2u6HaLy/u81bUEjAr2Cir980BvGsj4TE6bBylJyLYcKQxuokj5flrKWswNKJToVQFCqGsCpO12N
3KVmyQbkkxImfTCqYRZbAweV7E4YBh/GGB3TP7XB8ujUbGwW+RGulFVHbs5EI1arYb6F4UcATioY
1OFbJ7QaiJm6XcDkzx3YbZN+dLIRtV9SYYqscgfJdquEgmk3cUBl5VaziGJ1reUJBXkFzw08SWw6
txkxCoBKaiHRUGClDYAggWrlGDR3GGjfc2lHtEx1SrQERKCiClXF1a1GcPvPdBjREEAlUGBCskg+
o82WEzgcVgVcjNEqXi2QdW/VBPTOJrbmHh1ZsuDKnCnzIo7AQgOyDuMVPLRzHPWJBURb6spQa/R0
oNFhsiqgUXbk79uagZgPN33BQkTYzdcpEjTS27HcoI1Tq4O4Kf2y73djYm47JhrAObPSWBXC3WWW
FjkwmT9HNgxm37YQZaXdtjDHIDZbwQO3tnHfHpGBATrkgbgXJ4wlmRoa8ktplytOH7VfZiwxT53N
X4Ibetb3hcUY0EWgCqDbD87Y6Q2laG+u6wZMd3NfukRm132OmfI+3NUyeNq65gZtFldKVm+U0PoS
yF5WcfKuQjbyv0BxAbAXAJy4C6H04OOOzRl9P+Hkd+EM5sx8pxT9xqDNYTDi3TJUXIAWDuzEQTnF
qWCXF1t6Jh/8B+jth8nVeE6VhpWdRjWZumgNAk1dTUdHG/qbaGxin6QgrpdNpviXF712slCc/y+T
R8BnUg+l7BXkhGPPZuYH+nScMsdY8GUxaxcdvCdIAGGsFG4SF7iiWzyXzFClbpLYgTyMn1TRt6A5
3wK0YHNZ1LllxTFaiO4IejIwQMXXdZPGzsmsa9StBpCvIk4mPfGiElgyCTAW5dixGPWK/iWLZLfv
I4GNEYrnlmqNhRZFFOJbNpp+UVShQxLgPtWE7uMEkz1yr93C854cmkY/TT3dh1bzU7AHa9fIUjSM
8AIZAZkU7sKC32IGG7kOVYrTO0Chg+KlGTeYEfqhTOpVGmoBAwQji21k4Abz47L0tcNGaA3SC7gN
iOK4O1xiLt1qbBOj+sQ4DO34UEfzgxQBe2u23y+LWlPfI1HfweSRbzdNtZWVMOou6WrmAa+huE2X
xgGjIaHgdpKV2wlI9yV1hX1FbuTUMqlTZ2lI8ODxsE1fo/X7QPTPy6v5fvR5CwCSaR2A/Oil1nk7
W3R6Mk+ZWrs2yMCIJ9Prefpi2TbPNads3+LOuDai56neheMjVb4QGbs0P0j1ppi3ZhmQydVnv44C
vd4MmsATPD9VOAlIqyE5YoFLjG+va0c9IuCZB7036JWV2WEYXJ3Uz9R+uLwJq3KAFYeeLfSU4qU+
3efR7rW+oWntVnno6FPopAPopLUrUhruP0jCkmD00YKJAv6ppBhT++GQ5LU7IdXfzQ8meZvC27H4
cVnMueKo2DGk68B/hGlfXow96mSwwgwMC0NuoDyLVHMYhtk/LGah1FwQ9oDUxYN6tkwCUk7c1WiM
GPNrG5gEB/RBgRd8iF+iaRCV+c4vHrhT0A6Bt9rWzkelFWCJjKgo1mgPCuE/sUBnJprsTIE1Xds7
YBnBM9TRCo+0HXdEdadledkCQMncFuGXmr9dPpuzyB2er43YE2tBtukMxtjMYgABFD1QF3VPQ6W+
AGBSfA30HiclO8J+XZa2vpo/0pafH1krRQkTLc8gLRkwHIkRdiM3vcsiFtt6akGwIGQ3kR5GuHbW
BEttDUgu1Vi7MtNupNzylerdHh9M9UUFZLOjs58YXhSxul4WCh/xdF0aOloNvRtqRC3blm1iPZiA
njYWQWIkLmOJU4v6gFbUT9XAooiSL4IHwPafSrQAcm33I6DLakBD2fNGmmUvIwLlO+/Rxm1FKxpi
oyXljnt1KiUch2qKGNzeHJ3ZBuiDTUty4Zu56pS+Tqnx1Fcv6Jf0svAeaKCfk1xfjxlQaDSkRUX9
NOfhGvcx6unHtEOMudbFB7fte2mGme/8KEq8DE8gyElfS1Zd9xn17Rk5veEwjpPAjK1sOcJ/ZJzw
+OnoDeQyNYC/IXFaoXsAMLFPiNsiF/mH1s3aXOTBLS8pp8NEkwmG7Zd6JeLj05VWtZIkEqaKUBpF
t0AvdVCgWb6jZvSpG+w2o5kpKFCeV80wKwXHX0d2gIC1hbczit2UFoqAmJ7cqx+zY3mJ//meep2T
+JjA2TQ+ImGfbZ8HR3fuRQP/57xnkI6JXhR2EFvhH861IJYU6+g7AU4XZqAbJ7op75ZxJ0/3o0Pv
ai8aQtQgvimetpkjidzlRW+43Ub6wYaO49HA2Cq329FgjJJWoTNdPdR7zbGurF3mvlZv1S7bhP5l
67SmxDoay3Fj1SXE47Meo4aO7KTDPkuPwKPd2m4RoB8SALSlW21TQSuKUBpnb+PcjGbDxtKob1xF
V5IT3+ZekjjG7Tu5LkXh23nlAlAex4tbbtCReTftnCpKj8VN941X9w4Ft5WZe2YAunPBa39e5eZk
LV7UkSxDSXFVv9Hkrpj/c7zOAvZG3wxHhoKMtyLfb80SniyN01CFMEM3l6V1b+By+GFeg9bhqkKE
7oCb/LELmud7EXzJCoDv6XZygVQJOsJBqSDTui+2ANoAXu/kxnvQAmqFQwHuSjZj8B778qYMXgR6
uhizs0tBZASQCgKoMzCMAVgO7dRAtvJpf2U/NuFBdTtA2eJhna+qnfA4V0we2n3+yOM0VU+YnNXL
cZID4vzbwUVaF3tN3SiY0RRyO3hAgz9YroimYuXlPpHLqWw3THYhUchlbr1Blvrngx7Islhd19e3
NFpjABklUU5/chA7xooNZJ32Ck1av4qDBnheCTxwttv4/Y9k9yO+YtcYahCc47Jv5+f4Ry6nQ3ap
aSlJgRLYvGU/kNpAE9oeMDW+4o5+mTvP9yJW4lWBQIZXkM0G+MP3vT26lzqonUt1UZxBmveGKV93
JRUYUW3VYh/J4JSln4GxWiZ4LiaXuPa+9W+V3eTePryFXrgZvcgxb9TdIXn+ZTjT++DFTrQJ4uvE
Izf207MIc3rRkLMdRtkSQynL0BWfsBsSPbFSVcVNqZ7q6SEvg0l0O1YiQqT94O2hwwK1AT7ynHUr
o2GmNy7wRzxM5i8sPiQ8RKIm4vMBeRhVoCcgQYXQG7ENdxukKlWqrCTAsYwB3J1sZ0d9BxPfvRE7
1eC0HoAwHNOb75hodG316YCLifAakJOAP+Ykx4SicD/JQChDY9S2vovgdvjGrRQkomro6mYeSeIe
jgTwY0oxQhL1e+JWruWUtuBxWhVh4CVE/lYzzlpAE5b3YBbBedH+OZZz9D9vabKzRJ7LqhgTU5RL
rySK55xD2pQo4fcTNC+S9kb5oNItaI8nUU/w6jOENBZuM8ZgUKPkNiyzCtKGpoGn73P0BiB8Z4Hp
R46xs/Zx7sx+dxU7N6ifb8ODuVMFLsza7ULcgRF+MFGieMHFOfYU1yM1oZGmxe4mw9qyDlPfg4ge
an2Rf+RoXAQHztiCshFypiu18HoNXYKO5CoBbOTDENj+rDux5GOVfgysIteefNXrU4G1XgG1xP1D
g8mSwACGCR9isDKJlayC4hiH9of1ECHo2qMA502f5qbZxj+02dE+MFj5JG/RWfOZbOz+X1QXEQew
qsGMetbwmkWkUOMJX1DMu2G8N0MQRug+umAFS13V3SM5nAmfCmpNVQw5YQHkDdY60LBnlhYlin+C
gbG1Jx4pgf+WxJmWJNOBwMQgapKag6GEm0G3MZxTuarSvzTGZ97U6AQUBFSr/umxVO7WSF2pzX0D
qXNfeQ04CNRfk+JQinixAobarop91DK6TnUtdae2/uV3f+UVxtzawuCKYQX0SHAxTQOfv0xLsLca
Zgr6xc5pRd1xKweI5lLMfKJDGxk3HsS2QPkJcZO0wO3EzmQ4s/me5o9CKLO1fUT6axn1xMMga/zD
UKsRppBZ0oKF01E29S3ZhRv9IH91fu/XbnxQbe/y1q09RScSuZMz1YnZbQmJAB3zoCV3wx36nxn2
cNuIOlnWzul4dZxb2C80W9UiK6Gdk5nugGTi5eWsGNCT1XAOoNq3c1dEkFDbO73N0X3slZ1oyxZ1
4nygEyGclS7q0WDAQWhdOTDuY4/5qSfl/uA9ToH5dXk968eDiSodjCqLXnCv3ozRc7mpAMmhfOJU
JGfGIPA+HkFoaxzmd4GwFU8TXh0AYCEKmFJ8RXRMDFpHeg5CjcC+lf35OtzYbt046Y/USQM4EZfl
rarDkThO9ahWa4NegGg57zWvTXtgIImOaiXhe7IiTuOykJSzphZg6qDecE8CMC+mm8Z0lABTBrbT
+dr9EpLUTrVPfutPl9d33n+ydNEcLZDTxjEaqDGXkM5cjID62c3PfiO7wNjz5MfqC0C4vy4LXAm7
TuRxiimNTB5pjQ0d7Lsk94E6r2pOilmqUhO03a9JAv7Hd+812lDt5WiP4h5tHGHt5QqEN8V1Ayzt
ECnQryrxunB7eUkrHBrApzySxL1nqqTSWVIhyTikkjNcGYHu397dyrVTbzHyF+TOlepgHjX0maiK
vVLbPZXNKejcNKba2ZCN0XtHAbFOeJsFvf+bmY6IT2dNUY+XySkqzSI1H2JMGZGPch/fdlvpIN23
gs0UnRqnjx0r4qSpsB4br9igOEWByqbXdt6A6cnL57bm3OHcAAOCsSaEi3xHTGd2aqJkdFnQvAGi
UIRcFXEyf9w12/d4U73ZB/UpfpiuUyQJsp/ZJDAuazmskw/gFhvTsm3sAR9gAYEzat5odWNIzlR9
AqqhLFCd+yTkc25vUDnWdEAQqi/Crq/vBn3+pTjeBO5CNsXMAH62bMIh3U33RqBcW8F4bezkr2LX
O40fb3pn9MONctU4ycYMSjcOxlvbecGcxj84SUffYnA+Py0aJk8TvmW2OxC93ZNKgJXyndU5W60G
yiB0cYOPlO+1z5qEzonctG6PtARcmAADODcxfJgoRlaUbBOPbec7WchFtZb4BTfJH8HcUZeSopvt
CMEzRjN2MmJd2Z1xXeli45PaEVGSrnmDx/K4Y5XkqsyaAvI6RXUGVC4awFUBBqS0BWe2/KILO2py
Z2ZJU8syC2cmT66puG14TZKrpUCO4rhONlr8efnWrr5YRyvjOxLQ6pWmfYWVfURXLXV+4QXBrZ1d
OL2eDJIrAC9fliha4eKSHD0kVSUpfWRghSzdlrXXENR9NoXuKpJTF79Nkbjltbi0oZw7ZemAsNC7
RVOY08ne2PyMurvLK1p12Y73kHsbdTAAMV2BjHQvu+xX+JRfSx+pY9xo/1AWPdZ7fuyk7bSWdAo2
rwOtx/hSKDd5L9DAtSTZiQzuDcwN0kX/b8c28S521avSKwL0EXXQiGzXbhpn2Kqv5OHyJn5nc84P
CmgCADU0MHjOHZROgatkmFia/Whcmdfaq43scevc9cjFAJ9rU7uvsJxujtSuvAVy1vs/pJuw7j8f
wJ3iQNMsKROcoqI4Kt2jZzYGkWEq2N7lt5wtEyVAjAsuAyjfu3+k/m1XmdKMXCCoCmQHoYtjiyCR
VkNKGGSkUhdWSIQQpzcstsdcZhYWYgSoi7npVxyDDSu5k7zcz4NhF3mXj27dazoSyO0cS600jG0I
1OFgONPgvL6rTvs4bautCMF1XU2OZC33/Xj/KFJ5DXi33MqXQ9/wmZ85sjs6ZNehYu8YgCdx7sK7
z/oh8jsUr7K95mIo9fKKVw4R44fAhEAdQAX3CWels6wJc6oCQM5A8dpB2dXrdbCuXRayvGGcplgY
m1gmlZZMBJ8sI2Y2d6lNUCKiDaCNgiZ7Q0vu3BdOzW6FSH9rS0JHFgryYBBaKsWn+wqUM2NuYnS/
Gbk8PxodfZ5wpH+f7UQL0x8h3LPNur6sqhyNg0MCEkCiXnUGQbhibP965zBdhqYidKosbcbca03T
UEnLPsYrjWTfhvZm79IMve9lCb6HxrYeQkLpU5JTXSB45W1DQxv8IDQ2oLuBpwDrMEfGLKkAv4S8
iyyf2XcNPMD0QLOPtnOz7P7yOle8+xNxnKUmEZZvEohrJlwEkG5LtZ8CITprPQUneVnYioLYQI1H
Pxj4g9GUw108AHfXrFgqfDPd9UUGpkhRB8yKk3UigVuOmed6HQMh321qxVHKDDNPD6Q4VK1onGtt
346Xwul6PMBsZikEGfJ9C0y/Mqr9mV4rVQG0+n/IBJ+sitP52mimsQJFr8tmid4WcTb6TKLRfT3b
93LZqd7lY1qOgbMauGBLBzamDZdH5vQeTwUj9aRDXG/fl8WuSb6EOfS17UPyFVaCwDChG/ZURE+z
sZhUsDy01V2iOwPbDoDtnh77UuATrLkiS7XgP0nc3o0hhuDmGpKmIAyK3/Omu/45o25h+voDeYzu
6oAALTy4vIPLL+V38Fgot4OhGoICIINQK90WME/yndl7hHlT/BCLAP/XLtUfWcjBnW6lxfq0jCvI
6sbHZLiyRKXktZgYPeKLF4DmVBkYH6cCotKcMRCt4dbeVgBk8IvDEIzw5XQEFHgbwWTh2B58fCqo
D6yp4bFczsufonhEzhRykwgI6+ZrCrwkWRIIWXM8FhIr4FhibBlYltxRDV1MZ+THYDEiLxy9vAVK
keG08ovavXXgkBj3ZX0/278vK8j62v6TysdoxZz1aruszaq+6lx/VRvgubYiEDaRFO7khiq362LA
2hBuBlkNJzyvrjRLBN26pu0A6Vx60tGRfjYkFi4k1hHBYkz5d5Vvh+JhBulE3ziA2Wrln5d3bvVC
H0vjTLwaE6XLEkjDJInxMbFMv84witahPTecXUBuaf6Iq3fXKZHu6mVb7c2xm3aYFWp9zBYn7pj3
7S5OC8Mbms7yu6z+uvyJa5VSdOiD7xLjJYCIMrh9TyqtnAoDrEpzpgI+6ZUh+GbA6E5BfjXQTwzQ
O7RnQLnA6JfcHzptIs5AkfFi77N1l8fNTlLIFapGt7ocerUtGqlb3cPjD+SuFhhkADa80D4Zh3GT
3g1BtM0RoZHODbfksdiVV4ASTwM0A1/emTVbdSz3/0j7siVJcWXbL8IMEAh4ZYohY8g5K+sFqxHE
PAv4+rMou+d0hAILrOq+9EP33ukhyXG53JevJTwreGRA2iZGT6BIPlrtmP1DQfRq42f7F5l9ocVa
ommIhSpCBgFmsO1dI9rH8WPQ21a20jVd+rwuVzP/9wtredljvhYDSk41fh3ruW7+rlvv93ds9mbx
Jrm0IXg77cyJVyV2TEr9OHklqN8krjo+37eyVH7AhAOFgBoiICZLhIMJS54N2R/5KvWdh4ZTV7ta
AUcxKor6hjZ7DXCCaq3osbS2S6PCaTUWqcxAn8XH+rc0edVTvJaPdI1/fPH+wr0F0mcKYR4A3q+P
SQOWhY2Tggjv4sOb3HOzYYaH0/LKY+CZqPlxW3tea1suOQeoKQw0xDCrB5TXtVVmdH2mmnAOXiYe
q9CBa/r3KacrPZWl2HtpRviSzcwM5KSCf0TtZipcfNN2P01OZYy2DAE0bU1nZdlTLtYleIpU04bL
fxxybJ0hweQcptPwUjpkJHZ5IRtOSqJzkRag/OpX0qq1PRUcRo0CEhIZexrIT6z7TLpNPayw4C0l
ppf7KTiLpBrFJCdwFjakz72p2lDL3jRG/VpHvQck0crxLdVOrUt7wvcNgEBrBpDPdMiLq+1T3wAN
pBu8NP7kjDv0F0Hu7d7/1udNEiMKKJbmgQXwKdyMAqMxprMmgEWaSr/GmH/PU23FxFJRH1x7/9kQ
VlVMipxYErxS3jTPpsO9/kFBAyO3tW1w6J3OlV35AUiolTC26B8Ez3VTmxluRJg6D8EKzAnyHVaZ
HyzItkpBj2a0xj+8VB3D8v6zI3x0il6YVZ3CTpSxt6Z6g8TGjkIJuVFHSE1DbU3aqH330jDuhbyx
y5Y55pi+3T/HpcViFmGe3UTyChzSdYAhLNVabgFzpmWPPDmlxqssr+zn4jle2hAeTwTPtKbPYcNQ
neEBQ9XPksM8uuOxPT11u36f+elm+FR+BivfxeLiTIBzIHIIRJu4uN5MQzPJkOTpU+MHfQIpkaa0
syBYqSbdXEEakJyY/wXnHB6iqMddb2LZDkrLSJg4qjHsBgXMVRS0d8/TKvxjDotXX51gSHhmtExV
AghlQ8rhQH7W/vQl22s7cqxjRwdGHXQj3fa+e9wmodcWxSdG3DZanMqwiDaQ9rXYDm58Ho/hc79N
7ew4OOBqcPIn2WdvCgQG9+VKrL71HcG+cAHmMeb/GIX9aCedrZfwPd1V77GbHMzXMfQwi4ohcqd6
VU+TZN9f+o3zCJbFzzNt+dAqERRUzNSmyUeUl34rraxvPrA7ByrSXtYB4zGkFmEE7by8a9ALLiFs
NthFK7+HyJ2yGq8fvoabvU3dhcUJd+CAdSW4BnGsm/4gx1s8JRz2a7Tsjv+ZARj26oPpWy55/YdN
BfBy5pUHifKfovpFslvyJoGmKDY1SDFsEG/q4j1Y45Nf/BoxZgTKZFBbW+JbXK3CXupnG5VF+y0w
iL/Aw3ZupbHcAmbn/8OC/jMmfh+9RRK83WAsIr904JZyZoer04Fz8eXGSy6MCB+BEel4HhIY0aRD
oLk9PcRG7+UAdNbqvlG8qfyhSl/uL2xlFw3B/aN4skYlgE2LqdB2TuOj3uOBmViF5IFfq1+57Be/
toslCglhJgf5YBQxHJI8QQq0wvVerCRlayYEn4+sOJqMkOGozO8mpFQwim2EK/Fy+cMCnwjq3dBo
l8VnAriFMIOtYx26dZQgy1gdC81uO3sg2yDd6ezVkEInlG0SggP1rKVuTG21Xbn3bstR8+d98Svm
w734zDCMUoKNEr9iqHcysVWg9lSQ3STfouGMDjFIw10agexkTQtq0Wku7ArZRFRjIrlsYHeMX1Tq
qMkW0mIuaD/v++bt8wHrgxmU3KALDlKj+agv1tdMHXhOA9iRNMz8aliHQkFfHxQuCFUgeD5mEApQ
XKkhe2gE3Dc+r0H8GDG3CXydYmKCQpwRAeWWPioqbCeVuQeTlJvKrcMH8hUz6btw7QJePMr/zGFw
63qpg2FWxagmaHMA9Wn8KgfFDcHz0TyXGKKq89qNCj/L+Y5HK1/k0lleGhaCDmVyM6ohDOcx5lEI
3YWs9g01eO7D1bHUOZjc7CnmYTATSvEqFBO1tGsGQPJhy2zA3t0DfW92E2QSU3ekva2Xgzf/+7oh
p0RJt/AMdzJXcrjljb74DUISV3W8zVOO3yAZcfBaGxJ/yGguufFU9E4ug8KWS+G0CQdz3JdMrc/Z
UG9a0+Qr9aBbSNHs3ODzBJocSlaYyLg+cSVKM2By8UNkGjtB6/bdNjZ+SK2f6H6o2QVIBTk2CVD3
YS18zSHw5hzI3OUFdw6eJsKZVyRmgJcUCJHheCJS5SXpX49YzatDs0ZHexdEFSLQVx0tK+O0wjaz
r1C1SMhPa6aGdO5/pEuxHmNVSP1NTFlBK+l6D2NpIFJR1nOeoe87WmyjDqxj4/f7Vm6fcFgMOG8Q
hIA6M24EI420ZIoZI41Se4TYITDfcwNTlXoLPuio7ej7qFLTCUz+fSiLL01jPFVaAOrnjLwFrUZW
ItNiWAR3hazMj2YMtQjhd2Y+UtQaLdGkybyABM/MmLYtaKYkDj6igD1pXebpQ+aFa+wWi3n6XPPT
8JSECMfNsSYZ7wkI5J2kRKt52LBa+56OiZ21z5PSukoY/YKCpx1bbz3K2H352ca4gXit7ho9QZKm
2nSNsWf+YEVnxpmADAWoQKSBgjOPRlNV7QhnZkO8T/qnjIwbcJDaQTCcirz3A9Cz3feHpZB5aVHI
mUoIeI4juhZOGU+VTZCqNXL6yfTW0aU1GvklD7+0JXi4IrXToHLYSpBJWxx6Y+V7yVfSmaW77tKI
kDLVuhQ1igUjI8JvHFc2C8GMvw8iPG+9+3u39BK6NCVEvSJtuwj6Jui1Y1KnyT0rtQ32NUhCV8Ub
D+QYAJushPxlk9CTBLvHPPIivKZjXrKkp1idHFSwFDt1ou5GC2BDap0CChGC7JxI0wpW9c+E241f
oq4E5oo5bxfxC2nQUUlNEZu0DfvQnNHGE/ZQHImdOg+SNzrBzjoMrua0bnYs3ckOXjGdre2GPXsN
vlQ/tZUzXor5hqYjlYJECOragiMBJKKPkYKATLQBDVLzxMLVfG3RWdEasMBcC0C9iOmByvukY7gD
4fhJe1b8Yh96veUOjurrm9BP3JLbmEO/71BLvjsfKhhV0D+D2Or1FVCUqBsUTYv8hRpj+ZiNPc/c
BFFTd8HEBC7bsNWfmwaS2PZ9w0uLBc0GNCjBOnHLCleXGVIJuU+cbDwnxG+he83/5RaFvAHuULQH
KQYYrxcHSiSeM50n4Lz5Jk2nMHpj1hs1/X9YCbCBODIFxVAxgk7GMKa4SvGBmOyl6/r3uAanHZ9W
Pv3FjAdsUsY81A0eeBH621pBEMoDJJFT66hHHk0eeO6P9abuHmXdKxSP4JFED0r/+g/ru7ArxOto
ULqIR9McQ3PfSuIdqZ6LbA3OuXQPXa5OcMQ4ZFOYzXLckaGBxYoYv2ajW4tpuaOWueGzslPcKs9X
yPGW7WLMFeOloBYSw5vO84o0LVY3scxhmfnQG9QdJ+kcYDonVySf0t/393MplCCC/K9FTXirBG3G
egJdc4cUIUArJ6tb64ctpjiXJoRLHa87raIhTJhm4JQdviwvCh9D/lFSJ1e3KiaQMIR5f1lL98RM
Eo9J/RlnJG5koJd6M8U63KQvPFP/hCYMelbcJX17YugdtVp2kPm4+/+yKm6mhvs96XtYNYfzVELC
71GN3mvpsdG2YGCttBVvWYpaF4vUhI0F9VqXSATmePxSpA8R0QA2WIknSx55aUP43gogBmiowoaW
NLYEvgMtslVQMdejO7be9C+1uUtzwoc3ZmYyVjLMGdG3FKzD+eCtyhovPQFmTjcIAYPeDX1vwQhJ
wrZqkEg4HZTRmK+offiJiXP6g02J5VuFkr8MhZmcAB+p0Y2rQ+mc5TKII3kS8kOnx+2+CXOyxvOw
cJyz4peKLhbknW74js3cYmWL5/sMkgwwUIFxBrNfG3ld+hpBHgmyLgoeWWTYwjVUo9dfkB5FQs4r
/SCZlfoYZvpDOgCKF9fWZuxV7iKHOw4QjrNB6jU59z+SpWWC6oUgfwOOEjxP1/dgbRhNmaV4Kwfm
i6k9QhxZWSN1v+XMAoH3pQ3hyyB9OeUW6uVOy2JAZydPawt76l/KMt0H/fCqtoYd9RTCTZg5J5aT
ZL0t54oNYOd2hDzlQFQMfHw1UA68v/iF58bVDxM+J9MAWUkz10zr0LPIO+/wCe3DZnPfykJQh2+b
FHpuM8hcrLXRPm1QpMCjUq1/J/VrVL/d//uLq5hTjFmlHB4rPFobXW6CsUE6nFleVdltndpj5Zq5
tLJbi66CsVE4rImhZpH/n6sxvtIEDwwS7FXpF2AFZrryoFgzMW/lRVlS1scq5gNMdOaL1TMbaury
GsnCmo35v1/YKJK6x8wjHi1m8btKvKQ4D+Xzv5zIfzs1n9iFiVoxu6YE4MQpSWRX+odZfA0yh9dr
ifKiZ12ciHDyTFGjkOqwk0P8jLzF/cqVtvT3ySxwhy4+kkvxSqMFCkPQi0QMxBc4QjADmeT9nVoM
gASk6EjB8YK6YYAOpypo9RBLKOiD1W6HxjMLJzU+tUh2gHkaOEqFa1jT5WX9Z3O+ZS+PJ9Kp0ltA
pZMXS7HHjY75YO2z2FinabTj9+ZggX/p/jqXnI7MCk0QF7ZuVX9SSrJWK+Y6gHRI6UZCNWCV22Ah
y6KXNm68TgbTazsvq3IVGbVNd8qOAXuDUBjUAbq1t81iWAftL4h2FLw4UDO73kYMChlKM+Dd2zm9
K79Bsb230VsDTRG62QfzLLujLT20gCasjQ4t7uZMdIAq71x6EPwe+i3hjEhGYUrZa9G+HL6abKXI
sJiW/CFT+H82BCfBlKjWQVIFT7eNYbNt6KmfwaHzrU1k0+fQVVZKj8tLonNTBlmHIRLKZ5XGomjC
kkwF6cYPnh3HdsUEFDpwIkLhBHIa4FoHbAZ1BFO4iFsMSowJhHCdVGLVG6j19e8YquzfNTMrt10Z
qF/TJrd2AYulk5EjscoqpfCyiZfboJCjXRjX7ac2BPK3Ki6CrayEkx9LeoiyFi3IpuhDkJqFareX
6dRj9NTIp89khOQNDYcU7jFocgmVO7PGjEHcHVuWwkcaCpLdplOPzWhI57oKhtaWzXHaVEoVflNj
JT3SrCufgrIZDlrM2sdUqjuUO6MS0kdJZg0+65rQDWX1uzklUErNwQKl2iryt1cw2jKkGz07Ff2E
8sWQh2g2lcSkmPiF+IJpTxAWf28pGGmxcfwZuUq4U/RK8awAj0y760xtC2anokS/s6oPjJD5lwXx
rgetuqtWXZ7bI+hW3dwquF9RvfblnFsZ/kfZ4Jsjlw80yFjoyFNE3sJ0MvecYuDZloecMC/Q0rG0
tUzWDmopB9uQW5AWKRu5AWUINtHnWUpcvZ6kz0GhmbTtO2CnO0PvLT+mPdtkk0W/ZG0EIIssS68x
kqevE+hnz7iBNE9SItJhhkkDLylrjVFzSRpqvTcCXPdBJlDSDOFAH9KsU751aa3+0gomP3Ijjb2i
VhiKFQEErl0pL9KPLKEcI2xWkf7MA33Yx1BVfo8ViGUUuTI5NR+zI/7v3TEyzdxpU4McA2lU0NUn
0c4c1PioMr1y62LCWHeFXuOHVan0ieehFdtWVxPQQmhmyv0gC8N005WRuivUpn1KYlL5ECu0Wicm
ZNxLPOdfjT6SPVhrckdnQb7hiibXoO/X00eglppTGoCYHNLDc/5sDeFLmGT5c5FPtHDjMip3XVFV
n6FGI8uu2yD6jIuIDrbSNXi7MaW03uLEkPx4Sst90MnkNe9KEuw0njBIRanTExTocz9LRt2RAsl4
0o0q2LUKkrFNrwEY4oElLlBsmqPp52hxMvabtGmGp7TsRwy/plZw4LqUbWkgdduAlZJiG0NVfM/j
Lnol2BckDpBIfAkVvcndHKIMr0WsDS8qtHa+WiVk/sLUkls7LuP8NSd99U1PUdK21Zy2ph0lUfXR
g0DhRe90Ztl5SSAjIGnZg8kHoH66fvDTouGvagVWNjuU6uL30PPBUwCjeVUpA+9JagKpYGcqGKq9
jFnRC0mC+JAxPeI2SdvgRWExvvmgQ44jF3Ka2xFYmN9JHfJdkGY1rHJKH3ipBqeQtPiAC1mHTMY0
arsoK/sHzhP5cywIZnSTSsNP180ggxRkYZyyGhVVW4GX7aqASQgdtE7GDcMA0V6rpeRxjKcO0FYt
qnaJEYV+rneqF+gTJgW1oeIPg1zSX6qi8bcS3Ku7zEwhFRegA3XOUR/Lw7GK3LIu6m+hGUQnRMPO
leps/G5kauVPGpFQm8iHyG6MMsZbZRzDB9YzlA2skQabSouzlwHh2pfjRu3BH6CFu8IqK98kZnLU
yiJ+loIx2tKI6PgckhIfEo3AAk0g55yOU+9DJCj5zKxGso1+6jyrNo0tlw1IC9FQ7926HjFbKSlq
U/lQuAt9bTTMc69V3GNxrnlFn+h8U1JaWw5Y73Sgp4nSWDaHEFHrqlGTRiiI1cBE6SVQ0XavEZAi
G6wljhEaiUeVJH01Y4Iafd4M0oQQptejMzXaBEUDuUl+Q6MYk+JDUbXvVWEF3kjq8tPQgnbbR2ni
j1rafJJQareVbgCoLnWtVxt16YIxkb9FuTR9QHpc/1EUaugbRlI8AQBoHMLWah5AvT/tFDgihGwl
sPr8faqlXyTFwsWNgTxuBRpSrSrzqgji1vq78tf6ivOL9sKG8GyPE5X0aYmstW32cfdRWy/gFb+/
jKUk9cLEn8T5Ikm1ghz8mjVMqNqXKIUubP33aB6kG5A7QnkDqxFbCqPcJaOcIX3LlD0bPCljkFla
S7XnHFDMOC6NCIfRk5Qbcgsj9Cn7Vp3C07SVHOp2Pu9t8Nh+k7f3d+0WyD2fzMWqhJNJUt0M1XlV
3FEQgR6n7WP/ANTVI9m8Wa58WEtFl1IqyIzIGGoAktsS++SyCY4jq0XeNmZAk/BHU3rq9GNonqc1
CYw1S7PDXDhEhdgR5dFsSd5o0TasTVujT1OyKf6eV27eRJ1qGAvF5YwWzLWpOM102mcwFTzFZ0Px
dKAl9q3DVI/8DFbeykuJ74Ut0c9VpYTIQQxbveKa2mnS/J7/y6cENiP0zlBoVMTcuh6g3a0EaK23
5VG3CrvNVtawWIH5z4CozJTmbUHNaK7w9G8592n0UAQbSlZ8e3GngJcCS4EG1k0RGWfILK+abn7f
GRse+lKVQG9lpcbzhyJV/GAvnwjq9dETLR1qnuCJoNuASPv1l3Z3BnzeBAMF1IlcwwGRKv/S7qlt
bcrfuYPb4k1TbLBDsNXawPwcufdbhAfmrMCUEDOInZ48T8yXgWhSjE/V+pCBSsX3JYETYvS1NW7h
pcgLHDo8haIDefOuhbZXVCgzIlVqNtWQ2Wm9Rp63+FK/sCB8ymEHrkhrhqNa3fi1VH7O+vWWHNiU
oKvKflhp+qi1a/Q5i6UWjEFBuRaIG/2G2LuJG9Io8Z+jVUHbZ+OrzrcmuHSc8My+r8ThuW4snt2l
MSHwV40RdyDdRL3XRAGX7fTe73DDmLrPou3APgLtZ1z9XjE6O+c9o0LcKuoYDaYMRiNmk239M9uj
deFoP2Q39oZN/rZibl7DrTm8O8BBDbSoWIbQ5KoKA8hgO+pTfSBuuvvOnPDY2kZmM0d9DPxmh0aX
eQrPax3RJQcCtPD/LAu7a9VTFAazi9apX+7S3+FB/lG/xxtjBUr3Zzzu3hKFHc2thAV1BEOablsv
xbs/bZidgZtds+nP7Kg/R9/x8juFOSiS6lXC8sWCBRBiJmqPUPxAxQcncHHnNYZUq1qJAz0Wz+3Z
fNRK29xUKECDjD50oKP7OD7wHbXc7ONfzvbCshAHdSsqrGh2JWjd6vYZGbKyoS4x7OKHCUItH5Rv
bvPAvscbiB8quxXri458YV2IfEwiEi57WK/eOZ5n27Ni2Ok7d8s9aMb9NSL8pcwCIB5wISClnbE8
17vMmghK3jNSvQhOkNzg1G/LDWSogrX25dINdmlIiHv9WI9WPwPIpfq1q7+QcLdKz74UvC9NzD/h
wmPiCu7K5tA6GbsB2o/g5P2HvBlQDvQsIS4HVh/hkygsFPDUGWpr8QcO1ljLs/SVavFiPvFfU04c
wFCarJGVHn0paTIP3Ez3LUtcpWAOiddIRpZMYdYY2j0AOVg34KWinMwo5ECORFFuZ4AS0dFOC09Z
I8tagqjQS0PC2ctSXGtZOxtq2vKAsl2yz1E28oy2aR4NSJM5dd9VeOjTr4OsNC6ddD+ljDhQoVm7
CpccHs24P0kuAFniUHDakqmYVDwSjMSXVcxgRc8h5B+a1BmUlTrykj9emhLiSF6qFeI4TM3zOow8
QRpqJWVbtgB9CmCaQbcm3kIkTTMjnovhbbMpixPpV7LnRQ9Bf/p//7541+QgLK8H/P0q/xl3MeQ5
UY+adRVZ6d4Pe0uzcugmIOMCSAQYFXGYC44IxEYNU2ZPXczsIFGQfD0ETRaqgu0Ebi6wt6oh88Kk
OGAe6TSafDc1HWqPvR1DaoZMss24te2UUxdYKC2u7MXSvXv5AwUnbiE7O3XzXnTSh0kfI7rPIi8q
MJO/r8otWcNXLm79xX4IwQxVXdxDDD2IBHCPhrU2LUdHLbYhSnD3t34pMl8ubP4lF2Ezt2KIo41Y
WIx5CPLWSidZ9u6bWPRTiANCWxaQckTOaxNcysFbIgNOGKuHKFHQc1/FNi3v138mBFcdaaGhzIz9
6jBbgqlgpzvlfugZXuXSc7eT3Pw3e+1ezJVwvVh0oBdLE66EfoLEcjmfE4bX2Kl9VCUb5XH7p3xQ
XclV8EhKVs5rMYL9Z9ESYBssT60C4EwA/qCInjavjeHn6Ze0OUjZ2mDZYp/vYnUiiDHgQZuAQA62
dtOBPEAxz7FO4Bb32K75If9QbeMwbnVkZs/TSsdqxWUsIXgGGKvmlQqXiVi5LWJ2oFq6ve+Vy47/
fy4j5j4NUcchDrCRFu02BeGoD+d2aqQrzr92XkLgqPqk1pQAezgOErAttpFDcyxxtf6Fx6n7t0sC
MR/kuGf5nbnbLHjjVFo0kSXUu+Oicbn61Bkb3EIrC/ozRHP9MkB/S5WB1wJvGIU0/PXnTLshjDIC
0l6zd0dPO0auuiNu/jD6qWu6k2NCNWpwbAiP8cLNN+63vWN6K6nYLcE4piUuf4Swrcwo9VqTxxSs
YjGIfHzlu/UQuM2R7YqddTTt6mfy66Daybl0zef7u3zrm9emZ8e6iJgK8qY6qbF+HRnTgBlBsjY7
cEuQKaxOCMqkqs3eVLC6NgXA1ta+fo19+vlD36O6uG1s+tQe2NfsqXhtT9N3Os/NOooXfLu/zlvP
vV6nELaNCfxfMsGPqDESGD/Gsq+QbZYdClB03re0EEavTQnhO0zlHEU8mMJj5xPVLfTjyu/Z26F/
l36bW+25TTzjryMMTGpghjEhlGwA1XR9ikk+5KM5yqkTKdDi6hDV1miZ/8Cvbj6UCxPiKTIGgd8J
JorUVc5olWebFnpqxvk1Nuwfsh39pq8ftS3NWgboGrsckTSCfh37Tk/dA3jz7+/y7R2JyIBZK01V
ATSAjqWwYh4bJSlJ6mjKXuV79JJG83ehr1FM/QHQXy/bkhWMI+KfwP2Cx+rajo6W8shkC/2XsSj8
qkumbd6jcIHQp9MQFECReYTCVXQKraiD7kyRVSfO01mYhbB9mqlZsQlqRYqhRNNpHh6o6YsKgORB
jSGYaqto823RuzaqQ1GW1kYpqhI5EueQj4mLWAI9BmOj6pCS6S+QCIwhSdaodBc3TYXNRq90jeDo
NjfEUpHczIL2IGETA2IwJmFQQ9DeIQnm2IGWChytaaQdb2eDGKTyVJVrG33s+Kbuq78Wd9NgHkyR
ULjB4DIGwa/3OzM4Z0kZAqiuooXZGkn4xRyhugtpndy/70LzR3FztEAbgqoPr6cbxO5gxSBljZFe
pV0PzgolZ7uopKZd98Pf56WgjJyHlPHOBtZInBWOS0whcpABOtFYNg+FScsnNW4xfl6S1VfhrbIs
htyAB8XII3iiUCgVtnBgbcebssKN5eSv1nnm6tAVtwNywm5iUCy2IPtPDiHkR3QPCh2/oeS7Wcth
F/b26jcIMVBJupaHHL+hjw+6/h4Zn0n+D5t6ZUP4NMdEDjtQ5+TOlJ+D7lxHfsxe7rvI7e14tZWi
SFk9TE0rTTChTaOvYOR4jJqVNGfJBGaN0HOb+32ySKBucC3HLChMSDEmQKjxyPNkZRULIDCkNhc2
hNgNFVX0diTYqLw08uLH7M08yDs19JT9DARTyplb8e937tKk4IQNA1mFpcMkoOHgygP0YQXUuVBU
vV6U4GKhrNFCmi3UB+MFrPBAzTggYXVBuO1zt5kRfGdjnzvy2jNp/sNC3LjaTcHvpNRg1hDVOVRi
08feVZA7fuoP6iNomXaGBzoc33pX3vtj4KxRRS1aBh88RYsWl5GoGU31vm1ZBcu0ANtB/hp/KTAT
qQ+oMgGH9f3+CS5cBBRXLGpqM4MExOmuIzHCi5V2dTujZc9jD/EZIDHl0BmoawZQ3KTrYkxLQQNn
Ci15FQVJUGteW+xiFKvLAoXoHFmgPOyz+Fu3xmF+mzfAwoWN+XO8yHdrUkuWasAGZp/Y7775kEM3
jtY+uNu2EYYcMZWHYQQwXdxosjZ6C91Pbcid4E3ely90dgvVr0yMdo4r2ISFY7oyJSwo4mow1ICS
gbD0QaIx2OZfQPDsAA+m0Idad6pppZmysIP4tIByBnweCpEiN0AKyB5t+i5zyvJcEW4nWmz34wb9
Dee+Ay4aMlDPhRIdEMFi+z5UaWXkST8rr5b2yCB+NLFTZHCv0arn+6YWgjDU3//PlNi9D0qtkMHu
mTkjhYR2k5/Hrvy8b2LBueERUCMC2yzIQsTnbKVlyOlKmOB96GYBeUxICIDbuLlvZinWQ+4IYvbA
os8ankLg7Zgl8TAF8cnE/W56ZlD+iN9DdadrrsliZHAP04DZrtMEHOz4877xhT4byJxmsXWMGqGM
awihkba6kUSBlqGVyEe7sIeDufNA7rBpwMWCdpP1JOFJy21In7xJm78vIcM64KEGvnCgC8RXkCxJ
Rg/xyQy8CqGTdfgkmH9/gUuHiAFYzLkAdm/qYgAGCrEIME6A7LR814v9pD6tpooLz8d5FWhioPwh
ozUqvGw01o80A0bWqUBFzF2gf3wgLZ/YcXpqU7uS/G/qdo3pdgEvAaPIGTEyMo9+ix3KqdSLVq+w
sMwGYHf/pfHa2AbWuZuPCvLgvQs9vhNqw6dgW4+eucsctB10GxxG/tqPWajUXf8Y9TpGJ1NWlxg2
yhy9s4F+inuog4duYrePsY+XpfzFeEaHGg8k5pzWPHj+28LlfrUR4h1k5pAMy2G7/5L8HvcgrPAq
W3vsPn+YP6fNsIXQzZZDZtuOn4xNUdioirr3feyPm977CXOwuriiOsAyy3o+i8KzXsgXVNgcctQ3
cDpIiEvHJ/WpXJlXWsBUYGYPTz5r5pmZVawEk7jsQepdpI7SbkYoUXvNESWwc9N4yeOwYmzhG5of
7CBOAiEHkhhhh0c0PeoJw/EYfNzKGeQkpy1T14b+5z0S9lCfe8BzFERq/SdKXuyhqRcVK00FLjQq
Tpd4kDlduZ2Wjkkn6PHgEkTKciOtEQR51OSFAUmgU7OJPjQOoXe1s+WXx+RL5IUxBIO1xl7xjYUM
8MrofGderEuVoiw3MxjlTgOabcUGRL3eNp/lh3HE1PNZB3rPj47Zg4Lot5JpLJQpwQaE2I6ygEZV
5H/Xxg1rGsogMyFc5wI8DDk5cw8eouE7hj2d4Sl/Z66+Y5/JB3uJN+3K9bmQDFAdwDcDrJqIDmKn
ABMcNYmCCLlhjob+iVVHw/rN1e39/V1wG5DYAjKIyIt6j9hRNaG31CZ5gqdz9a5oX+jfDwbiPYno
qqJOh1FKcUg4bzq0jrUceDP0iKFRoeZn0q3kZ/MpCK6P9wGB50MVheAuvD4lNQ00yvv5sadslOyV
m5vC+NCg96c/BzrkaDEycn/Tbj5oaDnAzMwPgcwGJ3RtUMa81oTULHVYm9jK6JYKGgNsJa9ZMzJ/
GBeOX5WK1QYDjOgY62+DwiYgUl47npvjx0rA0KBjFItocyHq2ogMMDcdhgQtBxUJCwG9VrkSNW7c
+I8F2JBRWlPgZ9cW2q4sWa+m6NBXlptjvNV6VlLLWZM1WNgtxD1wXukqZqFvMJZBUZfInktULavW
TqsBlFcf4V8nQzrQwgq04sGEgKkUcbekZpYTx0SHk0fkiXS9q+fKRg1X3vlLS7m0IiQDY8qDLg5m
KyTZQV5po7DuTIy16eZFMwT7haKyhuKj8NX0A0qRdBpSp0/1QzuQo2FgICLr/t6N6cwRoEL4BLhC
8RUA1g2V1qDAcZqaAGAHTWBiS4l7/4O8uSRwMHQmFgJfPFEQZ66dTC2qHHVMmmLyVPe5xbxiGgG1
pW6Txs+DxN0oWqv33QQdwaQQA2KzrEBsYKRIuTWnkD1WfgtBWZdgmlJLfa3e6GzlNpr/4lWYQ60M
ZVtcvhjtxUT6fKAXAcGYClrqLVpKpgmx4QQJGS89PSk3dDKfe7B139/TW1rA2R7ueTznZxU78WoA
WXwXdBlPHR5Umy71SoAmrE0RO4XxliTvivIURV+scKU1uLRK0EtqGh5yuDJE7Q/cJZxlNUpMpN6H
kVNgqLBhD81g2UW/UtdaCE1obyC7AO4L+BtL9Jo8SaeqgClc/buMYEo0TTq8F393Vvt0fzOXTKnz
4Kup4NYAV/b12Wk5Zrb0Ht4CfL5sNwoYvcxobA9lU0l2G47/EKnAy2ehpQGQ0lzwv7bHVbNRAhUf
RK1SD5OrtmmgH7P2/Fw6KxVDKBiwRBn3JrG1rP8h7cuaHMWZaH8REezLK5tddrn2rfuF6BUQIEDs
/Pp7qHtnGstcK3q+iZiYB8fUQVIqlUplnpNNsB68nJRKZvkZGpTcOaePqZKDrJGW4URFijzbiCAQ
QwWfouOZ6nxctcX6nNU2nlXL9rVt7FMygUXMwCsYsbOwMangpBfhLefnas814yIWmQCvbsovs2EG
DR0PYwRvJtWPJtjHr5vJhk+GZNif4XFbfEJ0DQ1OTKiNboRKegEBbFimwX8AQcznLMzwCCy5OaTl
5NjlMoYRpG+19tj2xtJWJhjKpsWvULiZi4uOZWQpZhgTNYRc5EfX1idt/oG2SsFT8Nak4YkJThHn
C+jHOFtHXyIhM5ngifunHIThsSS5icj5bpwwyMnhoRn/4J2QP/ohjDOxCOR1HgEFayK/y6iEx9sS
jZrHOv1WWAJ/sQmHql5bg8CEJfN8ltOYyLJeLafmXB2s7DYH6f0AJdFf1RDf9NrzdYvYiAIhx2Ah
CEBgs3Syn1s5k4dObnpEHJnj/JByO9BoKrgDb5kDwrNFVgJh2oV0ITYRFOYa+FpcXm/kjvrdMH1F
JtcFH6vgnNyyB8RP0HRYNMnw/5+PBmQ0ykQtvNsTa49SYDeX940qEkq8TFrhdFyjcIeHqacFdWoM
qM314qcE33CIRo09lGo/vSrSbO2RU65QZcyyn5JVK0dS4YXQpYw496oz9M9mEahDf/P3K4kpXmqC
P7XmuLF3ORh78kRHWsOJHlDo+TDWr9cRNhcSMkAgOl303njSRDU2KERyFoS0ztJDLxcK2Y2aUido
aTaib23Si/JDW5BIN6DK3UZyAyZ0vqBRq2lRY8AJp3nxMcjvc6Y9okced8q+CK+Pbst28BiD5AhO
M2grcb7RqnsaxWQ5X2ojcytD/+20xQFJbhFh6taWW4gn4ezxYK3wvM/o56XlPIIBDNUWX8raSVxt
sgSDuUxycTbKeUYnnYwoMbETpBoc7MPO7AJz9mIDTBjEL2vN05NdIwoKtlwXalQQd4DHWVc/w8rV
kalIMbNmA3UqFWtvQKp8M6fdbZSDEQp+OWLdIdOZf33VRJCcgfSlOUU0BiRjoFHSTXe0f7SRn8cR
Wqd3NP0PzhmXZQOcv0uRDE9B2U9Tr8cSnHNL011nyR/gyD6UFZ7VLPXUTqkvFVZwfYRbW0Bf8ijo
Qwd1D++hobE4GsRB/GjhDUWf5XAq6FEvkSq3DUE2ZTPuh/NYDgMA4t/z7aZaJDPKDnsgQvZdyyDu
hVjBiiGf9mO0XEm7q6NnSw11SxBrbe09ZC4RjKPTE1zK3IU0QfHjnIHvAklEC9qzxQNrszACy/31
qdwK6VYwn7XsK/ts7AlEJ4t9yiAPi9s3CXnnugyTaXZ7IjiKtpbNUBGBfxLmG/wdOzYkhagLgwHi
rd5tIvunUw+WJ7UjWpGcbHd9ZJv7fe0ouXM8dnobNTdYLZDsgJ/xqbSt0s3KAeTPcajO+ZdxNj5Y
cQ8C6v9wvKMZGNGkuUiPaMvariYVLYPFgIIL5CwgnDbkqlsSgqNedQtTcD/cHCTu+kjxYOeBM5+D
sktpmocZRUxm29rKYTLzoTtBYXUEJWZlxSA87wnoYcxBze701kie1ETtjnbHEkGe5nJxcZ3DZsSX
IIVi849vhjYY4FEuUJtgO8FguhNEGMCsC4nrp+vremmxAIIcJt7hlnsWD6T1g9FpDvKbUXNL0WUD
Dqqc7nFVRR2NYHNc7sFzqGXMq3UE02OlgWcUnXEQwmvQIVUijBKFECIQ7ljqDaMBEQ9AiiiIm++O
1OMKJwiEtjBQwQFHgnwJBHc4J5baPZPHGEUCWcV8M+/3hZWH4L3ZX1+aDZiFUQ93AmQR0MXD+axJ
wQlbKTKS9I31DRVxOyvClourWOBIBDg826MmIVM0QLfFMwuwSVZS2EgjaFMUgQfZhIH4wuJ/cdLw
PFOS009SU5uYtSnqPdkubdcxSwoZl+jvtzHkSxCoIm+HTA/qWs8tLa7RClvkDvVSE8JkdmBbXkZO
dpn6NvtqVklog1RSKG11GSksjxy4ySGJi9p3vpfFRMskiVKg2nn+UjH2plY42GS8zMsUrOcSSDVi
J7huIxt+Qlk4OqFTiDomNOudj7TXYpJ3c1p6kSWHvQZxgGE3IzyBRHh4HWn5S+cZQhjiHyTeSqK0
jJtxBFJrvxq2g1MnkCIjmMevhorTPKhFzwciQO7AydsyQu0sAJOmdq0BMcEdAY2C+p5adtBIH5aI
S2NzLlVUlHzScl8cqJ2ld8bYZKWnmKiuSB5HdfLRf9+L+qe37ARlYP8PB0n28zVj4FCvIhMDI4qG
nO677swe+Awk46Nw3m1JRH1z4eFRxIFmaSRbUV5kX7LEa5HajxUYnM0uCsvuS20Qr5HTG9rFBwju
3Fw3k4vBcWjL7ysnj6OVmF0NtL6GUPIrYQdjSB5nNvhlSVzNFr1kiUbHbQBQ4PckZcDLmzEsLO2h
AnsRCMOCtCV3Yym8m18Yyfn4bG7x7FbNLSstMT4FgszjC2t+19bPURIcy5eBMofDWT+ER1NSIbPr
tY76tclI4jJCpaMCdmO1ABWuAv31gNpj6clVUQSt2v+W2kr09iEarXq+mk1qT4qyjJZJoWr7FaQm
O6jHjpaIXWZzGT8blPAIYeFmcA4E1tRCdSYsY1JBeTocs0elQq8He0+i/X8w0BUSlzscJMuh8wgk
R31roXA1hhRlOZS5XWa7aHoWBD2bM4hkhgo2iEWDfTkVV/tBl4a8TftlHWsgpYpf0NhtZ/WE0FJw
jouglt9XUKDLgWPRAFVZyrOtDl+IMXmgW7thhiMY1cVZvljnalTcAdsQiVK1xSTqsfOIAnqU+XXf
dbsRjGh7F6xwOG9C9JiCcLFqPBoH2uxTxFxqUvkUtlHnL63tFe3DbHuGSBJUNJWcVwF73NiVDFNZ
g7C9VUEPlLPOzdC0NkA+SzCZl7Uvn7OJwxWdIuoysecLVxc4ERwFaAYZf+WV4slqfG+P8Q2Y/z8i
ipBcbbrfxAD5tUNvExvtQRAPA6uBX5g5ihH+monm/HtMzsf1kkWrofucdeoqUAq29d7NEzMwylAy
/dwJqmYQpFm2ZnxhoMH5JOPWw4dsUgkNoZEyrLRcDmiGtAK9nPwZATaOFMGF8vKahwGuwTizynup
tPuxbryiPmr9UTY9Pb0FESgeH1PTzZ13tJYKxndZ7sNhcotc1HNrSTIw0WJF0/uixURWfkueM801
O18vT7G8z0jQMDdqT9NCuX5I2icrDZh5TONKYHRbO3g1BbwOgiRNWqLl+JzGiL+WEfsRlcNNNYpC
8cWbnkWNn6Ne+MLQSI4bLef+lCoutbQEDLG63WjSL4o9CzJmW0cH3oL+heDcnhNrZtSpy8QS9Hrp
xwaH/yw9KNkbKGmvnx0iKM7tgWvUtloFG4M1ipsUj3ioCyvraEjUa/5aV5ObOc5G2yYBVaKNYcER
efLoxxLYtnVBPm7bCpb62IW58CJTnI2OnTYSdl3WgA6PJLihRMdKEzEkLN96aQV/YLixsDQvo3pu
GvQWnUb2YkrNR0PvIE4VmjJ0JZFRE1j35sGBjNG/A+N226zpVIbKMmaPjl5S7p1fGJx2B1bdQyp5
8+R1vagBbtM4VFS7ofkYj/H840WLOLQFDUTjyXF7S7rYlVBcn7d3jvLSaoLqgssXosU6VmBcFFPl
MY0hFd+gdFoLRuiUgZbIqyvmRVXYx2BJ7QNdeSudx5rt5e6tU9xcpAOyPcerb+D2dkznfHQYBmyC
9y36OupPYNgp2kCHJINcBdHAXFu/b6wv1zehEJfb8KAuRdtCA1w2Zy6Kv+T+sWRurYYV2oOlHMQg
uPX3uo9ubO869OZ2WY2Y2/+06CVCJyBXXZDL/WGGJB/Ylq+DbLrM5fEcCaalDpCL/KVhlkspRquO
Ost+06IGVWu7j+sYl30Nn/bzB0Q9DzkGh7WWM7YN3vLu0Q/Squ+Os2PSbaHf9SmKHd8ddde0d3b5
oxWpZG86g9X4uFAfDIW61DuABl+w1xmyO6cvUqJVLgO5v7OvJBTCXx/tstkv3M9Sjabg6QFlnJwz
MCpK5HgGolS9TP2pdVBQGUZQR8s1UKi2e7sMrgNuBxh/EPnTtbfVvJkoEHtr16qBCUqyDJJzPUgP
khbFlsh/Vq6Mx/DruJtTiydaFCyA5AF1TuerOrOimFOwInu58lbhGcABod+Qdjdd9EUbvjb1vL+O
tzmxKzzOA9SJYpChNxhkmeedNo87dZCDqkRm3unv4xpNbSjMTXPFvw4rGibnAIqxHzV5gVUd6U2K
vvc5HohbbQpL7avSF8GgVqKLyObORzoex+Si+sXXtXSJXjjtjJlN1SlU1fFVmasTGMF3YC2+I8pr
qkxoPMdnWBN4zKO2hXqk9C5njms30a40Rdm4TSeBtkXQIqES6yJXpY/pBLFmm3lzPe5ytXsaE+3m
+ixvnmf/QlykqfoKN505AYSGxw/jDlExyXa2HmqjIF27GfqvgHiH1xkW+PotnF1m5KXRiC2ZuNVC
DZBkgg2yvYz/TBvkRc43iGrnYLJflrEHY7X5aA/vrSLyNtubfzUezsGBa32WpxbjsdA41SuaOzSx
m+WHNAJVPQ1aK1BBjag0okSfEJjb/hSs8VWiALiX0ZUexe6sBZW+70ntsdGdzL1W39WiaiLRlC6/
r7IOdl9mNpEASlXfgvpYFO+sphd48E2Qz1aNpUcE1JrnIBrNi9Fe1o1mNvi/qp0+mQHEKQXn+6bJ
r2A4xwKC/ckmoE8H2bnpdtV3VmZuXNqeTELI2wrANs1+BcYFE6jAt0o2AayeIBaR31U9VEvjb005
C9ylCGhxp6sVMmOFIfgGUEofyABSjMy1bG8SiaOI1ujilMUBkBEYgmzhYh0Xz4k8hQXUBq67pW0Y
FK6hP8JaqhbOR1NXZVI0M9ySooGVUpuQIH0eVeU/GdwfFM5RULzsxcipM29sjb3iJC9Tne4IdQT3
r82TzPgDw7mKLrXyuLMd+FhcKOdkp0c0MNJ9i3tKDaUe0bVINHecg7BZNOhdCbi4vEtUr4JKAUlF
LGSiMXF7FVmAxDFHTF2BMlufqU5C3HQuvqW5PQetnOGWXheDFmj53L1ct43tqwGOKkjimgj2+DIP
vZOSdhgi5rE2MNgRGgpgy3O18q4qD06LGhq3A+9KPIrGvEzcRYT5B5ev+6BQrJr6DGOGUoabD8SN
RlEEsiTdrkFwdj/1UpvnCiDQU+lLGEVl7dE57qpgUx5BIdaFJli2YhH/kmhk3EawKK3kHBQ90NoG
d2rVvc0sF1x4Nq1yNXncJjBM6LVArQ5etzwxlDyk5YsF67xuGpuh6gqEM30LPZnSNGEcyG26unTT
wAsyVUO5PESDRrBIHWZpfx1SNHXcRsgHuaCdCsiiGr0q12+jUiRGu+naV6PiDixTi/AYZcPn1tD3
o+xEo3LXmadUWNi0DYReHuQ2IGzAx78o6hkiCKBASMUaHpSCxJ5K7aAfqVva+vv1eds8hdEV8g8W
t1SsbvLWdGAP4GDA5WlUmK+1vpZ4svJfMt3oG/wXiluiBsIQOq0ApaBxUIsnj+hPYwHCRrmLv/cs
v9HiORiggfVfjpcVLrduupxBujPDdKrw8WioHc34NR4HQZ570xOvULgIQ8ucIdKW0dm63+ZPlZ6i
9AYP+EZYMSeIRUTOIhtZPmcVZ0A/qHOUAoPKoUOOd4K+2mnNV93sBJMnwuECDSUferuWMSy1biGa
hEtXneJtInvuSlGN3f/nQPnHQBT+rZ7aUhGlNrAcaIEPN9Cl0dDPmnTgg4jcPHuend+j/FLqrcB3
XPLxLAmaf9fughdklMzcnAsAp43ty+R3EzlxaI+y2yIgqTNpV1TPfT+5KMvzB1w5qz4KVYhjqhBe
UnvrCYVWD1Mhix7+rpsUBCfO15i2lt70kFrzWvLa9kfDfmzL5EDyNzA0Z8wUrPS20zZRK4Tmc3T4
cSeDpkxVxXKceSwHhW/l9eUIumSoEyk3I/02gVHBSQTnxKZxoSkC5HRIo+CqcT7AMYtUNWVw2sjf
uFYSNO2XRvtVCysNl0+/OM5XOJwHkDo0lqBmE+dRfVPRmyJF18+PnO2L/nFCp7GKs/Yn617r/HHS
I/+6g91cxBU25xd0CAq35nKma/UebNpulL01eNqEGGQHUqJOJB8imlLOL5gVBCaUFnBx8atO76DW
XttgVBUMavO0XQ2K8wqNQ8y80oDSZ/ONYXQ/lU4VROvXB4L3rHPbyGXiVDQFBFij/AR+TdJcSIfn
dXh9fTYDInvJ70PMUnc+WVZXjtR2erUlRYwM8FieJF2D1KH8ZjLr6TrMtnNb4XA22CZV1kUafIw2
vOONRNECkoZQXoP2aiAzHxp0ZuQmnSzY1dvJ5xUuZ38q6gCbbgYuQ60OWA8P0ay5uDz6ER1dmrEg
cb41NPlRkdZFJ6xLu+bWsqZE8B2by7n6DM4utWim2tAuvizvDpVeHZdOnmIcIZ4+C6A2Q5oVFGec
hWNUA25fzOuKnwYMhxFc7qqwGd7RK7K/vqyCYfEse1mTRVRb7pQxC+Mk9YDlTKiXFlQobzqR5ZBS
0De83MXPN4OujyaxBhhpDbaq5hdKQKqy8FPZN9pXJot4/TZPghUat1ZOZ2WtNWKt5OGryl7N/qg6
b0OUoCb8SKtwajvBHhQBciuWNZEEad5leJC4j02PSieFqS4r7wotQK+mJkoHbfqvPyPkKTmMJEHb
AjT6POT13QmZhpm0L9ctY7sGYYXB3SGjBnUkdMSg5Fx+dMCJ7zZ52btloS7Ee+NdPZB7uW1+MG2Y
PUufX5tovpHsCPnD9D5lSoImmEUENIfWCu11KAtOJbpjnUhEVnYpDIGvRIM4GmBQxosGB+4YziOp
lQsrRVmfhvfiJt7JeCwy8rLaq0RG2UZ2SPoWLGlQ04YvlshwM7aQbb4+X1t+eP0RnH/UkQ/EWyo+
QikfB6n2TLxoFlSUntt0w2sYfie1haQVGVYeBxezw6a5nYc3UzLRkvbRkFe53Bv1TT0//f3gwDzz
z/69pFEHxWpSwxaIPB8kPBTllX4X11ktmESRXXMxnGXLUCOFZI+HtO2eqlXoTCJu821XBHnk/9vu
xlPb5aZeojgKQ7HM1x7kjU3hd22Pp5hAGR9lYd/25oKh7B/9ndAnRzU7N6R4sMYo07FgUI/L0ZNS
drcFXhLH5GVMTgPdO6h0ldrSpSKWpM25XAEvv68CgxhsdHmJZ39vsuqdNA67QfKvW8Xm4bFC4Pdd
UhiImzCVo42EwhxWZoTe+30pbMjaPBEXQin7sx2Ar5awCHHGcoBZ0OTJqAN0X7oyQlA9SHvROb+1
jUEA9y8UN2vRqPYypQtU/agrg2s2MkRtiODAEKFwM1fECVqglyu9lN46eF5OUTNIRQTam6eSgz0D
W186xjmQZEDFkdZgeRQFLxPp7QTCDDl2tebeyQMCOvhaExzzypZF4JkRdYmow1zaos5trsr7rAD7
AgpYqZtB22t6MF+au0XITAZ3HHMnRHA38W9EcNctcWtTr3D5MEZlGUV9POZTn29sKwB5XUYe1PjY
Kf5EHq9jXTItfh43/w6Sf1RIqZn1iHpxMO4cF9og8SJm5s2u+VAcil11dGb3XXbz1zoEc16LpkVP
EtwttvbDerjq+TTjxVhLTR3DncewI0cwT8jdCzTRTeXb9bFuvhKukTjvZRQOVQeIO3sqOUZl0E2d
r8lHw0B9AuTxzLAuTK8W5YYuWQi5GeY2oW33sdpLmOHGLU8zYvpnmbhj7OKlI3lvX6OnY4tuei/1
v6FvS/SUrYmMids36pylck/gsR03CaMX84G8N74VQAUeIhExFvSRQJ9C99iN8VT70leI6tzsmg8Q
pbqV1+wRIzm+7ZGbvfYF8s6P0jEVXYqW8fP5ADDPmqD+AsGtzhNN5OY0Z6QgOMPGuygdQZ0qohvZ
clDrMINbd0aLNpcnHB40co0JlVLFLhKWu2/e7dYo3Dqz3Ej1eTmiCjh0e3St/ARyQj35qXUonMil
0FGCWn6d5d3ghMYk0hPa9lZ/4kbuniBVIwprC8DrtXTIZus45L8lJX9vJunn9X0kmk7OL7JeLim1
YVLW9GAor1P/3Ea//ycI/kpAuryjVozBqNnsqSnarLQ5BAmOfx1mM55ZrRmv5TPbTmJ0wzJpOgRk
D9Bpdzv7hqn3IG8ZlJ9EOZaKL5vFzXVcwQzyESgkRHpFhpIVSAM+GN7MeuXRUN+vY2xv/H/tgQ/V
DJs0VVFhldIBVXs9uD8H6cO2B3A5q9+J/dzY6f464vZG/oPIbQB0XrNcj4DI6lMkIwosTCYKAzYx
0BsK2k/EoRfVSLQBA9OwbDK1S+5KZ0BqxNHL7sf1kWzOnQIeU91GjZfBz52M6h90Wy8otelPkjvJ
pyiffFWC2JN5H+Ol7n/D42auiOcpIwNcYFY/Mf0+ysJsuiX2lyJ6HM2/pllczqPV4LgTAbrJJJNN
gE39jArkG5aBozATlOlueqMVyPL7Kl7P4n7AczdAIvDroLvdk1OwE+b2PYo8BGYnWizuEmnGlKiZ
DKgSdc4OylWCdv4+jc+aepRawbvS5sZVFdv47Me/SMtDnHGq8ghnuRX7xjQcFNtP61IwoO2YbIXC
mQPV1UrKl2sxiLju2X7e4+XqpjhVFE/eLh5tS4itajegnj8VoQxB5pMdqIL1uxRbWqxk9Q2clbSd
Lukswxbof9yDHCN+Qz3fz48X1YCSVQ1NBGNnebM3vdtB52mH2fDaUBd8w2Z30PobOCNCXnQsmhjz
0E0u9YsBsgzjsdn1e/K9/pE8akFWBXgCEwptb1rUauycReVUncymBi4pXVta6MeP7V79Gf3sNBAr
uXKouvV3vJDeV6hQtgIhP+7m5lnhL9+32jyRrmeZkwLfeD45BaLE6HYgAdYeBCWQleuO0ZN6F81u
/P26GxLhcgc7MZvKMCnWnEC+HCkE/TRLQSN6ABKgfEbpq9FZ0DBXRg2jS9l3Eh1B+JKBmXuuBde3
5WMvwso/k/h59K9gVKOJNOIskxhDmSexfmkIsx0lcWXt95zIiPxl5GxF5bIC0/nM7q1QdTqzpIe4
i9dVP6VI9/NsH0EifrJfTOQM0ya8vmKXGj3n2/QzKF3hxVXhSN2SO5282rMsXN2sD/wHnYLWndG4
bfBF/t568pN0S3ftq068/FG6FWkFCLziZ8vG6iNaTdXgsWA3tYK9MihhqXsQYxBci0UonEcqwZfY
J4vdQLjEjczaM7R3kCz712dUtICL9a7GkjO6lCgARSY/GiVoOr9OfhhZMCE9SIgA7GJIYMhcS0ly
Q5oqWZ16E4KOagu9mfK1MNH5K3oVuXSjHAo3JNIMeiObEFvM3pxb/XH0cUjeaKfhS3uMwvzQP03u
/HB9Fi82HwfJedBIVlLLaSAjCfpymaHeqDlNw6mGrAgzfbD7OppgI2wDWih/A20MUuccoNKZ6Wjk
HXSuP4a72stus4f5oHnp+/VxXWbnl4GBcQQiS5DfAu/tuXlUZMoGXQeOld6mBbjp7nMbZ7Lybg77
Tg5T3dUVKJ4hMWX/dU7+E3qhD0HcgTwYB01HXJMrAuikOdAONUEOQTfsTjDAZaLO3CaHwhlLT6zM
SBaUJuiC+dlw5zA9VO+0CvAUxI7TTf1MXiWwVz2JVN43NwO6fv4ZH7eEvU4nyVwEcR17R6wdKxpX
bQV2uURO10bHnaw1TWdjNoABth+oA0GXthNsaRECd4bGA4i5JQkIGKYbSaXXi1Lhl6HZ5xKBKmBh
lwRzNmcIReSoM21R+Sh7wy59yn0jBKfL3nwLS8/x+pP5kYaoTHHxoHL7OrnNXnBbuUyMch/A2cho
pHZpopTUG/1T5Ds/0iO7+ZXdQk3wDizUPvI3B1Ff0eb+Rub3nzFzxlGiWs0siwGSwjZ5IZBndgvo
4NzOSWmCvG0CP10+PeVx803uRbwewuFyRqOp6diaNbDNU4K3ldh37iE8uksf6btxshJP2uE9UAnS
0BLY0qa3gT4XnlvA/Gde9LrU2dAQe1np1IgfC1vzaudlaPBmQKrbvrE8OsqPbPw+t2+VTdB9KOrP
XxaS3y7WQgqmKKCPQ4nJubcbpGJQmYKRF0TJSChbk7zXe8n46eRVdmvbpfJ63f1s7Z5F0ANDNSFy
xLOQmc5MzdrBgGvUV0rjbV/+vA6w5WTA+QVDwpPyIi50PqJM1etFvhX+O5p3xvKIKslhHNuCLbIF
AwwwRIOOCYcSBzOmgwLGTowDDJRKVrkmvZ9jEcHGlqteg3DbENh4WNQBkmg/UivMy30O2emOvTTd
2/VZ27SD1XC43TeO9RT3HWatGtG4OFCcO0jLFWhkFMlziCaO22tQnDZzVgCpdb7F8d7Kni0R6eNl
0g/uC/JZioLK54X9jXPRuhkbjbS4r9ry51s9MP3iVvplHIaX7pjsrs/clt8CwSoaWsF6ugh2ndsb
tEfrJh1m+K3oG1ovM6tC3zJaHGR3cL5pUliL7nDbE/gvIN9/aeddReYGgGqpBSaqJkezDQuUSV4f
17Zr+jMwnSuoACG/qkz1gnNgvffSEF/9yWyv3w0uXhUU4rPwOuK2Df4ZGPdMVJUGqlDoYoNZaNJA
132aP2u6wOVuOaDVeumcxzOoWhZdDRSNfRRk11eCnIbo7y+/r64XVgptiLiQMxAoeQStkgMRhYmb
FreEp6icVaAmxJXqgaUxh+AYiMcb65m1qOse35isI0vqxtJNOr3LKJW9vjKbfggJWdB6QVoAjzjn
Y4rB5R7p4Kr3HOU2BcEdJSGNB3dA630jYuDfnL8VFmcFaGOUDINh/hI2QILmsdAEru6SX2DxDisE
zgKoPVGdjUBYUr/kULHnMkZSFk/ou47cFgqqyg5KHA4SqAZQHCVKBW9vLMPAsQuFX/vihhENhal0
UE/2pETB00BhgfhaTyXmoHTOLv2yjSCGq431U26Zxb0ZZ6BtA0VIclKMWWeuoqP47fr6bu289Zm5
/L6yWVnL7dJa5ly1ZLdTVbcr8FD7rCf+/4bDnTJKqQx9Z8OlRLDXdCzcrPhWg2vMENHdbW2R9YC4
QwZV7WZXIeXulaqMGq5vOvpi8udWv+8sn5bpvrEFfb6bTtlaOv9tGbpXfNRhqZAwRjoKa9o/EzVo
hkMrokMUQXCLpBUO+vRyHZcCYt1lHTIklNxR4fvL1tRZq5Fwa4TjubfTGTCohW+PhjWUuOQoBzKm
UIUxyAFar4mrk/io1yAzum4fm4H4Gpxbt4FVygQWysx7yh3XuFeD6AtSXHQvH7XHwmeB+oTjZy/K
ZWy6t9WQuSN8aLvU6KtlyFrpymrIsucy2eGxYf5r9vLF9fxB4nvpUBbf2zEDUgK+W6aj40EVbGWB
lfCu2tJKy2IlEHJIyqEiTR2hdlwIHkk2ffRqGJyPdkalMhMHy9Qrb5YNjOfrdrC5ICi8RXiNliwI
bpz7I0oIHY2a4FaUx65seMXok/wkRQ9k3F9HunzTx4osiiiQzcHWxZXhHCrLFZJrZomgw55QJHLs
+995BBbmO4mBp7wMBm1vFV+m6FQZDyBWFaBvDRTqXksJkgZlND54pHqWgOC0zrzh0Qn1XfmEl6DM
1W/a4HbywRVSubeoqwa5x99W5CyjVnUdr5+yg+sLt8kjU6JEiiosIGm+sUQKzfFrUjn3o/GiZU1w
fZRbHgVM/9Amgg4B2M+41SxLZLrsGdlJ1GF543wsyPdRs10D7Kf02Gfggfn1HwB1iJTKqmrib3OA
UoUgr4papEPt8jg1Xxq7cu3xLrEHb47il7mY/Dj7awmaZUoN2BCsyXJQ+nduSNZSCUqVHqC67crZ
jdofp14U+i1fzl/XETEsfGNgAIbewjmIY48d0RiyrkxvwqWAuU7kXRObwfUJ3LxA2ZbhYDhoFkIj
/zkOAwe4mVlLWiDNTxO7n6ca8VhzBwKRoGj1MKmTB7QoP014lHVyQRXX5iAhS2PCZNAEz/P+gp7P
kVmNTRFnh2n+kM29wgRPR1sQixqdbllQp1Z5LylpBJlqCTlQB3Tr1hjQAh5ZVOW35SXXIJxrMbOZ
6AkFSGHaD7LZPToignMRAmcOmkaLcipgc7WxsKbeG7kgrNmMVVGkbkCGFWlI8H+dG0KGoqp4YLhJ
N/a7XN453XFSn6XulSSPCnoFT9IJWfBZdPfcikdXqPwNJ0GElUMUHW4RxUGR/dYyy61sn0q763a+
hBP8dlrjcGYeQ8BnpDJwFHB370B/89iP72x2Hsz5RyGr4FLKvl9H3DS8P/Np8DZBM63MSgSmmQFG
qKYAAc1TVgu2r2j6OLMo1EaNWYRh9c5uzhJ3Nl10GmmJ4KYrglmsc3VrKK1m0EYLMBVuavk4oRro
ezvsK/mv6QHgWtfLtEzqCkiflNxSBwAZyOnH07c5woKdouqJQbsgzioP9Fg4v0WCLBu7C89NGhiR
UJKM/Cg3jQ6JSaMuTjDv5UNLrbteyOmwLDdngMuLloOqdJTI2PyjVmSUw+hEC4QF+prlOl3NbppA
SJto7jTUSCMdLI36g/Exxh/gXBeEPxtLiHJZcKur2N+ggOJm1uw7pUhRQerJ6Asfyh3RPxL5qyGi
fduw+jOY5TNWC4gXjljPLMC0bbeP2vG+1evfLZX965trYzufwXBRTdvNdZ+2gMkbctI7Aio0N3sE
ofOJlRFo/EQ3+Y3ABpKp8APQX0dDLb96RAHnKWlwbSZm/aarZZB0vxNwBEnDM0zKHcvv6EP6e5d1
hrnMwWoqJZAuG3WrLi7LZ/Mzyx5dV6tSl7T31ydzc80QHSKaMRUk07nJrBpWxOkChD6oXWcnYT8X
h3qOBZGoCIYbjzay2BpkwIztrkbtchPmicDIly+92GSgZ0XAC1UlvAycT1kb1RWolUy4QzSF0TRw
GLI9bo/0Qyt6XN0cjQNhk6Ujw8bTwDkU5DSwpRaoMRn8DqRUY+flolvyNgh0CBZJr4X07xykKTRq
9YaNXAMoo3P1ddJU1xDJiW7tpUXa2sEbDabN5iYtjkcVRI3QddCJsosSvAgQPfNrffKd3kFX6YiE
Yyqqi9saGYQYLCiPIPTDI9H5yMhg4jpUxTmCMVv2HFbUvuX0Q5hqsyCw2XJ8ayTOI80zJHzNDMNL
HB2Ml/ot7Z2bmCY+Tpqbv99IYEhHOcDyHnFx/QGjQJQ7GZKnFVjtB5nsGDGDiTmC03jLylUTtw9U
O5uI3bkFq63OAQEcLv5ORlHbtYPSXGIfTcudRN1AW3O3RuLO/UQq5mgaMSAqhfOIakXre+8Efy+u
CONew3DGoEiqHGO4gDHme2uAgm751xrbnxCfOvFQrtN5B54X0DsA9zIidPp7GpGye7e6YPhrSR0O
hXNxaaZoNUSBM1SMPZTdzZQE47i7bmPq1ppAWRD3eQt9Fhc6UtXYF6iQNTASFx7n/5D2Xct28kyU
T0SVQIhwS9jp5Gz7hnL4TM4gwtPPwjNls7WZrbJ/l698XKdpqdVqdVjrR3UbP0+nV8XNbsYD2zU3
8dE8oZ77oDnFfbhTbp6Ih3jt4/pXbB3f9UcIhyrOc7sflo/opvuRvSt97JLW/d9kCM6vGYcGNy5k
AK1RDz8NKjCWZYhXW74PBXnwzoBlEOMqguWNmZaOpoU7KU7mb1Ue3XKa36Q02WVA5GW15Vhq1DrX
9dqKJQB3CVxTJC5UTYzEWNkkQxdCrxg0kCq5T3BtADzfaZvQNSq/11BIkizllsdYixS2i1daFlYE
HqPOzXtdDVxtyL/zSvUBbrbjpozySaahsHN6YyY0MLCqU1mh3VkfvwaV0h4z3n4qOflM7LD0QTF0
nzNiSRZ3e0P/LK5wAhXSp2NWYXFnUx33pELShFmEe7mpfB3L4DMp1buIydLKm2dSR4lnyW+BWVQI
BsI516ZKWTzycIPHCwUy2wzIAtkkzVayxgSFlqkaEIaHumCu+liXo1FCu1wz7khquFNmeKAw3tdK
cpOnnzsrP7Ix9Fk4HUImm6TYtKKlzwLZO4D6iKyHBue8sQ2EPAR4ymkOw4l3WshxsX7NFRli2+aS
roQJVw9lJA7a1kRqSAueK+M9ndOj3Ya7BaX+H87jSpKwqKysu8RooNYUodWVWDdmYSI6NQ/9WD4k
HfEagB1bc+JfF7tVAUHnwp/lFA5lgR9hhAdyowR4AFnjJpgOZXXtcDu7G6fJjVL1MeTgCknIIei7
l7wyHsx46DCVne1rkNupIEq//lGbW2xggI/AmFVdbIlMJ3CHD/1yfJA1zaKdHXqG7gUoYUzfrkva
PKgrSYL2g9nYpQpCS1cfv+jUybNDhgoAeg0CoMoa/Pt1acseig8DEOP+1kvwSOVEdGCjLT4XTChk
+gR4JEeVogzKpAjOJxpSBs7TxZKYEw++zhoHMaFkizad60qV5eerZyHtWB+BUw9b1HefqN3dRj1A
yoL3oIl83Yj9OPpaFLJO6q1KOka1fy+gSKaS8Cipq0UqOnN3NI6PqqG5Ki98bnYHxPBI7QMMpg6e
Oae7SKl8K/xKlPAxi47/004agqvtasUIxhwfEhDN0wGwaLXxvlI6iVPYyghRAwAzBsVkmikOE5oZ
xifsFC+v0GS7ITEOyfzXgJEIFtcitPON5E0Tj6ECD9fy8JSY0a2hR+/BPO+vL9imI11pQs/FlLQr
rW6CJvoUHpu2ulP5s1pYaFqR4ZxtVdjQxqqDrVAD0yNG+s5F6YDDV2hkIyoMewcIRDN7zkAZSN9N
/dM47/rggYHeW+dO3/utdDZ7UeTijK+kC+sZIV5u9QaKashwlfqTEZ0iyx2qG63xs/6bgS8B3Gjm
cg09b4PEm2+6s5VwYZVbc6j7Znmpl3GDZ587G/sw7r0wfytsAHVKrPNy+n2xnZU44XYMw6haqCFx
d8z3jPsVmvEZ389xg7jqmSrPmeaNiaQUvGlIS5PyciDACrB4v5XjUWxAgdolZFZBdCwa7hioHwJa
cN9Dxes2u3kNWQt9rQrkMCAGnYviE8unQMObnUUcPXaqr/T6PsMLY9Y/4dqSuJQtxfBqh8GCtImA
9eRc2lSGOgNMEgJ+agLJK81+dLXNXS0EqNyssbfrum0VWlBvIwZgXkymETFJFZa21RIGcejk0/dt
Wt12bV0CcCocjzyZDECf0u9dXLfg6O5Lj45W6FTB/JIbFZP4hq0LC04dNXFQSjCkss411/KOjoiy
QGCb2Se9rzFvbt5l0lfWhrmi/rZksZbKN+BmhDurS0KuWZQjlRk/W8XXClQnozdM3EXXVVSABlNZ
yhbX1/lyVyETCTr0XFOMyIp9OoqlRXEZQGaSu2r7EluNUxrHEoCX/5uc5TtWx8LU+iQkBRL7k+l2
/ctU7Mz5oZGhycq0EQKYKhmYEVnQhgHjKLIKJ1dfdIKq7Ot1bS4tYlk1mCc6jglYzASLqOOo7Ei3
aJO9DPypIA+1LjG6y8N9LkLwXRGrZtteRIzmt9A8Ahc3LFFK/znLahGXdzjV0aNlokbPUEoXWx86
sM4o09K4PVZPYWM/E6uXZM43JVh4DyHbh4MsNnVQNYmCOEBZoF+gRD+AcXh9N7Z2HbTWy4AyXpZI
AJ/bVh9VUzv+KgGYby3d0QBc5cFDEXf/YMNrOULgqo0F+t0GJOCM3AuzzAnNtzBDSUpGWbe1XiiA
oQSF7BVDpU3Qp0PgVhnIjzX2g1b+lw0yfOxfLOrnQQCeVEiuGJjrpgjfBPs1FLMiI0cIXt1iruP4
RQsd06v94Eu7n3xgeTjvd9qJ7piPqTmg4eTodOan0MMDz8ETFj2aC3ALqt3TXhbuXWLhovEHLh8v
DRNJHzz9zpVvMONVTAUi155VTju+kh6wlGbuoIUdgHx3tv1TN5Knjva7NHkivD2gAvTaa9RbAKON
sIT7qmWv7I2zyNDMDj5rXEfwlcJyNX0WtCCDRjRtZDfB3N80sbqnNdtNOJbTLCvvbolTUX8EhqSJ
e0cMIcoyS9PBhJ017Vx9nswAZKX5bJmaW2ZZmznJpOqDm/Q1OxRKjsk7XecmMDXN4RTWIfftfs4s
JzWmX4TbFhreSMLbtwD5rUdWcl2Gxrr1vSgkGSDmA4y3JnanBTMPkGjH8kx46gBglnjKPJ6suLwd
le5HEffu9fO+dVGC3wmmqwEwFfelcEAmcIKNobXEsEoTOxj19AZAettG45nz5DW1jQxTDnSTYY/W
QsnuXDgbSKaYQrPgyRB72YJf7oqpL8cuq1xlNlAldk3NqzoKAkv/upIXiyrIEc7BlDQKXeBMUN9v
7000wdXFnoLzTbFyd5DVmZbI4swfQBgasDGtQZbAVTx0UTc3WoaMIFrrWu7WmP9ykNwa38sCOQ2i
Fz/iLJ32ZcOBUNj0uaRSs7WkDA3oKLqD4sMW08uY9oqLfsTgYAgKUCeZm+6RIdjzYgbS2Xkee4m8
raVFIQ/Q9sA5IQBhOncxoEznKL9D2zqfHN6/2+2pDw5qeBfL3seXloqFXYkSidTnMteBkYSODH1k
gaMyjmRv9Il1hksL9qmqqz1RjO9TpR0nQGRdt6BN4Qs1PTob0WhomYKeTd2VUx2gSIR7OThmE813
eh9+AlPRManHDLAACXDP2ADqQPtE6qnaXf+Ai9eeoLxwTAuwjXISYp2BdfXIMSgfMvVBKRs35ZlT
zRja50yRjLtu2RLsCOoyJOZQcT7fWyuprWogiyXjr0FcJXhT49SbZENHm7qt5GjncgJWtzyhkGMF
g3dXeGURunb9qKQ7S5N4gk1RKL+g8oKW0YuHl4m2vJ6yonJLPMvDON+HplN3XteoB6bfWJmkAWFT
HB46KHFb8HMiwGbAKsBCjrCanoTxoZ4N1VXqBIAOaK27t3Nb9bIY3b/ZEErsdfFoohP6xY6DZBJD
XnU5tqsnAq21oImnunKr/AGOwlGzA6n3/2CSC53Q/5OxKL+SkaQFDcgAGWNifut4ehPEsdtbwYtq
G0czahyqyEZat9bTRNcAepqRDsBtdS6S50NtzYhR3UF9VRTXDj+b87EdXjFoCkxx77p+W458LUy4
ncpeCyIzAXq+icx0xH/oCeZpfiGAfM2UyAmGm5hJovutbbNAyYu5TDwjDPEyrqKYk2QRqajzblS7
09zFu34wJM7kMiEAb2KBjxMPZCykJY7fzZhRa9Gkiua2oXcM+hLGLrd20bRDPKOF32nqVPl/iuWx
XIbWvLWoaL5nBp56aDMW+0sSzJcwVuGsk3HE/Rv7efxGzPfeOIXmcwFmqlL2vtzyYhZdRoIRBqKC
JXhuow/RaqdgTdVIA9OFeupzzY/Y6DaFLFG+eUusZIm9pdYYAYcAOAuunv6IpsLNA/SFMWa8NSHS
5EV51Lqxdgia4S0Svl83162bGBOiKNOhYcwAaMr52QCmA297guvRzjg86bONwKMgGegUgVVQSRyb
TJhwNuaZsxFD3WCWoN/tcK91mZclH3Xtj/SvcZAXW13pJQRvzdymaWMuotR3Lfsayhpal08VXeWC
04auIORu8PA9X7eQdKFV2fj9rZ2/qBH/puUycOBtEbapg1iZIDEkiKhIQ+2yhtEPqZcB3wBFYkkY
/2u451KL3yLE4R+QTeUkSxHimg9ljKfoeEz302P9Sd8ZL4bztfqp+oFf+q1voYPQkeGEbvotBoJP
TGKYFqK08zWcg44PSYdr1SQYuAMrX2t7BT9cN/At548p0d9ChDCh4Rm1mgFCqP1Wm8c88zQQFeMg
YITnIf9+Xdjmlq2ECaepHIOpZuDwApWE4qhIneoynLDNNUOiEIxrGH29yDgrRRGbWlNV4C5U0UOd
BLEbZm9qIpuQ2ZaDBACcArGouDfAucBh7RGDWFY07AneAX7Ko8JT1VZGMLS5Q0BZRp8JHnTQ6twM
FAIkZYzxwQWRxu+MUxIjx/wfcBIcUrzS4PnvtwiubqmwosvYtAVp9hxFaFaEyVfTR4envNJLcmFb
K/dHwAVtCebTLTDJQ4AxfDWhRG2eItmVIZMhnJwIEOxtkUDGZOzs5ImyewTa19dp6wJcqyGcm4r0
pOpbiBj4bZS4enuseg8DfNelyBQRDgwr8CTtKaQ0tAV7ZQpqCdvJu8a/Lmbr4gGxC0L4ZfoK5Yxz
EzMVDYncxQlo9a6znMh+S4cK+Znvhf3zuqRNhVaSlmVdh7d2PyG0hiRMezlGHWDSZp+1koDvssqN
222tz6LvSkqtTelUDVg2Hs9PDHCBQ41rO1LRBJG+cbXzIrvDxk1ujBFZfe64gxFj9Iol9009yj5G
trjL+V59TEayttDp8lw5KQ/2CyZWPNVJdUc1HXtPjsFh8go/ebM+ZIAnm4HTehmEszzprNWmBIs9
WqAnafKHeC53WY2UEFiyRl134Lz286B5EWAVru/zltNaibYExIMIb9we/fVIDsV34/itzgB1648R
8E29WX35a1l4u+DxgiuS4F0oqMmtIKJl00FWGeFwfB/AkTsADXPY6/yUyHzL1qpCnG6gaRPzkURs
ec5AS2IbCV7vVqSgCQ9hKeuQmIndTgEmPR9+TBG6hUmL/pTscF3TjdNzJlo4PZnedG2TQdNcvUsq
P6vfi0AiYsNaIcLCpB3a71FPFFxBYVTA+1ZapETqp6T3FN1PAE3HgYcu6efe1AVJPYo0F3rWxS40
PqUqi00sIzcO2nSKyvdkeL2+XJu6rEQs4cj65ClAYghiiMAIQdLf1XoN/CJ/Hg82P16XtHEbYKrk
jzLCqs3NAICkChvTpQB2OU3VlzF84sm361IWQxbCUczRIZzGa8RgGPEQ9MkV3gJ8G3dOhp4xx3aL
r9TvbzVHNke19ZTVgNiHdLmpoc4jFnrT2DCyMlps+246hc/TfbyfvivH8JhDWi9JWG+567U0kVzB
LO2KRAqp3Ow22ie31W20i++sW4BA7QEItW/2MkSjjTgUOXJAIRM8X1HAEjyGmRZNhMZShFQMQN+o
T2AI7vpWbVn3HwmY1z7fqlSLMXLfQwJRHvl4a7XHXMabt71Jv7UwxDYdS5nNIeCQMT3N3nSfod/u
R+NPu+Aj+qLs/uG5pQHxDMMlcH5MFcPQpRjGZ1rDy+YEw/25jcaHoc0lAc/WQVpJEdPRZtVTUg2I
33v9U6ejP/amSD46WS/Vxu201kXMwepBDmrmGLokNmhRdKccb7JkpyQfNr0v5qe/NwUNg0zIsltI
Y4hnyerNJk/rpnKjqdGQ8kID0zBXkW/OFpOs3pZdI5NOCKbaKcYUBQeh9HjwIKmOCz8cvHbubiZi
//3FjucoQFPwKsbzSkz8MCviuRbg1R3VFEHc6JYYNtOQ0UpK+0mPvllUBsy/5cUx1I6aK0MtDUM5
50epQwA8hMtTa8Gf63gNQrxnhh5TBhD4mEleJzJh2rmwmtZ9n6lLJFz4Zd+7mDFp5wRlVL83d9ft
Ysubr/USYvtSqVAgDCCKj/cExCOtBtyWxM9zrw06zO4/KgjFr4vc8kprkcKF2Awpn3iHuLgoylNa
2J86Q7ujeiTjONo6X7ARJOcZqnCY4DtfRcwddk2o4BSPnepo6XttvgPrakCTSAzoZUmAvb2Ov4WJ
SZqyy6fS1CCsCqPDkBW30dQf7C44xjrwCs35P83A0LGlENlU35avWmkpQhJEBNNvSQovAiRMMLm/
jaGGcQGwXsvqDpd0NSharyUJVtkHXZLxRcVBq75GKiClSMvcEoQEZjX6OaFeQqKH0fpMQJBVWm+4
S/eYhHY6Y3jQqtdw1FFqWmikufcPBqUiXAR03zKOLMQ9BVUyWpk4m6CMPrQtHHbc/aznRuJ0Nk8l
8q9AmjOWgVDBBagtAdaDAhdqkNc2eOnoQ1Ps5x/h9PEP6gBbAu2KyG0DtPjcbge75ko9w3+mqDtO
eBbaZuK2spb5TW0QdACnQ0daTwzj6qzNo1qHFGKkT/gWN82SZwz/e3lWnjpVdilcTpss1rOSJ1jP
XM4zXBnCYDxuwRlJfszRl3LMXdLrO1SD7mZ1eg3Im9miPSWTAeZsHpKVcMHLpaPCMzBPwKGS7MZi
LzkJXgChszOxsv+weStJgnOrqDqr1MKylil4hPdT8qU3n66L2FQG3XQIjZEfA+j0uX1U48D1toAy
cfSjoZ5V7OJ2r2Cs5LqY7R37I0eMgkIcd20AaqS7IP7vQr9NHBR0HlngZ75yW8kmZzavhZU4weyr
NM5Zk0It0mLgCaNe4+Dm9r+4ipUQwQrtDjzCcbM8xoaXejhk7XMSHq+vm0wPwdaUMgutOIEeKoMC
5W7SIhfjtH8vBFgAePvDIwP0W7CBMF9YiksIKevb3PSb+jaSoqEurwPxoYfKGhweRfcmtRc7XD1c
4wpVB3MkCLKs7/30GkamMzKUS/X7Hn5pBLh58mLl/1ATwrvyj9TFb62k4oE72WYEqajio3vUNWxZ
7mTj/EAhNHqAuA8tdGIXT43uAfgC+HF91N5SisdXTMNv/cjQUwNuousbteFmgQSCLj2gX+LdIsaN
w4R5cfSOLmXfH2AN9owpPSrF5FmsdWjy/bqwDdM7EyZYN7q9wJY7QFienXr0sw2mMwyS8uDm6q0U
Esw7q+aZqhypmRmdSLP2pmXPaTs4kYxLbCOgOtNFcKRgdSRthb9urI1v6OHbmd10yG2gV1j23dTT
t3AofCORmZ9sCZefr8zPmDUAB+TLfqHGaqCfIy8fJllNbfl24WSd6SacLMvqQ7XC9IwbKuUxt2oH
UIKS5i2ZHsIx6mO9HLMQeiQjwOm60RlbG4pkkutuI8Y+02T5+Wq5osJG2DtCzGzuje7W6nZjoy3n
yWFd7sowurfXDbgioD/GM0y8+bpczZndwntXE0YZ2ps6luWcfpXSL7fmtwjx0sswWlyMCkSwHT0M
7gQ2RPCv3yhv9+Rh+BzeUld7RfvLXbUP/LRx0m/5z1T2EVs3L1b1z0cIVyFrG6uol+QuQML7Adw0
tyPYlUrXLJwK08C96qIyasjEbruqP1IF7xHZXOnUElKzmjktgDPzzxWA1qPRCUeJE5FspNgpTMc4
bYE8gVDaqECYvbcUWfSy7T7+KCO4j1LhZdXaiwQ8aK0BtJr+kOzzFN11lQdoElASX/e9stUTHEeM
KuI45xA4194cePP8GGMqoY/Rc/u3IHQMRYaVdQjeYyjsvMkJJLVkP/XI6qlOocqyoRuX/5kQwX/U
etEC3nSJxia08HpG/NEUXzowV3DypUi8SQMQzv76CsqMQvAlgCfBqLgOvaj63gdfpKnKbZf4xySE
mEmtuWGwEb+/s6OvyjQcSF58dBXbXVdjqzSzXjqx6tQZVcTnxbirUHcUa2clhzYEaTtB8e/OKLxC
O7FCJlSyeGKcETfGmPcGHDEM3TrGPqkc9VAAvwP+Q9fc+kF5hQ8pOu+6soutXbhLAJECM5+hI/ky
h43IJ9Ag1hpCL87JkSIfZirfzUzWBrOp4G9JF7nsRo1J3veQNIE1yGhKp2r/5VytJAheFwC4fU+W
uwxjn47Jv7NwBz6/6+u1eV+uZIg+1qrbpKGwDZZ9NuyXObxHZ8CYdZ5JP1LZAMCmSwJaKyJdikyC
WCNUlcGsQU+CM6w9URXVGssb29s+fqhkgIibR2slSXBJGEbp+1RfvEX7TJjHiG/L+NO26jMUeLe/
tRE8Eg21uJwHaDMoCJi4r9DOLzRfrToQ/bklsARzywkpuh3f0/xzyd2hlxyybRP88wWCg5qqGrF1
By3b8gemKgsZQ9DmnbXSUHBQc2bPQT4uGhbv4fAMVuBWeQx6HFwvbxNwGsr67iUGYgv1ITYXgV5E
UAhkXChpu8HsDuH3UI8AefYv1+Mf3cTkmTE02tyriy0iP6ks+/Upnj7x9MRkZTWZUsIRo2nZDYCY
hKRBQZ/yTaxEGNl0jPH7KOtt2PR+FGlH4LejP07sWKnnqauDJUNCrA+l05wQQJbssZV1Y2+erpUY
8XRpcdaGS0JwNr8a4HEabo1Akr7eNO2VCOFwdRZXe3N5OQ7WS9T9nGRT0TIVhKPDgJtLwwArpRUg
q0xDj/R7KkO0kQkRzs+k19bAl3XSOLjkaO528Z6Gn657cIkQ8XbPmybpkCfAuxT3ECD7Z4UBL1IG
JSWTItxFDcfMSbtkS1XzLdK/xOE+GyWtD5cMkUsc+WfPLeGgAE6vztJFE1N17MOQAzj/i/aYPFiP
6n3tJR/k2HoZeOA9kIWBuaXACOeNInGpm4d19Q1CNqG20ABsLTHfqNgu4+8x6Kib8jaNb1V7dK7v
3Fap+kzh5RCsHqtKrEWpWUNYWH0NtAlINIM3Vz+D8TWNQGGfUK8fiN/ZtlfX+Y4Z+efrHyBd8WXX
Vx8QBWWh4qZEBLpTb9VdgDznTvOHnzl4VT3jOO/L2+Cm8Yt3snsKv7Wn9+vyl0N2EaytFlvwI12n
Gtm8PJ/D4YtevSl0PvDG2GWqipKmYTlFmsoYYJZfeU2k4FfKiAeDtcQ7HaiNMFlhBz7HYVG4JK6S
nRfBv5hG0ajjopo2Ha0RjMAfiowASCZC8C5dM+sE1z9M1d6Z43ORfZMOGWiS4yBeyBM1q9KeoUZy
C9bqvfoMdF1/fEQ82sxeeMf2hepWH9oueE4+jA9QRR20+961vTe6z71clhCQaCze2TXgOKY+/LV5
r1n/aLfPeiy5d7ZFLCABKKzjGSHYR5fRoSbLiZjmHtxhhzR402TdHNuL+keGYBu9oQWjakFGnE1v
cd6BQUbfpWPgVFX5udBlLSqbpwy9KQCmMNHRzgTXXTes0XKK+MPEQFENSm673/Em9urqFCVHIqto
bCeL0Gqho1Ea41fiwE9uFG0+5hOSvs/tO3qlYSLxLUbsQIT4qN+3sjLw5oleiRNujSaYU3syoV5M
PuvTyaqPUenm1vG6q7rEM1sup5UY4WLAUHNhDSW0Ug7W0+STu/hESy/7qL6AyeiY7JNT+sjcwL8u
dtMcV1KFG4KlGWpuBaR29BatjWT8iBSJZoubuPCImN9TUQsAHpT4KBuaTDPyEPWNDOO05KCmftvn
jjZ6bbjXTcAcpR//oNNKoOD1mx7QN1SBTpk1abcGomM36BlKk2Tikht2I4oEOSPK1oBmQfVanLdR
g1xpqAp0+p6PHNP0RrvvqrKVBC6bm7RSSPAZs1WlyTijAbG306e5iNw4NG+yUZJA37TzlRTBawDK
M2jDHlKMbG/R06A/5gToSIfrm/MLOOaaOYi3ihGU6Wgv3ZRz6GGOOyONY0T3deWP5TsvXSu+wRhd
HNzwFvgsLmU7+58e78AsBUwL2A9RhDqPSgY9ifTBWCpuKIXR8ZZNXwyZD960+pUMYTUpWnB0hqLH
kiCIqJfn38zuazf7avCj1v1aNqi/uXkrccKqgsSxI00AlXT9E5u+qxpI1m+kmb4NcwftLECeQAuH
Gp8hLJw1Zawslr1rp9Hl9bcokNjgpqWvBAirNuiRHlcmBDTdPs1POf0PcIbXDXBrY5CPopaxXJA4
uuebj/F/JbLATexSwGA8V1F3shn6zOY+YSetSqejlhfmbiztF01vZdCuW9uEFlgLjYkY+7hgPwNS
zMjsYoRrMp5N8wmtj6N2k8rSNlurSDXgMQNtDE3EYh/YoHVKVUd0OWKaF8TkGLLZUwq6v76SG9aA
5koMZMMkkGsTaxotXKISWyxzCSbeXRIFxMmqWhaFXmaXMTD5C/wKswYohoutjzGJWgV9iA3A2rLR
ibMuQgFFubXi+L80AumOGVUeAIAKHzBSoVebQ/Pzup4Xy4kPwC8A6TBBfxK27dxiymnUKnT/N2AS
4KGD/wz43Wn4Figt969LWsz7zDf+kgRUarBcoANJnHRfAGoTMD40rq0HH0XGOaADcCt3QN0cGeiu
SFM7DTMn77rY5dheEyucugQwwwFVIbYGfYzO/dj0AIPhREXghHx3XdaF0QgqCo6qaBoM1SlYzLg1
0QSMDa0O1yVsb9fvRRQbE6sGFc0EctzYujfQJDQMN42MnebiHJ9rIfYgWj1B5rLDioXFz7hBQ2yk
OSUJH7qaSzzihbtaJCEzgY4XJNwwKHZufMSIIxbo6BGrk9OQEa8ybsH35kyqO9LcodUu6nLJFm2a
w0qk4OVJNJgEYNONq3Ng2JSqE6v9S1rUHmEKmN5kyE6ba7kSJ1hf3Dccbc8Ql7HJAR6JwZ/qdgIO
yvN1u9iUg56UhdEUXKK6oBbYOQp1mgA1ZtjlTRSYyL7kvoJRSKOQdd9truBKlKBSbqQ2Z7yDx2jB
0v7VGA9xOqL7pnAbQwbcuS0LOH0oFwK6S+xz7zVrqPICpshobzlT+dWMslOtaZEHgMRDo0uJAJfn
3IW3WIAB/69AcWyEAXek4AQnGLfskVT6yYjbmzYkx6L/1EX1AyaEHUAT39Y5ccw+O17fxc3TDSQw
dZnNBkaqsIuApymDDGChbqagrF1TJ5i/BUw25LFpKyspwgaWuVb2XQIpJIo9pedHEiW7HrV0BECS
4H7zfkN/PWgVgBaBuEq4Xqy2Gpowhyyl8zWeeRhicRLMg4deBfYVK/TGkDpSGKnNdQRaA/DQF7As
8VbVeqPOs2GAX5mC3Whg7lSliWconaTxYdN//ZEjokhMkTLgkcQbtIfaKAl/aQt/KHqHW/sE/Mis
+Q4kLf+6iSybc2GgK5FCPmK0tIIpFCIzbJgdebg5ee629ZcEaT9iSPZPJk1ID+BxtsRIWEh9cLTg
JVSeDfsu0l8AzBnKAABliynEroNRGHpBIMvgNfLwHtAyuxlhwXsBcK5R9VIg8F1fS5nE5TpfJXDT
SlnIYSBRBTtKx7iX2OgrmVUvxMkGkvRbFo8PRl/9uC52M0pYbaFwJtRCjblVQmwIctG8zrxIl/Zn
b24cgjpdQ3s7XvDCYmoFoI7MeEKcoNxG/L2pP3XtDQ09VTskpdMUh1zfzXOG4ZAni0SOQQDefWP2
R8TVQEBxryu8eRxXHyOscxPnLZ8yKMyN57yf/Cq9AcaoRMjmqq6ECKuK1GPChhoap+mJNqNfT3/d
HbFEK+DrxlSCrYMVSZBgYquyjs/wZVhClf9o9QBwCY5Vy8CyN9drJWhx4Gu71GlQJZh4cAdUw0ue
uCF9Vw2J77oUohP8AeIuYIWAYSQ4kiZTtQy0SnAkgFVUeLwv0bpf2upfb8u5GMGDKGYc0pRi7/Fs
5ICEJoE/xQChuW5hl1fauRTB3BW81jreQRkLj8I8eW+y2KmDbwP78i9yABsMRDJECeL72hqRVMkM
xD56Z+yBeHFobLNy6NDtB0OTVUEu3ROUAn4sg7GpsGxhhzQLY7mjPoL6F2YQTS80cS3TixTdYQna
9zGaKaN4uDxD5xKFzcojaqQhclZuacz3mN1wOjt8ur6Cm2a3QOcjEQJYCLENnZsjOOYnKKVQlFyK
Qf9IdTPYB6ktm924jB0XCB99oa1Deyk4Xs9PEXo/51GddHBnpOVJiw68o/c6BpjqzwB+va7UZX57
gQtCvgX4e5QaF0yyfVtqqZUbCBsnV/20Iy+joz2VbnUDChbAkXjDp9Dtv6kyhtRfIMLn0cC5XGHD
1DZOrclgjWs6r9Ypu50fW39+4Lsn1c3wb71T7Hv8sxk6tvPKfOS1PjBc4gMvzAfuyyF5V13DIZ7t
lrel1/nDB/1xfWUui6TCyggn0ypLzGfQ5Qsfon30Wn2YfuRanu3jC24qfwC87nyyHO25cE7RngIc
UeKALm/C8yVabH7lTGdSo/I+4gNi9dQ0H6rxqiZHPX+cKG4KiXFvhLvnwoQrIiZaWCozhGmZp+p3
lPmhghk5ECk1u6B6aQJ/riQuadPMV6YnXBbTwJMCkCN4IgH9m/aApTd9A7EhDw6m7AbcWkvgEhHk
FnF+ARdwvpYgYgt4qZg4UqUzKtQBa6kzocY/h9zrmxsZk9hlMQzGs5YnmDdwl3TwaUNekb51upOR
+7z6gtefa5d3ygQaiZ3VAw1Mcpls+V1k5cCeh5eDZYicl2M1KlGaBbCY8SFIjkqMge7QVyPbSUHG
Q96sv26ngZr6Qi6AHCDw6MWUph23cwrMUuCEp7uh+WKW72MgOYeX/BvnMsTEUc20SusaBTdX07zM
xez1/Veexl/0PHSaSX1UKx0p9cwj1gAGztBP5w+Q4knO4mXPhvAVggElWRzhM6Dp0vlXsW91UDzl
Y7lTgb4Xa+/zEOIpc6so8b7hPcCdM0mBeuuwrFb6l7daOYO0VFluF1gFA1yFdVU5s/4xq7cseTTH
x+ueb8uK1qIEx1dipK82W6hKkHdsqgbA6R7tfwBzCcF22h5M/i/OZy1R8HQlo4nZzpCYTq9Jvcc0
ZljmmFauvI6/tWboR8RtyN/nPM+MV6SsGxsEJPMidTTfSh2EJrKYS7aQgoOzcpW1bQUBbTFHTgg8
LGXgTlvEIOQrfUqD9wIgOXPBnq9v4JazWy+nED8obVBVADODszMCZzBu9LRzzM50q+i/JDnGf5+V
WdYRORKU/THiLoaWcwcS4YzANMP854Ax4Yw5he3l6tt1rbbir7UYwUi0Guge5nICujk5BO10p3e6
T7Ra8rrYCsjXYoSLkMVdSFqMVy8VwmJYLiW6AyyBCbak6/r8f1zKn3UTzIPWwZSECiQ1QJtF77XP
4g9j9jRzTwfgPO+WJzxz58hD36cs7FvclRh+LeTIGKlEUzZQEM7vQ2ts1XLW0VY+ZGz4L0/1cW+k
c3IsKtPqnT4P+LNS6e3HzPXa401fnnRWDX6T5H/debc4VnXBA0HldQE7Of8Smhl9bDZR6+Zc96Lk
tUpnF68EXffNWJK0/3WiL7ReyVoO7MqJBiND01cLrc3m/3B2ZbuS4kj0i5BYDMavQG5337cXVNsF
s5sdvn4OJU1Xpi9Kq6rnoVtTUkXahMPhiBPndAEfZtiEsTl5FlAdrNl7bk0BlnnZ2ulOmM47rWJP
h0BPPw5Xev8JLvct3P+Q6T+YEWM8hO2sUdslPHwQdXLZNqWfsb+W38X+OPjC8JPlSSDXIWEkAslt
24Dw8KWAFBLXHc+KVP3/1evlaGekmK/FVQpdMOyMpv8ai8NQbyvtskSpWFe9OFSWpGPMwC6bxDks
uSzyS7opqqdSf4tEvCmrVHFrrwbgo1VJZzlCmQyYTvhWkW3b+lHrfAhA+2D18nKb+1r3avAXxaH+
Mq8kubN0qJEjgWTDwaG26S6xD1q30TF8kzh+WAd9d88mVLFUnJjrKdLROqWAzwR4vVqKPbWqe9rB
Z+3LrHnNZgD3jWhb1C0IOVCYvJ9cr2YX6bRVLHo1NBvQk8D4DUaZZSyRsKaQNi1vfBsTgnXsD07n
kXg/JzcIJlX94UYNxrQejBE0l08Du3B0CBWrJpy/ghZ/b/2fXyFtPUmnrhpM/Ap6e+u8Q2lyVwfJ
AdpXukf8FjmiNwT6ofR/VF7sfaI9qG/TQNtmGxbM7+d3ZPUGPtoQ6YMYYgagtcNPGTUn9czhA6US
7lmYt+50cbBJE4ydrZrFX32xkiOrUijNoojFjQGrENbwii2IbH59sBvuhT9jPFahD4cNAM+kB0le
SI4etP2oetarHEEKsNzEYGMW4xekmE0VcIQ4KCsVftpaHk9fw/h/H1pGp5YosyeZDSv6rsk33d7c
YUT68L0O8u+2Z/2c/GhTvYaa5wb8UFz0m9Yb/eHdevgBROK2PGT+EKSB+hAu/nXuZ0l3ate0ltsv
PysaDZYgc3ZsQKtjzJhE9fis9a7xYECIfvDpAHhL03GIMCc5734RIwH9ZBpO7LtOWAKIlcGu9TZ3
Wy8qGAGh2Ri2mCRKwbEACpUPtBqqfUYju92aQ8oCQHXppgVRYee1VcUAYI1FGG1yNxMXUWK3+5z2
1mVJBaq+QjPuR71zHlHd4CgGU0pAQlS5r3kzhBdpHU2RBzmxLsBhQkXdGuabgrJsl9TU3rli5huh
aRBzdrviKk8aGqB4DVGdvG6fs3IaLkKHxf5oijLzwJA2XLOqKe5KiCd/A7Gee50DydZ5DdSpk0Av
e+psQ5sUFw3o3EHgyOxtAXiQN3KNoITcWO+8Tbu7Ek6dB2yMgIcs5yKY2zx+0pLe8bI4d+/arJ+o
lwKsgorMFFrA+rk2BGbbyfmhY+suYxEVLSqQUEjwB7DrWZ5g8biHzlJ4sLWMDgjQor3oGKtf3Lmf
noDMFHfuOMa3jR6lF1AoMw5Cp8YmG3r9kwsTUm9lrb/3rckOfRHjbwzdOt9WExWTP09Ge6jR7LqI
UqLf6+EQgR3FLNznXu/b61hMTgVkv178DGeqbcPY6cJFkdPaG2AChpxTlNXkooNskOOZccuKLUpl
pPPqMLSB0AzTDpPg+mBOnpuYxsM0NtE9Cc0Yxc8qC28a5ph3KATEFihl3fyD1lHYgPM+qjg2vtYg
NSQo20MmhtzpYdpexLmlXTOnzVq/0t1kUzvh9Ok0DvHLOSna3fnQ+Ls8f+6YSKURMqMSmeo4JuY1
f0Cu+ZEEd+lFGPwoPL4zb8sDD16HS3qYtrGnqQLU72rBOetSopPHTcn6JUa6u+8dinb7+HEo/Pm+
8Mz3eeNukntoE9MrehveYMo99lQDNaspCYPUtQNhQnBXSvanDAeaRClW35bEaydx7ZDZ3YTd8C1P
3B9p3V3RAh/NLqfD+Y3/OrgoZZLS/Ti2LB2cssfStR9tB6rpqxivXjcU4ATpIWjq1fQRmkx6sjHj
j0iMnl1SRVd2LUQeJ7PSvThaMWiFISLgU5EHemxvU/IwkfGu7lQlhdUHDuBvaGVAke0LvJkLC7Td
Yw4gq9FsQ6uBhqnLvqWgmtrWVo8L0ME4nqWhxq1noEPWDFTlyrJQVG3W1otK3H+/Qtpy2talq6OJ
CPpdcRNq445ohznfCYzZnP+4y8Z9cesjQ9LG9lAm09CpbPwOlH2eNWXfQNDwaevae8ddr59V52i1
XoxZCWsB3wFBLj8gtSxl9kiSxm+HSwv36uQGcB8D91Ab4ZkY9ON1omICWlukDe4a0HIj2UW54fT5
RtrJ7LIJNvX6e0GRzdivTm17bvdqq1BJ6+tDVdMBgySw5HJRAyRD+sIu3Cwka9HoW+OlDf1yrQtc
QPAo2XLoXRl/zdePE2rjIWyh7w3Eidz46RmPqr4F+hq3nGd3yWXc8k2FUsd5Z1nL0myINBsQNYah
39wjR8/gqJty0Yd4LpTzvk6Z52jXZvt53sbyjJMd8tiG9MxDHcFilgkbEa3E1qjb/iDSSDUnsXa+
jq1ID7xwmqxOGLDSD1BBTpd57BS0gEE9Roqn5LpDWChwAX6ANqqsmsedoko0Dabsod7MAx4TuC+R
EPmiKQ+2aB2wpudeXLsBqSzVcVv7YhA0xP8IAhqRCWcSMAEU9tIKKrWrZrxPw+tCRRe29sGOTMiE
M1FXCPDiwYQoJig4VsEArczzPrF29yFi/LeFUjScDZZ2YsBzPNWucJgDa0rfoHv5nGjZhxEiiGTE
q1pVN3X9y4GhfKEyXPqc0qPETvHmgpZ041f1PrS81Nj1bEtMkEb5zjxiaN+juWrOYO2DASgDvTod
l7zz+616dMRIN2lQH8VSmfVgwx+hXOeo2JtWbfxm3tMBwAYg4jQcjrmYWVlhXZkTXQpzZ/bVvqp+
nf9mq50s+8iKdJCT1gXH+gArHAolxhTjlkwfRDjeNsT1jbDufYwiB6QfgqG2nxgUj4Lzv2A16h/9
gGUbjrYyrEB0X+bI2Np0enMA0h9n/kOzqr3eAXatJEpbDSlH5iQntXOjH/oQ6y3iXYtB4PG15S99
pyr+rlUIAPND5RUVLx0SLdKq8jgHxxHywLlLf866+zM3p41NU89qoque/OhF7fEOwLHO4hcEs4hu
jqHYQoDijDlxAv6ln5VrXHMO6cdWlbYofpw8W15Qp+VRiC0fZk/wy9nddSXYwRsf2lpB/deEi8ut
51A0EJkDbR9H8mOobTRhtGxF4U5eVRhBDTYyUhSKwv5q9DkyIznySIwBNIYwk/SvbXXbzWAPIls3
c6HxuE9mVPj/WhZHWpjkuVNrhCLuYVHPZ791o8xzARAvF32u80dkPRL82UHJZ6PYqYjRLDtIn1P7
BnzXXpVYCiOr+wcg7DIEAZy2fAdBMLbimKlr/BAQpSZ9HZKbaEpAz/wNGte4AL0Gz9rz61o9i67O
3N9qY1BiOD0kWdV1TmiWiD321hXubmh2ZCHdM7bn7azuH5DLNvi0dXB5Sx8qRWI5lyns2EC4z+QQ
o3LaaenmvJXVQHZkRfpKuYsqSDJjA4VdXRXNlG2jVnunrTt7ptndl1HiKCyurev4Tpf2LzfCQcuW
tMFOdK9OyyCaLuP41/llrd6vmGhyQUe+1HDkVFmPjIxrLqxkafyO/94ZtbuvabVJwvm6sC0gzO4L
6K6iWlMqOjpfbyeAzEwoPRNIZoCJTx46HucUU0izBjX0ngX1oO81HVPxeglFPHurgZ1x5oPP0cPG
6F1fRYpO+RIyTpLcxToQlcsvwMSi3EEuMNEw5yGDfn30fYiBBWpUgMovJwAWgK6A4ivFMwQHQToB
fTQKqw9TqO1tSHwQxuVYbLri7W8/oWRGqskwp9PQwMU26i+VuYmere/6+xSYzjWJvGl33tgXp5Rs
SeF+hPJQa0ew1dMD8nSPi1vmKhz/a0fktxFIhGH2HW8ceTisqWc+102U+UibtymocTwUxw2ftsa0
Qx0k9Qp7EcorwQAzJu14A0Yx4fW4IS6avLvv23lS/KIvh3/5QTa0nhYREcQZadUWDzHfWiWZX5uf
GaXgiLoJoYbRsWFXlqMibq4eC5wHogPuCYCs/MKz+iZrEhuK25WBjNfMmysWWsCviVK899xJtmC0
vW2jmd6Yln6duFBRTeZUcTrWfBeK29AaBf0AoTI38IDibMVHIMWzjnk9OfDqI3HfHJVywNrOLtMS
roPK0qJ6dHpEhhI8ZnkHTSXiDhtzzA4OS4O4AejKeo/A9f733ntsTTopc2/2SVLDWgu0vTDNTUbv
hIqW8rd7yoEFrovnuQG0riFP9IYQlhj7MM78sXIGPDP73NJRssrJk8YSM0BRvAYwckyL+LIWArGB
JynKmADozwdwiddPo5V2s9dqlHxze5SfU5CsoORH8nRRji5ioKTwN3lN6zRPJeNGUIUVCshN0U6b
aHbyZ9Np7Q1pS+NJb4n2GdYl3WedrT/bYSj2WTvlAca156uYk/xF68IQABc0HO469Dr++vWLs4N8
w0JjEZeMKz+9wZYzRpRx7EY+/BhGB0QktH/GTOY/XSfEBVaeQKFE/1LVStq2qweCh04ZDl6af28m
MMVczgzMo75LNia96PPGq1T5x5fUalng8rbHpBgDgYb0GHBJS0MHIH0/cb9x/jhWaNtctZqXas96
vTe4IgJ/RZ7AHoCXGBiHEgt4tZcjdfSk6kCumpvLDAdpn/M+GDEmnGIiedOCbzB5AzlvBKvOjVsp
DK/dl8d2l3fHkd3EjAttANuT7zbtjtNxP0yGIktdiwZAPy71M0yPUBl6XrdDa2YFviCo5KrmAG71
SeS+7SzAcIWptYvs2JQUCtIywnOmhCk3gn5e5OwxdO3peaZITlUrkm6OKIFIZB3DTAjW02q8G9M3
lpd+OP2MlT30Lw+/xTFsIEdR18VEpjwoYnex0RRDi5Nm7Sl7YFAEYvZ9HT52gNaDMvR8LDXX/MHR
oYeL5hY6IvLUoCE0PHOt5ZaOvRniKKx6NGd8uY0m7pvwhUFIllx30bdpYXbZW+lnU92gNOUZyc7t
L3XyswYFY149ZvO+cAJe5A/nf+Da1h//PslfHdFYqR0hDAOBjQy6n7Y1vbea7y1XXJVfm2LYeOD9
IaKAWjPaFdIlZtVgz41t7ERtxl7Bd9l0l4G1BwrnbXovnCmIDVSu2mKTlbXXZR8V+rkhCJJ/2NZF
Or4U7ghiQUho3KsLn4t/yXfR8U+T3LwzAYIfl00QORSUcmz+BkVWlPgt9pTkWwe1/nRfakEW5aCU
VTj/mkMuT06wPoLXELMXpxEjHYE7NvsCZ8yM7nOT3hX2DzBfBqmBbXAtEEL8PP/JV1MnCP1ZcEuk
LYDHnVpEV5kMHcVxw7gXc+8xeVZ0rwV9ivtvHbvnZkCQFSvZjNZiCeBvmLf+Dcezlz8/ioxDZk42
zSA1AGjAfjRCjzTprVMTRQ1kzYzDsCxIoKAeKj9YhEjiEN3sDKhCHbAE4oXos+uKuLh2mx0bWfLC
o7WkTcWKKIWRwXhvWxCw72i+teKnwd7n4a2pqu+upZnH5qQPJsRkR3yCOQeiEK7jEetmtDBhqnqK
rQUDalKUqhxTX2rYp8tCRRcnGBLbvpX2vp4c6vkhFumGGN8y1VDYitcj+0DfkkDtAkhdyRtoSIAL
ITDFk0cnqr2cAoRd3kZQSrUwsatIaVe+14k16XsNiRll2ghraXKYRekNYHvnMfEc08vJhxVth1YF
AlzxwxOT0jdLbIJh4B4mzdra6G0XDOW1rnKMlQ92YkSK3vOQQP9tSdUjcEqK7CI2fWyr5wKIpwIN
m6tfDOcJ7QoKIIg8eZEXCcnItOxh9sjHw8Bv2sICWiWwow0pnjgUlGLMXRY/uXMVzntq1cFAAOTU
lzkQzg9ttK1DTN50m3owAQYGhqffIkGDMm4Z3w5MEVZXt+bo50pbg+umK6A/g+sGaAcGPJhR76j4
PmjuhqoCqmprpOS2doeOzUvSF4rvpR002iu3thZrvTQ+6NOm5tvKugLHsFneQc87nwpfmA/Mfsvy
eFepbvS1wgCIkv7/odA1OT3FjZ6Fg67j1zBsc+oTkBli3j3VvaY/OEXkhcNbV487274r8mAAOd/5
62UlWME8OLAx4Y8hQrkXpeGp3qBxs2zG3ciezBk4pfJijBX5xOr5+mNGnpnR5lBjDYeZonnj9RBE
1b4QKsomlREpINpEizHkuWyl9tGwyOv4BgMi5/drLTZBXQhkSdAyZq7cETe6cUBVERW22PmehYc5
C4boUNMsGNPLsnwdX86bW1sSyuh4Av5ujMufR2/1qiPRhHM3bTR3b7uPsyqjUZiQP01lDrZOK5io
xXUWvQtno6lI+NdNOFCc1nUUm+Ra01RaMwTiBlwf834ir3pyVavwEasmUJV0luI88OdSAI9706hn
ilX04yM1D1N6xVRDxF/rysQCD9wfG1KQmmxDRA3K5AhQb/MHsbcT4On2L5N/dP19hmvR7nKFu60v
a2lEseVBLpcNRdV2pJz6DAwYhyj65CiBWN/Ou9haOKTgAPu/Cem2DdGAyO0SJppwM2h7vGnsIClu
ZrYxG0V1XLUa6SOxKcpi0sEUczMvMvYD/7BnBcJp7SY5Xo70kdJuGhpDhw3BJ7CAeYS+TG4OqZhL
y1R8nLXYeWxKukgMKurQqGBqKH8Y2kXWfFbA9Ua7899nrTiC1N9AI4MSJMnyG3hOBiCCOrjdhOyO
OQ4mgAwv7PpLiBj4oVnjYVzdgBlqN9nhdUyj+1goBmPXgt7xL5BcpBqzqunB6udb7qGffjn9E2R2
Jnohou+lu+W6asVLoJZeeBQquUA64R+UoKzTO7FnczwOBhjjupr7GB/I+DMtN1l4MZIZk7KvFkrI
LZ7iirvwdzT9YndR8kSZ04ScweK/Rw8FmmtTHZYOqES85qX7lm+s71YQ/ywB/fX4AbTm0U/ADV7b
a/dyUtheORpUx3WCVAA54pex97QGYT7FPbKESNcN8nbXj5vzjrTyFTHtYSyirwsRny65a5VDjVRw
De8SwdH9xfDkDpBcF+M7NsR4kIuqqpcr5+PY4O94erSdjgnu6WoM4TYk8bIEI6L8MHdXiaXQ5Fnb
u6OF/X5BH9np9ShyyaJ47WoRUNUoAY8YavyHD3RsxJR8o+rsokBK7McDalChb7HXoVagUVdiFzXQ
wANJorOwiSx/frSQ1NHm3ErhfwYjV03Z+ZbAFNfAN2UOgGifKPZtJfKfmJNCJQcnbaTp8LnM/JkC
c8pNw8u0jXAvXOylijRbZU1yv9rukOgUsGY6QZ18S/rYI/Ueuqq2eZ92n+d9feX9QxatIReoQlRd
UTs53UpqZ0wA+Zn6l9VVsuu32VO5my7qQwMRIOZrz9wnt9FV4SU32kftlRso8l4FCDhes4kUVcWv
7nn6U6Rt1vXQKTqqJT5tBIpiFy3pAc3bnl/w17MGI+BRgQI84JpA8Zyu155ztJ1HrNcE0zXpAgGy
hJw+0L9macY8If7+pTTkArsivyuTOSr1isOOYXymdINq1CxeF+2K3rnP6eDHtuLl8HW4RrIobR/q
v4kRhrBo3X5w33prNo+YGd51m6cfzJvf+MOPvNlwH5BLDrAeVBn4VeVlF+VjtJ031gYVup2qm/v1
nJ5uguTKmT6UxpQvmx1uQADVs4umfWd2oFSRWkk5jy0BvHf6WSnTq6FY3HgGqg8vmjDk0HsMo2uw
sCVbznIbT9K6/EliJ3qIDTfeOSB/fjrvW185WU4+gSU7lz4Z0TA4+BUDNChAvA/WiE37PdO9uymA
fEHAcWwutT1VHJzVbQa+FHBuzFaBi/F08WHNaivXeeq34ropiiAz7136DtEfUSsi4derEdt8ZGk5
XUeBNwccpS4gVuKnA0hikdWDiEofR68k+3h47ck9aRWp8Op5PbIoxSeXhGQyLFi06K4cNrMJDVlw
ZFT/0HlflmYvXVu88JFMnS6NjHExThkM6dTnDgYiMfkIeloUWevuMyQPOn8a2Y2R/NO3+88skRw3
jPQkcoplfUaQZMyrtTuHbQq20VW6q6vh9c8CZcSNEdVOk5ewpJENIPHDfGdMb4oDsPza08TwZBOJ
dPkbmlZhjDVO/cbuPaPc5Gi6tnOzYSH37P65TzxtOvS6witVK5PSYJ1TvZ8MrKw3wcs8hPCQj3BW
KZGorJBTBwlZkdvV4iDcuoyTxw4UA+n01y8l7B+uDObgfgIGRPL2qs7LcGawIUDFMCee6yKWGRgL
VD3JVkPGkSHpskhZ0YZg6wP8Cm0rov2IxDWzNnPtCRVZx0rIgIYF3igg9MfklMxqrYUdVMlohIR9
2NjFbc+Dlj725Q2wLMC10fyvGyVoRy50tBhGW3py0g4mMUbs3ZSjgJZcUeMus9/yv88+T01Ie8cB
G0+GCX21tLhrzbu6fxYQMp5uzU5xpa+0WU8tSTFpFCjhAOSBktNb+o34deFlXv+CWcgtdGRvPDH4
xIu/XSD/vW0urMT7/NQ/VAK9v3kKpDONBi/CInImAGjk0soEpjN37ACAMgyQPXlk517o30TmpS/l
LruEesJ8MX6OzdZUPCRWXPTErnTXiA6NVdrDrhveZfpjInzX9Qku92Ta/33YOjElOQ3p0d2rHOyz
m3222pvzKx4wkjl5TXdtiBcjuYbymGJ1K/faiUnJiTKNkMJNsDr0bAbjbdZ3NbsqVPiU5W859+0k
B+qntJknFwtjxs+p/2ZpQcgeRPyQ8X1oKk7e6opccGqjeLk0KuUo3A1NPAxo5xFU43s0WgFDj7Ir
S4XAX4nDjnFkR4rD6dCbVtrCTjTfmnYQVk+9Km9d/gp52+DwiCBLbx+6pKehvmjduDTDBsV+aP+W
+qelqiWvG3B13bV1VKzlEoPlolJE5wxrMCxQp5mPs5IHedUESsgLmkZH4JUeOhhftwcseolSP8vq
wYn+xYOXGvX/DUh3fdwa5jgXOUqu+b2Oe8pMb2n2EKsI4NY+97EZya3qRPTIWrCOuDnMxQsVXhIq
zv9apDk2IXlUHDVRPKZYiVu+aPwdegSLnHQ6pV6mYjJf/SpgsXNd4IIBnZZW46ZkMBodIAWbY5IK
wh+5aqRAZUFaTIrEtSwXJFyLKwE1wcpWZOSrH+RoCcufH70B6rZCo4wB2aHFz5w8WZAuSVRin6s2
ABrUobeBzppcyo3CuRDpCFRFOd5qWuCWV1b+eT7or+UlAFP8Z0K6XrI6alJSwUQ13bSu17GAAEhc
XQtt31UiAHeCIuKvxWLTBdQdAAF0iuR7FIAVA50LdN3iaSucJjBLPL+nQHOuEJ+Fkml61amPzEnr
a20W02Hpl7r11WDsOX2hVjDVezAhn9/I9W/1Z11SsBx6V/R8hqFu/HCSnUCvgihcbnUtQL9Aw4Ms
6DbpGnMFy6E9hK63VT0N1TOPDyQCBvwxSRQZl8KQPEspuqHLc4HAr0/7Pn/CCyar/B7IWudvJ3kx
C2r+WZE8ER2ZLhDtAHv7TvyqZaDHrvmGqQZ/1m5kk6EhBkkZB5FaOql6ZWYJFNjh4iC8R58XI656
9wJau/MOsBpxjsxInma0SWLEEcyY+r2mvQnVHOFacQd8C0A2YtCHQGNICppl4iRFuIAbxZyDxSS+
dJM0sLi5ByvLpT7cjEUB/KsJfdGCNYo22QruABUjiPGh57CUBuSGaVJYnLrtjFB0Y1zmO5T/A13z
gI4ChZgHctXEGxUmv1JdwDmOTUq5ISJFB2Y+mDR3xYE/PBUH0DAZr8wXQfWJStIuvjHujQ/L1zBx
52k/z3/ONa8BA6rFbAdtNBQMTuN7a+XMmgscttG9LTEzbyf7QQOM73DezFrYAHZ0yR9QpQfZw6mZ
uO2tuXFxAkpjZ4a/+ul2Am/HeRsrmMBliPc/I7ZUXcH0bidyCiMQbwTsNwCRTUjfCd0x2wcn71w8
JGzXZIrDvXYgjq1KqVc0WUBGLVab4pJjzrUir+fXtfqJKA4Czjam+uRaVQ2CnmqucCBa0FR1PsEE
5A5UXqbwBU2d1rehp5MH522uhcZFOgdVcxvnUE5ZW4BcrdYZ8ZQA5oa2N7Xwe/cJKPc+rBWfbc01
fmPc0TQ2AKOT4pYD1hxu5QPAjna/ScFeKDqkl+bL+QWtWbH+bKJceQPqq0ndZRNF+S2nB+G+dyrh
sPXIdWRD8gSBgWRRzbBhOAcwfHmYtAYA9y5r72a0H5owKDUwYW7OL2wts7FQPgIKEXNsGK45PVmj
NYNOGaxAftgSUAJguiYBeWmlCZ/y1t3ZgwkZoqbi11oboiI/5cbu/A9YdRWEavThHbwGZexvlmlQ
7M3wAwhyw8zaCESRkGWelr2YhSJ3Xz0KS/sb7Su0sHTJV/Tc6nrGOpSXoJAK1qNNNZSgP8dIbWUr
idpWXebI2PJjjlLfuSyycBQAMujV3USCdnhO3e0/7B0DMfOi94C+nBQWNfCXZEUG3zdEsROp5lH3
GyoFGIQogbuzFSdt1VX+WJMJ2YQjWiBnsaCJQ2HFfZ/rt4jN93mhX+qFi+QH83ZENemxfr8dWZVO
RV24gmTzcr5v9diPHha1FdSTbthmvuE+P0RPbAf+chATBPEmvCkPqqfraoA++gHm6XfMIqGZkYEf
kGN+YcnDe1VZfwUigZvnyIR0CKmm59qYYGfHrbG1H+OnOA76gFyIXXUpEm+OfXrhR+/6W+1h/vWf
nMimNuYV8dyQS/15jiFyJ4Zxknxas+bNg2fZHiuebdWE1+pRB4rs/5aknURffIyb5UR0OgYwG89h
vsXv+x7Aife/PBjAmwBpAqAupjAd4CVOv1nNaYkTzXLfQD/NHZ4sMMNF9oNGLH+2FO+NL0EFtnDJ
WUvFmi6ERae2eJj3bMpI7g/uoxN+akaQz3edCrO4ZgW1anTfAfjEo0YKXZM9DA0v7dzXo/E+sb6T
cryuCjcQyoGnr0ksFoSxAYzgoasAcLrkjYJgBLGgMFU3AgyWF721D9M9K/cauTRsEHNsHDBOJ8N7
Qi+hb33+y62t08W4GtgHLBOAGsk46zA4U/V54etF6cd0R90DkD0e11QUbV+ONVYJHBQyBoCSUFaT
XMS1eFaxCYagBe5PSQc+BXJ/fi3rJuDuSIRM8DxJazFLvY4JAC6Q+YoOVYNXOx5YP87bWNsvpkMG
ClcnDMnQ2SgG8xcJK5Db2d/d8b6i7zUihj4ozHy5zLBb+CSgucEnMcGMdOrkUYfJU+aAFGQil6Vg
1zmhAWpTio+vsiK9ZdjQD5bBYaWuit3M6yuMEPzMi1zxcF/dMzyasW+Ytwc1y+liWm4nrOxhJnLe
ePF9zEJPNEEzfT//ab4+KJZN+8/OFxR65bSlnQywkxVNoIndPH5Y5cUcm14Mvlib3WDKC/KHWX84
b/hL8UiyK7m2KVgWIdGGXdIu1Um/6BlU7dxNPxIMzjzoheaft7iyoxglNACkRHz6OolejCFvxzYt
fMQuEKOWHm8HL7ReQtXMtMrQcuSOkiqHaxiRm2CosbL8kXLLPKB0Ul5OdfWRUsw2n1/Xyk4yA6BJ
TCNTyAHJmMlOy9POsBAkmip9wUh10EYg3tNzQJz04trKKUarVN3WtSWiBwpoBhR7AE+Vvl5KDc3l
SVeAjc7xh773+jhgSM1DoQDGrZw2RHjoevxWETbl1J+DTU2glYWPprELd8luHAPoDAuce+d3cW1F
wN1h0B3FXgIJ5tOPxia96ocUK5pSzByBooPdW9mG1yr5ji/5BeCXi0oJto7iLSETGoWkMzItw6xL
FMc+CT8GSzwSHcJBprEvK9X2rVpbrg7MLABKI7+r+ShGjDljtAOAGuT4JSZVv0MWOeqbIM5UJEMr
VwmKpqA/cTBQQlBaOt1CQ2ugE9RjaRYv7rTcuqLi2/mPtOoNRxakkyX0CUKYbKFFTXq/iHpvNtoH
KBFvz5tZXQg6/MADM3wquZLT8mLKex0sBo0b3et0fLS4osS8lr9AiRVjJMA34d9y/lJy/N95CW7g
cAwfwnIGLvCJ5jMY+zz3sSig83lPyTX9pUOQoQAm+PwC15zdsiBBhJGJRaFHOr4FaURoT5hvStzb
BLJHxfCDd5tQn/8hNIErAdfLAv+AhNipR9R2PhgmN2DHotcQwgzG0vFCtKEYeJzBQu3xXBV8f9/y
J61OHDDLQQ8fH5BhaEO6OPEMWxTRSOGjEPhKovHg8Lz7oJl1WbX2ddE1DiB18ZNT0wc+jIOXsFn3
Og39ixn8y4cwX1jRa2tbtSLHqIL1fH7rF/Pyz8PEKzIhaCAC1SEdkrqyjYFPIRLXAegDkHo2XiS2
Vf4rtLk3sadOJf+79q0x44XCEOINSJHkrAhUGVC2igq/gGRb2H2nFCIisw+kzD8s7MiOlBe5gsaa
W2q5H/bP7XjXFwfdHoPc3lfs2qi21fAPNwOKJCjgLUcIBLCnvsXhwVo4xEhc3QTSqrmvaYPX1Crt
xbWQc2xm2d6jy5y0bdIYLrbPYXcDLQH+igKXPZ3fu7UrHINe+EyL0wJZdGrE5U2es46DNmW8CePr
vIasL90zfYsx+3j6l407MiZ9qFivyybPEoQeontCXJocBeNK4Q1rF8/xiqRTuEibNBoCqT/VW412
fgFl3bi8avmzqcJjrTr4n/XIZc9+JvqQRTAVGe+Vuy/Sp6L6KSpFvqqyIoVMhw3p2NiwwgAjr16n
6rbXvH5QBObV6IAHEvwAGR0UHk8dgURZn/AcqWMEfDXrfukm92GNNqi5a3wLdi7fnVRJwnrIRGVO
twAyW9q5p1bTrHQHYeEyEqLxbIyGDA5mrvu69oYxOZhluLUHUnua6NA7AQC8+JHbxXU6sm0/oZso
Bk/Yn7YQ/7AZSIyBNbeRTGBQ9vRn4V4OhyTG07RoadBWJaLxZ1o1u9J4LmZfK68rVUtg7bCDAISY
SKMZQYw+tVhRrRUobuMcijzZCz0jfmrF43UJbaDg/JFfNYWrCmAAiJQjRTs1RXDmw4JhcWU9X7MJ
6lij/uTQ4fG8mRWqdZ2BewZyRshkACOUNtFCvptDpQFv78Le0TR+7lt+3fS/pvCnNQwHN25jTC/q
vk2GR4OPG9usq0AzQTFiA6d5/sesrRnDhnA09DyBvpO2lyelmYN4sACXVLxhIPVN6mjj0vvzVn7X
eOUr9tiMlCW2hkg6UEoVGNE06XOX2mCjDRvegi3EptMjCcFqsQV5YGGDi492eVAZDFAyuxiCiRmQ
dqBun2k+AEdG+eCaWvsydgYH0jdsGMV8Rf0/0r6st3GeafYXCdC+3FKL7diOkzjb5EbIZCbUvu+/
/pTmAM/ItGBi3i+3Adwi2WyS3dVViGlj0Od7C1RUP9Nxsp46vUoKvJMl8xz5kfU4AHZod6lf/yjx
KxGJkBp/T0pz2DRBTmOPCmrXELkQU7TXN3HRPVY98kAOHKEG+iQqc9MGHxqkDINBgSB636u1hwKc
TvppUpy6MoqHwkf1mIRRUiWkLSCqZgxa4ZVNaqdgcwxIrSK7T4agLSwylmB9t6pGmoiuD9kvoTXC
d5AEQOoyDCGlQQqqCk6NLjvcq+uSogQXFbJ+F3fAWMgGFc992Q3RsVVH/UEKUmtwwX3SU9cY5OQE
QfrWATkL1Umg6slGTVAEI6Ug+q9BYQ3GMQBfSgpQjWKcpCqtdgGtDA/JZNwORqhTihs1sxrdtsbI
eOmjkkIlCM2iYG9sci9VzSLzIlCz5rYcqv2+o/Xw6YtB1Nr9IBRuoMkFj/ZiLdovXYjZNdXUT1UX
IQ6nwMvV/n3rPxlIiZjcBou5XnvlqzP1LqQyZd1kbzF1JKrAtSEMjMMpy7eB4UaiN5YvphmDOHXv
GztF2N7eH6u7cGGSudEMZldDvA75gipI7UIuAzzei0da8JSHVufwD+eegdIP9vxlhLPqcgJdDuw0
Q7XtA3WTl9EL0vhPRcvTHLguSyKSWn9t/fn/4pY2jNDHQ2MOopwO6ZKf4vjYqKE9otJUuNPk1vFj
VPFqLtfNMQArI1eAiiTSwOCqYo9NEQxzYV0ihWUdafmQ98dq+KLBzBEVzS3inhE+Y58TKXZl9Cfl
shPG703CyeBdXxkuv0K+nOYeFKd+E+Arurgjon+uxtjJxMH2A6cv3gKUn2rO4/XagWARcA5Q06Fa
r7PjzrQ4GsKgyexY0+yiFDw1NHe9zzOzkpqEnbnTDMrd4C2XGQfy+04vEpQobavXz6rVPYZdUG2b
AKpdSpiTVI7RdabgpdeE1S7My9Kd8amcc/r6IgsqPByeyAqZMlQB5/8vPGsyY6sI5zxlWNdH3I+C
jZ+ardOMAFRa04hcpRbInOfA2pKasxS2iPQaUpbsOTnpZpaGwpyTP3Vm74kJsZoHzTwo0a4fQgI1
X87JfP0AAR5IRq0BaRuMlX2omzqEouokzAGR+ZxAfy88pLVKgFcnxuDQOrBvh6CVScXSwnUUCc2u
SEBfTio0mYp0bNBkILdmuS9H1byLhCroCXQ8QlfBQbVpGrPmUZ6shInZo3Q4LeZWwkgv7frSkKRS
jMVMy9fQ+h0HI1HQaB4KP4T0sxvvR/kwTrxq0ep2WRhlriNi6oMhQsUGHbRpG0n6exO0Xl6pnNvy
+uDmwgcy6wZqfczgRKWU/VytkWwBMiFN7yvrOcVzIT2ZNQSL3bQ+pj4Pj3Qd4zGhaAfFdKLwh7zm
5YSmZdxabYVQUKe/KyjboJPc90eSCb9vO8zqHC7sMEHOt6x8TAyMrarv8uRnk7pSz7k2zstweRJf
DoWZviqyWk1KMZSmepxEaHOPvNIyb7IYRzDl2tCCDIOIiwhTlO7i0Hw0kr0pt7zC4VoEWa7LPJ+L
qJUWZoTCDgaTmSfB+CXU4I4YdkBUEV8CeNYH3Sqvu2VtdNhRkCqD1ATuqsyeBhAYDDkgc4KcFNRT
09MY3mdd6CnDP6cvcFf+a4dFtEK0QxnFAHYCKdvrUuY2eoLU3T/3buNwX5phPXtIOrUVYaYVOhxA
phuklVOkNWc0181Is50ZvqShzqdetW/3ZV+EoomUdgEVWCcauvK56EaBZLUg9k7Z0UTZaa0pDbj0
IzbGcovUpFkK96EYdq5SjdmH2afdXq6B6wQca+RpHK5tPVDNSVhYHH848i9dqeiswgrFJEchckhI
lUKIiJa977aF9PvfN/lyKphNDiYyFa8xTIXpd+fcl37VhuoY+fm2lbWtsbTC7HMpq6di9LGwRv9m
NWDwzCVQYD0CchGIE27478AO3La4NoPo77FwkMvzHZWxCLW7uAhklBPC0PS9qBS1u1zpYhRYoU99
29RaEJsVCjQkvufjnLmtNHXS0Hw21bbKAYwmD2Gm27dNrJ4zKMnNbmuZYKhihhP4cdRMImpK5dAS
WtnKuJXFbdN5SuNK1oOsB6RpOQjiteCC6QP7AJL7uGkzNgXBEsdiQCEB/J/EkBo7mcZdCmVmPWs4
q7V2FYKfA9oh4vJlsRc+I7ZKULbLGcqaKZkEZ0LPtKT/qORj1t9l1cvt2Vwd2MIak4w10r6Z0hTW
AmTnzWwDoC3ypBBJDDkzeE0mhECDAxoPFqguItww8VmYICGWzeMaNdExIdipAFEbtmhnrgU7MiSn
H98sIMjGcjj6ieH50T/3AuML8AHI1gONPXvPZSRJ07ygQ4/zL0Ayw0+/WjNwUojQilbIWcO1PW5I
SG1JqK1BEGHekYvjT8jAK2AJoCa2IqV7F8epr0CnJxk1EaEV9JnrY33SQgo+cwE1Wry6cWXkfMLK
TpRmiD+gUDP7M4sR0ocuH/L5caJF2kaYTK8IeYX/VRO4Q6MzcY0iudPTeDSAMYc2Dt2VMjJGKOv+
s3tKCpA0OtoT54YLZt+J7VhaE/hv7CJNt3JJiTAcqlAmVvDv+mkotCKggLESPnqFqdLzKIllEAeA
aLRHpohCSvZOyx8pD0u8+qoEyY4uok8R/ehsslsLOzx2YsxanvlEUfpNKJ1LCL1mH9p4CuNToZ50
fTOVjXd7KmefY++Xho6kpw5WC3D6Mj4pQfRVpT0G2AifgirvMySxMsp5mq+ke/GQw1MOTzgw1qH9
6tLz9cpPZS3FQ85AG3w1QtHhYYge9RSpz01f39f6Xpa9KQTXLq5m0o9U5DjMirA9dBHxvAI6ZD7y
2JckuIObUR+ws6Dgucld6Us4+TFUr+l9gPpm70hO4oQbcQc57glQ7ne6me7ML/EreAWfGO9j5hvD
5ZzPHzPXnxHNkdJnZqMJDapPQd5Anlnz8o2/2aW2DpE1T7ov7ToiYER16oPyW9pBESnbRBv9Recg
L6+X/fIT5k28CEXD5I9VqAHa2UZ3luzK+s6sOC+/6zMEJrBJ0ckugq+FZTzCS10qxXweZfGrrb4t
pJzC6ax337cd+PrRfmmGOarioSwCsYQZkHrU3U8RtfL8mMsDGXFm3Ta1UpGabSH7AbpthB620Sue
4mEKfNiiQ7RJ2l8gwdk38mdDNei2486m95CzQzVWin83eugYY3eEKJgzVepRiExPSB7AiPTM+ajr
XO3lR83rsFhKtU59vxNLiGBAwAQqYS6K3da4G0NH0d+ncmuK90rLMTq7x5UHo/VhVsjEZLDbSaws
cGjKdQPWefExTvVzEvHE2q8vPBjWwgQzLCWIhWEsq8aWMwV6qeDK3kCDQSjobhTugoyXNl3dEAtz
zBW1bi0UJ2qYU0KR9F1hA4hEJrSq3l6tVW9dmGG8tdcLaWh9TJweS1tae3kkOnP5VBicgodlXB0S
0HeIMsAVXoF5aN8FUVfAMSTwfGlgEAKkceBJzq7cu3EdBToNKR5gj6+aUHR0sDWQEW7sSvoOUANK
EqJA/dVHmasjaQReWrQUbW/P4pr7ARiMLYjLN7DjzCvYmAa9hJ4W5LhTKJ5Xyn3SV5wAuRa9libm
GL7YVUKJhFYZYlhCGKED+5QgN4JCklK83B7KmkMs7TBnQVjGmNUCdjJIG5r1KavdaZhBCW7Do0rj
mZpndTGkUs6luFZhKpYzB2JcRSXbVLCr5pCEX7dHdc2oMneuLVZo9s2FrSqL9TEVG0zfth0Jsjrm
sdmprmXLp2I/2KmDPhRbcqfNnXkKnl4i+4U6mnP7I9YiyPIbmAiSVm3fQqMYntlmbopy5ZR7PZSW
NGkvUEfg9XPypnf+/2LIKESGYw7dFhBbyc8CZDrMCMUeM6q9KYpdzeCJ1Kx6KBCokCmen7zso1rq
y0kR2rax1dKblEOhHk36OfGcZnUSF1aYgGWBFSeV266xw3TTm91WEDQS+vuhTt3CfKDcTr7rN9L8
uv07KuY1lpVlYfgdRpWPxPw2KEnfFUd8VN40wN46FIRt4XV0xK18X3qN5x/p+bbTrAXNmdfYwKMQ
F1X2ZOsUDZ02I8YrRB2JKbLwKsBwnPvwavxaGGE8k456IPyZVD8PHVF+CyHUensYK+9qzCPek2gN
BC3iFQHGFCfVNPiYx0w4lflDRn9UdGMMXyE0YbqTHt3pxZEKm1h8vm14df4Wdpkg48vSFAfzxq+B
SJNqoDgMXIx4LPWrXrKwwoQXoerSbvJhpczu1fy3Oh7kNiWAB9EiI3GduLn+cXtcq7ttYZFZsgEg
aCsrZr+o76zoR9gdaf1D4x3ZK1aQiUADETKbSIuwPeGdWIhTI8NK4c/ZD8VLerQjmqdOCne3x7OS
4YWJhSlmoWicyL0BKSN7gKzQWQJoeRsep41wVB+AsEp31B731g+J0z+yEk5QNUXfiIECNRBGzHFX
QIxSoX3U2E1xNH1o8lTOBPIUVQKnMXXbnJPHXvHGC3PMIBulB3gWiUG7kA+p8CRFW0l44kwkb0iM
Lw56AcUuETYq7akHVWPlpN2xTZwO8AlIhkndd6N6lbkXzceq22vZQx2eauq0CGw8VQN5vpUw93KM
F93IlgrQHNqnLs8gtBVpwtTHGK9D75VTi5XNP1X7KTx0h2YbPLVeKhB/Gx+ye53cBS/1P0uKQD58
+QHMNsl8oUi0GB8w+J4/eEXgBNaPzrovAsO+Pe/csTLnbVWKYRJqMAVMYhltRY1Qov4KvN/x4Svy
ordcctDi+tCT7NCS8LnYfPacILty4l8MljkbTTMfjNLCygOs1auOCvaIKnVD+qFEr7cHy7PEnIqJ
kY9NpmOs6mh3/h5aLWPyVI9nP+QdHPOOuOFB+vzaXNxigA0HOXYFS5V8qNSPJubcq1cSXX8gGipe
DOgNQjLm0kCtFrKvqkkzQ4s0/2TVZEi8UvGmbD8ODganUFDdqdwSxMo2Bd8jNgVKA8Bms2+GAMjf
IhnUxrYaBXLzOzpADizaRI1F5N5NTLRlxja19G1a7Gl3BPtJiRyCtteV+1571/vHMAuJPIIUkG5i
34nyzp1q0Jbu48nrQbA44QGkkFHdRaa/b1FtDs3B7WrNbtAyVg+vQDO5TfMpt5sk1W0DevdgCBqr
k9GI3gACW7ybKJo1eRFwxXPQVTbXyWZCH7T0Xk438jJ5Lkwa7gGIgCiL5NYxjm1LdEutcm476doM
L00xwTbvVYBU5dlUeAh1B/AMZe7bBK0UdfSCE9lXjQGkgVw6/sCKczkuOvVtkiowlqBBb0gnTxR0
0kjvQn/I2/uo4OVJV07m2dB/9pjA1tZjFuIpiseT8CoapaPIz7TWval1/4dJXNhhoppk+kpR6/O4
NJ+kdeqZ8lcODpwJWj9o6DWnhBPEViYSJAggXjSAx7WuUrOCHJg+8rYtFI5ckRa7cPoYm6OQladQ
cnmc6yuzqKDZA/VkNOmBLonxRvRGl5NFrdaWNd8ei5fRn5Ag8PqM4x3z6jNR7MIO44qFpKCYI84A
f+s0xMdEeg47TkheCZQXJhgHVCbFCpUS89ZAIk5WeltXOVe01UFA9RB5RoQrVMcuXVyeFJ1mASZL
Ddq3JpucrgieMh4V1+o4FlZm/1gE/E4yBT0UYSVGfFOalOT59rZL88bBRPxICCy5mGChTH8XpQuc
hCMhW/p/MqJcnVu5QrFBWsCZYtJou95UEXk51JucuWJxRWZadoaaYyRiq50g8eOgrujcHsdajhmV
s/9W/Q/9/GI9qiouG82AjTGbjhBD00bQnOcZaUbFKcLskDaoCQQ9HuMiun4Mt0T5eQgkJ+gyovXi
xu/PTcwrF8xLdLWfFh/F7Nusi7LGEjC7afti5udyvKd0n9QAPR8BI+1aDuhpNUwszM3rsJiDyBe7
LJJnnwz7TRdaRAjfEnnjx5zqM289mT0MRhsTWozzHo6jh7Yq92n2fHs5eRaYYyMvKUh9RVjo1Xc/
28jQcL1tYC3/euEvTJQAm+6UxRXmKtHEZzDdgsx66meexfFh6ATXAnPOAFhqUz9ZlIfn4hpngkdA
J0kzex8bQnxOwU8VYJO3J5B41PrdEFl2L+wzgQfpWnVGZL3mMjoIzdgUTV0BFwpptQ6sMiHxMzeE
mksP0iXgPpJP/Ulsft+e4jVvVBTUfZButuQrlhJzUOtisGCvtbpviBs8D8iFtVLmiAp3QuWVjba0
xUxo35gy0IthZ0uHOnUqSuJD8Wkc/fOL/FR95Zw81ApWXAMa4O/QmNBs+moSSRnMdV/iffhqnOP7
8TfKzsXeGG3FdbTdq/bIw7Ctes3CKssWVxhyQgHrBYDtnLv9NwAt2lHdBQkBiyqPIIizeBpTKjCl
IhezAbZQ73QykFsDIRRHTyYP57p2yC3HNC/sImQFGoACDVgg7VSxdnqi7oM+tPuRlyDimWECcSsF
kKBoZjMaQLT9XYTsGi95/+cWxkb75ViY8DuawG+0sxGorxFzU71Hz9lBcrJ9/q6eI51wQUArj5Sl
G7JpC4jmiF08L1KdvdJPg+gfjVMTwQ03nd1oRPhd7OXnDgxOj8nr7b3Nm08mPiNuJlVYwbKifPXm
q6zUpBRfbttYPdKX88mEaLCDS4I4+4Z+VBrb/5BIsw/vtMxpewwpfwex+wNkhwoib0zec5sTUDQm
oODU1gOobHVzeRyd49JJRT2e6AXJqftDBLrA4NyRVrAeIFoAeRRQ+wbau1lkpj+moVU0EtDdRYi3
/SlN7uLITdCwldZOGJ3H8pj527bdgBNEKO+jeMOZ7nlLX7rv/AFgegKrMerTLLxiGiZqJSATAD62
InGXOGmh2aNIsLajjy623Rjo7uS7aeFyLBvzbN4yzeyc3KRmCNxAbcf6nhooTabo2tvG/S6Mj4J1
SvNDVb7nyqYyXi2NdHJIhNxVxN+S9KnjjaJB5CV+tCDsZlHRBXAx7I9m6W8n6IkbxTOyJLLwnuaV
YwGqXRcdaaqPAULVTXOiU0bUYqsAX5PRXQcoW4X0RX2opxiFmg9zElyhUe1h9CR5G01uke608i4X
Mrfsd5mw8SOou06kSXeTudHHTdWdYyDulJNGM0Ij6qTZLxruKfSBddwq0tyxpockOmWyo8veWNlF
sR2yU5TuotETG9xXs9fUtEV/Gxlb03rNi0elQUYg2yfjYzICLRk7ZrU1yrPZeGmskKI7aPpdRB/1
/CB0L4HxBqGMajrE1R59rnYZ74z8KY03Wf3p98+om2TW2ei2YG4wxk2snDLsHxGgSD38qqEl3Jz6
yesM2Q0hFZ6+i/WP3AhtlEQILkWxfgygcYCG3egs5J/KWDto6gXngt3oFNM1oqam3tWCY4Vfcq5B
BPeHON6n0UkooP+HQorcRdvU9OB+6C148UvodntT892U6HI4iP4JaayufjHjn33Vk6A8dNCWbbK9
NkFxZrDjzqOqW4v1TmjLQ0PHjSafEqUnYm5uAPUFaMhLQze1eHWna7Y8E3A5DSCzuUMKpDJzOFyc
UqlG/UoL2hmTY0s7Y1d5jdO6IUkOAFyKRHxQjsZL5cLDziIlPE3BNfPQKEGHNPiwkCVmd2aZaHlb
yTAfHRJHhnpTbGenSiQ+eTvrBwjJ332hcPRWuyXnovNHFIHZmBeWmY2p56NuVDjU/qCEfFe+K8n0
RkuS4upqPxmucSzc+jBug53hFE60EQYiOtThnQQr8eHiM5j5D7o6b2iPz5Dt1s5h2nf0DYJx7+Xv
LxmZOQqNQ0zerV+3I9P1LQhFl8XEM8dcV4DqVTRQLxsomiA+Ctmti4K0PBaRlaLSpR3mpBPjtC8N
DfWrlKT3qg0BHy/GOEun2zSuv6+3rc1LKXFtMidcGgDe3piY0/S1JMEu80qVVC7yj85nc7xPNprd
c7xpXqVbzsTcmhOlAivZ7MaGdadoG3+453bDrp2iixUDU9LlTg3GwtTjCjYinf4Ute0kZrsiqknd
f6Li5FjJ8Nn0MkHrfEx8s7JHqSd92D3GMe+FKd92HhTtLj8FpDhyYc0leVwGHyGjonjZLnLie9/5
GW8GZ3rCqUZQZiG1Z5IOojmN3Tt3WkTO/+jEFgTD0JYHNhcA/cGYffkdvRCMiSj7uEah0102QcKM
4FobR3l8um3oan1hCP0QACFAIhrRijFkJVNS6GoI1R80Vwt6BpILlytNcr3CjBVmT8rg5U6GGlaq
kJgVmXA/I3m0ybb+Od8pdgY+MRSv0n/1XcYqs0Ozok8NWgLMLOSPTfRcaF7P46aZf+JiezAmmA2J
jCUot1oMTIhEcZfEZfomC9Bycod8zI8GJI6+hTYaOJXlKy/9YxXCxFg1KCWxD704Akymm5Ie5cCN
CGISUX7tq72svN/2jesnM2OHeehNqtyFxYgJtHCvc6TB0zf0Tv4hWDY9gCPrqdhrx3in2TUPEHn9
LJstg5cDkMu5zVlklo4ak9VDs6y3kx123c4QyVtF0Gy1qXeRi1taa3OGOj8mrxZyYZBZyJaWbVi1
MKgfm0OIzPDGsrVH46P3hk1wZ95z0xFzULtlkAmsgoaGeSOAwVLzBie3OwIF2Ao3NQ+tnJRwhjd/
/g1rf9IUi8tQmyV5N4qwNjjSydx0XzmowkdXtuf32bTRTzUuRoHdfMKbxi3v3FoNMngL/OF4x4WM
CTKjlOeZPKU9gFVAtnbbfs5iaTpvkKvbAp2P4HIB4Fxliwh6A5pCC9OKy1b73W5EW3eFQ3lX/PQf
DBfc8tN9+kC9pv+ffAeUNShdzFc99tBozaml6BeHVVv6Uh+Br/d8J/kpP0+2Zpen9idnMedtd7WY
C3vz/xeLqQly0gRB3qPDAEiWpoGCm2KDQsoRnR5Eanj9cWb2Gn8wb8eFxXn3LCwarZ/oqYARmh90
JCXy1F7mCR2JPN2RoGl2Gh1jI+yg1LL9Hmzjo7gTDtG/KiDM36CjsQFUHZhpFgMIdpfazJU5GCUH
Vfo229+3p3V9kAsDTAgAsqwHbQtieQNGzdTMSalGdiSaT1kLlCo4XIB3QSkfXC/RqCIFHRB/QJG7
D7a0iGwJbNgyCI+tqTz1Rb+LTYVIfXU2NYgtgzmK98C4vuYz88EEkC4241KU59NN3+kf/edEct0L
zsX2qSD11vxKval3ojvlboBSgDPYo3P+ZwTM5SewVO+KoA5VomHG0mlXih9C+2iCLMt8yxJeHnx+
s1y5PBIsoDDEvgbh9KUDRp1WhlGN+DWh1pVNxf0wcJXvV8MHOLikP9I2aLW6tDFkBp6nc0SeQLIl
4VLf3nvaXknJ+KMh9Fm7azYzU4HHY1bn2WXea5FfxUrYwK4Vyju1mA6oUts0H90g+Lrt4uuz+HeE
TBzuolGbIGiMbWy9heGrymv6WztlgHIBKwnAA7i0Mrdnoy4C2qM12RaotqmR9PAfrOGpzzZSltyn
PLjH2miW1pgwmOrFFNQJrI3WW0u9HFzC/z5dSwOMQ+hGqA3SbEA3z6r0q+m2t39/7fKIfO/M1z6L
6RnMDpbkEUSuXdXbnfFz7tPvnDr00NRiUfu2odX798KSybyw8gEaqkYMS6Eigl4qCJBxjqNjSn9R
H1RYYMoqs6RxQAD91ocZeGqz5lXs0NSgmaCTSGqP8z3z0rDbGRx7KhoNgTO94hQeqVoqXYbvib8l
IllOA1AROm4P9wApISHS8NR817aYBT4xHW2aM+krEz7UUFHNoKx7G6KbzmgcCgU8/JKb85o1r6HI
kFlCQhgAhv8vMzN/yOKgDAMBDGsVeniFrX/MPwUgvp7A/BEfekd7MIe5SeT2VF6N7I9BXcRDEfeq
K97KXNQyXZVGiP8Zn5HyPYD5qPRPKEneNnPlqrOZubEGPJ+A0LCEQ23d9rQKoNRDhUNLd6KMNpS9
nD+2POzxNWaOscTsajFF3ixoZk0gqdhMlbUHaq0hSqY4QFa0jtSpJMnLjWzFzlDXvwrt/fZIVycU
I0TnAnhVoFRyuYJtZU5TA6UGW8OL2xJUh5ZuA60U+n3bztWd+M84/9phbhumICRAH4qYUXMfaXs1
8gSuN66v2l8bTIBJJbRd1xJEv8RH/VHaBXhjPNa/IQ/ZbPUzGB2FF58SENE6wK25t4c3//TFDr8c
HotRiZG4UYIQ0zh0b6MFDehhGw0jocr36IeePN6LCieari4cGg0A9UZ7PQ7xy4UzzFEGrQomNM1/
qcCO6ujRGh0K+s7bI1udVOhAm3iVzm8Zxk46hq0caXDQeNpW0WcBhrEeKcaTxhPaXR2QBlVHjAc5
bBbFmbS0zmkkYyckwk6vvk2r+7KS0BYrHv0ozxKz56rEBx9yBUu9/GiZnpq+KbUBdu+Y4xTXSfHZ
KxZDYk5USEeCddWXMKTSPE5dThRQXwP/8lLU6lMVt4cQyfoheJaL1ywMHtANBzjM5PbmDxWChmNR
uZMe2kYZ7dQu2N1eV94kMNewNkHboFri26TSqS0XPUZiAC28p9tW5m19tS/whlFADaJD94zxHlpa
vSx1GiQ0h4+k/e46e4p2YnkHFtf+121T19niebYXtphlDVKommA5oBnnZu/Q/QOMy6tt06GNQ58t
R4xsP7Lzn7xcytW97I9ZICzRJ6mCU4dZZHWMpN6M5w0ynHLpVKOqfXtgqyul/zXArFSsCMUYlzBQ
gncoUg5j4ySoF3b/i0ywurDDXJcNOe9SvYUdLfwI0wmPgkcp/nl7LKvRZGFjHuviwiCoAh2T2caI
pp4I1Dfo+oqlwI7aJ7Pi5ENX5w1tpCpyFEiPsBJEPe0gXDjCVlWQAKbAxSHaA++uterhCyvMwRZU
dQ91akT+AFsWmdDGJ0butuIDmHdU8/n29K0eMwtjzAkn0gRSMC2MheLRN12jdqves6TngNp1tS3D
H7fNcWaQRfNkkOCSwdo/Xw7e23wzQDZTeab/joucdxAQyrgZo5AFMZ1Lp1CLERhopMxtMd0bHuhT
XErECBlzMj6g9PCgbfRz63yia5Bztq1eSv4aZpm9ACCC/kYOw7VgbiaUrUu9OfqNsbs9jasRYmGG
CYJaCKlyP4KZAM2AYZAR+e22gWvY1eUMGkzoKxUljdUWFib5GyRipAT/qfWqqk9y+RYg0SpId2bO
O91W9/JiWEzgG4IOlZwYRrUCpxmkY3Ebd+Jw7gs0HcX41YaaF2RPrQ4FSusHCDxtoX0DZOu5GwpS
RjmJ1P7l9kSsOuzik5hQKbQi1QqKT+qinhjmuSi8KnmqhM1tM2sLCgU1PK9QeUBzPOOwadGkXQ4W
OLsBw+oIxNbE07FYfVktTFxtPZAFmTmEDEFjErsDUaCk4IUv06b14l8gLIt5DyuuQcZJ9ZyKVMxg
MDq039nOv+v2DSUDqlffIpHBw+PdnsO1pVoOkHFZIFb1Kg1NzGH3NojOYDxKxrvGy2nwrDA+6kdw
B6XEqMbk92BiHECQDx+N9X17MGuBBDkNUKcCHGWBx/kygul9XkdDicGkAKviwaGp6AznpaXnH2Hv
UgsjbLQyQd4dyBWMlEDqpPRslY4VPaK+WEf7Oo+coqs58XHtbFtaZHxClCn4uWRY1EtPpXYrY4/L
ZMwO/a8YEl3/pzlkY5hptZ089jAm5M9x6wzdi/LjtoXrAh/CJGTnIN8x90xh614uU9MI6owUmc+z
+tnQy3o7jLKHxpV3CwQKJO7NfjPU1eiEtJPvTD1570Hya5eRC7QQyFIOkJcBv+TUcG4qa5EUugNg
iAWwDexhzDxbcqsGYg4JSBMSDxmoBSgy60LyCUBmw2P1WHPVpS1m31U0F4W0hq2i7Akofuyp+lJ7
DlJwbdstjTATjSsRNUcQqtvZGJCeSk6edPcp1AonbrF9LRaDXGum7EGyBt3Vl2uKa58Z1HTA0Sc5
2gCOw+zzttesLs7CwDzWxZVVjExqGSkMUCknPXKHCjjs/e41V10pS8ltY2ujMZDyB+fDTAj4542z
MAadx1EMBxWS3sNH0X+VvXf799dWf/n7zGDKoFUN6gN0Z0E+lSoQ5TKewfHC2cprU7a0Mv9/MYoM
iGA/jeZRRDvQgPmiq0qAqZp44Z7/h/GAasuaRZpFQEMvLSV9mqNXFyfxiOJVWXtK63uywYkbq4vy
1whbTc40v5NrEUZ8YP1MYxN0vNN3bb8Y0GiayTHwSmVT41kl9vkQ4ZhSyu0EdGtGsuEpkjmLvz6O
/6ywaXGol1KplzEOmXqp9D34PEm768Q7AqwB2rM/ZUUDZFqXy9G2GuLLCAs6tLkzdYfcgt6ewgFk
FKiO7IrqDTs0bjYFBXMs9itembf9YX0i//sAtsc5EoSoAqfnnE4N7Mokvv6S1+/DP2P1L8epMwGb
iiFIXGuMUwJhuYmzITlbvKvL6iZCs7+MtALEhlgUgT8qNbCoSNBk8qtWnbVwB5xYXrsRL3e5dspD
MOE/Q2xMkPORRgHSYcgiyv2x719GYas271W6VXla49dV53nmFsaY0DC32FVWCWMN6Pg842wRkPRF
BBSuDwfy9jbZxD24rk62Cq+NcNX7F5aZh3qfR1kyoj/lD1v5BKrOgqexd02NxAyOcf8o7SOLQp/E
Bj9D6tRPgi3cC3a5oUc08znlrrBdMrj03DvZiwpQLO89e92OcPkBrPtnZqUHkwCfMT+kM73PXyWn
aEh0/i181A/S413rVKQ66u7tTcdxIHY3gJFPrUcTVuUUIjAxNNcPZnsoG0eNPxKdAwZbMwa4C5gw
UK6YsXyXIQYNAGrSzsF4iHMvlIG2NbRdO1XbWrLsEFKdTVVweglXwxpI0GalKnSmQZzt0qbS+GHo
J7ia5qHtKyLa+8HjGZIGTJPQ7jPBmgTdLEqi8j6WD0bsNMPm9gyvPvCXXzA79+JEFcwKPDEdvoDm
9zIgYqDU6r0iOQb0WMG/oicfD97/xSbyZnMBTDagbHhpU7OCpglbC48aH2kmFT15D2HxIFT7QK9t
X09Jmcek4hZv559lnzkgSsXpgf4/3WLJJRMTUhSZDrNWpgi/iniqUUqx+n07gMA+q9HnZRpTsimN
AtCbKFLwIJH/H2lXtiM3DiS/SABF3a+SSnX3fblfhO62Wwd139LXb6gXWFexhCI8CwxmDAzgLFLJ
ZDIzMqLHI9WcCH5ZA7RX2zNBgr6UNs3NQAhzgMkVWlLnW9HGU84qGkBqsHqoldekUvDNc8GGL91d
p0bouRGaTWOT+pDIUaWVGe508xbpEgAv1z/rUhg8tcJ91WScjE4iWAreGbZRKrbhb65bEK2D81Wf
yCnJZFjQ2H2fomoIG6plh6L5v6ULEohJgunN+WDyyQYzSV4WVQwdxqB6iQ3rrpKlG0Uf9qbermva
CJa1uHF/zfGxlaVRrE1+lDrQKVsP8nA/IfBc37lFNwMPy8z6Bh1uyrmZLvtahzGc1KmLL6CNbBau
+kCQzNILJKaKJxEeZwAiQAqO8troqZ5U4BQtgQhwJs86gCh3F/ypNuFrcF98ouSjPJgYV/tN0S5B
t3RmLd6y1+vrXPCQs58wx/iTaNbqdaCVUpE6pB59FaNbhNxlJEt+U7zJW7sftH5wr5tc3Fron+LO
wOvD4B8KJYrmmTVJqC74oHLxb0rzu4Ak/HUjiy7y1wj/UABLYKL2lo/rt26dSiXQNBOcXnnp+gNk
Cwxi6tyy50sFedD7AaiYUEuO5qG/9Fu6jfbDvvAyAKKd6GCselz000q/CXci91wEK8yCyxZQyipI
pbn8RkaZyyxrnOw8dMDNgvTiwI5l/8i2DIM1bSDYzsUD/jfq8mVWjSmqDIRiiuJdiKHGr1YqbWb9
zoq7UtQrWnSPv6b4cqusjmYfRVjZEIAtOp4O0RC6dBBJyC5VWUElY+Khim4HKj7cCSdK4iudisOn
ptDok3CDaQcfGuOtsWKFU0yYw2jDjZzcKVXjxZjbuu6gC95zZp67YkhHY4bZEwQY1ZPQnxpQccLA
Seko5JZIgktzKWk5s8ZdNXWd5oxFsKYoDw1qDlOzqoD1NsKXVsHtjircwRfCkxfO4JnR+f+fxBZt
tFS1odjhsLgtgt6ehG/MpTfMmYnZmU5MBIqZp1KCdUnSva95tblSwsBVyVHz3xhGmzPJrn4rqeTF
4SqMXmfdwG5cobTjGImtRfte/yLBr7F8MjsRqf3ynusaxOuhfwcgxXymTn6bErG0jAb8trZ4Sdl3
3X1oILEqzHVaPamTC+dzwW0mCK5LrXcIeYFqHsT9iLE8a78SaXkSmtj0cUf+qL/K0u42pas57Elz
2r28LVdAagvXuhAfZn0OPCgNCHVcjDyGsQQCLoprZPCA7f/w3+lq+rLsNPeCP2DB89JbC569je9F
UXghWsAwZFShVICKPx+Eyaj6pazXSAcHO1Ze9PwYi0ipFteG9w3A36hrGvw8ZSIRBSjGFieVKjO5
J028MaidIVuDn/x6UFi4jTHP/dcUd2LKECV+PYcpUM0kkkvajZWtR8O7bmXpXJ5a4Q5NMZSNhcs9
dUxMltHb2hQpgy1+lJNlzMs88fw+1nJaRDAQU0cPnqPOCyPRyP0cnrm3CaSBAU+CzgaYfHhgZRhW
EhgFksQxIrLC8L9tyquUfYI0LpIPSu/kzEsgVgFEgCBwL53rM8tcyiQpSQFOUVgOy/sWvfEUeJZP
VAgnNCuKmU1EWONaNAmoLtCdgO6gwsqFEtmK/UTp0C1BqSapn3IQArUSqnfgK2rtGDqy0ohHhCCU
LHxF69Qov05ixiMrYDSb7nL9jsjf+vB13RMXLsEzE1wWU/nBpJQDTAQYYh/tCqQUWwx42aMp+Gg/
4EneXU4Ww3fs6q7RepnAklL0T1pb7mKQB8ZgzquLERupuI3yXSVvuvwI+bdSP6RDuJJNgG9MmzCw
/WjhFuIh3gghsEB/pj6BOuwXWAhsICkhl5zdDb12G0uR4HcvBITTDboIb1C9lLUaP7tDUYOCWVt+
sQCazFb/4TtAxhTAwpllni9wBmroF/VYo3avTyrUEa30PYAbgqFWVUJksxoiO6gxKwz8sdD691xd
Ixp0q/AOggga4iwXLpIyzZogAmwreczJPksEq7t0ZPz9Bi4nmNCgyTP//5NwlHaQ3/Fj/P01urVW
GWC0hnkWebu+hwsQQ5gBehflEjTrYOvczIz60HKNJU4SPWBcp2ceUdYYBdeDADLCt9oERTfbsA7g
U37SVLtxHGpDtHkShcal5eoqBf8vlgw1HS6xbcJCjkeK5Zb5n5zpB8iVrseWvguWe3ktahi1AO/1
PCsMpgHeTJLJZdKUqMSNtvZE1p1LXtKdfzCOWuU0tnFMf0Nrc5/sDEFcupw/QqYBs/KsIapbaB+f
b/RESCsVBAEY3QWLOmHaVHdjTqGqRpKmuamg4945Ua7U9/mQZMBLjNIg2XUYKFs5ivI7GfWpWwC4
6sjJC6vWXaX36aqvqw4web1NMxtzbgHYvEoWPvlGWz+B1B7fDprc5ob68b/fxzMwFekFxgTmw8f7
p5+DEzOcA62he5bqu2UlmGBb+lanFrgLGQrgZlIwWBjye7BmTP0jifcWq21LebzuFpcRHWuxFIwi
4mkq41/n36b1u0pntEdpf7oB8pqUGz9cZT3GOZxQCOqdXy3nQf3MGD8FVuL+qDIZxqrSTemxH9cp
dIDZSg42uuoNipvXt2nk5v7GFJKIzQvhbaM/iAvZQCUa4k7nCy3bNNHB4YsqhhqgqlYY7SqxEtkx
JBPy5zQ9YFwP76okBjeLJASi/tSfLszj0aqBa0SZZSDOzct+ggmBChE73tJ3/wPMLgcJ3QXLUbe+
m7+Bxgm4s5kuYJfeqjfhn3/HDOEM/rX/k7GcxFRJHqyKWLCfJ9+BvvdBIuVDPWB93ZsWQ9mJFS7G
aKzoYq2DFbN+YMyVMQEJPpnrNhbPBrj7AXxUoWnNY1Pb2ojrQulQW0c1g7baMbSUte5PyKty25R8
QfS6TL7hsxjYNakqm9BV4V/ipSIFcoslVZnpWBW1afhxfUFUcAYtbtd8KTWxVhyL8qa+J4MtPVvO
uOrXv5Oj5h6b0A4xM/sqb+xgC9UATLUUDmR7HdPpVynguYIUZukbnkQEi557KiaXAfuaIwIpDxXa
mtYmCAUPmqWzeGqC29MitHxfnmAChPDtsAU7Ey5bkO7HlieZTi2iWl1oQs1xB3c8SqcIc3zpaMgY
UzNASZ2g8OrmjkxvNN5AVmYMHaP5YyrbRH0vpB7wLPCykI9aE8xELfkQzj2SmXkw+QJo45d6ELdg
3XdAXuQY6O93VHDwFi3MLA94c8zjSNyVRKaiYFSfcbJKDWGJI4lUgVss1N9mRa1Z4B0nYdb0PfeL
qpRI6TNMzfQasAH7dHyQrY3EjkEDXQk3sJhd1kC74R9BD3HpeJwY5m8NZnRB03UwjIk1S1rLymfc
3Mjjc13s5H8H8p8tkj+K8YhLspgXWQS5V48fxUR3UijSuhOtiD9iGKHUx3miK1QUW59uk2yPl4iv
f5JmA7SzIIItHejT/eNOWwvsXs3IvCYAsIz3utnF/a/rIWwpJkOxD9JkigHtSf5FUBRaVZVNi7jv
q8CtVNGfqKOS3ecTZpOHYFpVek2d6zaXNnEu06HLCui7yROeDlKoRNaMxkvZIzicQKsmkedctkdr
14vk5Ba2EMojmFaeB77BKsD5vtp2ci7psNVYKPxSVX8qGn3yEkM4rL8QGmWigXAceLxZqp2zFBAf
D18ToWom1pehyx3kd5houpHkYlfMsseKZ2rIka/v5UJvBMNwf81eFPGHFpefhvgRDdYmzxLbGgw3
iF6UkULcSN/VxVMVhPsuBCec6js+gN3OWKt2DIK9xnhW43Cjtqqjyl/Xf5iy8JXxw+BWMlALaO9x
ga0K4i43MjivmWPqUWoDtgu1nFBQlkXxC9710y/TSqxtpLT9JlZH5oIeColUQRsIFzSTb5eQ3nnN
qgJ9Mp/Gvkv6Rks2fs1a1c77odllgzJENrBXigshzuK3kuhD5g5WxsB0ksXqn9CvIq9WB8h195FO
P42u0rZZP0KpIDDbAc2+anporUqGVxD2y69LSGxUYe0BbVynBylrIS9Auvyf4RxI2MEkifEm1cCz
kduaoCVql85IKmOUorWkT3Sll9a2KKpqqygoc40m9BvGXO0E19kl5w4qngAOzp1WJNNIis6vggjU
kQCPAmdA79sXVI3BA4UchWynXe7lnU2e6s11N1i43s4McgETz3Q0hH6ADfW9gt6jIcLhXNZtzlfE
xchGDRpTgiOBnGOFAlEuFbYfESf+9xod7ODVaGqGjj/wgVIqO7AHzQ1+Uy9XbctuMqW1264SXJkL
XQWcZzBUABCJygYISc6/UKH6saXmAPOhgdKv0OLc5Acldoq9vwmgCLzWCpCcAuf0ev07LW3jqVnu
OyVxI6thAbNyvcObXlJ+g9sq8UV4tAWwFlyfohUNrhQ86fgyG8piXVOGKoAuXZURJwzD7ohz3n9H
YNnaELU1QXnJiuHTzNT2Jht6AClAplus2MDqXW8M1UPCcjTUGmlKn6tIZXdlIrWfhSVNglO64Lpo
7SCgz/0dXB3z1Xny8MrSDrxirEdXyezdSEJ8GgQX4cLli1flrCQPGC9ErLk40Iey2ncVfIqOUFtZ
0WzVtdSus86G9orA1sIHBg4AXJkg/QZ7h8adk46oRdL99NBzu8veq+G2yVcxE+zZ0vc9MzNv6smm
dX1fDvEINMC4th4h90ud/MHYJ7f+XeQ037j+EJqpF9uSK+TEnF2Ue6jDNEpx+GBQr+fxSqrCGp8x
oATkR+1R3akraRV/qvef2g1oVDuHbdF9aTdjajsR+OjGTbzuRbfxgsuc/QTuFDEN9C7mOAMVsl+6
eYxFSN8FMAIEn0/WyH3FmESdFlkwoH3NWDwfQNLOVl20X0i4aj9FOglL2cWZPe5zhlEC3HcIDw23
7RHctJnrH6a1ChjrLrPle5Q7X9EWcV6Up0aQmC49/c5Mc4dj5k5IVIqlgq97m20j0+1eVcDvbHl2
JKd5YN6/31VnFucjdOK7kEmcumTGQ5jggiLSKhgywSEU+QcXUmIS6006rymjbKuDdDcvBGtYPuZ/
D8GclZ2sAeLRSTmNWEOZBZ6lFJBqetXRvfp34gI4oolGgiYDUXVBpKR1chF2KeykAN5ogx2YH41y
Y8WhYMfmr3xxqE/scA6oo3Q6AtaegpTkbuyOdf8qtSJPm6/UazY4T2O6T+uhg40peIgho96kq8yA
bHm/aaYjraCUtSXWx/gfMpezLeTcDYLqlhSZc7BQnVarnbYkTpHvFdGnEm0h73QhxNasFsvzzUet
uK0CTFYy93r6ILLBud2YT35KG9iogofJ3IC3DtNd9nUbyxEBTQiwcqAYdCF635o0CtQaG1aCPanV
wGa9QWtxLv4a5HmEzH30UiWPtZ/ZPqaW2uQJzC6Cn3CJI4Tbz29X0Maig/DTMDk5XnldYowsh9u3
pacY913qAfTpDaXjp5ZNMA5BhkOSewKrS7tr0fkZi5MA0TPuCzZaqFdjhBy3cgcXEyWfU2qz0rYc
aKzdak5xJA9ouxSixc6XCX8uTs1yHzWWlBi7APy1vsaE+mbwAtuuoHbcvpWP5V5EtL8UuU6tce9n
Q2fTWMkGHrLpBsQcfoVStFt1q+t7Of/mK2viAa2VlZphM1vBdH9WuOp0NLsCEquIk56fvl03tgCa
0rSTNfGdO1kqhwnK2+iH2gGohQN8svjWuEEKFNvpGtk1fQvAzx0+PCq7yklitwdViqjpu3iJn/4K
LivJh7Zo/BDuM92+RzY7TpvaCR+t1R+6rT3frtZFabf7/SCIq8tei0oIqCgMMMZxXjsVMstNglQw
qdwKGqyNgZbNw/UdXnrQYof/GuF8tJ9kk1Uj1tZ4natt2hsA1D5SUHGBGH/db1pRhreYgZ0a5Ny0
raCpg6kLvKDXMjhA18NTAMmLYQIBow2413+4/kDAiB4fiBHnCi7c+STe9KgBWOWc70UZkudDE296
0Ytz8TMpeBGoeI/hS3ELyvsq7qMBIW1GZ4bziAma6J1gHfM1fXHs/hrhp/AGMzTiaYKRpnjyARWM
hF1CwTL4ykaPN9wYp7iBpBISMvJBb3e+6GvMHnuxChVDY+jF/wAozr9GOhq4l3qA7xv5QAa37X51
hqew7di/CNx6cTUqKrLoC2D+4ueZdfLdWyU2gtHH2YEA3FeDEJHahoeQb9PHaDs5xf3gCMUUFr/R
iU3uKJkZbTo9gK8NnvrN9v3KdKd1fkhuym3jBJ62FfWrZs+63M6/i+Q8L9GaSsdcBvpV6+AhfY4O
bDusCocIYsRiyP+7rp/ZgJO91Ioo1PsKZjrP8AAjqz0Ny+l+Xf9kIivcSY2zcJSVct69r8kN7v0D
zfHIVbbXrQi27OfCOVmLGVC/SXpYiQ/+OnfC19rtVpEnuot/mspXPg2f57Sy2gTxADvqvYyrv9lX
KxQk35J1f399QQJH/5kuPFnQRI1UlRUY0slm8t2g2vr0+bqJpZCNpAndLwyVGoCWcn7W5k1HmgmQ
ejn5VUg7FH1dqN2O+oNveKa1ZvTbIF5uCJAgC/nMrE8LXdD5/Fp0XvnJyiBL4uvALiLttjqHRg2G
pzYlqs9ClvGF58ucExKon1sAd/F3hJy0SU1TBtSs3q5ypYR+AhhnwOIwYMxJXgFvjQFFCdNBfeoG
E/u8vrsLUePMOpdcdIwRyQQAG2OCg52ZN7KorrO4j6CIABsBYBA6H9gTo6sbgGqwPKTXTPoehgcp
PIai1H7BEWHgrxluHU2oNFFlwYwSHIL40IUbzff+w1admJjz7ROPmKhklgFLAd2maJrXGKkMnq5b
EC1i/lgnFqQqqFD0xyLQeLFz6zvsGgDfRHi0hXcBqCdQBkchHM1xvn0x1SaTCgorcaDaRYSCO7Tu
MsXOshuUdGFv0NypXhX589A++6JxjoUQeGZ99peTNTJJ6WIJyixO2sXr2jIeSVfuRwOqToqOUQuw
xQ0pHLFeX9/ahbv/zCyXzUZJHKCuikVPykPtHxLtOMi/lOpdmQSp0uU3REnYAMGsqs7qjDytTlr3
pQ6t3xi4OhLarC1vUl2yExIK4tPlPs6QCnBtgy8X5WB+vldr2rLJRp0BjVPbansshse+HJ1e2ZJm
3Rl3mWgOaGlhmO8DpPBHy4yHIQwFpvCKwmAO8ISS/MzCB6n+df0jCUzwgAOt1TPLz2GiwLhipb4p
LXRzRve6kYU6xA82fJZLthQDsxDnHujLVoPil8nAvoJZNLNw0u9ZYrJWMIZtG+/SUX9krggKcxln
z41ybj9KhdH3A4yWRr/S49rtRTn6wmsVJkxw8aCCDrgU33oqmyYIIyBFnHIFvjIP/XkP+i1b65Bs
a93OnWyjZC/GunDuwZp7iNfWQTRsdxnrz38BF4RTFeo0JMIvMDrw6W81uuqUDq+Rl+tfcMEMMJpz
Fw/j5fOpPv+AOF5pZ7URFtg+a9ZeGTyDPLUi3ZgFmDKIMeEhFmaoVTAvcQk1qalVpkmKWoOdPrAX
ubODVSw7KNjb0S5aQz8CFGdOfOxWoCZ5FIK9f+LweRJ3bp/Le8pkorU1j0+0u8mbFSvUX/LN6FE7
eTaPv431x+/r27rwGD8zyGfaLZmqNDZh0H8HuX5PHPbS7WXbWmnHdvDkbyiC2AKTl2F5Zo7BfCaR
ETSh/nr+KWMySpU2wGMqV3qM78qb7jE2XP0AEbLOntbWu+yA4dB3FE34rljyIkzWmoBkA2AIyPu5
aU0adZn5Abwo8RN7Kv2HhLQ3/STVW5n40ub6SpcWempt/jWn156hxZOkSFCYi0oGacSPIUueaPDL
nOhmbL6vG1uIo1BhwHgZLghtHvw5NxbHReiXJT6klQdgD/0YMPyiF4/XjSxENAzNIdKA2ZzKGt/9
xDR5k0MYHC8mkOhCPZI0xj1SQFPglUtmdAXZCgbmQA5/8ZkiM40NqUfxFC1cgOsKKC9cX8jCTWoC
/48rFMCfy/fFGFqpXM4zQ4bvsektBKl4HIH3x81lDwOxaLeKGLOA2sMX4M42IjX6xkDmYziZ76OD
8CS1wiCbp2zMerKJ6o+grCD+HQbo4B9GiN6CHYKk0jHMrnWtPuztUjZRekEzACPFEtpQkDTtJfRA
o6nut30vqS+pXyOLj0hXbOJCYZPbKUhESKo34brtE0V2OyQlh7rq2wPa+9VNKY9Buy+MSL3TJx0R
exonjzZjuNdpSt7pmJv7ITLrbcsMLQJzUIqcRp1UGWhD9GrBGR5Y+ndK8sGbVHP8jKRRu89rP30M
AX17hc5fu1ctNngabNwXJgDQRZbR0E0Hq9upia6/dWUIqng2hrI9tH0zunIgZTd5hCHfiSR1ADUX
0n0gX41rj4LObNvqEzKeqjfSuz6rmmkPWGYPFQtMH96CdMOE5JulgI9+yMJ8a2jh+FK0VegZUWcF
di6D/hKwAH0dRsoE6J+ZF2Agb6GgZU80lG4TmpE3Vk7+fd7UEQBXhlZu006KXTWtZOCx4qy10aAL
s31WsHyHz6gEK8Vi4x9a0jy1p56lT+AfL9BQ0AjxsrqOvmuMf1BPMqoMZXHDaBkaEEH7FsRx+UmN
qfjuQjP+lIMKGqNBq0JrLUuUgxrWaDM2ui8Jwu5SfDDw3MSbWgEqni9PRVYE/5nBlthJlxovVlrD
2dzrx2rRCMAwsw4Q0kb+4acaSVT0JiApknnf1V7SupoiMLEQwlFY/WuCyzcsTEPpfgwgVj28M013
4xZjhZBAkhSR6qBoMVxEJXmbF72ExdTjRq52NZJtEaxy4YaYub5xIwHICcgyV4GKupF2yL1nWGXm
QWLBS0EhHE7pSvXl9fVPc1nsQu+XEBmtOMyfYJLm/H6IYCaUynwmP5ocFcy2VGrWU0zWUVM4fpf+
iSVR4X2BZwo2kUwBy4kxVKzw3GaXlmUYzEhV6REdm+zwljvGZKdH9ekpuOn2kaM/aqCNLd32Lv0M
VyayV0zyiWZSl24TdACBW8WkOTgpuF+h+YGhZilivcI8HeMo7SBs1yw55akJ7qbHiNSQmw1MWL6n
tTY9js4nGquGTe+szFXuy20EgUprK6qTipY2+9dJhlFkiQF9HdgNFJQuoWncZ9vrbiOywCXEzSi3
6vhzUSK81tHNQAXVxKUMFJkY0jEZjHy4i7mUt8FIb541I1LunErvRmcYvzLoFVVOaWaAQVhTnXip
bwW4hFK9gz506EfUbRhNf1eBEsN/o3pfRH1XCiLN0tJPsxDu/CeBP/TBPCnSt88SXgJ6KAAOLnnN
qYH5B5x8PbNqWE5/CPN7+sJoti4xsaCNxS6jAkuiOMMFzSEnKRslNDX9Itr0wTZL0Bxo3IYcw/Df
k96zkMbt2iAbQcd8dKDzwXcbPXJH1U3yF5WUbibpznXvXApqUC9UUHPBoCWISM93sAzyrq2hDuv0
hRNBK7GAvLe6sSrF1oZtH4tuhKUPdmqO+2C1zNQxk2BuTAHj6tyRfPud3SUv11e10P2FDAXaSAAO
oO6i8eNznaVVYV8AAd+u2pWxsR7/ABz0hdBZAUQQ2cqabPq9tSneessVdXiWbj3k+KjaUpVegmYh
rNBqiQbbodTYwHabAADKk4iUXWCFf3aOWUD0aMTNEINm3gzvdPVBb73r27j0tU5WwtdG0qmaSjZi
JVqh6eteYRWQH/JxgvoH8EJ+/Pj/M8edsWhUy6ROYE5RvhLjK0OiX4B3I4xfr9tZqhFg9OP/vhDf
6InL1JSl+REWfVhPBKVGezqgZoZLAKxKQCp0tnljetGnwOwljgZOiesT1zlgrxiHPz9rFUJI5bdg
T+xwE6SaY2kPLX2UR1RxIzfMvWYUQ9aWzveMq8bMOHRnoXN1btMK5bAPchV7mmcz7ZCyz9v2se2L
dCVXNx3QQ5IlgMMuhUpokYEeFhmRAeztuUkk9L1i9ODGlHq1XUnKncZaH9ypGdkWZvmGqVcRSGrR
4g9NJHQILNyF5xb1tlHrkiHPzMfEANBLjqYN6yP5nTJfCp1SLf1knQ5tKmgKLNxvGHtRdMMEUxbI
ArmLF584Y3qPhnUWatu8PRp+ub7uMwun/H/lZnTM1gAKxa1MQtvTVFt08Qhj6UqboNyjV/UAtL/x
57qlhe7nPB1hAXCB6QSIUc4/5eQujdJuxMzQCJBps+5XGGv/sDo3s2OMbooeOQsH8NzWHHhObEkT
i2lYwRamhtKb9Gj+DiG42nrUo7cOBkiP5JMIvtVCAfvcJueWcl7OOlqwma9C8AnkNl5vLnMiRzmG
N429AwZfsKOXH+/cIpf5SUQeurgFsZ4B6PAXeWGB09jjFrKyrrXyH2Un2bVbEX3B5Vk4N8r5ZF/T
XM3HeZnW4yTtVcgv6Y7SoDs0isiRFhLPM1u8FlqedpreDLAlQbxlBYYVjIs66mO2j907475+DNzr
O7q4oaDlhJcCdCLzg7Gm2mVo75DMqdoRAii4+9SnchB9twsrmL5FYROlVZBtQFOR20EtKlrTkgCq
YVXzPPgJWn00djMwuwiWc3nkYAlhGeUslHLxR+7IxZocJmaJpFKh1k4xYwwKQJTPr8N3v+t/TxZ9
CVPFoXl2J6ulwDsvYhdamDpCFiYEZwFJXq/LmMI+DCrsZanv6VigKP/v+wj6gPmpjGIxHs0Kd+CG
MsmNEM0ppzApsUfSxyvWADEKPlcRwczSYkBVqOO+UUBMwscuNPoSKaFG5iRBYWvanZDT6iedOis9
YrsstLFRuMVYPdTpzyNWWyEAV76VOYNWZ3bha3sj1RpPGuPbkEi3aa1qO5/2B1mSdqZZbSWaP5fl
dCxoEIBQh3hdHd5lClPXSA13OThLfUmldkCUTpC0XU4+zz8VScZ8SjC/zXM39FVnaiYLc9R+da+Q
0w0BwG3UiVt04E0ecB/GvkOGr2DS3FgO5qEk5x/PqTZ3ydEpBG0aMBo8ArQufIxkjxJikLwLOsMO
qgfg6f/1avwxgiI5qE3B88kfU/SYyrQYA+CBcHj8mqx1VD6ENOY/MYz78Lh7AfYHMh2DafxLok7U
KaZWlAMgpnnSzefgph8opILRu6zt9fhVvT50jnmb7Q/strKTl0fpKdwV74Y7Cta7EC2wq3im4VVh
YMiUr+m3cZnJCsOC84GtsvbZGKvJNpphM5Uz1hT6r+Aslgtw4Wu1KFRdxsTZ9tzCRofevKAE0Cl0
bSMNttUYQwFD4wyFvE/CSaAmsnCOz8xweYGWVYChtzAT5aiVJPpNE4qUzubozX/PGROlwz+REfNJ
uFmCejOV8D316kH1b7rsDajMZngw6zdV3bS+iBrzAqgENz21xyUBzdiY/hjFuTOVbl7dsNGO0PyR
3X7aqdK7hfZ5/yyJBJgvk53ZKlgLcY3BaS90gVlXWGVRJWAg2KBIad6TVe7QX+CJ0V3VTbfdmn39
/vczf2qRWyfaAnlaBAxk+ym5HZV8NwTabSS9/bsVBTqoKF/j4FMe9oWB4XkQDJT+WjKuqmbcllXt
ylkk8MOlGAoHmWd8LKT3UCA+D/eN1bPBHHJ8tdvwMHjdtnaYI7/nB/UrtomIbHB+2PI+eWqNc3tQ
UflITGGt8RpX2ujraC3vq/10k9jFYLf/fvOD2RwzvQR3JUq6XMm8j6EYbcolDhlenkr9h4kMXKb3
8L5TC/N6T9J7wwAShaSwgDpBsm3eID2E0TK7sXXZZYduNzkfeHuL0tGlGKXixqF0ZnYA0OHcKo3l
yez0GjGKPMnaTgHnViLyi9mL+S8FoAhF98Sy5uzt3IavVdSvhh6wkG18ax6f9N90a91MOwLwi2Mi
sUdzyJEi99+9XkXIQvhFOxehi7OKPl/uKy1iFvgBs0qfUV+2MMe5FM3CZzs1M0fnk8+GkpIRVkWH
oHEL0rXORUaYO+YTbW22No75oXrRN+Xe2k6C0EGXYvKpYe60aSCzyYoU66Pr9wGGp1sIjyFqecpj
brM/xaHEU63D+POG3sZ2+SrtMIzuJB+jC264bbm5vtuXEBZuH7jjqEuxjuIafk5Tr7SN8Vg73V53
ixV9LHK39oaV5aqb8hDdsleHNYLTubgXIN6amb8R5PgGYKCbucVyeFik71tULYDtk/t7FrqZ/6fq
3TQXsCMseDRofubSL7BB6K1ze590VYVeMzpYCggEjHawaX/f5HeRCTaJGMzjIq7ohVOKZh3oA00C
1hCA8c6dTBo7razIkDssm1sR5lcXIFVVaC/Yx9lZuZOK3BNZ28+zAF2rczuZIhd+GBF8RLOSdlNP
wbnSaaJh9iVfQYkLDIUAxOAlxRdo4tAI9BQTK47+bL4bh8Y18AhGXz2yUdDA1Jg77ShUOY+mF4ho
cJfC7Jlt7ryWcTWWbQnb1Km/05fqADLxPTQJTTipVTiTA1h08Uxerx+PpY09XTHnMCYr4TAJrNbp
foA4mqiju3AAZpQt0DEIdsCQcR+OtgYmqEL8/VK1KghArcyOzSe5PoDgjwbrUSR9uJQrnRnkbquC
MUAbi9ngXl83B/lg7Ke9tZL+1C4od2Wb7EX8IItLxEWFQgbStAu94qT3tb4h8E0jH3atNax9tAh0
61sxPvHOxCCnscZwmaCDtfjdoJ6BgSeL4E3Gfbe+y8qe4VmKFL7ZGEEPlT4RnHzRI7EseYatA2TL
P/zUVglzsJ/kTpCigKi+JNEW+sVNDD1Yp+qeKYR9pzuw2gbRR9KuOyRXosx3aZWnv4D7mEwbuqHM
VJwJf5J24NWmt2qpfV0/ApcxE3oMqDeDNghvCITP89iSSuiID3VdOC17JBm0oHfNsG/UW4nsVPXP
dVtzRnEex85tcZ+N9bGUp3N8HtsPQ11nvh0PBzk6WiKRFdGiuFuvmsK0VXMYagI3NW9i/9nynT5+
yLPDQAWXzsJblhIQJM0QUWBFITFxvoMW8dWUlehIhJG5zcNXAqhinI6ObkCMIdPW4wDi/OTRt0Qu
Om/X+XYCEnfioVwqVSlMxhmAh8aMrCT8F9TNWwODKte/2rxZvBlAkuYWCHoDSBbP1zdaZAQ11Xz7
4K3cFKYjD+CXjG7LXDQnvbSgE0s/O32StGnVFEVhKudOokybVAUYz4pXU68//PuCLIQqOtOKAfDH
7VvC5DJuRx8nu0pvDSv4HKroSFBgAjxV9GRe2DwT6qgagC+GDhYabvNQ+U0TJYAtGhf7tg3uphHD
2OjcokjjMdZsiHInG8xOSnADDTdUftT16hDUml0qnxVjgqVfjlLNydjf38NvcVP6UV63+D2T5r/m
nbxSK3mnFdkuZuFdnZqrRB5dA0UZzcD8/5D9c7SBeUxUoVYxS3Sp3Jujh1gu65ug+B/SrmtHclxZ
fpEAOcq8ypTrat/T7kUYK+9FGX79DQ7O3a1i6RQxc4Ad7MMAk0UqmUxmRkb4VQ/yKm0/a5wmqdBT
n+usyihIVvzJQT6DYhf43Fy0K889l1lxt5SYbwEtOxTWcBKLr2yUXEUyG0KQJlGdF26UNH6XVh6L
ttUSBy20Af/YZc9WIrhs3DazqvVYiZlvneFDSe+SIkiy8H+zItwFSeOi+0ixFgsc+fGxMPaosurO
y3Ur6zuGSgSAGgTdAuFIOBrLbLhh4xeQodQA0CggpuhurhtZPXeY8v2PEZFVLwGSFGB2/umV28q8
L+1dtvgzlYzgXN4zcGeU6UGPhyHvC/7wtrKjbLaxYUpvIC8f9o3RHimImgAD0f1Ji7b6JBvtXNs+
3ufANCTq4Whvnjt1kdk5SBBw3ThO5ueLe1TLausO2pfrG7iSfACDBbo0hHwYEvESbd5m2tK08AUL
ADZmb+vo23ULl9kAL+ZxWnLUpjgE+nwhydRTvTPwerKdtMQ0DLAfeTKhl99Xn9OSUcTFuJTEv0u3
4Hc1OH3RFgPATORDJ1ZPKMMD3U9TdT8r7k3rGo9ZZ92OSSLrSl2uD4wfSAtAnwehAONC8xGpFTgr
kYsPaTC6H6YRRvQwmZ9U9f90I2EIJX1U92wEV/GOSSPNoH2NbLih77P1EXX7mL52+oFVkkN16RNn
hsTLo6+BAS8m3M9a927nuB5kipGXjwmIFUIkkxfzMJ8v9r56c2T1MFjIaOYbNjxY1VZJ3rp41043
jX4T95Ji5doXOjXHveUk36jjKqMdhbmiWfwFJIpLt43ST2XeDVkhieCrtlxcRhDgsQFuFI7tyCAb
iVONi1d9HZxsZxL2WBtdqHTUa4xZkndcBgkdigMqKr4YAMH/hbNFlCGLa34rTROIB+zN5HyJmvC6
262dJaQ0uF7RQwQfuBDH62x0lnqCABitf5Llqc2OyRJksnC35nOWjTqhDawyxqOFfdM0KF4YNrei
PVoRKNNkA+yXMRyPEgRwvCJ/RyFhq6jaNhVE9RpIBgZWA72S77F5b2T7EkI5uayuu+YFp8aEtwLq
yAmlgMX7DsMMWb4n9iMBIaSt7ntZLWDNBWzUpjA1g/TzghYEI9dTRRJsXAvWzqLbcg0DksgSk1Ur
nP0Q9x8fBRJ2L+lqgo4waNFd5XFxgSN3nxRbNjG85mm4yf8xIuya004KIi2MMBzOet+n35l2UDUZ
2HH14wA+gNwU5Wlg1M/DQdU0vZ2nMOPk5KZUFWWHCgZGa+P506bWrR5HpeQIrVqEEhdm3yxVNcS+
b0KSiqgRrqOo/MGv8972W2WvTE0w1Ns/P60oIv7HFCAa54sbzWros7qGOyw7DJW0U+O5BCmkxMyq
P5yYEY6rFZGW0glmoiK0xg+aPDXp6/WVrG4aejKYAEXTQvtdgT+J2qCoM7u0KBtf1x/HbDOQg+pG
Xp35Vvp43dLqYhB8VCiZIzqY/O9PLCVm1ExGicVMfbppFsPPivJ9hiLedTOr7n1ihv/9iZminBwL
CgqNn9MShWp/TsNFs7yhlnR81kIp0p5/lsM39sROatmFDkonPFUg0WRQ57Vi8d98/hMTwklFoToG
rS5MjPETSe9T957NknrL+uf/dxXCtdObLm0Jd2QAsDdJfEMh3Q1eosQELar0+c7d9bz2gcvh3/WI
zwjwSUx9a8IYraD2QKYe9Vu2VcinRZ1gsMtwZGbQWjTzs3rc5cz93/ZTzBosO4tG4Np/h1eqv4zm
Nupl3QWJlxP93C30Ykxzp4GNonMDO7lXB9ezZRoGEh+/wOZb9QSadxjR4sAdwtHZEP1gywpIq74B
lSXg0FBxgd7M+VIMdUkSbYaVqfkOFsF2CcfisYhi385l+dxKfRiucWJLcPVEA+mWPcIWeMQ29JDe
1Xf1F3TUdkDmm96M5OGB7uyX66Fi9VvZGOvFZuGCEq+oxLQxEG43CK/qi9GGRfnTlkVw/rsvXP7E
BI8iJ1Eii4vBcCKsy6penerbrH3NXX90np0JHLWmxL9X6lF8F/9dkBBiI2g5aUWLBTXghQWt3kd1
AwqGW2WbBu7W+HF999bd419jQqDlVFX1ZOJN2ymGZ6Q0SOYZ+EtvIt9q8nrd1u8H8rV9FHwxH+ae
9AmMqcuuDFU/fYVoNRD546Hb5Xv3i4Kx+jEcDsrW2HZPadDIUjPZhxQctI/jUW1rbG3SkR0ADOP8
RpYJIh4fenM76n/x4jj9kEJYBtQw72IT1vTK/FbYS+oBaLUBIeT++r7KPEYE6tpG3AC8iH0d4rCL
XkgV2EA9sWw306C2dnWKOzTZRaotecDxBVz5niLIlGkzprEt2I06sCK42d6dX0jEbUJT0s18Da2h
tpNkIJJvaAixuY4YtNhyGKVTtyn1x6adoGSz1fuPCZJL5fT9+uZKwosIO1FZ3uYqDy8VTQDKwNDi
0DwVii1ZlWwrhRCDWVPCxhJm1Po7ATX+cLAxVbG4u2TyF9frZe8H2bKEIBMXTaLMBuxFy6093NX1
i94+X985/pOveYcQWsa2aFBKggkIxs3LN2ORZD2rXaaT83WBQHai2MpGGHDm4ZUtyhOUTr1GSx5j
oMcWi9yk1X1TxEFWWrITdzHrgyLWqWkhkHSO3qpZCtOWWb8aJT1mRXxj28uhMNND56o+ayrM1Vsh
mVXJ/bDu/8jywY4GqoTfweDkMqoiWlJjwGWUKaZfqN/VLNkmJchQQDVXdtktq2WM6au+ggQC0014
NGMS9fz6M1huzkXGTxwBTU87hZVmehOYG6/7y+pVdGJGONiQSejcbMGeDpD8LR3H76b0fsQoa2n8
TFwZ99UKHAqf8KTLK6zKwssvNUs0RKNPJfHSz/LR2re33S4ePX2PG+iQzZ72ke1l6IDV73diV1im
1Q3GqCawqw18zC73Xbod6qBTGSRa3/Lxr3b132a28II3QbHSgxYDy6xfFWCHnbe+BpPZxpDdrWsR
7LSOLBwJTamqWq3gl7OebyGjPtWPlO1QaQldxYsT5H+9TJd3zWNOTfKfdHIUzDJu2iJFraAvfpXO
jUJ/zQM4uCKMZspYFda+Gn/wQueDKymL3CQdHYe5oDyY5Rs78pL0U3eO0VJvdD1wYukE1Vp8OTUn
OElZ20ZDe5hrkaXY5r5IdA+UEQ5QRsw9OnXYlD+pZQXXT+Dai+TUqugrSTHYjcE/IRBN83askbED
sGLpu+t21gLKqR3hsjNqO8sH1Jb8evrMVV9NHvJFknutXT68Zg5GdTTUwLJw7hpon9DYahGzaqe+
G5voCXe45BKQmRDutwqyPE49dLiym+gIMETY9rLH2+pGgcwOEnoq2C/EYhgKPW0K2j+g90juaclH
Dz3GjPjXv8bqwf3HCIpu51uF4hTIbGYEJHtZPtnwkrpQq0YRdv7Wg34q1R6d/I81I3B9gl4I/JcA
iGCURfg6FcAGDoSpUN5ZPjv3wZTRvK868sm/L3yaWa2WUeFJW2pZO8dN75McvfS4VsJokdUj1m1h
IgdYIc7FJAQhKxlTzKJiLeiJFp6t9w/LRHedmW7bRNbWWveHf2yZwqei9lzoOYEttUGm37y5oCvJ
ZPewZEHida8inbFTPEABwgdPXeE5mBGlX9JEckJXsJVwArCbwROAOrngAUc7WHdGIJL95ZEkXvQY
zN/rg5V50abcV2/glj9U2yXI95FXHGQg4NVwfmJbiK+V0g+LY2CNCx+oiYsEOtAg/SRz6jN39pq8
2E14xFw/aCvXlaZhbgsKchqQ+Rcgm4pkCUbcALouQpAjmOMj4IddHSju63VDaw9CgNhNbC/mJY0L
1G++VJVVWi7AgISG5lJulYJtIpCgFx3bDeZPdMzvCOpa2WIdMyKDAKytE1giwI2hTojhQ/FEMHWq
pgyAGpO2NDDAHhVqU+56NK8HMD3pVaAm7SzZ3JWjwScDDcz9AEOBHT6PYlUSOaB6xN2Fde2rmB6j
CsUMWv+PZgTHsbRqYZAARPY97Dq9BMlo7IGKRfL91nbwdDHCRcxyl8VgrMFi7su74n7YuF4aPlSb
efBY7AEblT/038bbrvXIH5MBER2zfRi0AMwBg50ijlSvaLVEGnp/RUQhvMi+TYsrG+hfweTCCDT7
uIQrknCxizAy0lslRSPOWsyHcgT2C9aGGwdkbgdlATEfJNcfUHazbzSkcr7Osq+ZXgAlZkGmPY1J
6WWx5DW5tuUYvjAg4YxO1wUBarPoajkbWPdIvpP2OY/zIG9ieO8CKVRX8oHXnPXUmHA/UXS51caC
sTmegY9SCJSNrY54SrJ8u+5KK5c7dhqNYjzcsM9izKla1GLcHv7aLSNYahO8boo0VQJtUfbtkpJN
V7ia18/9z2GuX67bXgmyZ0dSSPOq0WqtlHcKyPKg6b4+Pg79k54fkw6M4ZJGjsyWkFEUY6uxuYet
eJ6OFbW8LgMV4NiHkPp6yEZ32+gybtkLkxhRB4Rd4wPeDvB0gkm7mvC2YrTyQZ3ldVGQJE/9EvsY
sMnJ92SURZ6La/m3OUQ2C/AiFLu5A588dpa4dzADPVVgqAZ18njXTJk3po8klyH0L04CN0R0AJ3A
ggc4khBJWQTSNbWEob6AJvutUmw6ECZWbthOqSSarm7hiSkhmlbN7NqzAVOLclRz3dNLGhbFIQZw
J8+P5I/TTmFlQlg1UgP3b8e3UG03eCfexNO0u+7zl9REgg3B6cvULVOTwsbsfm2Nx0Xz62T2nOUw
ZIeObfLJt5DQNIDT7Pixt9Ivk/tkDQ9grQajveQEXg46Cr9G8NFMp3Wtmvg13ejT7sYkowd6Um+E
2GRj3bhR5+nqpu1vkiqkMl31yyyEGwdIwYHUOaQKRJyKYrV57PTgj4gc/SPHsKDeTncKyqiOlm8X
t/ZYBfGn7rPicMcmKmWfgjvqWQGS20flA2SvSAoA/Dk/MSAOXKZUwcQe1Sxo0EKBUgGnO/2iWqAr
Lo2dAjjvWEZfTat7N9UHiSPwDy1a53kefgFyGl2s09UGHa3CwerH6W2qrCDSu2BxQDCvAHzSt5jG
qu2wQVPMWeYwJvn7NFVhZA3Hrqxls0RrseP0twjnjETEmIsBO1GB1DtOQtX9aYCFpY3/ZstPDQlb
PjilCqY5GAILhF/kr4az1dXG6+sXC4ytChjcRvSLmwcjkUHyL6vB+Nr4DwPmKIritSzER1cd8rF1
sd+c6s9oQmL9MNTHUguzmYQ5eByWu1IPr3/ktVB5apPHt5OYzEwcLYxoVb6JWQPNdy2t2IIzW80D
oBembVek88foNtPTdbP8n710rX+XKiTYCUubcuRcN8T8kSk3eeMpUe0ls2+ot1nBJEGax4j/bu2i
PhBpwG7rDb6pXdUHQOV3TR8hivy8vqbrW4mHw/lWjqyjhcnXtMzUr6N2p1H7tkqfSxfLZEtw3dpq
YEQ6ydlmMR4JWqRzc0B9WDVVwY9CEsdLmK+qj8TEPLb94ljfsskvMCKbmu91dE8rySFZP4z/mBYB
FP2skNxZYHpo582kb0pKUeIGZbFMJ379SOAdCLAyYtAFpa3dzQrrdFgq69ck2nTIMuNbEAN7mnGA
MJvNfCYb0FoN+uDZ/semcCRsxopKQyEYXMhQerA3hWr6SnR0so1Cbqx2y6LQUjB391XyQXlkufDS
E7vCB01HR6GFBrvQOPY7d98Nd8RCiPeH6VhSzKcPQVRsQMNGdST0sjOy+k3BOYenNpJtTL6eu5PW
Z0vuliYYauruC52yx3Sa/Cl5LRTZrbp6Gk8s8V9yEnKGeSzUeYKlOiqCJkkCYwQQS5FR7qwtiFOT
8ccg8O4XCmraOCuprmFBCmpMdgbyIidGMK1M8zPXqAR1vGoNbOMAauOPKUImnbYrNUUFo4yiI3GK
DM8dEoy/tI+RSf3rjrK2f6CN/MeU4J8GSLNjA2za6BFg2j43QJpROBnmvy2yvW7pEg6Dq+HUlOCS
NqmScSw5T0510+ufuvtgNXe0PSbNd9CQG+xT1V61aKePb3X+pM1QmpX8grWYevIDRBLJaobqCpTk
kQDVP8ryoDpHzcx8R38oUxliau1KOjUlhu82Mns3BrVLz+xfefKag/qttsagAWmy0ySb0Swki1v9
kC73TjRCAa8ULGKKX8n7McKHrMje7ekX2iRBO0bh9a+46ponZoTUyXCSItVMmEEueTPU5obBRDqT
XVfqfzo6g54IbiMMmnMKKhTwzo+2khb/+Vy2O/VhEZluMKllB/1Z+yEbFDUg3Zx40I7qJPnESqqK
/gIvFmLWADBfvtUnMaVqqJWUJeb0SZ0qT0C3uwHVEVau7yR3dyFCExPEkajRoR5xURZkrRHVpYHn
cdm+WjRQ0+PCvD76dNzFg6aYp8lUIC/ptXmTCU0gkKFg7gksmefrautRsboWY5qpAwY0MEwUdPQo
szFsC3rOiexcnYWpbno5UYD+1DAWEIdkSLcDy7wOM9RpBdFNawqZZb+oteY5TrEt3HyTuXnQVK6f
67kkMVlxN/xkTkVGkMeiuHD+k5d5Ktq5wTwJKPKDJkI2AqR69qMcHq9/jJXzCnw/KMdBhYfiu5gt
22OlpPmIQep52BIdjJPJPp5edLSfTT4+XkuirsycEHVrrWOqzbi5+EuNeqLm3mXjfRJ9qabRK//m
LYDV2ZgFA/OdoYmlmbJp07lXMcUST0HheB0IWbNcC3r9NQWLC9mz+raOJGny2pez8dlAH4OQBIaa
8y8X65TMSQFmj7ELBgOkocXPanmZVFlxeCWog3TtXztCQIpLd7JaDceIOLvRPViWRxQTDMSY2JFK
cqwkVTyyohoMYCXeG6I3xjPoQ1LYsrWH2XxQZl/HMxqjqXQYPeJubC2om00H9ZHM2Drjz+s+upa/
wjlhGgNx+E8c2SmB9bXKBeNwcNJB/Z63nzbZ6OOucX0VNWBGt8UsORdrofDUpOCoyRDNVW/hK1p9
5zPmPpeGTN939QOerEpICxLLWCYywoTSJseWdBslbjcj5q1JXryNiRQmxR1PjLsnSxIFxHSr6BsH
1V3fbqcfXXJvFyrggPE9KmGHxqDPSuxsXJQrB/O9d2SJ8dpD6/QbirOZbu0OS+NitUm/z9uwBapm
ap4U+iOKX53kWDfPmhN2xktjSnLKS/pSRP/TdQsHJVV0vVocWO7aLFBAq8SG5Eis7L6zgEpuis0y
PS1GslXiMciz58V41cZCEs7XnkNnP4KfsJOrNTcsDIQ12Py8/VFEj7SdgsH1y+x+bP1i3FcMb7G3
XqbesxqLODc6QhEkLcQO3LLE6lyZsJpoQTU82/1DNG2ySpI2rAV1qPn+vxWxG51nEa0VAivExJ1O
cbtumLbTyafOpWhergeDlewBRQE0M7kgKFp8wqlJ7aUC6yRCket8Uap8azWvi6s8g+LUU2rexYQE
GJH1qCVGxac66Dc1ZRpgdKwhr/qFRDcZHpQJQdX0aMfA81YSf+EBVTirGCzGKCSGVzFcIya14EZw
Y71DxlJqj82ge3q3X0ZZ+23FO86MCAeDlFYZDQaMsPlhwCu9cDEBhRxMBiyRLUbw/VRxtNpuuB3n
GwSkIBMDnvDeu+4XK9GUTxK7/I3qgolR8IuqhVB6biNhAj+4Wby6deiwcCEZqoyyj7O6b2gR4npH
MQUv4/Oz7OpQ8atVmGqiezb+bKdnO34mw5+/ArCgf63wG+okYrAcfaVCgRXFRrW08FontKKwpR+x
0fpTJHG4tTsWs/ogCwZcBsx64rnqHDSWdG7OLu+7+NtktB7ENizyaLOdNoUTxWiP/+efjHcGQEDB
GX3FwRdSO45Z8GQQatlBGkPCxA7r+K5zjq0p49ZbO8GgRMJRMpGSQdTufDedPqn1yIGtuky8GkMG
2pekfnfm2SPDdwZlKUTg66tb8xK4hwNhO3AVu79hLyffb2mtIs4mWMRMpacMka+Y8ZGDc/VC+99M
ie97dB4ABsq5KWXy8znfKfqbQZjHakfWzVhfFZ5QLmbl0Bnkx/BkVT1EuhtQftb+MnTFjyqK629O
oynvk943z72tRyRcamCgJ5IUx4Ix+2gtejlsAYhJ9jm169pz5tQcHiAcp9EwZUk7BoAajZL8beVO
wmyaroEu2jHQdBLCQUPmuaeLXSNDLeDIG6t/IDV63sC+GHUCqMbH9a+9Fn5AAwR5AB05Pwijzvcl
tmgzYkYWN+3QenkN0bOPGem4pT44aSI5q6trQ/PXtHVUrS86HIrZ1dTgawMjsPY268kS6nZz28UN
pJdZA2GLftxOVvzr+hLXQgQ4UgGJAJs4JxcTXgFRAx7wiXNUNfWHbt7qbhEQ67HRH3V9xrzQoTdD
dPGuG11Z65lN7o8n/mbarBtNjnzEfJLHChaUy1desCNF4Q3AZAzogF+3eAlKwaj26TIFF5+XKZ5t
k5vsQrXe1Oa2ZFvettTsXaNB67zZu/EtijJDu6max0aG2lpfsov3KngKkDQKrot7voE6CgW4T73l
TJTDkzOgk8VCtG+reJHEjrXiiK0ZaM+iOwscgxiFk8JoU5R1gc7orAhjberyZMem9szSWdd8YyyG
j8ky8p1uluRXS6j71Z2TMexHCuj4jHbe3qx68o44jt9mDaXz5GQ5ybdKbU5TYLWgDwm70crfCCZN
gtIy+iBTOu1XzAxUsTQt1v7muYov+M8OiulaDhXRJtLgqJkKnSN9V7t3y7inra9AsJZCQjuyXht1
h1ZWaf2YO9lA5385KP/aFy6bGuQTpRPjC8Zsn+W+mb41mR+r/pJ+SYzdTN6bOJN8xpUc62zJQvyZ
UmT/OncaTH4n40+V3ZlUcv5XrtAzE0La04xjwWYVu5oAxF8DpaFqG4Ieq1vuSoa5BThreP0orgRV
B6RciKoOyg9A3J8ffmXS3IkZDGB797A4gTo6ntt9SyOwhMm+2ZopVFNAaWianH1LOHRuB061JZ44
5P0TbBcErFhOHhpA9s1MBqxZuUMhagpuYWSp4N4SK0TmwFno+xkDLiU6ftURmX6YZd9HGbh1zQ/B
GYeXGcI10h6RxlgbVSsaCw3UWJRAfqKyTUD5zMJMgqkfauYtvaqDqsZVq6OlOANoZzMooQZtPJcS
KrDV7T35JTzmnYTxvhhMdTRUALGT+bFn3+v0fUDPccnRdWF/jPpGQxe9N8hSA8IHBk3BbYA1jruM
YtkF62svskGACbzme+3a70oBPMJ1J107eb8ZeYBsQV1b3GTw2kYORFdwLFpIs8b1sagMSKfaEjMr
O4j1gN0KCBLcDOKjQwXId9AYh0qCEY9Fnqo/o3/q5t+MSZI6rZ1z4PUM8KLgXQua7fNvNVbQhjVT
kEg4rRdVrw0Y29T+0M1oxM3bsk72iP7Xt3CtOoJHgKvh6QZmb9T4zk06Stc1rcYRguovFTRuPS4G
Cmbi0h/nHFSHH3X9GhuvWSVBC/5uKArv7FPDtgCknxuaqwMH2JrK6AOkzHolyNwHEn3F7L/XTps0
OrjtlrBd6vq9+dDZ72n8weq7Xua0q2nHyR6IwW4elnIE4RLSDqXzCc7lpAEpVQZE/ZrZvW90O708
xiyoFi9WINXmR9UfY6eR+aCkAkYh9BzQ/hEOjm1ERmxyNHzkuGFG7pPE8tT6Q/Kx+Z6Kew7gIqY+
UOCAcozwsXV70MvIgpURjZZpU+hfo3LrcEfuNtly6LIR/KB/gbnnijHAJNmgkkJWde5ho9vaM7VQ
GwDY7qFpQIrRFhuwqz33Dmq8tgxodREUMBuGwgDCAR89Qpng3BxG9wvTmRFzbZqEddd/N4bZtxRV
4r+rZvCxAFcGIPSCZM9GnABaGRqSY9a8V6MCn+keXFn169I1+WrwUAd2BBUpmDpfjZ1aJTETBaqY
TkVCp82zJ9VK3lkeZ2Fq0GMZNXd5Zr3V8B1vZNZtFJeGpw6s9eaodfd5T/64doCfhIzVwG+yCQRz
hXdBSRqov7VQbxoNnBRwN+Xsjgy+lkN0+uW6w15c19yUgfyDj/upgBGer77CfC+0prPSbyaq3WY0
hvB1NUy+tuTR5Ee9Msj6VhcvAFhE1YA/7iAdD9jkucVcpU2bMFr6JA6Y7eX6TkdfNKs3LeA0xv76
8nSeGp6dR8GacDSA/62SLB5LP4VkeQhzrWd748d7vS098FX/qLc2uJcKH2fnyPwD+QGVZ8lv4CYu
fgLBQQEbF8RaxD4dxZCIZhr4CR1DHZLqqNpRmRzk2lkBnPkfG4LHxLi9RuBeSzgx67ZgDdT2ep98
s8teNlJ8cVVjQ1G1hSwp+N+Q4Qmfbxz1todyewnlx8ybXCRakOJGrKs6zQcleOJl1l+Z5COOmATn
yAEhciezHUM2qCz9ed649AABC/z5XIjuNzIwyWVWyZd3Ykt4apipNWaWCVsL2GPKZFeNwLGmPp4c
A9AsgDpjXLRTQomXrp3CU6vCplpRnNX9jIxgKnM+jzbb2a2u1f1nFDnLrTOkxr0WWeRnNM1Os4kH
Cv2uwlKjfaxq4+O0FFXAmK5BYkKZVZT/RiCh+65HjoPe1298k6t9T/rYCrVWcQA9rKMeQk+60eyi
PI2/JJW5IDVWhgQ5wUgkZY6LAwBwMPqr8BlkXVxU8/zEI/Vp0jKusTrVeLOX/rHH3XF9B9dM6ASl
Vt7Fha6eYAJgMTq7+YKbDzAPaAZAKUGJZVX43wA38SSjeMJTfbRrwWB6vhC2ZCMxKEinjA0wd9Ee
jWEfI9/hdy2IQ5ABPcahcbAXaHB7uuNlh2wPpY+w3KE0t59vlrDaUo+Gz/qxfQZcSfJIXourJz9O
zPYMrZ4UhTNiMQLJC+OZunv8yMTcToCYjpL6/Vq8OTUmHMkpRnxQ+E5AXFHXvUnp1J/a1DpPFACf
j+vf9sIWVDZA2Y16IBo6qHoKIRzSdKY1pmPls8jephB70+0yyHu2uW5mpZV6bof/jpNn3BwlEPwo
MeoSsSrIc0hPTJveDsGJ3FgHkA7O0JVulaDPa8BrblLjT9MdvkwMo+GCgIMREYxYuXXLDA3LdDM9
1BQIRSxmqOn1k2SZF0cFEe700wkRrimZbZXcT6zHLgm1Gz10AsxNAMm2WTbVXRSqwa/rJi8+oGBR
iG5LquQ1piRwbOKnwdw32jbKJed/RdvwfFWCk5iktpp+gg37+T0N2R7d7k/dT+6Pmv/Adg+Rh86I
eUw3RhjL/Ea2oYLfEOZ2favDNP1lv7D38f4bODW2YKE4PJTb2Qdw/W+2Ewk/ytQYLRevQ71BmZ5Q
3MAF+TVXDzq9kVL/r34xvPi5qqeNzFsIp9Sts3TCIAkQKMs2n1RUMjFe0LSSr3aJm+CegXchWvgq
SEQdwTNQ08t1+tsz0tpbFvNbXH0vaXHUewTKpfjRabbP0ZykzHcM7Npxnsp6PtzERUw/ybWFr5cX
6qB1BndOMKeG4Nh+U11l2hB3wpu5yJRtRMxntXMKT1XTm5mkyoedFU/o7+AyXRRFsiVrmQD6otgS
BBsLD6zzIKQ61ZQbPB/PjJ+DFk6AzLdsZ8kAwjIzQhCIIMQ4aQ3M5PVdlAGDd0szfAEiqYytf2Do
R6DWbyF3ExF4KLjlKWStSz/O7Wwzguwtc7NjtiwvLn1LquK2K6jvLO4Xx2bbqmB7or9fPy2Xs2rc
x05+glCd07QsiUsTP8GOg+QFGMkMYIBfS9iG97rivU1BDPlyr9+7+3HyMsk9uZYtc1JrCE6gGICW
9/nnHOO+RF6OdHIwQfT6Cmfz5nrbpT/KSXJ9yCwJARDiU5AJ4IlrNxBUzt5VHB207A4pnfZNNEk+
7GrMs9FuxhA1iAfFdSnxMoLCHQkrxDZmr8znJeioKUP4rIUhgGm5LrmFsd6Lw7Cgl4rxFexeG2T5
lxk8DSoLJP5xUbGBf5imCr52Bwpiqvg8a9lgm62Cooka+xMkH5dX6mw6dnRAQwJyWc0O7Eh2B6/l
aqc2+fE8STXiNAJ9sgubOl6ENVRVEGaar6NxZ0SbVg+YdZ+0wGJviPLe6n4xUa9Wg6HcW/Xelc7N
rd6dmAjnw9MctSweUrfqORcqfs1U38SuR8yf0fwIWkIlQnP5GZOcDNktSLK7e5LfGHUQYZioPVAa
NtNHkYZ1JrlR14KTiXkMFOnw1S8G5925Rimm4BUC9Sfr3xsLWGbIz2CiQnKTmquWUJk1OVGFdcGn
YLtRnHQWLAGJHtQ7c4vUYaMFxXHUvXFHNu+YItrY96nn3ilevwWwGoRn/kcSGn4JqcT5RgvzfXXn
gAfK2w3vCxKM8ZVtI++xCaLbJHy97qtr54HAUyFiqwFAL75yaN73MzEnpG545MFzWPrg/AX7Cu59
sMejWwRIidhf6FOnpmkLZ6gW6AaS9tautZ2i9ZLAyJ9K4rWLg4caHpCvKiL0+QmY8qKOC3eAz/UV
hObYpKn3Iwg1Dp3aloHRDerjSHV6KJdBtfylTKq363t5WR2HeT40i6cpfgQqf+e/QGV91NULfkGT
YHzzMHZh4t5WCkB+27gInLbYdurBajqvN79HTpiYHxjpj+hDKmMpXOOIOfslYgqSxWmczfDC/BWY
QnQbv7VBC+m7n3SLRqSyB6DzIQmdkO6sOxmF1NoJQDWHE+1hfBnZ5PkuEP7mIA5sK2jyaGSHnnwa
v7pMUgJY81wkNJgR5hUw7SLEAPC/aKDohPqntu1mbYMuSLhERij5qGvBHPoHmgrHhf6eiOWOiTX2
U8dDGRBzY1hOCfmljB3NvSXSs2jjpjSCOH07PBUoeNqIeEpqehUwE9KWx+pPwasV4FTUPy7qykji
lA6VXOzsDuR71Ju/zRaGWzbKRoFkrSSNXdvf06KqkM9p2UDtKEf9j00b1/isSswCyrgZ1mxgaoPD
zHQbmArhUQA5hpRZFAdGaffx+KFG21IWkNfuxVMTQq7WNsaCCj1MtHiuYaCSWQBRBeCzhTAIJhxk
LfjVFZ2EAMH5jTY3eqfj5kbdN0v3NsEU9ZIyyXW/uqoTM8LHoW1rtUOLMwaGF/AS2l3nVcqb1b+4
yr6xZUeA/2sXkfXEmhBZ9TjVmTnBGopsQ/HOYttLyi/IuJPmbXBCUCV4zk+13YMeybt++tZS0NMi
tOAgUMSylbjC9VS89PWdNdzP7FbN7tPn62bWtvPUjOAkpTO1faNigVH+HPemB4Xw3gyg2sDMLXJt
yaLWLipgDEF6Bkw2Rqh5AD1J1cxxrvR4nJFXv0Oy20k8/SM7RE9L7MmG8Na8EUxBiMU6MpILOZ+O
DBZIsWFJJTdOti30R0s2VrMW7U9M/K5+nyxGX4yunVr+haY3Nv3QoTve+WW3vf6B1h4Hp1aEY6Wn
em7QCQsZAIvWae8t4/+R9l09cutas79IgHJ4paTOPTl4/CJ4xrYylaj462/J95xjNVtoYu9vG9gv
DUyJeZGrVpUgaF/rKhvhiQqZGIyNys00Iy2RhjAUBCnayRgoAUXH1AStWBv4PzlV3JRwx+HzVA4I
YnqjmogNR+QathM4A3nUErUM8RK4ZTT1kl60dtfOjCUmF5OYNFVMnGHYYkOIydMTC2vCuqOcb/rR
bcI7iHDVoqLWua+4/WJ+eYRgmwaSBzyKLie4xMKkjqiDu4gKJwWo+zn5r2QcyFR/asHu9sz4k068
BsNLAI4Q49o7KAZFtY3rAOkVV3e7514neU5GsLHfUHe61zY5fNXpk5ORAZzwB2fvbFtKHM8kia83
ruh2vpb7Rdv/9znmPB6L9WAWQUprCW2nJ3truvQl9NNzsIPXcXTUDvGz/HS7/UJArrPDfqzKIkH7
Y5PY+xg2x+EjShEBNbwFbrYvtz8FiPN2f6PHzfm4WDRx6vNA61Ig9pAcJhJJ3eGQbB4mZCooLAxE
pZ1rl8mLLuWOn6jtezuvgMc8dtJOU+c6JCUFofe6K/8o7kLybtbeHYY4gs00ttONoMEru8/FB3Br
iMKayGyKPx/QnBt1gzlmbr7CwztSMoGFxD2B8ppA5nFlXhuQVINZFcjY2JJ4EoERZi21OtA+WnBX
YjPwTLsjY+p3lgmjmp92glwpmJF4aHLCCDfZDXJVJIVbcjKdc7x9ts1OH06O9czkvWk/hS2FQVjm
Wc0mF/lDXa/3+VMd2EpiXzOQWLmcEHLsjOWU41Ozxo/7JyX/wMNHJ+N+P/y6PRRXIwE9ttkoDCE/
GDdXb5mNI01mE5lgpRawjK0mnZEUhDjBpnl1FswozqyvBQ4l1K65JWWoTmnSGDQRuKtOh6ZoXgdU
PG8lar7+8+aAQQRaOqgL81vJZcd1GgsgWYg7jByFP3K8A09q6N6GuApt0JZZ0Bc5bvB4UNl3CUGZ
pGV4LURarfwYtWc2QUkSyYQwJDR+M8x/0XNIFeChBTxU1eINlTRajulk1EiaxvWboYQnO6rfnLAU
vExeHaSwKMRtQcaTDjhDeGK6bJRu5UqMzC94X6N23waRG+uNn2T6STLDg2PYvtHrXtGLsrXX8+IS
ltsHulQ1Br0CbFprpGEaRPMtXyiSL2rc/BWL7VWLCxZ2DlDqzLXRjOFVQ5JJ+zYGP7L0GED56vYM
uYrguM7kwlG5MNMqsmY83Y+wzURQu3oHq/1foIDvidGatRL4IaNZJOPhZajn+EoetmDq9O1ZU77d
RvlzG784m+bGLGC4IRonMInzGUY/T9/AitM+E5lId/GBvZt79lg+mSFRfkmeAHbeEa5g8XgNVsLM
CORJrXFooZZn7sO4eKt1lcDM4LdlenCrR4GwlXlD92MsBJHP1a47N3WBOa/8xTwJWaNZYwlMZdik
ye/BgPvM+O4kd0woEna9ieDJHBGdrKFWx8ZmfwlVRPCnqhsd680+1/TcRudav2flmzY9diIr8rXp
uMTimtWq0jS2BbD0LCKR6ZeBBy1MIvX722MmatO8DBfdB3GSuDDh/+ZGbeYXeAuoip+xqaLcl6E+
VXNhyyXYHAUt48sspj5sKxjboBfL+yL8ZXWvMfQyHFkwGdfmBeiieHyzNbyN8dyYmmZyL1kGYCB4
a2d3Zn+YoF8YsKNabm/34dqGuITixmrQs6FoTUClyT4ofsjW3gh//d8guGGCMYJewZSyhgUyVBTi
B6n8qobwX2yBi3bwRBenQTIvUOY5F7e6n8jQV1QaQyFxYJv3ihOIXsRX554GyrAC62C8lXKNMllp
17iIAm9Q3yZUE7mTOXh1Px7ljKLMQHsHr10QCKzOPh3v0iD5o0CENx1y9EgJ6z7A5byAftN8kDB3
jLxMf749YOs42iySgnd4ZOIv11UIzRLo11u169B+n6VuAttiRwrdchRMvvkP8XsudnMU4aIMxVF4
MeS415OmmdCJVfejKY9gyqNUcQu/eQiJaJDOFjkKr66rBd7c8MWGkZc07NUBeOq0K3qiqV7IPizl
TEvBy/b16z12dhAhEeDiZRuiaPOXLJBqNe6xs6ML+7Nzhyo25T3dlbv4XB+yV8VtYAuyDx/w6PzL
aXfpp7S5PYAr1QWX8Nyq1pqokZ0ZvtsUd6iAge4m/cyOs5Fas4tEEjfX8wXUIWVOl/zRO+XFhtRc
UjIWQ3W4ULbgRvXsHEzeqO5vN2oVBdXFcDpHt1p8DRGy9YY6TlnjVnD3Mk5m+FoPYgH5Py84l3MS
peBIFTgOiKWoI+Im/9hDTTnvtMYdDxKkx1X8v9kqR+1OPTgbFpJi24DovYH3QHSw9rGHF4hj7FWC
u+P1TMVXgBoAjXBUpVwxsFXdSUAmwd/Oai+aPEkheQkJv4dSVG16vf9fAnFLorfDSIUsU+MO2hfU
lfMO18vP2wN3fQ9GwLhsDLcYzA6FPFKKxsiP7FS55t7eaFsQWrexy3btJtxGbumnW0oQI3iJb+zl
re2j2lYQv65ElhruthAQkrFfyyj9vFyU+jgFvTzYjRu+1V8g6rRkuje3IZF+WT7dJe/GWTmMgnvO
CoHwEpRbirHhDLE6g7IvcAY9i0y7+hQTfd9spO/13bi73dlr47lsIzd9FTuVI6kDXDKeGuW32X0V
QmUXAQYfBbWlCrr3BIy3cm+fLZI/SkSRSXB6d/Bmxc7K+fH/1Ci+Smdw2pSpM6A67hNjr8lbSRTZ
XR9FF8PE+56O8B0KggwQ1rP2jvDRK0n8QreWYDpcv4RhLSzGh689HuSJJe04j8++hsnlCdL0yibb
6C9YC36xHzft7tX2KQm3GQnijS0IIdTruOUSn7tdhWYIucJ5OvZ+4EYn/Y5tko/cx+3qODx1O4Y1
aGEtyvt4f/d7eFDvQTzx488AE1VENxP2xTzPFockpFITLWD4lvCt9TUvOiUbaCfSjeOnp+QTHI83
aZvcPUfn3k22orvXdaqfGwlu53OM0TDSeSTGg+kHW3D5HLCxlZ1Cfp1UYn+lH9KjvXMEof3cv/zx
ghe2+XSBmI/BXzNLqRrBLbRr14rlbcbyYx0WAhbF2vJcQnA7Tqgl8jCNgOglCIYFBiLSAJV+9HB7
Ua4dUTic5JnENjOUuRccS8sYKxii0UTLf6GyHSLuuTWci8h46ntmb6ihCg6StTVq6SiAskHmh1MF
t7fpI9TUobaJ+54Ctl54Nznmtuv8aNpHkUZYDcqZYONZizkWiLy9aFBBSL3t5tsRqjGLyh+q+HtH
5xR0FwlW5trCxLPHLDFiw3qAP5zU1k7jYL5QgAt+TEP2ZOYpnuYr82Xog6dW7uAtOr7eHsLVNbAE
5aZKI1fQn5URJ1rh9NCVEC/I7S87mcDg/z6iBioNY7i2YmkUo/RoFs0dMnxb2XrFjPIcvTtQw9qU
aSg4qFcn8KIruHGuaNwEQY6vUhi8e9r6bkCVehFVgtav9jhCLNPGEz2ohHw4YMdtaw9YJ/nw3WQ6
0WFhIcM4Xn6Yhl1jSeR2Z6+uFzxGwy4DciKgo1zudkyuJzmx0aos/2Aa3dhK9ZhPvyl8yiEz8m9m
0wJMvQSrHDO0qg5gQZP7Nk13abOXHdeMjg3bK7ZIn2V1xBZw3F5Qh3Vs1DW6cgpAD+x6lNLKcK4X
ZVRWR2wBwx1erWTKUhdgjQxwJZe0H1HsSfIPJXnv7KMl/bw9XqtrfwE2t3lxOnWDUztxgy4sMpUg
hvMq9jMc6D6rRGwCERJ3EjUSrWN5vgab9HeR+q2kkrR5ofY/L3bGXQI7iwKzKCjZ6twoqZBMsBLF
wXVb0wlqdO5g7EhQ6Lm73XGrR9wChhulCqvNsEocDCVLZS8oYmUHgRkRq2t9LvxtDDc8NNblxm7R
GLMBK9faaNa3DqRmtjUlt7I/bjdpfYRmm4W5+gEp8cu5ADbB5AQS5jc0pV2pxSXJbIhWgURD/7kU
MgYJel02zlUkyPi3v8ocFC0w0XtqDCVe80mr3q1BgrDVU0oVVxHVjaztSnirhWYEEmUa9NAuW0a1
CYnLCHd3ChOmtL6rYVJSlI9j960WyVKudSJU/DRUdYDOAPoEB6Uj7k0oLvBFCE5hV4cILtUk3tLS
eIBwGHu5PWZr03AWUYFwF7wOrhKNHS0KmNyGs45A4udqeDeGw+Y2xErnQZcRjUGVIVix/FgVRljb
UxI3eB17jLtzohHFKkE6cU079m9DrTzpQAMDbAzkJqBdZPFvZchfy05RYqCiBJqz05dTwsqqK0kZ
j5sYL9CWBpVmGYyQuJie4LcnwMfDH4aHi1wViNaZkEGzQIvmOcBJYeejkaYNVNTj/mAkSfRhhchm
K6yHgS/cGdMXGki9L2thsZdiLf9ihW2iWj0onrvSjl4ChiAiHGnjp1RiGzuJDTzk2NKp1+rurmVK
T4lioMhoW2pp9TXYefMtzQbNNRql/KZCxjtyB6WUUM5cDJ+yJBlPTWVbd/DxCkDQRV2u0oXDr7g1
cw2K8vCOteHoBMeoSTZ/mwMrGniaReq+nAbJ78Mp209yhKpB5qSQt9TTKDlVQTNCUdhpK5kYHVNH
bxxG0/JQbUh7kpqFo26hBa+XJJhyPfITpdQoLMqtBteIPur9DA47Pm6S3e8OtacN6AxJFKN4r3U0
N4A7zH5UtOGYKFJ+arK8f7HTqXxrpOoVxUgPgOp2Q0Et2K3L09QRZsHIMI/UfHbZUrVN3PXZ99Zi
tjspZfbUIj+6CxtHid1RhVYmHZTCdO0irktfN1PUKo25bIL+lmm+mcjJXsmo6mfKXL+oDdYBi0by
aVc3e6nuqoPRdfZ+RNVlh5zDEPmsk1r2lQatEh6gWpi5+OrSPtTMjAu/0mtLO/TRoLr5hC4nWAkQ
/GupXLl5VqO+jWlj+azXcfKkUhQwalPTveRlDQEzyXE2QwdmIKksWE3aeiN/H8YEub4W5iOmpzvh
0LhKEiQbeHKDglyVXfjcTg2zn7NsaEe3M6j6TnuW70odmuGuOeXpBuoh40/Zgn1dXitl6edS2r3C
bMlRPYUGZrGdKh2Yam1E77qUVvZBDyvnBZF3vhtRPa0GBDSr+LUcjLInEIw37R1VWnYa1NKihwbp
BR0+Rqrs00qOClI4dmAQjbKxIwV1rIm08EXHQuyLbtNSqr+hwDkNYCZG4e2XyzIuY2m9GyrFcO16
Qi1FnZU60tCpalGShsGL0WmK10Fx6gyf82ETYdM+NBGtdoHEnJPWZ7EK7DCFgYnMwh3L+uQJEtTT
XuuRUCXTECt+EUDFXR9glliXTgflFMPoQ6/MrG7f1SkcEYZ4ULyZ4f1bizuocjVdjEiqU4eAmPDk
O2mSlD3LVtH/cqY29kdnSh/HvmC7MKyHFyXLEizDxJ6OKU3gux4a2mPVKJIb53gHJxravDGqLpXJ
JIX1d4h2xyqx8jL8UJMEuawyLu3+IaA0P9RBBm9aW2bZo943zjNTq/Ah1+j40Y/NaG3kVHO2U68G
dDdZUnOKlMzCWW/EoZ+z1Hzsykxuvd6WMuXE5Kx8MiRGj6pkJqDQJJZJEOg2mqvrTe/DP7p1iJna
Xf/Megrz2KRiB3OyRg/cisRPDcUaBXvmtdE6cjSz3+kfgZ+ZIXJ54vWOlRt2A7LOiHXhSRPkvEGA
HC3HQz28jwP+1ah+6VlNSYTdsyXp4XMMC48WZ0MePgUHyNr+vfwYLixrZLlswnQ+frOQ6FiLNPcS
6/swaN7Uhr+L6qsKjVMUIPJkkPxrRBfc1RNs+QFcqJEpUmbTYX7AR0VHAo/StqIebVQXSmTgdSs7
XWe+mUUeij19CIm9CzpgDtL4AwyDgdeKubQUKpKXo4E6+AR1rTjAzPozjXQvaqKNRpvvbfZeQCuA
1F3hM7MIvayMiFMOgnhkJfxB9cGc8EcptwH60yU86FeojbMqwLPq3gjaTyyVQ0cPFBlrQUuvGKPz
vFtAzZ+yuLoUEpweWFs3rlRWXuz4clL5eN8kNQT5ujcz3g7RoRVZm68E5DPTChdpWMygQI/r3lTO
9ADpPESSOAeNqX8DO2s3TTIU7KjllnX6JI0/bjd0Lf4C9R9FcxB7mwmbl+2MQkmashaQMdQ4er0i
oRpBTGofgOQuEgFZCSehbmTj7VbBBUbjy6w6GjU6KhEQf2lfLOyJxbzbjVmbH0uAuX8Xg4ZtUK0K
GwAtq2I3lPT8jvbBtyxJ4ZVIs0oAN083fjVoEMdA4c18H+NXg24kOMKNCcPVPdf9W5S8h6bghXC1
y/5C8ETaaJTGUuoBMWgDiISN14hI5YJG8LWgNEBRg6kCoa0/7W7XWq//IkcNH43ZmAQZTqSp+ap3
bYJ8VpoquEbEUU5sVPsVVUMkRflG1fLURexxiiJSVr2I0bC2nrRZFxGFQoYKp7bL+ZBq2SiXstq4
XaOQIP+Ucx8xmxRNfpO9DLIg4XhdlI09A+cUpCDn+ww8Jy7hpHwYJZUhSWd+px6DpPx9/a7cIYra
Fz8rRv5xiRngILnmwJoNUo1YUZdw8A5sG20+GlPlpSr8bPqUrOMg2gnX1hSMhRQNSmEmtn0OpY1w
t5UReboJvW9qyPcMEEFBCPHPCXgoiFvgcGvXKB3Wx6mM1qBESS6sXTNlpwKBakZlAbVgbVHNtZg2
7HAxYDzxZJBqmO9GmBYIN06ZPZ1GiGXd3onWVhX0RrArzC8DuDtfjs3YyTpCBUwFqbVC0pnU8qoh
DlyqIvV+G+rPrZHfhv4oPOIZGhW3DtdzuG5UkpE7iEr84RsuPmbuH9m28nV3Opab2DWfg43lW6/I
v5OxIPWB/vNsyf+XmPzPB3DzvnfqNMus+QOyhsTDgdJfsCi73cq1d/YFCMjClz3q9BXyIxNApB3C
/so/5z77bNxgm23MffEVvDQP/Xv9PRG8Aq8ln4FrYPvCfR15fG4kIQrY1lRCjqupyfdpZ+Uk/h4p
brh/xgVX3eWpK6SezH/yekD/QnIDqoXT1KcBmiq73V7Zha1nPnQQuvcVV/owd/pTclDvpAd5J8rg
rkbboLDjn+4YMmTQLztZNcoxAh0b5tfb4aS+4rUs8eJtsAOvYKsSEDbi53rbH99uj+3qelygzr8v
ju1RydrKSSQM7fCQygYJVIGqwjwBrzv0b7O4uHGyO9yNQwDUJwrX3mPym77FG6ckys/bLVk9ApYd
yIWNlJpNGuvowLwm6R37Rk+xL4FYuTG2zoFt0/fbeKvbzKLnuMkZRmHcsRFwIch6oL8TvepJJnJP
ua6uwUmzbBU3IXE/Li2lAwzz8juDyG7lf+tQCrsPnuXNj2YXC5p1rRbHAXI7im4OcddZANS+QOjN
z5Psqj1pvzUv0DLVXm534ioa3lJxr9BBN5P5ijRoHCmJVWF6QKuNfWu26gfoLGf73oBsoQBq7TSF
Hi96cw7wcYm5nOpN0lTOlIfMhWPak/bceWA6slPyzd5HT7rut0d7w34kW0dwRqwu7CUuNy9jCjH2
EClRV/lK/eiNevFA8KgwPIGfbbjqnf49kYi8jc65KCiaFy+/9qATD40avL+h+pKbomYcV1GRmogv
4Zu+a2iKd3mDjaMnRQlK8IsezZ8q5LxKzcixr9p68jxVcvNa9DAIC3Jl2BXaRM9lDTMY//ZwiL6N
m9dssmvIW+OUrmkHd9thX0Ch6DbE+uQC1XO+9qAUhI9BKzmJtd6GFm866XgD1J6V6qNXo10Kp9mS
gl2Q/ypLiDIYkeC1Yr1x/wPmnbtmmckmHtHxQaJseivaUEXkork+rf42jvfniky8/I0ZGgczsJPy
s8HzC45J+RXlvOGvk3SefmS/ZaKJ8sBr+zke0P/bp7xvBpuKSIHlauNOVH5jpboLg2Y7WeDAWXoI
KdIQKtTmQ1PqH7cHc227XeJyx2Om1WD+yOjSXHqoss9KOljl622I1Q0Cqjm4KkFAA7IxlxsEHIkG
2wrQo7DutPB+adyb4JPL326jrM6NBQo38dtY0tNinMct/mmX+1ZEiV+NmpC/RH0vGK1IwnEbOIUM
lhyHiJq0ezTCraAOeyc/VJ75VW2cfbsbREm41Rbhiom4Hu8n6LrLfptMijAc6ptup75J/SmVBet4
dehNiO+DSQqRGD7xW6OWwBpUNKitURYvDSiufewmkWTJOoplQScGdzo8pV22ou8j7IQ9WjE2T0Xv
V+NDnQo25FUI5L5wL8HLBYTTLyFCxWYd63HYVaiUxF0cMmUySfrm38zjBQw3w+wpx9+dT/Aq2Rt6
SvJgp5tvci64eqwulwUM12FOJuNpfj5Px3GXl6fU2rcS/PgEl4D5Y6/OsL8oOnf36J2YTlkIFNWC
1sRJrr9nlucoe3vwUXl6e2muBlvgZuONDPpcGkwsLgdIyoxO76uIue0Pu/Wrzh8ONoRNttkh9mwf
srl2583JIMHetr5kF7hzVy+icIXWiWLWM+6h31r30hPuc+eiddmZ+cxlH+3udkNXhw6FVPgPZHEU
L1zi6XJrDloTMzdRTvFkuEaS7pP6ZyqVIm+etWd7eAb/F4kfPgPpHRvnMIZvdNtyY5tHo3xXRujk
7VNaELnYs+QxL0kTikg96wfkAprblrRa6S25RSOdL2RFnffoWXnKz/CTorvBRXYxldzoLB8LTxaJ
hqzO2QXy3CmL4eyQmwghpsDcNHKL/ilH0Xj7NrR3eXIaKlG11RovHD4MkMkH8cK+rtOWkwjyQBXa
2Vhec5YPsLweDrDSe7C25Q4px7NWkvxeSEefu+9qYcJyALkeMEFVfg5pBa1SY8KcZV73jr2fBM/h
/iM6O7vp4fZsvZY7xJUE3hb/heInUdLbThhMaGH5rfXNbXVnfKa/ivN4P9Rk3Ogb4yHdyN/DD+jr
CI6e9ZW5gOYn0dhrRTu3svMU4pB8mx2tO7r7eA3c4iicOOtzdgHHzRylm1hW/+nUjUOU3UPnxueO
WK72BKFQ1zpl5/xTRGSeT50bA8kfr5mMU52iwhJVt/e1dEzlh7onkgnqk397HFePv/klE4WokK/k
3cpxP07yJMAwxjAia3SF9M5nF+1vg6wGIwsQbitNzZq1ToINRzICogxPyFLeBljrrpngpKigG6F0
jpsRkGnJ4RWFxT0hW8PGyJ3C7FwMjhuWzZZatSALsbZVL+G4GREyDaV6JeCguU8yPdy09VkqN7mo
PHr1kW8JxAXYaj1As01Fxw0bbQ/h1GpnkMEbjr1C6iN4hMb39ijtekIfB9H6FnXpPKaL/bIcnAwv
6oDWt8YXOAIwjvNS3/H1+7p0nUd9k23D/eQHPhXdZkTI3IEvQylLa3P0rmP/yKNDZr2MGcgPu1ak
/7g295e9y01Lp+2NnjEAGWBiVlBchEBfL/IUWz0K4B2F0r2Z33FdBd7kLVyh5siP+iHE0uzsGGbv
tb7PAtImRzl6gsUhfKxi/ZSoLylkwSPBc99ahy6/gIs95aCPrH5+xWT5fTY+g0FAwGVB0pU4SUxu
r8S1PgWfB9vJnPiBS9TltLHkNJ/sAaFhPEL29meVbzRR2lQEwc1MqW46VZohxkJ5pAkewMxgwzqR
JdUquWDZFG4epjDXLFsKHOZsnexHK/m16ofFb804g2ztRaObO/dDJwgDV+IUTJNZqxKeW/MBe9mB
09BnuKsAVakroiifHXStoF2kK89DACZeKzhMV7ayCzhuK+uKGOwbBdcf2H09VJR6OoN+MoplcbkT
3BpWToELKG5qTLgt2r0537S63K9ZeggbkdKIqDXc1Kg7ydJGBoguv5+U91F5tqdn+i+ujGgIVHhm
5dhZr+1yiKoe6m3FHBAM/TNIOEa8p0wwLGvPZEsMvkxEgdctZSXO5dHOPFRKe06YE9SWfjCrIGpY
+QyChXCX3FXx+Hh7Ca/duC6wuSk4QmrZMXpgy/q3pPT79JCVuyJ+myq/iV5DY8e057Ha96Wny4+a
KdhBVnarC3RuRqZapOvVgN7NQ9hKyD9rJyJpBBm8Qn4rSpFrmgiNn5ROFmXpfOtqnQdF+6V3iWvT
jsj5EYxOQb/OX84FdXjzROimo8gfWqjztyyOVC0p1c4O0DJjRLhcSScZqd2ehQ8V+G/QGvgoKAin
THlCtuve1qHalX67/QkrW+fFF3AnQZHbkqOkaG0ygJlk270CglutuJZSGd5tqNWOXTSWWySwhshb
maKxbWwcIynclLpx0JwORkyZG+U/b6OtNwzkE5ywGkqDuWGUwynKqIKGGdVeH7ypAGlxextivUF/
Ibi9JYu7KpAGQCjghQ4WKeHcMdFT2m2T9O021PoKnH3C/tMc7uhR1AiiAhBbRSEhEmfBWdk0Z/sn
MjEPNIPfg77LHkWn6oqFLQ6dmYsNOVsIyFxJQShDqnQxMNlL6ydeQRiMeiEQSGIXaV5f2+be4Oeb
kkQH8w4/nDB3j9pDIyKprAgdXH4ItwFUKaZln+FDjPvMfUuPUHzJTVdlnn0CN90ddz9Sr6yI9EJf
tX0kCO1Xj99FL/ATCYzfuDYwymO2q3tX1o4wHddVP6ZPpVkJtrq12PCiz7k5VQx16vTF3Oeb0oPA
wfZbM7jdLvGcJ+WJ+RGxxq1I7H59ckHNEiUGs2U8n6RA71a9Kmc4vkyTNKisgqUJ+NATScbunBkN
MVCVp5qhb8ahmykqKdTUa40vFCwI7oWrS2rxJdxIR5EyNFM336NQLtfDDZpC2wqV0rXXR6IDdd5v
rjbfBRY3sLFdppDFQ6v1Az2dkZXpHpIHtjNfcJFKiUk0N960PyXvMUHt7u3lLGomN8qy2jvMjAAt
WWAtmCi5YalX1y1Jul8RZANvo62HDouWcptHmUClzigBN0rvQ2SQttrX1i4PoHGlvzjmA2Q1SFwJ
2rgaedkavFWMOd3A15JIk2q2RQ3QYNbAxnO9bZaPUJdQhDYC8+dfD+RfpPlLFqeoYVTQnNKBFCLx
FEPCAvUYsiXYBtZBoLSiG4jyoO13CRLbDUsNOWduzxAKwwstaexNJDfe7bFa77X/wfBRXtoM0pRa
gBmyTSJ5NHhIG693BCkOEQoXz9nQp4uGjKLH0p0x/mbOQ0K90JkEE08Ew61mGxUNowLZFhdhDtvL
TfwldbR6p2nyS4HBpGDCXY8Q9FRQaQveGorntD+1RYtpEJRBEgYZuM+WXVngtk62X8f9QKLOEORU
Vi6CgIJL0WwOhoQA7yGQK70UW1qNHCQzz3H408nagyq3WzlK/ST9bRmJK+kOsdR2X8idYI+cN4fL
6f5HN2ZWIEZNvMHnp2wl0bS+AjgshDdxYjyl3SSYH6tdOZeB/QeCiwrVZEjkYgLnuTXTjQXWvJzB
pSISCWiubEyXTeEWlUYxSn+41Ul20qLXHiTXwXxsVC+tDmaUuJn8TQpFNqDXs3IGndOUJiRaHL7O
klYOqIANAwm1BfUvDzY0abdWAb8DW/TOIoLiFkBrmOMY6oCKbNMfhhEH6lwC4NyDwC94nrsOU+ZW
obwS6tQy+LzzkC5mP2rYnC40MGTwzsqTN0Y3tGsgO/ta55+GLQrJ1hv2F23+fYFWh2mjIyADdUI5
m3ZNymTvRDFJDcGue31QXrZq/n2Bg8cY2cpGtGoM4WgW9SQufzuwzR6i905S3H+6916CcbO+iIpK
zQo0SmJ+nDnn1Ppk8C9qRNP+OvC4xOFmvUpjlqpxizeJMXZgCx+koF6zR2b130K1v2vHHtT8UZ+O
mZmArXG7kavgugxWJjTlYY7FgXd4qZOVHOBG3HpS6Q3DlwQLqhwufM1zVv4ORW+qq1PlLyBP0C9D
rS8HELFn4a6++tEyeES950J29MolAb26wOHOtNBwqkBu+pmChyUQ+vEu8ODIORCdGNsf0nn0mvvJ
z2G6JZ1E8dzqfrnA5tZ553TJiGI2YKvp1shQUqg6+1zLBGO3cju4bCMXsk6GgqxlC5z0h+6bB9XX
oWH7VPqwT3yCR3SEw24rH0UX95V81yUsF66GyOwZdjnDvoFFH3nwFYF0Vv+m/8q3dDdmKD1z698I
Ig3Bprbar9il53pkBdlLbkxB6Y8L0D3mcuCzozASVN5o1YKQa4WSiuYtULjRQ0VCrCnzzEnqrdHc
GyHecWHQMjWeXHtlWPjhuK0Sh+BAcrqX28txdXUssLkRpbnVxahfAT+V6ccxA4hcnUophlObubsN
tbqXLqC4UcxRJpCUIaCo1G+lfNqqI2jiue0WZkawXbzehhON3fz7YuseyqBsMwo4xfkolcdiTImw
fEXUe9wxZGTOWEfj3Ht1jKPhMUcBqXWwRXHsalMgjw23OdTjXj3TQcKZRdA8wylEj5nk1eVXJNIt
WA+F5hocdb5iXAnFVEhX5LaKqM5g74oNhklf4tI7fUwS2AJZuS26DGxzZIOK59vjtBo4LIC5Uy8G
4ZQWc+AQa5vGqdxiwkbCoLCC66GJx97ENAT6ZKsTcYHIHUEoVwXr0p5DFblE9lK1Non9MQTdIyyi
3VyXBeyWeV5fxct/4fgDKKJyFHVzrJIwyS3b8Ec3TiILZBEGt1HRGvoAOQoTXR2jhptBQORRFhGf
Vmf7oiHcPoWnCkNv5+LHti29uJMNN1Btf7IUhF+FKBha4VRgVwRVxbJnMW4wSS/Xb9VUyqiO6DbU
4xTTNi4ekuAjaE56+MI0nQTju2rs2+ShjPZN9HF7Tq5fsBbg3MKGtldB4xbgeoaq6aOunkPz3Uh2
cAfJsueoOikGWF6C02Y1NJpL8HTk2hBZci2eqtJqihigVMrxTgIn3ST2elX1S0MnTWOS0kpcORey
V+bJcTVBF7hcY4cmsgdzjjun+DSNMd6eoD4O+3V/KN6sJneV8Y1GsE633wxo3fybnl6AcxF222Sa
Nc23IZZ2RNLPBb2zjK8xQVmLdWitbRV4Yb0LrMfbuKtzeQHL7TpwmQmdqAOspPpNYj9WUHcwgmqj
WG+3gVb37gUQt9mg8qyvoXSOK5gV7UdcJm2JbvTUEYRmgvb82d4Xp93/I+3LduPWgW2/SIBEkaL0
qqEHz7EdO86LkMSJZlETNX39Xco9d6eb1mkhuUA29kOAVBdVLNa4VtqxdKzYImZ0QrcextfYnLFw
jo6t3BoF+qgS04GEiwVhwNQCZ1SxUw19Yn2gJlZepzsLe/3FtAMkyeVjW7+Bf87t99+fKBRnNKqy
Ggql5JdRBSOgRaJjCCiHWnMWglBd7sbW7XEPNwSvnyR2u8B+hNkddd9aFJjK4xHyhQ4DTlEfetkY
+RR0yLZZuGYjDiQH4ETfHKkOah58TG3mTzmQAXPnZTJ/VoU8bvyi9fv55xcpfrdqCmDNNz3yNRQw
AT3c3/e5V9bxFZsAZGnutRZEL13gRBsB2+9i30fH8EewEhy2QO5gpY2jmOu3JjL3nYWFlNG6tybq
iYIHFXoxRvqpK6ar3h6BK6cfWVwAuvQJGDQguAifa+v7YL8t+Ae6JDDF+KrnGRhhSLzvhPGzzZsg
igCRIgzd7dsydZmNyLfmj5ePcPXFX1YE/+ebKqEnNoEzIGFCkbzHnt4xSn/UxHCp7kfjtPG11p34
H1HK5WjCqnfCJb+tyXVHntpw3OvVJ6O7p8hbNO4S/nxZt4+3Ee/kiW6LPZ9clKjRc4sOsI6Khi4c
y6HVgRUzjsFlMf/LhfyjmOqoSyrMHrMfy8yOzYPa9iJRuJHuDc0xy7xCSr+fXTTK9huCFys7t0IG
WBGGXWD0hhY80XMFK6fNOzgcKJjctCGWHemVBYtHiiTT7xlKZ2Pq9eXNWPgNFtfDYcOBryS9kL9s
hAHOcAVRWbMAlG0u2WdUo1nSooa2y/RrCrC8sLb9gk0eFw9AnWjy0ptbtK9NP4/v9ancXT6Ij0Z8
/juUJ4toHXDLavyOuJurHQo4IO0eY92nZXMfAlHKLQmfNmR+NC7IBOUP6oEAsEcP9vzsh5lgKW1B
zpbOXU4PUf2cbWHULj/7w+ddxqAZNloBA6DYVT+3hg1QKJTy0PSb+miPLZFA2oCfMmLiO+FNG2MP
4vJRfgyXz18w5c6MlhORaFn+xmCmreGTplulkrWDO30jFa2Sqc7DcTm4IvZ61Oinuzr/clmJ5Ueq
B3cqQrEHicqAo2kQwct7DbhSeRhY0U3XbszqbYlRAphhmQpbroA31rfm+C6G17D4ZJsbLY31L+IA
6IQA4uTDxn8xWUM05fgikgxuF+2y7ue/nNZ/AlTujDCZ7Elf8Nmr6alpQOD6EodPpA83LOuj+4dl
gd15QXxA51FFQ4p4AlqL5bTCPjKFa9oUTnEGQPG7lcryNWJa9j7TqnuewxSd0DbPwo0sYmVsAj8B
RBM6agUU1MaK6c0p6COnGfN6DXgR6n14jL6yyG2ZVxyD/IV5pWfdXc/v5hP3hy+2i6YAtq6Bvnj5
vFea+svPoCD1Ar04ID6UlNSsgboYLfNiNPfJ1egnX603uasOoVvcZGDFC5xn7e93zM5lknN3ZWs9
jWsHIz54Kqz+mWyRk6ze6hOdFHfYdFoKxDb8+7F501QHy/nspP7lc9sSsVyUk+e8SJxBozZEWPad
xo6Rnbm03WivrV5pZyE+w6wgCj7Kle7tBGiBKWQUdYPF9G9IL0cBkDR7d1mXNTmAEsKynAWaCVyK
c130TI6w8mWaorfyvT1n/VMe2vHgxRXyTDeMJxjmZZFrjyRqtSDvAhU24MeV40NKn5ldg3lLJwfy
vPwVWdidEzB73ruMjq+Xpa15LQqOv4VqgYFLTjlINMTqwVwYLOgo9oVtISUp/0UhUGmjpYb5ZQxt
n58hB56yWVh4Hg0y+qUVAJ7SbcCUYf6g3dNlbX5/d/VFsbAPCghOgPJ8/F5tleZ52y27786h+0Ju
TX8U7vhluMswA+6SH/Zx2M13lvu5vLXup4fp/g14MwfnwF1AkwPd5PLvWTvd05+j3OZ6mPU5rvBz
lo84htgDm14uS1hBZgHW7YnGyoVORGGSsIMIc8fuwlux1x86nx/4XXEl3zS/v6puLTffA2TyUNyU
QbdFC7t2Q07lK+bakbZGPwzyF9DGPL+xk7tQaL5AFnRZ05Umw6IpQILBy24u3/fcjtIcneh26DFC
a6KpjVA1mxbiS3oFzs59XgC0RHapSxI9qPOfKGn7upB/3/mGe15gFTBGaAKHV7HlMqWDLpZtfgIq
UAwBFbrbYtSpoMfLyq76UAYB1FkmWVRizJHXxdTOHLXs+KvdA+kzzN3J2qggrXkaTD/8J0SxTivm
Wt0tQihcW/IwD095/4JcxZWYj7+sz9pFOBWlWKmIQiOfKUTZ4Y3l5EEJCvDLEpaTV2/+qQTFDkMQ
RlVaDwkD/VIkhzG5R8RqVJ9b2EX6RQwbD9BazI9nYVn5RLBHHEWhbmwbkTLg5+TiuTQzVyOm28Tv
cfWD8q9JuWEOq8d3Ik1VLnTyAVUjDFxMB4ACaH9P8wmzthG5AnURYpgScGUA7hiiHm8O61+76MbU
77IKFRnnjWNaffLq4cflj7Vq3icBnnKVy16fCnsJ8NKeBjXK7/DbASBFN17vLTGL7zqJRBpeOMVQ
QUzOjkCrdeFTwH7xD6Z9GiIot2iuzUiLCsyblsNrX13pzufLZ7XmYE//fcXS5syoin7ZVzPaQ9X/
GszEdaZ9X2w1YNa8AVb98HaiUrDgNJ4fFsbMUh3A/UCEGn1jiF1GDr1+tIcWadnhskpr3+VUlGLO
WlwChLLGd6lMFEDnzDfj19pO/P8/KYqRab0FevQOUmz9qjDAZZ29WtgV+xchQB4Eyhvg+lVG5lkS
x+qcRRXyHtYep8Tr4q19t1UTwCbp/xOi5MlNhFE54DBhAazL3dlMfItgUigz3Fg+X1ZnVRJf+GKW
Rq3lKI6AVKi5pwbiXY6ZYRrep+Mh1ANAAVwWs9KrXXD4sMqGLNPiiHbPjW3MpoQk6Jp4PadezfhL
SrlLzbnBLG/rznjcp4Lt0UDdWa325bLwxbrUl+JUtmJ99tSZYsCgi0fKGZzfzcPsGBu1gLXHCFhu
2E+kqNhyNeSN4jkuYS/L0FUElyPL3qdtRHwAjGOuUTB+7Jow84ndvJZ0kBvt2rXrhZwVBmMisEeG
dH64PSchnxO8FjxF5BAJb6jsm9DuNtL0NVtZkA0pFhPBF6ACichcA4DviLjeCgOSY2+7F34H+kmn
3l3+YKv6/BFk6+f61JMY4mpJIEy9NQbXaMLuCXuEg45SS4EbcVnaum2eiFNyPhTxxcIzBr0AYJUl
upungMEb8cgDF9hNkxLLi7HPx3tZzVtx0lpYgVLlQj1joJjIlU9nlkZojJiU9kJUaqnzWFUAP5b1
TZwRnxrvHZAxL2u75vVPs01FIHfkSLty8fpsAKpSF0dexJLyQGrykPbo4dYbt2/1eEHzgCgeZTIU
VhQXk4fGXNPfmByZvAqx6FdYtps2cifJ5I4Ave6nhzQufCN+v6zqmhmdCla8KLrxNWo8KOeMUQkM
+EOp1W43bkRqa5cCkJzMACcrNrWY8ujoFYAqLQuvtcb3c7jX071tfWfz1iEun0X1YRgrAEs0wjYL
K63nVyKTA6VygRsxogcLS1Ni0r0kyw+90R6x/HFI2PRkVW+ZAa6fCLymtXFFyq29nlVdsVuB1SJb
xyzw4gVPwitNI2RBdl4G+kGgbgWpiNyiCQCdefnDrV0K/keOWvgcS70FNxJm7dMyfTSTNKiN6usc
6n5PIkD6vk/J1rzemv/GtgdY07AyjAlnRTM6F3lvjBU2LxIz9fEuFYdGIAVLx/DBNMXtOIBYjAgt
9IDnKf56Yhfz91hSQ/lTR0aj+oBpLNq0mQQyevY9HR560LYN3tjugH3+9+dqmwASxl75MrSqaJkY
oxZlBKm7Zb9W7TFN37BfkFVvUv8RPl4WtdJ7g1KUEnDsAg4X/z+3lXQo5QQPgxNFTVn2uwkNp2Fn
xPcGA8XWzgbGREVeyVZWuFrDPZWrPPZjlpma3rfL3u3uffQ+aYe22dlfH7UXuwmSNmheNrzMmkO1
GccO2EILi27buaLWnKMdQySiznz2bHZDgU1nfNPTz/G4YSdr1+9UkuLPcjYIO1kkIcRyHeJW+rch
82i4EcusjDHh051opJhJNHJztBc5ZYdRWePQu7lbXpmfOpTk/fqhDj32fNlaNjT7/YScOJZwSP/n
DBMUI7rwvhGvAkwVTrFllasfC9mOwRiYoIla4Z9bLnoqxgWQw/LAKfm8Ex41Xfve+Bo9zV66rx8q
5HXu/HZZwbWnCNXJ/+SScyPpcjCFCHuAVbbfIzB+RLeRs7ssgiz/hvpEnMpQblyv56bINMjod2BG
Iy/1VeiPR/vY+uGTeDYGH/heHvhz/Ohb7l1jAcH7l4zy9Bcody9PuWZqOU53JuQhm/VdVcyehWmL
2X7o6+Z4WeEVOzWA8QUfA4eNF1idyxcpkXlR1MIrp91I7wfm9o5067n3+szV5a3DPGn/spvGRQHE
N9jW5unHjwr5GCeyCUA6jA/MCqFWmjjuHlRA5GpIftD6UxxtOJeVGuipDDxQ54YzcRYyCwwYXuvQ
T4QAt1ZSb9R/pCy7cVJyMJPyaxdNb6nUXCKN4wKoc/mYPz7G579AiY4xX9BZuY1fIETuOWCjadu7
Ku6urW70GZBeJrzPlyWuflig2WJMC2gveFAVS65zM5OzQQV4MqLZ2mt4R77IGXicKKcP3WPMMFVU
68An3wFcGqXLkPEoujEimh14JXpzJ3OqX6UOLpx/+ad9dFTLRAH6Qw6Qu5bhjvPPYec2bTEQUHqs
0K8N/YdeA3521BEosH9AOvidElDLBMYtGlKKLKKZFY15BvOy78Lh88hmVwe0QY7BFXGvic+WvJbs
qug/x9ZGPrn2yZGM/CdZeWj6kjRJ3OTC06dbXt8a5ZGASIiZdzz+bMyHy0e6EilgUQGIuHg6AQOC
ksf5maY0jopJFwKJJL2hgjxO/bPTV5iyErsq7dzOHG51PbuxNfuqNcINz7ymKzD1HbDE6Yirf1/A
k6cHE7NM1mMpPNR8XyaGlpEwd05qe3Gjf2kSTERFdMOI1jW20VYgFuI+NDfONdbGyYzDCBonY/WI
POxGmwx/xEKzl2EcwkLKO2XOlV6ZHgvfC7q1erMSI4GGBmeNkV3kE1yNds0wNnjfWaUnwNEIRrB2
qfp5tY2++nCwncAGVk+4y02/SL2R7TbnZ1ZSQvwArFIBZAydHVQTzg8ABJ5hK3VWegPIz1DY7BiY
17VfcUJcSzvk0xFBzTj8gyPDkw84V6zt49lQ7tOcNFEdL44Mrcv0Juuawh1ZV91it/EJjFp3PA2/
9ZnT/XXUZgATFU8E5sExmaTy8xlmU4IfrEOcUZsulaXLrek+QWyvG9FfbwksxVxU81BqAuPv77Gw
E1sOK9qAIEwX4GH74bRyj8VHH/R6rtM1Rw5a842Lu7w95wEHxCHtXRZCsdP7ewfqRJzMQykzpxBg
TWueRkrBzVZ4Qgf1oF3vh/ahd8A1IMNdZGwliCtu+Eyy8ik1YaX1oEFyGz4MYep1ZeNqebRDzWrr
rn6MqhYlmQ2scawvo4J5bqrahA0yp4B/6GbziiapixfmBlAsvlk1QQaGrAIVG2E/zuDwnQdr326u
6a0qywnck4PUzVHnc8o5qUlcQtlZ+9qx2xbDX1X32KZbNdoVT4jVUASpQEBCf5krmoJuL2xxJxFO
GfKqsfsArtqzauOHVnYH8NAAa23cb5jQ8qE+mNCye47+A3JgtSxMK85LTJcLL0uOTKCKcWVE+yY/
UJD52Yd49gv+yrSb0tmR9LNWgqRwODB+Dzzeyz9kVXdwOQBmFFkrp0rKI01njLUJvyMFzVm2p+Yz
Z7d2g0nq+NrJ2UaovvpF/0hjSlAH4og6SWv4/1L0Xqe/1m2MpVLqVlsub+14wRqE8zWB6AMonHPj
DXMyDVKC3w5BnIcVOS915GNpVNexmT2CSPnT5VNci1YJnA/2sQwUwVHnP5fX6qOeUGoILLBh4Byk
uFW7y6Tu0uq2LDxsRoXJYwiaDDvx9OT5snC6YkqnspUUK+sHQ28KAtllBL7r9MaIuw1zXQn4CVZW
l81HWOwHqvC+RXXWBsupl2t2YKfSAw09osBkK7FZU4XhcdZR1Mf4jFqnYZICrrmb4N4aR+yTKKbu
TIvoE+A5Hb9nY76PpbgFkyKEm5EPbtTUjcH5CrQv9lnDY3PsRTFtXJEVW8KH1fEfeHLg7ZWgJa9a
WkwcQbnIWiwJd3VaHGbAq0kw38J/urwxs2umhWm1IXi5e4qPwLASQjRwx6AhqVYDrSQDKopRl14T
BaS5G6zaJ7Pl8bbycoBbtn63BRexZsdnIhU7TmTpDP0Ikdwe/br67GBWWh8L7E5kD1hVA8hlF7uI
bLBaRfQ95lS8ISQbAwcrgz6gBlr+GIAYQm1Q8cfFhCAtlbhMDTrAfQ5UWUA81+y9N7trqhdemOHB
o9+cBFtWrNmDUsgzjPKQFA+NbR0yht3fRLiplVyHtrWPiQaAzK1Rr7VQEvxFKPChJ4QKppqq9a1M
I5BFwZX1NqK5K5l9AZwrN/2wjT6ntDrS5IvRmi6xhmfw5e7StAHd4d8POS6gtUtl3EFFAKx5it+Z
qJGg3oCA2tTQNKXg92hYgXpH22ykRmsuAC8VRmVRIUMOqFiGwds6l0tqmlJysI340PY5yDH5hqdZ
eyGAkgJyU4yYIzNR3qNRN7WUNUXl2THqfCDDyd4TIXZ0a5ZhzdIBfIFcj4KFDVjbysmVKKWnXVpX
ngBJAAniRC92TEfZtpda/7m3J/5qSMM4FDGvblreGje21RjXtKx6rzacaOMFWbvrGM4GaTe3gPCn
PiCiqwwLM5eY941frfzBDn+R8Yiq7Zw/xMWT1f+8/GasHDM9Fae8GWmXED1ZxMXhrT0eHBHMzQvd
BAtbC5TR30NkgSoVogvlkIVWoUweygr+3O2Tm1C8S+0X6QIM2zCyr8t9vuWsyZbIRfOT2DxJpcDa
EkROnuE3r5GrPX7PahdZtCuvQUntPlzFP7UH6XF/i51n5VARQf7RdnlITkRPcdW0Tgoo2bR8q3Uv
J2DJnu4Hc2s0b+VBOpOzxHQncsIi1EUrIUcj+U7DHnTmjGD7ao9SVKCH2YLdXwsRT9VSruRgxsmY
DDjRvPsyNyMm5J+G5FHH5CPGPMVWNRdQDfj5yrOHagjCKfCWG3gElPd2BqQ4L00EiRZWjSWoW8ax
2bd1a7cBfJAFvm9Sm0GEvsRuKrrmRa8a8qAxZzKvOl70iTtUxrjDbHGTuXLiU7Sj8zR9IpPQAbs+
m2b+AHde76uhpPyQhNn4LTNGEJWzKTKDeI7wrkTAA78Gu1Q3+KSJaePWVi/iYATe5VWuCw2IfvAD
ZklCbKFL3Xh3Or09kHbIJl8vHC3x+zgFy2w7hvYdA9EvAxqvXT2YEdWfsc+WfwE+mK17mmGjs+60
eqR7NDFC4saiS4+yAEg9oMidzDd43OA32PIOFF6Y6sp1LfpmNAngU4nVPGF0H0iqk6yHQKad/hWI
ZHCeVE8sjCgUUWztWFyTq2gQY+F21dK/LNqBxfu20IpjBUc2Ax04p37WzvrBqcmgu10uybwQDjtL
HxDLi1hTm/qrIYsd6dVRar8Lw1qAPLjzK4sqA+glDii+HX3ynTyMLUyGGcLnoCHHuQkcshu16ZT6
Ncd6q551VuhJnRY/62qSt9bsCAxMZ2kod0koY+k2Tcp+FU7YfUMLe7K9LGqbH7I1yieRiDl0WT3Z
ft+YZuzOGd6kRy54dNcYo54CCicXpjvQ+YZ2AJwFwXh6xPOJV3pw7H1fYngSA+3dsehkejUPQ3mU
U02Oejfa3+qxGhIXzeNC7JoWJqY1o1leMTaZxW3JhB0QrU8iv8lleW2KPrzVSaU1h6k0eORnRNdu
CwnjBS0kEV9IM4WlGzqYKvGaaa5rfwDnrfhUjWl8bTWTiWmgaq5ntxzrOnN5L1oWjICq3aXx0GKd
YDZAVj8ms1vX/Qz0XlMQ46FifVkFcjBkdIsdM/NmHEgbmEjjvvfOVO8dyyqBzw3T2Owvrl7LZf4T
PXBYkco72zQdzKeoEADoFsAE9nF9S4a3LLnDuEiZHkzxqwEGpXljbUJqrL3Vy9w34AUcvNiGWsAS
fefUIKXHjUjYTdv3dyx6z0jhsgxEihA3Df1OkOG6BjJRi12Cjord5fdyxQcCPs0AnR1HIgQ4pHOX
W2r6XMSIxj2pGS7x9uwGcwm4lroXJ1uznCvuHSC0wKbjIDkDgKDi/8BKzlqj08DNLrHdf1cBvjRp
D1P4HJrJ31cGUWG3dTQbQI0Db3uuVjUN8Jt1VHlhS9nzWFNxZeijzN1krhlgw3XgPs2RkZXuLK1h
qyu/8l6ivG8QtLFQJfxQl0T9uW/SuSm9PJm+JHkSOFpz22kYxQR+wuXvtyVKeTJzrSemhv13rx7r
gw24Yg3fshszLzIfLktasRQMsWOYXbcNPEFq8mKOk9PY01Bi4LcMwoJVPtHEkzYOQcqLwM41YLuJ
jdh8JW0+k7lofxIQ8Ci1gFoCmTn2TMvGRBrydFmrxRCUN/k0XlQHYMLKSWg7taVXgYODAkY4A1FL
aH+9LGX17E6CYKU8VMap7OdBYjVXOnjAtZckc+7AtogRo3zHI7rvI20j31hRDGsB2HnDvaYmahzn
R9eBQD2ZB9wA8I97rS4R1ITHPDE2ctoV+8N4i2OwZQMJuHuqGPRV7CquEBoaXdCwQxpTRG/PfKvu
tZY7Y08RySBuM4JE1VFN1liZVZSgl4/7+qUeM47OwjSXzOv6HDt8A/b8KhQusml2rYGGlov1w+Rr
2Mu+dsHKld2UkcGv47Z3DnFkxYGDyOiaNIMZGDQHSmDVWlnoZ90gHsbcsmuXNH2cbfilVYM+MQTF
BSYMNW5zMYSGo542pCjzZLG58U1W/OypTfPlR5zcGoFqpDE4EEK7ziXjwZDvDf3Ekh8WCy7b9crX
p2jxGajioKrF1TFVmcqOGwLZVo9SVap3vpkcLJAPhS+X5azenxM5ikZp60i0SKCRudwXmf2wK6z8
G+kuy503hl38Kss23N1aRwt2jQoVccCWjbW381N0+qRkugSrS2WhSB3PLqDUwZ7+NTZLLIV/HQqP
5H5BDf+yqmv39lSscqGytixIk0KsZENQFc/mNO1zuSFk+e2q19NBs0ox9IcVRTV97XKzBfc4agTg
E3UjM77PIrlxflsiFNdtiAZhQAQRRZHhLobxJyDMbTwPK2cFx7YwIIJyYml8nn+iptZ5j1VB1FT0
6rFstW+Avt0VYfUPJYxTMUpNQSZ5Y3U2xFQ5/tyLrkBwdAssvNwJzP61sDZc99r9BdQEZmDQgcPQ
pGICRY2mVcFQDAVlky9Ed5/OPOiwJUe60OcAurlscaviMORjA2kGVMOqC09nq7akgaw7RJPPmPOA
1ZZPqgZt+vi20o6Xpa1dZYzY/CdNsYu6H0cNiOqV12j3MzZTCHlvs9uO7WIMBpRbz8Za9QkMiQAI
wg3maBKfWwjNEjLHwwxp1k/KA4fvx+FXnj47Q+jX8n2kWxNEa4fJ0NhDS8GwUT5VBZoj2rVRVntJ
MgZgGq2wCUFHV4Jscoo5iAUt+f3yga5dAkzWgKYTrWgkMaq1xKNwBK/Q+sfsrgFgHOwr7Aly2o1I
c02zZVMA5UtU8kDxcn6U9jTxBHet9Mo2ANZyG2LRYwziBhmd8U+i/usPqEGZGaKAPucIannzRei6
K5LPkxW7VXiYttqEv8u7566QgnAZXWCMiiyxxaL2yWPJtLEpeJYAgwsxwMQ91j3oHMBy0petHwsg
/Fc73r0k0RYA7sfvdi54uSgngon8Pe8UA8pG7kl6PeY/x9jcOMiPl+1chpLdIQgURlFDBmZLh/nL
UByBeGmHZdBwsputjWGFj5ftTNrvCuaJRmxqEtmPkFbYgSYDpFh6+Y720XEm2F12QB2zv2z6K0Hh
uUTltlU2OqBJg4+XH7FWQa6K3K1uumsnQKJ32+6AJmB6j9PuM5anrwaXufyv39Fz+eT8GzJnDuMq
g8Za1gUR5xhb+GvnvEhADLI0Y9A8VAJG1OyZSUmKrVvxIuMjd667+iXOA/RjLp/lx+t9Lmh5z08/
3qjVAmS8CzTJro7fZ/2qHL18AHrw1kzp4uE/3rg/KimOxOqHIh4pJOnihxhci3t5zV2xNYP/MQBZ
FEL6g4VYDB2qtEJTih56bmXAbmuBVGBn4ND466fsXIJygyc9JrNtwfpmjMNMSe0OifBCTm96oSHl
YH478I1EcqWGfC5TudE2i2On1iEzAYdARsB6BUjbOtCdvDigf4rJZzBiEeYmSITeEkkLQAvVzXVR
gBPALRPN/E7k3P6Qo9BuGmqPN/owVl9pF+ePvZbS2yThYLu0Ef0eUDOi+6F0WFDLzv4F5rPpUYQD
/VlRYEtThu2NClXSyA8dWl41I8qNMalyxOZOdsv7qL/lAH4/Jro1vqRdd9uiyEVQQwQRUe2YyQ+0
oqqjnTnsgAV2+hOYv6mHd6uoPUtjQWqOT3rFi31Wsydz1JwDBglZ0GjJg3CSrahk1fpNTOIsYODc
YEpUogG1qpGkBLyW8YaYYNISlBoAZHYz8uDyPVvJK/AFT0QpD47VoGCraQV8ckqOloY+v32onDeN
ph7y0yyuXJ0GubWReK75ZnQF0X/AXCYCBcVWazmkWklxG7Cb4jZtvpvKzBuEPDas3McRQEXRdm8x
uXJZ27VzBRY/kjNuYNH+w6RT33MJqjYsw7W45vxTD/pm167a72no3OpGtvHerb2pp+IUJxbGnGn6
CHGZ/mnI0VaxP6cgKrqs09qjeipE8V+8sZ0ZQMSwFfET/J9J5vf5pxpwKLm4JqG14ZdXasQU3Wkw
ZC6rw4hTFHFJPgM63qmwy4iQLg+/DbZbNY5vhm42PEvNdFsAwmGOypkwHmB8v6zr6oFiwWiRjmKS
ipGQa7RK7QWVlZP3BRUxmV+7esOnrZ7niQzlo9UFQ0NrBOhzhs54Mu8HbNnyFLHDG5Hvm7BD6xqh
4o7V2mUiRHWgZiYiNuCml6aJ6Wse0O8jExuR0Nrb8xu49/8KsZV6Xzag1K5laP/Uon2JS7YrGyf4
ly/znx5qZmNVs1ZKDXq0VRLEtubWE7bA+vfLUlbvL6aKMe+Kz4/19fOowDE7J0lSfJveeMEwM7FS
mEDq24CsRuq9YeqrhnAiTHHCZmfORGQQ5vRPofWAtqI/sO92LnxsW8fdBqTcmiHA4QM+H27JxuDH
uWqhLCuQugBK0iTVPuINOoIsKLONC/S/5Bf/hSGqKUzhzBurxYNdRoFW7ek4u8UyZ2Z+qbEOpd3M
4jOfAgcQr5e/3Jp6J+GPah/lFBtECkRZZTgjLdTcEG9Kxv/B4Z5KIeeHiPJ1OYsMz0o9BYxJAM7t
4vDnZU3Wj9CEA0KVEU5GLVBEtUOzcoIQmT5F814fPs9snxmxG0b7Itlp7fcm/pxsNXHWrBFcg/9J
VayRakS0zQipYfstqV8SA1uk/bXWH83sKUMP6bKSq5/rRJoSFeQ8YZj3hDRNe0sAqwVsZhR9LsvY
PMhF5ZMYfwK+WhQ6EJJWn0J5T5y7Uccqp7hCnakFKjSmZQc0fCttwxbXvMhpyLMofyK3ip08nzuE
PLwJ9/M4ekUS38kBvW0+fQO49+6ynsuXUROM05utGGWqpwxY/ni0hHMXZiDO4/sMq/D598ti1kKq
UzHmuVZyGGfw00BMNJeHvKP7tkeP37R3VUZcyUs0wO91Y2tfac1QTqUqr6WThZEzLKDwEXlzJGaO
rojzfFmxrfNTPlfCHbMlBkTIbgRmlTOh9GKTt7Gk163xeFnWqjpYfmcLthxG4RW7L3ledD3tgfkE
74uBhquBsrcm2eLfXlUJY3e/n3y0LBQxVSfSyZAQw5C0eaPtPMiK/jIjAOaNWyPwK9aOUSlgduCR
x2q2CnLWpAmty6wBDb19uCeo5A/9nZlsYVws31kx8jMpi8Ynd6qcqIgN1jZe3hyquXObrbBsxbwh
YJnOxS4IBs4V856sKZmyEAIYyPcwueRif28n5PPcMFcPtR8xYJhae2tVecXroufyu+UCjFJMRpyr
5WDKBpTbXePVHFGTHrqjRT/xKnbT8qa7qVj66bL9rRjGmTzVJUZoL2CTt0H5DygdbtqKQ14cZ5Sk
L8tZGaulZ4KUuLOMLStvYwgy6mNFjwwgQ9Y+a4PMeeHDjtSlm2eHMd0z0HJ00kYSOP/9E3P6C9Sp
ayRGbKgIfsE03ebT5BL7kJWHDTWXyPaDWf75fuq4ZxFJZEfL98u0KQjHwqPokyRje9M6BcKPNJDw
JrExPAmkPBsKrqXW0BBdEzTuCGCclTuRzXyeBoKpaRMxDwOYoWbv8gT4PE8tUKNCfsTqnJtqG2JX
L8qJVMVktSrHbBnvG4/LnRH5JfGQHO70eh8JtyqyHUr/lw95xWeeqanY7BCaJcD4oWbT3tb2PWYk
63EjgVk9SqyYGNxceicfRlgmysMqqgaYq550d6MTj75eT2EQGiYIj50S85gWdpedmAAun86WiyV8
c0PPFRe3JB7oLDOUZTAEfu4LWg4vCnDf1mt07d2uaj9qWb/x8dbOEkv8aIEyB10ptatRWN2kZcO8
INBOiCeJR+a7WHy7/MHWXoRTIYpdajlGauZ+asCXEHlj9iUnez30HZAMNPvLkn63K9T7dypKObNO
d5omzKGPNQYRiN+qTwl7jaunsds7oIcYqiDPbuP8u6nvZ3kYcm823STxCX+7/EPW/Orp71BstEuw
lZU3+B1aATwp86XEDOUC75s6W/BHq1+QLdBtmCrDaIjyTmXoCy+ToNDYZN4kdhMBwdHWmNzvzccP
53oiRQm7YqeKc5pDSsqAa9T64/QdmHS9fh0D3JpdN32zm4brJLs1OMbb3lj2K5y/t1t0zcupXfoV
y1mcPPpTpetDJ4EIZCYBX7jEMLdXM0wncLBDoza6hRSwerYL6QCWa7FfrIKgWTYPc40vCESzU/l5
y9A94uQb69hWImmuXHZsEKPGYEIMhiKV9zFP6/j/kPZdy5HkSLa/MtbvmA2FEGs784AQKchkJnWx
XsJYFAiB0AqBr78n6vZuk8k05s7sW7exSEdAOBzux8/J6wQTTJkKmhBMBAz1OD9n+VXOUEJiTTiF
6XbImHgHNDVKL7PHtzos9sZVGkCliGmPwk8utfW5ZqXTc/A/A/utT/JhzpGvbQaAURGRuLc5CIhN
tcnNM7mIUw7CQIkavtZZsixH66rMaRaiNFtgwh8aDT4iW/fzlqpQN84VqE/N80dTR74onT1dKhOf
03ehhqpIDtbT74/+OQtHLqhoejHlChbQscY6HS0K52pVJ2+njx9x5F0yKYvUGmEizTa0vUiscCqe
E22dWeFAttDn0s8x9ZzaBb/b5EAKAjzBMVJ3aMtizvRlF1iR5oZNeumdM3GiwwPQNvSNaIBSIew+
ruTHVoLXSYZdULFm20XdyvOC7iVdPc4BOOtZEcR+zFDnLBzWrauQnLnzT7nsj+aPdgapCirm5RPT
uvU1+GlE3w6omdW/YwfvCZBtgCsA+/2zE3PtScu6FJ85y31qQ9Xol13tqXH7/S48uWAfrBw5bM0g
09KLAYedaQsFAeCBfjdE3xv53bJx7JBNj5oAzkATxjpu6ZgMMQDgjlqA5xZXRFuhpYO5DzF/GBQz
aXWRe4cC9i03AmOyd+6knTKP/k3ksi1IowDqfJTDFLPNE72awYMp9501BdK5dpJHKl+M8g7UeOi2
7uyti0Nh7o1zZAEnjrmx9M5SBzhnExi5z8s45KDkmkH1CbT/CJmUmUbUyc+8zk7cd+BjXQglPEBL
wQn02YY26XYOFGYPDm2XqTRUymKt+z6kYQeYbvqvSwVAh+CDuSO3YkPjRUsVzJEpi2Li7kwiWTsi
pqdy/f3O+X1tHO0cYwHo4lrVkdc8vu8SaHK04IQG8962Ykk0+XFQMaDx8mDYVqsx8xWrwl9u0DB6
M/oJc/yM8eClCPLLhfPJeWrP7OVTc/1hQMf3HPGENSkLA1KDb6Rvs5MEcKcgjWHgtqrb+d94EGMC
ABsGZYkFxoUjNwCd7spyStjTARhli+ZlgK9+6X4kay9nT1PBKofls39m3pc/+3Xe/zJ75BcA6kVJ
AGJO/kMRSo3xhg0rdNOzeGMdoDy49qLxQjDJvND7iQxzwZ69zXO3hg6oyXjU/bqqVNBHsx+H3w/s
VISJ+XAApMXTFcoHR+eJ9ynIIGMMLL4nUX3Jg/5laJgbxJc81MHtBY0UxAebc8Qbp47xR7PG5yMW
c0F0ZcIs70ymm2Cbffz+w343DH+d8b8+7GihTW2iY+PAgnwZA3NthelVdZX96O5TP76lqLswfmv9
qBHqAYgQbJMwZ+//xyEcLXpR55QLXvTonezYEPa/9EsrqO4Pxe7lqd6Bpfgx9rHSJHBBpjZfuGc2
3Smc0qe1PYrvPOg8obaKKSDrndwX75AbXlN77W5efkDtIWNoqCI/rVv31ls51zN7/f7zTz0KP5k/
utllCwSRleLz6X7v+vZq/AVyIlYxfv2i+4CZhqaP9sczKPTfMNUv6w5iaIi7ALqNnNDnneXldQq2
uEV4JQ67OqIgvG5N4Us7QGFU63eEb1H5Qm+bCxK9nymaEM8W304ednTnAqoCngGAHz4PYa6d2nYm
zLvq8fA1e5Zr4MTXXDD3rExzU3l7t2N8AD6ovFLuVX3ubbpM7JcpADPRAl0Hl+zxHUmkoSprgP2J
XrhZwLNN6XHkgx++X+BzZo7O8GSbmtFpWN+YwIU11SXEsl5Im9zofXyG++g3G/rXTwK5C/jx0Mqu
HbmppEx6nS57ydvHUJlPVvG1G4qNvHPv9JW5Hi/kDdmV77f0FfmaCFdJ1AUgBfa7x3On6rTHhHrD
fw/l6LPbrHMmTjC7+YxjO+J9imdjFhUQ64VB2foGG1dapLbO5vv5PvX+WGIeHRAy8IMjsfB5X6G/
Qkt0C9y9Xj/7ypErYniQ6sTSygKNAum8R4L1ue/NEJ2zZ5zJKYeN1LgFMDNeyV9KGYK0ZtPMOFYG
38Xa23iO53UZ+/EC23SJSnBk8NA5jrlm6k18uSCNZIbSMK/RhBpJnQu0ERW8Cb+fyuWvfWftKOTK
eNPNjYQ10febsrWjvjPD2R1BH2Sx+Zyk8sm5w6cBD6i56Pc8+rbO0fk0TODldfs0QEX5EkR/Z143
pxL9IIEDLxUK1b8zqJ/3Bs9A5KyZIB6uqpmlY8VUDFBe64Z5XF2MZbmNoQBPrHTttCCB6SBprAsk
Ak0frBznDuspxwD0I/jDFjaPLzUcYyy4OQ7gfihBb1ODxtPy4otiFisZoy1IGFFZop9mutXRJF5o
JhpN5k1p6KwBh1xLs0s0cfoJqTbDMMGL/8zK5xxFLYqW+TIXuzl1J0bA3g6x+DOb/OQJA2kT4mMA
znGDHJ2w3DLAyLWwVujND2e61D1m9E+1uxqSA62ZLC9s7Rz7wCmklfHR5jKbHzM9MW01rYNN3uUs
BSIEbKA+n6BqQiKt2ktvp4Mj3xuAYouGfyO198n40dZMBDq4sxnGh4nc9122td07dMuGmQCpHRSU
rfnX9yfvZFTw8XOPj17p0k72y+fWwOQhT5OUTzmSirYV2NxmUxOY7VqD2LFp4enco0F/lRK/FG/T
fOF4b2dGc+qq/jiao2gB9RPBNYnROFkXePKyB7Itp4EhQxXnoRMfmvKHRgpW5o/QhiLu7Rn7JwpX
INGG44NDt1C0Xcb3YfEpeNabZKFIHoy7FtGQlTzgBW0YG2qz1olAWOCc1ec89eT6aPMoLAUvgl5L
C3JYHeTcx8hNtzMBD7QZjbJm1b/OJWh5Llqvl+4yiFseN32hayUpHQ3oj2KhZCbebdO6fkoFc9Of
Y32u4Lms15Fj/2Tt6DC1sd7aPF1griDvKsWuaP04doLKvsnR9ZN3O8s8cyuftoj889J+A9jOkcsA
PNIq8w6xpZOKsGuRLrMes6JgQ2HeTsO7iDlYhM/hF065e5DMIaCCd0Wd7LhMjg5O8G5S4PB0LCO9
MjqOTVMyqw21aWOIEOz6vkUAr3mmQ8XafNOY6++37olL7dMIjnZRMk8m4R5m2nSqHyUYzTZeb7Rn
rpIT9/QnI0eTa6UT4dUCm0xHvuE89W163dogfXNF1Fv/BvYK1lCSAw8lLq5j8j4nA9+JVFhKD1Jw
jgEW9vRRT9M7MG5HM5hcU70+s3mW8X/Zrn9ZPCbwQ9imZ+OwIDaB560NsQbblZ+LfyP7jg8Dfmc5
ijoEWj97GYKOzKnKAOYleJKxmqifmvb8/XY44VQ+mThy67EBmWhjwZ5qWblG0pLZMlpgByUPZJL6
xjktnpM7AzwHoLQCXT5c5+dPMmUK0GbV4JNKNhIz6kD2nq5cARKZcxxIpw/bB1tHW30svbntJthy
VKUd5oXqNbWvB+Wt6hHoaNMgt4aVdkxHtpfJTsyHGPmesKHJFsTi2b53i+L+++k+lYP13A9jOjoZ
4DWeRi/FmOIiezCr7meh1VdC5C8QAS9QnMvjOJhIvKKQnFcW1OVj/mLY/Bwe6ESo92kYR/62quiQ
uQtMvCuvRg+sm52FWsGDM5zxNqftgL8O3KVg2DhuSFKQ1kENCXZSjrbblcPzTYWOq7MgvlPhCT7o
L0NHaw3CRJmaA+Z1dF+0ZFjZc4+UaOzc86Rcm+LJ9tw1RLuZOfdB0T12xngYqPdYY4b1Mr/KZi1I
veKMmzh5uD4M6mixKxTXpZZgUBplhnNpIU7s3EXHOdXRqSJn9v3mOumVPpg7WlRCyEBaA5M9zMh9
94Ecgwp4mu+NnF5RrCbgd+hrOC5tTZosW5kB7odmbXDCRXFVMgrwVa6fuUNOT95fho48U5XZ8Thn
HYD+5atF1cFJrwc3omUwzC9mPJ1ZqnOftYQLHwK6dkq6FPBuHAjTxMuVaV63Inp75WnB9/O3/KEv
VwdUdv+cv+OroyqgWk8LwNaT9KlD1lxoQYEW8Z4+NtCYcvMLOa2+t3gqtYarEfGqi9ADlNtH10ge
A7n4G/yvCrmWjWQ6oAZlWjNhVVe5CdI0u45c+joM77R8M0ATh5cg00ovsIfizGBO7dGPYzlaVUWN
JgeXMeZ5ykrWorYfTI2ZBFaa5Ovvv/vUkn40dbSkNa2Em1kwlU98A3kfxtNhk6nCV/Jf558EO/Rf
M3zcyzoPtTQkEOA+1cmuapDxN4217Zypb5280D6aOcqmYdeIyolhJiZiNaTWI6nQZUH7kHCTid7w
cx1INpBQSwf10jELnRQ1Pcti6eSG30/uqdMJr26AuJnaSJUeDcXVpoE0FNu44xMkUVtm96B58+jl
1P+CztDtVKpzd9ap0AGd60A9LITR5nH5ckKU0iYuvKk5m2BkHUByVWUCRssmaExjDjj/k17jP17k
f/K36vD/z2X3z//C/79UNTqOedIf/e8/9/Vb+beDeH556/5r+cX/+Yeff+2fq7fq6rn4+o8+/Q7+
+J/Gg+f++dP/hGUPHrfr4a2db946pHl//30Mc/mX/9sf/u3t91+5m+u3f/zxUg1lv/w1nlblH3/+
aPP6jz8WdpL/+Pjn//zZMv5//LF6a4vncj7+hbfnrv/HHzr9O0rIC2wSbbIUmSucuult+Qn9O4gT
sBUAm4aMFkheYKSs2j7Bj/BLaEcDjykiWd3Ai/KPv3XQYsaPLOfvSAw76LoFkgWdlEjd/PfAPi3P
X8v1N0gFH6q07Lt//PF5i4BEC6JkC7U/mNodUFP8hg198OLKiYva7BVKRXPMHcgV2SXSZ70Va1mQ
WpK2OzAVyBddlt3mwxT9OZKPlj+fh9+WMSsGKFsh2gkw91F22Zm6PCMcEXPXFQWQEImm/WrsPnZC
boLfL/Am2+s3g9vnb10xFOfK60cZsMW+aeCR/lvcC/wOx/XY3urqrrYz1CYdUEowlQnL9F27q1ZV
J737ftbFm2XMpRGQXOnQFa31atV3mnXGv392ur/HAXJsXG6WjRYU2ziah3qqJzWSLvPzIrbGOzcG
SSHN44zsehzRIRgrKs9wx3y+Un6bXCgZbAOwTBM78uhKGbVKIMVNMmA3FL3QzDz5YZnDtB0Sicbc
75f56wYzAWAAqQWwDIvIwlGY2clJ9pDhy6EGIMCSWHeS5hvRjx5YJVMigehIEc9D51T79b3hUx8J
wQysM3JOHqjcP8cnXWk7s1HrOd5NcWtf2TKLsy0anQWED5YE5PfWTnwmzjHOjw4SXg+g2s/W6qE3
3Tk3gcGWNr0YM5mHfNS1QPDstQDKdpMvU/29zWXq/gqMfi8j+iuRGsGNgq7jY8C5VNpgC7Mp/Fqj
2i+qV1i8DP7ijJmvB3Wh0ob4CTouQav9ZbfMaTHIvBV4rgt60RXdawYZ+SFSsmTmqOcRFB9QZRZT
eU7T++sSLq3cCO9+o3++cBuXaJNxjVoifU/hHhgBEwRKuYN6VeDabM+s4FF6eplOLBw8NHpl4Htx
Y35eQoeArrAxQBY5Iun04IyFzf1C14aVrqcDSl+1beVBL5IEeMnBJKAX6/ve9WdHkhBspVRjRVJO
5zIaX+cASDV4SQP8wLhAfkc4Hxx07mq86mMw2w9JY84XWlzMUJnz8glUAol3xhedMgZFAA+OASw0
1rExNWtWIjlkjLwaFdUeRAgrCvqqhAH8VD/9q7t3udx0NF/DM4D2Bjfcx/eDDW+XYSOhJS4dvJWZ
Tdi9RQ1QvP+9na/bF3wDpom8s45VBQXNZzs91GJxN0Lit53KcZfNCATB30oDoRokDEFXwF80Iou7
IibAx3xv+6tvR1s+TEK5Ao4WGPgj2yW6/mSNb0wcA7fbkCq0hSgbT3vbyIx8N9QGrp7vbX71CtCN
Ba881BVRIftyaBrd5XYZg8YV7BnygPSoeIDndYPvrXzxd7ZmuXA+3uIbDPzn5y8bnEyB2MqiYI3U
yQHyQPEublxrm6dD7EvLrW91HN4zMN6jXBCOKBwQHmUoDeOgwuoy3x8OQ9USZMBGOUA50ku8CzzT
XLQTIZmfd4ly10Soma/G3BVTWOIBl7JZ2Pw1LYsSTMSj8jaZ5uTmOh8yXZ1Z6qOnBsaGhUa/O1Dc
Jp6MX+IZKAmiWD0S1KtpXa1QIc3GFWQeeMJ0Y4TYQ+lkF70sk0NccM+fM1VuugzQrzRV+Rt6ApvR
p5I2VeiaQ3ruXH85BGAVBRcdpCgWHwcVqc8Th1SPcjMT2oK9nrmPbT8WP9XCjhbas0ivVQae2l0q
CDYm4kSEgTr4uo1wVobDICNtPlJnguAxsJhO4PHR2DpOPE2h1Q4gMO5EK+egVjVcck4NNEa0oOME
7subQL+IZbRlMNdl/lq12Ez+aOSjimbp9lM0gYwPtG/EQgBo1XMHuToutd1kS/dtLPRSrrvYzrJI
Vo2YotqA4A4zZlTtQ0PLxRY6CkMa8eVstVqGSlqdSAzCG/ob2erpQTPjMjKKFKlL0LCIF0cXs69N
UwEtXllAx9nCnMQsJaM8VLkiA0uk6V4YHA2GbKxHRF+9ArXNU2Zn8irVTNmH3x+j43WBV0ccj1I2
lHyA1j3uXpcil0kxVqVPrsQYLfoLIgRyyj7HCbT8XSzxh2gBJKX4+2Ahthf4P4Xg6+ctkEnUqT08
BxkyuHbyTAzitWhcn/E4BqX/Ukdvu4SNpQ4YqJbVfZD15iGGBBiLtRjcXd3CGm1LTq/sktdlwG0v
OahORSJPLk0JsQyQR9vomQDrpo87Lb5ReaFQ5MTBS8KkUEAJlYUAdVphMCeOVRtNffoT3FWEsELF
qIFOqR1W9SRCqLxBqbWb15Vssh9am/OWuXE+3QKVXgIp6M4uQ+pGw9ARajEEk1UW2E1zvbjENGqq
2FqjGlYfGmW442Waokesdiu7XYHqHAjv3oUcDIBJsbmFP3CCpLRQkowhraTAKZxPWhhPrnM91S3d
5QI6xjnRbNSkidaCjYc09YrkNRRCkllGoPaAUBgkH9SjyVP0Htamesai677V2dQImgSEKSsCDhCL
dbh52oiIYryDPwEoUoEfoatBGzD0c3YNkkBwk/cYxRzqjU3stadcstUKVQUZFd11rM31TWM5+a1h
JMWb1Q1IvHnIlzpMX8ifUWrO5Coe+H7w6saELpTbgu+m67z3ttZbCAYSQn/EYylnwCKUy1kKQj2/
NzsTrdWOHA5aGjfXOh3FBpnM9LJsYrolvRnZredGrSnNC0y+doX22NavLZKtUnfoTNDR074NedlY
/RpyI29JPP8kWTLjKTlM3o8WO+omIUAWVMMA0vIqnSomJt186rVGX4OxB3TmIn6g5WQcWk3v2KiM
Vz3jZZilLlAQriL6BAnvcY68VnjAlYKhdTcXdgbqJUpvak+fWqYGbvdszMycwVj7LmenAhSQIChe
je6g51cirl+cxL5Nsw6yDq0xzasRtSlQESmB9AtYLB7qKS/5Cq1qBrQUa+0a0D7OMo3KgPAaGNVU
vbQTNPEGmnG/G8GzXufmcOOIukfvl4d2JQ+ovABvqWplVSim2diIfQCv1VE/HzCDGSF22BHSb3XP
7YuwjFHDAKFh69zpPLtLjLjnWzxaxCZvNWT6ijLtVoaH5txQ9bN4BKpAYSZzCjLOknNcI8QC7k9U
w6FQAMkLOWkBJFfUjg+23OKZbeNwp0+jmZSsytrbGFBJkPVPrBnMKNHUA4jzHzK8UhlmlbKWlJsZ
CJZwwj3OJjguZiQQC7AJui1FM+g0VCiBvBqZpxpIa/a6CDoT3fh11Y0xUxBWYjIH5ziIYFSYCtmA
b1+24Whx6zppEvveTcCsHxvcXAhS70toxW8cj9/WTd9cg1c/fU1Gu9iUlbhE3vzOSykP7ALtkC19
rqV6zp1WgHuuzMefiHRePQsXmyTjL3BkWT+yWTnYy5a1kcrI/XEsoNvF92SuygutschjFqs9lWBQ
znn6pKvXtkzvIRP1mky69JU7b2eN7+CgOHOGMXT6btUovQk8uylD2VlPnHujL6ix10mXIg1dR1mp
7k2nB++CJi+4LXcliFJxk1b3nOjmis75O6S9gxpN/h6tf2lJeu9RiO/a9oILGhoXOUH5jP4ldF/l
9fyC2O5GmurO1XItIh1yH1ATzRmtFxbKsmjQRs0va+wvkcRsbPWbJuYAEuHSvawKk7V6DV7iUdp+
C0KKILH1vbBmrI4aIWKQ8UuEngJ8JfCZaW0bwVTN5KpYqsyQjxAMCUwTFjS6lXaiBYY7mawoKgv4
FQIVB7O6KnUPqn5NPLHerB28g8w1KXMCPE92x5FMRZijEBxQtJnhjIDfVWOi5reonEI4uqz2+awB
2QeGXxtAeDdJrA0iN+oGbWNYHct0+poj6KhZVhD52gva/6C9DmAXzhjkTsE2CiBCpNcphr4Ql5F6
3Ocd9FZHYshbiwDkohflPaQnLkAOg749b3lgIJeNzG8DSSe1QSSxUx00j70GqTqlo/du8sAKZhQX
o979KPN427UiXqWyBHLYAqLZQqIIaT7Pp1SaAYfaa1iPbnclHHHvIJuIRmxdw8IUzl2jFAnKbgA1
lh4Ryq8FYi+gTkxoX9HpOs/cF27Pow//yi+REu7DmiQvncGh/WHAG5alMzOn5QVQZR0NPCPnu6yu
X4yk3aKJz916PQTipSjfXTIkDLbTdzwNE98SsRa6c5W89rEqL1oBuV9Qfotbi/biXsUNFsVIPEQ2
RIVajR5j9DomQc7zSOXaChEzpE2MmWFPvBmFp7Dr8OofujndpUXpbtp6vgEsc61P421RgghyWFiB
ZfZDyuY65Sn1yULBatTuiz4LHlaJMDdqbA0kluYstKGYwvSmDWOB5pIEbMUKnvmmbUYoulYJ8ya5
su3Zh9r4DhDMBPvduq9yPCxcjzO34YcsT7YNoZdKjtdG0sDJDeOVYaGD0anvYjUi2kSuZJ1P43ul
emjM1PNlwnX4jbK8HI2BsoknFXRTtXe782pwepmGeZGaYBmjUIFAutxmVWGgSVlMl27HV02BWl1t
jM4m7uS1ifZiM9IxkaAiw4IX/ZPDxy5wpLUicDgNI2WSX2kcvRWmZjPDK8t7ry9e8KpJgFjpJsIg
RjEELTJw2IvKGhh35itANLd96ynIcXhPcN7Ur1MFZvV0qbRzXOCmnSFGIRBshvrSzpKiZoagPi2b
d55D72Ec36E21fhTgQ2KFEYBNVwxAycLnZ1yjEfWqp6AbHWOwVaURSinh42WrxI38U1rxr/p05vc
8ND2WvJ3z0CpciLons5V+aqlpGfICniRO/TMtcqEFVbSsm409yXiaX+a4ju7bC5tkSE5Y9ggTPTq
Zz7pFyP35D6P82FNOWi8s6SeAtPAMdaa/Vjb6U5AHc8f6viqAjNmiEb4lSjyjSbuYoev42kOQGMc
Wo1+kWrJzkmyUHNb3MxlOUA8jmisyRto1cRmOIrmNR2TF9tJN3yZ68RWd9DkKsFRbzmbibY5KpQt
fgPyLVFrCD0AD6AL4XN7VSfpikwii2hrHCBPxqh221ArjmTTrWyToNksAZE85IRM46BPybao7RbM
hXWA7MarIcZtl1YXSiMriLQljEDflXWURDyfo9FxD8gw32tF/JqVVoS+3hBZpNBCg1VVObcTLfaq
A0JMFfmTAxWUxpzuK0g9JgNu267SQ2u0rAhoozwyXXFALlVEchir0ADLvd+YwkY+LI0RfWJJUHIK
qjLrrrJsQvBug48ygb9H5XcNEXIQ6ZXmKqEjZCan9rZpOvQzE1QxkVtjRGEQRcUftd61mSO1S0G0
G4M7V1AwhJ6SJBc65IVCARGerT2bAtvKSlgl+AWQtuWqomhqgvRIWTBiez9TZH7COJ/b5WqgoDOY
D/OcXSi3vMxtOV6NZfXizJT4zpRll5WL6ByR9aNbNAfHncr9AGnY9dLPYGournJAvluDpGtzjsl9
ihfKHXe9XzZQslPqbMCzfuPa5E5CWEp3EKyD0eQ9ddwRT1JQyY+O81PzMnSz2XXBJqfR2WCqXeoa
pW/gUkC4PT4h7/089K7D4tapQ7t07+xJh6SSbkRVKdRKKplt3cK8y7l7myQEPehWc41azrXDIcqB
VlO0cFfqpzURqEzVhg/JlyRoTedGz+N3p4vjsOD1geQpqm8xSH8y29kgXlvNGe0iT4LyxUmoCJA/
36fxiLpgZTcRKi/XVZP9ytsBDO8k2Ve1QOgF0iA0QXbNO+SXrotOx12AlBLT7Pqh06AnTJ0CegTz
tQ518E3tovRH9B46QFNPfYD0wJGtd3I7TmrfO7QPiMHHiPKsyEFxh9ZXN2mes2K4NES9S3GfbRtF
4sDEAyjA9ZVC5Qm+Y4dtpy5kOj71JXjP0LwLt4foRMGjXjpeWsVBodvlOk6qF9Lnctv3HqCnSbpv
+nhfdul2GocB9B0ZoEVVj0todkhIrCn39baemA4VP8hmgvdVM1QLslI7DrI2RydbVjw0qltDZhIe
Dc6FaY0TzgUpLwXNoPduGoEayvuqIG+KNu5B412y09xm3lZOY0RFilWWlU5AATrxnTk2kZbHm2Qy
VqgRkaexhGFbkJVXODhA7hSvSkEOmVtGbjc/8LF/AD0qHCSYVx2nXREwZmsg8WOdNC9B5HhdDVBv
M+rm0lRx6FGQBuYzlJVojZgnL5KbwXPuqkxaPlXtodHoj7n09t5grodC0zfgvkQTkwsNTSiyhBnv
7i1F7vW00S4at7qeXH7T6NVNMcwpy1X6pI1otClx7BQFLa6oJATKjW1Lva1SMnSbeie1Fi8UPGZw
c0dJL+GiKieC9OVqkjJESmMD6jAd9wxwTS6FVBTU08r50mjpGDajt0mL+Fq3gDEdHajeaFO88eoi
MguAr0ThBlzoodTxvpW5i0ez/t7Xcjm6tc4SNPWGjnBqEPlDDRvgzNiAjkBTjaaL5yowdEGTTZMd
kaltBz+nk3ePt2N/62lxInzQd+dFQGSdwKlkWVwLhp4KdUUF4ukbO21xa8+9J7o1zcdk13Qkv5a8
at67aoTvI22HCLIxU/PKEG2FxFbaW+hdl0j/gFmUGq9I6tAHMgLhQbRkutLroRlXE8S27puKVvsa
FBuxr+kpEVFKB+MQ1yTG3a2Psb2pTCHCnhq5G+BIuU2gddMQ1oN+V43JoF8OtHfu7LpPDgYSzMHA
570y4jvPxbFEsv+XhHhx0LjPcHeQdpl/ma3aT9CDZWljAJoONTJc/UmWiQgCE/2TxARhh6GD0Isr
iMxZyXhNjWKIHKS2SIe3Q5bsYsLvJMiFFWidfCnFTYx3tFDDweDeNXLCpT+3E+4xj+4l4PASVMHZ
zpAkj30ed/EvCnGXfQLJ4SpzoDZSaX6sMjeYG+sXkMxOWBjAEAnUi+Haq8nCLynqawR716ctLpl2
4ltlZjwsbVntq7K9gDbMI6jfK9Y12nDXOsZT6dYPjpMiJzoDvCO1YpXEHXIkZZWvwQ9J8BaJQfTK
M3WRej1eAGi3TnLaICPZauO6gFNhoMl4ECC9vS1q/sMocHKxSSoAAfFxFqnMAL2QJkM0CI00YK16
F8kEHY9RaNmbQTK2U1Dwcu1044aYzU2K3u1eVWmQSCO+QMn9V5Vn1Yqns7xNalKMl4Mcyme81/iv
pmzdg6jzJpKpK254bSDbm0o/nXtCUV+YbpC0DGbubpPJVgc5dpVPWj6vqsGGY8t0vLCyJLvUSk5v
cdKfu1YeUkT5+9Jrswq00FUeZqUk95XokYWNUey5nftWbXA9QgUWF+xdXeDtJ5TKDg6of7eO8h6V
VpItqJcO3MweLSzIRWWVVZg4nnogdoEdgQAOZL2dq92LCq/8IcmTcEr64t5TSCrYaUFvdbRQQsVB
hxALSoAb2TdeIKk9HWrlJS8uGHRf6EjHh0HQBTljPTS65l4kaSH2GSeIz6nMdsKNR4QUqKyDIFtj
WYN2fc9BiXkqBnDlUMrcCbQYiY7CfidfMqfbYVlQVZvaZ5SeRdDS+npqqum5TpCRwtGJCuk1yL9Z
0L4zMhDrN3WxGct+2LgVKLnTMa7XVU3He+hnQda+9ewfoNYzwgbBtY+QSo/ceUSYiOYP9JhU3jVy
Sq6vDYOr+30W57c1HhZQE4XkTVUDBUGAfsgIlB5sJ7+vExLkCjyRUPjjflMgdEsT0wwEKAGyFf7u
/6PuvJbkxrF1/UScAAjaWybTVJZXlaSSbhgqGRrQg/7p95eabVrVfaSYyxMxMRPRmhaZJAis9a/f
eM1T2ovKiivbI4Gs3YCqlJrEe9y7OQVsFJpRGhafQEfWS4SSWHawAOS1nS/iGBJDjh3lShz0MD6s
itK5dL3yatJJHQ+4RpVR1y/TYRLE2a6t68dLNV+UynZpXTWrV9z1ldee89SxZvKVseZp8HbbrUGa
PqFDcG/rYryxKruKEdiVn8ohzz7VpiCCWZp5Zdbmiy92pvsDNFH1HVI1T0SqZYrGNO+/BLrblntm
5yXecL2RX9sLukyf1BVEXY1UJHwbqbNbbMK3rhtUbQEpNHqlLFzW1lOHdhsnQKPAH5qSvcux/MdG
5HUdRiNaWfe0ogIhoAukmu93xts0HYrwyyam1QNa3LKQyjpI2+Qss7xvrqZkyGqQafDcsxxk7nwf
hnni6xzGPom8aqv7z+h7+vlFhT2bvtSDSl9Du86XG7ENXn7FGjTpXjBK+GCq4eckAgOe/Wj4fKLC
DlpSNaHxEQBLdT9QUwt57DqiM6/k4mOhUfsILp5E5XivaZV6Dx2Nfnryf44Q+k6b4ooydHWoHGpz
GkXeBo/lRDV3dsLJV4dkMHo+EW4zfGy8UmZIvDz+wTItimSWdYFTAADiW8U5sxe8rLJ1JKlyZ+zF
Wc5zv5bVneqc5aFcx6LHS0+oUzZNXrjr3SyhjwJrBMPuq1W8Vl0lyAUSQfN9sC3j3K+T51R7rJUc
l/GYK9K4S2drOfRLM3YnoPhq2i2ZJ6w9A8sKLVggME73J5zmzypPhoAMuobbs+yYNpsQG+txdS7q
/qB7rXz/qOz5GM7tu2XW8wv8e8ig8ismD4CD5r7X7WHqjQcW3LKdhLI7TcDKjxsQaxyYTF7ztj9l
lK/ZNH4PBrHttT9vn0yZxw7pZ9FqgoZqB8yOzgqcYb/OdDjDMnvxWgC0XJr37OA0rU9L+bnPZoSi
wrMYFaVGHujecRmY1EZmX/8th9U8WfNnmQ7eXeNNIiID95BOaXfPv+I8AZPrZxWO7gch2+I0ustr
MKDPKrLNP3WNmslmKckaLTvbPzfca1RoP+AVA08iilE1OJ2ewrA8OmJoPFzSy8CPC1jsUbr03no0
zhSQJtyuC5+I11XqZvRF/Zo6c9rtdJFPzrkzc6XAGC4j1oOc7WI+YehC8+64ug9iFMI0AI2vaEPo
D8cRVKcMj00TrM5N3hVrs+9a3D52Wd/m9V7NnedfE02AKqmp7bo6sGACc1DTtIhrvzKWe5+Mk++d
7Ca38Ou2oBUk9ebitTWlwrueW6GaK15vvp3kZNtbnCwD9+37HZslDBUmrzA40vkAj9PWj5TGS/o8
lGupbvQi2Aq8yeK/VzYgbKREE5Jj1pJcS6WSEJJAYOthqUMYtpnrtILdJUiDqOl1o24qua3qSauZ
BO1wcE15EhfD9hP5Tbrton9vE1NQjNXnyfO6/MExqqhudccoJ4ZxaVrkdW1qSKX1KnJWQ6+18xN/
cwJY0WfltRwC/L1U392nTk8rZfsaY6im4sjDzf+eNbwNh54AeWuvICfMH8awJpWqX9ocd+nMnCqi
qndlCYzxoEXbn+COzZc5z4duMDKIktaEMZEEsNoG5d1taZ0T8O79CP3tI0cm3RSV9nXXq/WefXu4
zh3vmmD4kvjw0DtCUbiwPWZwG+UOx8puNnKGs2ZnrN5BuhlS+9TOfJUZK4v6y8B9XZhl7VxvVN/G
oLAOzMmTl6S2yegATsteKpNn88HMsHXo5knMPQE9U0RO/bDe1H2bUb3lrAXXqO669BWgT1Z64V21
rMvJzgNDdxUSSry5NWaFjSadl7VMiV6Z2jxfRimHEYenl6XXIctcBfXXztLrfuzdmzTR+nVJ5fpo
YWfwOJl8zo9zoHF2tLb0ahPiiYwIeD6uwHV6qTwAG4ybwbpMslu70BysdLTPOVtEd17ovI72WH4v
U6uIdZh0T3Zv074AxDn8knWb6fP6zyEv7SljZPJZ5/UcizI08VA7RF76bikjIpl5pmveUrauQFlb
L5zTZlR+rmWyPPi0pA8hJrq7fmo/9j8Jeu6UPiz9d4a09msJaMDMzB/smOHG+l4zY/2QadU8aum/
qBkcZ5bE9VTLlDw2jteDCgozPetgffCcZDp2PkwN367b26DvfQD7IbjX4TgnQHi8M7GWGlvGIhyv
0K6mx8DT4esMFRZBztzcSBRjdyoRY+SDUtJyu4Q2Zpedr8s+SJGoa78dX3uNTg5a4ZWfJ8vNuhA/
xukx3IWDr87Qi1omTH37xc91nsSys9e97usLTlqoqTkwTVT70u2SHJt45bw2vtucwrkRZWRBJJZ7
oyuWnJ699Uvn62KOisSyafiL/CFkeveyhoub7Sz+mlslN+9+VIyFoiGz5ZnJvx3GK/Oyu5ly5GCs
ekK60JnHesvMg9WP50KSOcEsZfZPQAjM6NxegQzR08wZA+Ux+JR1WxCR99ztVbPWd8ZJBXVh/jHr
mwRLjNmZKrKm8mqHU1S5lxiYtdAdvgixZZ+zxAsOVtZgxTUw245CkM4HYS/Tfu2m8aMTjLC62gXg
OLMHCGj29ZYBGsrQswFKKnveza0L8FS0jgNXIAufxn5U8QqL85gtgcKTnjBvXsl2XNVYXWW1SZ6K
JlyvU/jeh80R3W1qTf2rT57OXaGn76XjdXfSBD3sBe9am/6DWRkA+U2CpF5VhNwiBliuOg90zSXc
5VriAsIgWbhHp5tzKxq2xHlcbH/+1JqWp5tM3XqLNMV9V6cz1Unflmhd6uAONCeIdJOcJnc70czl
ByNGTGLE8g6uiPW8evXw2DMxo7rN8X3MieejSiwOXZmrjwaXCmgViauuUpefFZFO679LcpgBASTz
q7AnCLQtxuQ0Fj5oXR7GRSCaM5/1la6z7RMsOxDvFBxSFF7/aDkJeWCU/rS3ptBPo5rly+za6Z2r
84nz284AdTz73l7CD9q7YK2yqorj6Mo8Fg2cA2h62S7UYUV/Z+yTzjd1TDI9PmztiLlCVSZ8F1n4
Xc2J+Vbp+ntZkIfXd+P4ZSps/65rnI6Y0hFmqm9wb1+Y9zEEX8hRgi0UzHZG8VOU59U3h6CUU8TQ
++B01mlJ6gkZc7qBnLpn2547pKIkqYbN+snYRbGHYPKemMavLm4WbDgV3W/rRG4tbhpSlB1KCniE
iU3Kqug8ZGzSroaDVV1qIMsq43qt2x0gy3Kjac1NtC3ZO2Dx+hp3hXe4o0VTUGH01hi6DWtkVHnJ
mDs3C4bEkbvSNqeVtWbXpu/yQzhN6TX8j4EXwb4ZziGHdAWgVU7b0ybmJtZstPtpTiXpVAaKlQj3
6eg8+6J4reCRHXBWwjvJmffUZ/L9IDWyjbw4V+H6uTXS7AOezXer4czK1Zw72Iau77egnWXU5jNU
wspsa4VlcZCdra0KPyZVUoFe+mvOvyELNtKpMkRgJDQP48xpF3VubV2XFq11M80AvabFlH1EJZ9y
hEd9NmocraoMQH4x96YLQJf8st8xQs6uA+3XuwwC511QtuDpQNArqZ1HAEYaFbqyXR0oGIHhJHZF
V7XPubCgMfXhsK/Lyj00nJQHZ7OL/WpVftwCxNym0gMXFtUl8EkiTDY+qWF1z0nppu47kfjrzbaO
3Xs3oZGtgC1fLM+6Wlfr3KyjsLHhapobEO2dGPrP+ehWDyPKumuvqPIzRjfy1PWWeZ8EjrzuOxHc
NGnXfVtKzFBzq0uvpayniEjvER5zIe5hflkJ+dAdEwhGaI8z6MbOHYrq1K6QC8PgUlc2W84HqvR+
LevwYNuWOzDDIItv9GrrLsgZYaQ0/8+t1QYPCUzUfSkBxux0WzbCZ8vmnbDbL4Ey9Q2KGqs5kG/a
nPy28fa5sxa7YVmH13Bg+l9Cto5oANm5K/vaW2jPblcw73fpnDE13rA4kbsJ3PdsTeCOl7Ly49Q2
0z7ppI4T4S9HcBN5xlbIirKEX1D3ELOKGZiTOFpjzt5CXE/Ur2twbvSQXwbgzeeVnWY58VWHT32j
y5QIhmqJM98YwmVHqzmti2QPyMthv0JjO1X+ii1TvfC15W7ff0x6ylDwjyDs40lM2kTAeOJ66S3n
nIKr2Du0kv57J7XFjyxYw9PQU7dNa+aI963rmcfZcaz3dT7at33t9+dt2D4WXVDdLrRhj6pw+3OV
eM07q1or7P7TSl15fjf2YOo2AquZYVms6onGXyzrLTh/uXdpHkU0gek3V6VXs8t7UyoBs9N+cmJr
SLHk9QaBwYnb1l9XVWfjPrS35H3WDfqH0knIfMXiLAgCxg7DIFg2JpwKlnzeiDBqm7x4ttvVdSLY
cnYQ503nUidLcz0Yo49saNR1pbvBDaO3nKEC+/Jghs0HbtggeHrAzXodmwcro6N4rogYYDgEYw4Y
RQX3XZv5BcQa2csPDnwLCqzCS89BXSc7unZPnewaHEK0VT5ES9Yw/3CWycWtb2rlupPOmH4XQzEx
M/Whb7WZPtuqlq8KhfJ5CIltil2keGWitps2ZB6YllN926AF/mhv22u2APS4LnNx7bKPzXl+o7W/
3KlF6IPfWnPLmPDSSTvNN1TjV4Nok6gLi9vGHz/lLHIQRbTXu7zJJghLLqaki6Npftq2YshSmvre
hUmV7iGnsetRkZ9kgqVFbucQZkZVdERIJM1RplWXRx6HOL/Js3yoSYETTZ7/FSgvP/RdfTQuWcTZ
WJvbssDnvC+1wD4W6QJUbS/ClJn137vhIVv76sqmsdipJfga+gQ5zZAsj1Unh4+FJdOrsElSE5dD
159GG2/bLIEkQUNsRbgApQ88b/hF8PSu9VIscFLnZjpsCHQOOsM33tp4SVY2tPHGSMO6DsVWPU8N
/WnsVXMg+cP6dnPk9oASGquxbk2t7cy+yrzWZ5qs0ghMjFmpw2Qoqlh8wX7Jh+LKpDV1PH8m9oZN
moFy1QlC56Gv0LSkp8lTqo9dMU/7FNLJAQjQGnf17LybGTke0B8wLPIdyFmL+3nC4Nfi8L+sPtv1
T3Rhw8tW5/NJqrakcAhqwuyN1b6o0WWu2eKD+NK7FhxCv1+r2yFxi2tUudwHrO2EARg9dTqKKbYm
8cDTZnNGJ8c7rJvtKgeE/QND+41dHQ0InguI+Ykdw4vZhxv+KxWzQeiFO2Xz3zT7LejXhdm95xUR
KD2EH4cSgT3r0pkOfnK1zsHwheG9z1B4MD3CmZBO+TQnScmKXWqIr+yGy0PIdJJqrFhqHW2DGu24
LYfM+l4NK5MaPTbVfwtl/yO133NT8Z/fCv1u8699Y5ofw2//X/8fyQE9xJv/bzlg/L2uvvT6r3LA
y7/wv3JAifHGJXca5BtOFzzdf8sBg38JH8j3YnKCfwwuyJCF/0cO6P/Lx8cTYYbtQ7nnf/5XDug6
/+KvwzXZ4WzCJRYPvP9ADvirAARu+MVYCw0aFHYcbHx54Sv/lWAPi2sp8o22pmEYFXZhHidD29Eg
d83pL8/k4d/M47/q/y76jv/jI/+8VCBdMtKhzqNNDfhJf72Uzv1kc5gCMIUHvOBy9iFfzSURcqpv
MqbJx7mvyvdF2wfHFnbHH+SHP/Vfb69/0VDanos8g6f+6/UpLVeY+LCSc0en2YO0s2BvLwGmt7S9
NVwehwFhpNJ5vMWZuv9O1df5uww+0ZOvJv9rWmCaZDth78d9uYoKINDtSJWSvd8dEk25erC3oqqP
vizmH93ckblXe9AfMTrnsfawgLNdMTX2HGUcAj+gaNDdVnbhy8j3B/mUDiHe/r3TJa+whKaP0+Ta
7wUt8m04rdawn+sye//7d4Ik5h/eysXQUWEZy1vx3mxNOOBTv6047835hUgzCsf+Uk8uuzcTCMx+
YGw5H0Vpyy+l8WxmbYEkGaxtWuA8b1Pdt42BnB0VWeLSV5epFxuinb8auUAUBAWtkt1m2T2DhMJV
NYSfUSEutV15TF09PCcDUG6cFWX56iJ4Kg/WFPTLiXD45mUZA9Xsci9Z37ld1euoD7JlJMDGKso4
DPrhazGuy7PRJF7tLX4FM911zO6mxXT22Tht5t5nyVjog6iAPa8EfQVNXAFodeEseWO8eDYsZj2H
Hl6wPTSnOKty+NGhrocvohRQJGpvlc2VGYkTvt2Cxsd5yKjgcyK7QJ8aPyMAghGj3A55v/h+LJMw
9+N6G4cn1J9p+qDqAi09Upnsi89A9AK62u5ynP0FCN7rfWNHxtRbt9cQm1rkkgRtxWLLnQ44Nxca
HnhO+bA5G75Z3XaBfyNVh6ODen0RHRjErNXNZCWhT4R4Yrpd4njlu9z76fSzWLWM7ZE1HTvER/gn
F0vc4nOohyx4kY5tVc86Cfz5NkmtMDlsedDmh7yYZEnOSyhQN4raJgtaMf4GWNDG3sN2Cev7QhYb
tO6qsIfYzeaSGRnfzL3tEV8Xq9KfQzR8SDIjSiZGzePmZPnBGZQPr2AxKyi61XldvMHCxNNBh4q6
sK6COQ510UMCG+nCGFQv+UGsASf175f9P21FARsuWgzvohd9I81nJrbqSeBNljZ+ePRgSuDrbbp7
jXJni8Z5wCRtoumZ0EVEQTkmP35//X/46ELHdwT+Pkhz/MuR8NetcJBWmpdBOe3aC+N96Bvn2jYj
zaBTyWMD2fZPHor/sM3DBsPK6+JH4lHl/HpBr8PVvKXA3s1UgKi9PVofXEquGbQFX8Zu6U+JvQFo
MdNl/j+Jq7Jr1WuDocB6wJzTI2IxKSkcLeQAVpH+KazijRTzcjY4DPIcQjF93Bsc9UaKaVfY43cd
rpWdlWBKEK7ukYKaFAKhp5JBSi53Rbpkp3qC8Rg1C7CvGpztAOtnOJrREn84qy5nwa9nBSe1QBjq
hpzaSrw5FpnQ14ibRwGL0OnIHyrmNIyA7Ko/ich+FelcfrhLdYD76EV+iV3Wm+1XYqQ8CwQWu6yZ
pwe3HCyz75KJGs4x/ndraeD9LAXubJHos57J/ppzTjteBgokySBeY92v80vnbkoeRg/4IAbCLo+V
ZRJQUCIIzB9u+e9r18WbTYVEmPFgqEB+XUqB67v+lFzueNraV4lB0zFZkuqQ+3X2lG/Wn+Tyf9Pt
o1kn/M0WtmsLIqjeGuRavm7G1LIRklklLITEoUXKew/yR5BuKva6uc6OlSzT+yLU+gOCG3UxWzTW
4fcf7a9rgqKFskUoiahKugLh35uPNkPmJ1tJl+cE1vxYMh2PwA3W599f5e+yQi4jEZTj4cE0mgXy
6/NVHmyGWWfdzmqW8N3aVaXcMd/1IK6U69elLIKTRxlzHNEGcUibAlHFImrYF9QvWh8yr9NITAqR
vQOTLN/9/vZ+3TkvDwEPUYpGfP3xk4Mn8OvdtUFhGyfh7vq5Sq46N7D2C7PtI9KM9+moiz02/DJO
Op1dQ8c3T//51ZH0IupF5+/5zpsSMu9xA3RGr8WubJDpfigbkAmdWxvOtrTBGyHst3pCcBbLVoz7
3t/mz7+/g1+/13//ftu+ZESQfEiG8+X5/KVeDvB8pLxjEUw1IpDd0CZwfAZ4Lw9N66GxKMr8ZK9m
2v/+sm82yMt1cQvxKPuhR3B0vI3uUl3j2fAkUUIUqsn3EOug9qQdRdGkUn1LlebvLQjE9y4SKXdX
L9m8wGLLdRmDs2ztwRMukWO/vyuk2/zc/9snf96WxJLkEix4ker+TRUM+dGQWdHtDJP+tFPBIxYP
po1qUY4RtVgPN+uiTdmGiTP9zh2rPcht7BbWMcg0/ELEnvq66ZHURSk9g4BN07Os4VJ6HZzBwfvK
DHTAMySD6RW3aXER7xFV++Jlbgg/2VBLtVAFjzyL7cFJw49FKtIbn20k2WsLiIKSNvcfMgA2EFDO
8h9uFmJ/YS19AQ8+y1FGuC3ehJWBP36oF+Q4VpZ02X6YA/tqBq1d4o1MzSVOtJ3Efe3BoAqCtf3E
+EXcW60MGIZm3tRFQ83Fr/UUgIhhwIJ2VgxJfk9ySoGivpX2lWja0FxRRrVMntHtInTTrfs0NyHw
+Th3gBC9g05qV69IiwHJvaneUyqq/gj0PJgzbf8ApxWL45iKKvgRdBCKomDxug+eRIALoCV4z/hd
gHa4wELfbULcq51yK3cDHrCYcxaGAiu16i0up3F4XlzVvJRJbr4HqeoQVrlV7cau6YvvmaQqvGJT
doJIgQC70dov8ysneY74jkPyWThptRy8LSQ1U5WKAVMhEp0eisBOwGwaud7XI/OBMVggVsgsI0DW
mtRzmHn5x9xnCHDAX9C5HS1Z0yM1dpYTn9Y0zGkWG3eNyhrDPEqGSmPjtIhB7z2/qRktwOgso7nd
uDM2i47pVqvyl0xt8s6faTN3woCQRoMgBSsakrHvYphL4XHz/DrfNW0L203W67ZLMBPAKLv0IZ2v
I37EM5X9t3XU2wcn4TuLptlNrhAHwE225nWQOxRbgHada4W8xNIUHwJg/i/YlobOThVCfLKpV75R
Xq4dqrxq++FpP32BgjfUsRaLXK7WcoVUl1m1eu4t3X1qxlk8QsUNH61yFmUsVsWABS0XQndMMZDY
MLdZ6Ca35W6YLj6eVqtW/4rf5X8l4r4MI+jLJPPajaPOrg68hDxnm36ub9TY7+3WTafr1JloGCzP
BPbRLFaaHrJiLnz43TMj4aJqs/tp0HqKVjdv6Ef0slwVQda6Ublait8yBiI/KxJkdJxPemSVJug/
d1uS0a2ADndfvEoDVrpkHc47GkV7Q33VwDOb2gX6erlkX4JGkYbkLtuIk0aug2lfibGBLDOBTvA4
x17vtSH18rz2HirHTmvralrtzCLOvlyLaOAQeE0sZwPO3Dr4cPz8drlDb5fKI6gmx/KoBOS5vl0K
gVxEQjCdNkVLF0mNaOXotHiaRJRlEMD04Dkmvpyl9TE3LJZIWwbRT2k3qKXRFNkv9HEQm4I8UXea
bxDKlRi86mTDJRrifig8+LGbSJhjMVl6DsdqQEiY6pBgk8YEseOnoo0mPvOW15gPNx2WZAY1dT2p
qCscHBf7KrVf0jzQOaMvdLwU2oX3YTYlI35vGEEQSmQ8WPbAQ4x8KxitK43G/DNEepj602qqb+Xq
d4/W1EFAHa3V945Wjtx7b68JurAtzao9Xbn/DkU0owErqPmoIM2Gn2yA+x9DGCYvlVtv4H7leHmu
y+UDVKF5XrEE4L63Nqj3hJ6HDBjzVPoH4wfWJ+mmnMWD0jAXk8xVD6nMt+rQFZk7nGwl7dshddpg
72HTGezdtvSZnk8MJfN2ct6Fbrm4sd8HZouRfaP/svU4P7UrB03UTNKseyZNzONxG0ITlW5ThbBb
Ir+cgiGDKhw24lqJbnvA7aB8EmImcbItFURMPfQu3X2ZpTAXCkzFdozhFPx4t7VOaqgnaHaLJ+/a
plDLAXAgPcntsvKhS6bfXOmkyGuhMp0RIukwrspeOreShGDcyqHLQTSlRLcOweBxChtyDKNUm+3R
mu36u4AS/ZG/wflhoI8jzGGs/CmooATBzdZEQ+ZJLmpOu7zN4A04TSwyL8VZJxMqj+ayz9/JPPS2
a9QgdjwqRiD3mOIMya7pFAiSgPL6DgPz9QPEYZQj9HzLx4sSoD2vhsVyQiS+aoZJEPqx5acrjE1L
Gt5pgYtBs+44zRjJed5+sIfKu7BIaO86E0DtGqcMTeJWqKGPxlZ4V+O8+Oh8+i5p8Hts4JYfZtPo
No1cPM7t+5Gddr7JMs88oEw1XrxhfD/tTFGaarekAdoTVaTucw2ndmYbF2ATUF50yI4gkawgP/TE
cF0H3noWJLbb8bL4jXvSfcgIRdkX/eqaucGyC6Y2SZjBjph7O63M2DxkZs58Pp6Kq9CbHjWGrQep
c+8DhBbr3cYMf7jaEJhBeTccjJmdCfA3NY7j0dr0vpwb62YekzY/OYnuCGPo3+WJx5nRTSkOiJ25
rcLafK/Ksv0ou/mhnzz+TAVnhnlN/oeu6u91tQswifEkPaDt/60BHhsrzMuEIAUtTblPLz6sQ7Gl
FJi+dQ1SUO/tAR9MTfgadgyD/Yfe5tem7mcdpyhnhUsMBsZd6k1ZL1e7xGjIIhk2C9e7LUswPFh7
fOvHURw8Ly/+0F//vYwmvgVvBnLeFCKOt05WaLqDWRu+y3rp0pegXZ1dLcflEPClY1xYzGypSfn4
+3JVXmCdN9UqZi34PZFeExIud3kKfynewdn6qUArsjNh3t6U4YI23IjpvIYuXXbP0Q5TpIitbEyA
oSGPhVbg7bKw7e9+fyf/8POdAMobSRL4s+CG9OuNWDVqgjzJuJGmsMAYBm8fzvN0mhx3RTQl251Y
tbj6/UXVP6wxkIaLHwjcbIzr36Be2pkQ59RktqvSTN/wr3Lh0Ew9oYgzLJ7hMCDcQpgHJoQGikG+
GyVhtn7JBjtRRMAMeR1vrd0jih+29NDBB3J3STmOt5CuvXJn+z0nuzMH83DQrbQ+CWU4W+y2fN7W
FlZbBmdn3OAG6iZUt6E7NTKuB3+oCWDsEca7ZmomwM1ggQJcObCWYK+mccBEgLgbwpK9OAWUNcfQ
agwIJy5O0SzyJdk3TM3+lAX493YfdhspRwC7mHEBzvz6jkBi/Er2eoZXXdk/hMzos5W5eEP8/rX8
QwuF2xmTIPpqtD3qDayAjjgYijYZMRyUikY2cDiLcbbaj03zmDiUZhBO8OWM7B5d/u+v/Q+fPV/h
ZfTEkoB59wZ2o8kXFO1MXvnYpsh3UmQaYhk/OKWzXU9Z/6fosn/4rQHQ/iWigREMBii/PlOFQcNm
aWBIWasw1niT7DU1GdqtYEDd4wd7ia4Bw+TQ+0MD/Q9v8y9XJrPh1ytvsqzLANsO1jFNaeoSgZH4
GM39/nm+8RH+uY8GTLjoiDDj4gt780BJyPRgTvbYRaBiO6V85LeqV3qHh0b9PJboBwErX0dDBeVA
xEax7acoxlNE3qsMzzg/6Kuid+ov7uQGfwBP5N+/f0/+NIZF2EiQTvhm+ysbysC8L+cdMjaJondo
ELnMa9820CZ6/TV3i9HbwV/b7gt7kcSk+JdWNBlbCBGULjNDIo/KPNKjE3BC+tn4GXIh2p+hs5w6
xno8r3dGrAW2hAkU6fgPT/cC7/y6fwMDXm6dIRNi67f2tt0i26pcvGUXdsJgCqSKY7tW7F9jK4dv
wu+eHIR78Emk7q9AtsXX1nWWZyxvGFZNooY88oc7+rlTv7kljHwutpoBDmzANL+uK0itLuboetyF
IdU/ktOyJLrUUbzjxhtOJN8y/Qnb/JL2jKT5A+Qtsh7aXuMBIue8+EBK0Jjv4FpMj2HdIC+YU8HM
hqrRCzCaYfhzb5TMvru2l1VxiJEmwu8MBgFYkz2tl+uuoCyWlX2bB6+AVpXNkJ3tEd0ORWZbouUL
E3neaqwvSCfxLaQqvLRokhjSRNO0Jk9jJfG3wRUkfU4oq74YLJNUPKSj+sFoTHwqt9RBfhp2Y0U/
mtQ4Y8yYNsTZ5gy4UGDXoCOkoKE4bbMv82svrbz3Zb6M2S5LVP8pY4r9pKSu3F1VT13PfAwNeRmk
NrACjIduDwW4sq4VrM4tdtPR3bBK0WlULjip5KboPLiENJ7RTAfrxo5yKiRGifBuBAP3z8HUb1A6
16Lc901/Ic+aEI4uojssL2ClTBr/uLpIYnfNh2lHt93gkl5VTlSJJtmX6dh9HMMemuPo+q3aVQPT
oV1twvJzCo2ZwhWj7L1luxO52L7RP2ByYzhVjhNafbAK6t5NtVmkuHZLhLJuk10JMeo+3IBgIxDq
8oZ+KcARXrQtWec6g8LBfgwJfFlcuUsaCzeVOcya/8yL/rIgL/50Ab7C2Pd5nv/mzN/SiwHmkjFq
tDN5DN1l3qcOHkUtytTzfzF3HktyI9uW/SI8Axx6CgRCR2rJCSyTTEILhwa+/i3U67YuJtnMvrOe
lFkJViiHu59z9l5bSd3xi2f09xMFBiAxtnSHDaCSnwcnKiqXxWjW5LzIXa5YfzJhbj2F1x3XuwR7
0Ixi+e8P4e9bOzM0lzOUoGf++nlrt/uKf1536+ZEOnHcOczyubHYX4E5/7B9gj1k9MFqRSjxz/b6
r9ujRphJ2xhc0e25ReluIIzuI8riSGuUl76gGWRSqRw4GYYA3XZ68/eP+esI759f0iQ8js9nsmtQ
Pf+606h4pPHKIV8Yps7Z9r3u3mh9vSKI1Orl7y/1hx/R5FbAEIKSRACy/PRSkFBy7uB8UnuZ7+Me
WRvpSTakQpfK0Iyz9uk/f0GooOuPx6QHecuvL8hdCxFuReCPk5np1mG2sA/psTxglpjP0hrTL15P
rNvyp20bSY5gpMOIhRvWp0tXVc5WS+XJFLQoKUZLd4k/Rsc0aPpiltBazV122Ivnh9oyFUzV0jWe
lCwlzMu0JQmbiLbjmghqq7+K6X8rZFlhJ/Ix+PR3Kd7gdKPWIFlwXLsYnIj/076aCPxhNZruOj3m
Koii7POqL/q41Wad7ltEw/zYAOy9LgpgDULCQfFsM4qO06joQVum+iEX02J+8dj9XsNwazVQjpjr
jY75xK+/WUTTsS8NNLTQLmK/AZaxm6DV/ezCzKLHEk3kgiJl+PtC+cOzzlVZqASEG8wDP1/Ka9ee
+xatNi5U1uTC7Oeox+nyRZTyn14FpRJzTh719TL36aNVqHFw2HW+VdnLbUM17COvqL/ALK//l09r
0DJw/yJjZNTMBfzXV2ko8nu1DTFiNk611eai3oQp9DfoEYAtiW784gf7wwZCvijPNOsFLOjnjIvC
rFVzbEiCbEVpYq5Tkudq7IqtZlT0fv7+O2lrw+DTh7NdfUW3UnCj9fq0W7Fl2HTVitGnf/WNqUJz
qlvJPITz/5DUHYYJTbFvGAUwO+nkDPUvFmBiinmbqRYktmjIwfd88ab+8NSDOGVj45aF3skUv37j
w7K2lTJosl2khNewjeq9M6fVU6fBn/ctdbQCpw4L1avTJH1lgZPbIvr+q0vj+jKfvhuKBIZ5FJYW
v/+nyrLsICwnAwZ5twft6NUMWx/xVIl75LWAHZEjdxhtbEPRMI9M04eDs2a+yZNY+04TCB9MlTlO
9EWB9IfH2WHkvIJCeWOskF+/m3ZoncLWSc9ETv1WGtF80FsLt9gwLYGbcF0bkUR88U38Xg6uUhTG
hnRwKQmNdRH960R1csXJpyhGPlwu6SEiOnujGeCUmA5I3+acC5Z0UM+4ntvvf18Kf/i0pCxwZdDp
QfEOPj17MGeVJnXB+o1Vpt7EDF+vFYFLJaLA2c9m071zX6ze/v6i4vdXRQBsa3xSZz3DP+8rVVJE
a5eUfcWqGgcrfC+6K+5sSb1BEe6gjc66fvFj6TK8C+ls9EGqQqs7S1F2z/YkUi6vmDoBe6ixaLY0
mR0DYVePPZj5xpjS0K61K/RohGhkjvERdyZ7s66FlEuROZnbRRoF0nD6NcBMx0RgK47a+QKNtf3i
DvH7boMAgguLik6GZ/1zYaRgg64rh+6x0g/mrjEyOLfCaeGZJNXh79/rby/1T98UESMcYOSwq4z2
38uI6IQijStn8QvRPSySjIGwWZlqcWz+pwuWGwo3sbUvwvSMkLJfXylxMHNoIwUoM51kM2oyPJQU
YEBRIApOrRYC9KrbO6Bn7fbvn/H3DZXF6hCNTFcBNxfv4deX5mTQTRCVC/GPS3UjkbA+NI5V7Zd5
sW7yElWgsjDRZYqmX7VpW91qsTSgzEY2SQSyvWqrdef4+5v67Zy0eFMMTnh8USa41qdzUnULveJT
L346WeEldnrrZEaZ/kXKFY4nPtsvGyaFCzLpVadsM/z5HKhlZr0oZCWIoK5QA24TDSO239l1LqB1
js5LZ+fVC+a3Va9lTg1KxTIdmZjrVTTSULOIERuZVlOZx5zHYFVibMLwi96rtJq0AIh/6VwEHecy
GDNMyYoih+vCaTu5NRM40x43P4kRRKRgrnLKnsrXpGLFB2OUAjRAFZEHqCBvZtxIJUjwelvIZqsN
vXNxUxmCybIlHAw1g72KlE5R4Xmt6rMNFtz+tdU0VKCiaNA4GXbRgz6u5uWjBx9v+TAVY/WE582o
jpBTmMOMTd/iB6OZ2B7GzBosz3LzdD5giQkZ1bLDK5t61Pt23zMYt+8KZ27CzRKxFn7qcjQfXTkN
P0ynWsp9jKPS9di1asSHTYMlhF2n1rc0WxmUNkiUy00xDN07zgPxjQliC01SiYrOw6LBKMYcQLhB
uAgZGIkiRPtsK9GHaUfz2giSCYMiSxrfE2mIFd4k+1f8p8ZPJAcYawlzz2j9ZbUbWBXoRJ8g5fLC
4E9Lj0tKBpZnochC1qNH3T0DXxPHH3UrLao5xwc4IHqBBmaBHUA72lLv2YnFVXwadSyArVE396UJ
rQXeGDrkjTl0aFvHrlyeyrpUH6vOWCmd0yo3WVgHWIotpsAe0lMZ4h8eawgB0/gdbtykBvB65m84
bRPhSVkXj0ovLTOIs85RYL9l0BsyitTC40EBxhQPmH29EcFvvLcXLct2vQBBBGFCbfY0vMn4zGRN
WoiRqrJjpDu5yFpkjCRFZvNEdIHTiZ9G0pEeFTYlzWGOYakA2VUcYqtUjSjl0sTF746iuiDVA+Fh
cafR4LZmY+THRbm274pKqQ+yA2MQIGsbIW2mfW9swrhUDU8LIxs+YD5O7zVTfv0Mhtjdqr3VGkE/
NxJOn2INtpcmRvPSsLfdVNZK8c1j2V9QIZXPaSzFQ48+o8IaOoHK6pW1aTOKxr0DjxE/pO7kWv5I
O+RdZYz83i7DCCovBBdAxhvgwVlqCzp6FKf0gJNxdj3pSNPcOIyacWu2obJpNDow6zMjHnWTUXvT
LPI7NU1/KDJdL7y2mIdsE8e9+50bNAkA7UC4WGksK+3UNPhihrZDNd6MtiO3MSoAfuJZqXK/5FKO
RN1BHU0IcsMAIS6k+8OExPeSL3SesKzrBlomodUnDfLYx4xrj23Aigee5daKs03VO7L3hqSMkRUY
Vq0AvHRxTwGZGHC3R4i3Tzl3zisqmrADtFwBG6UWiL6KV/tdNsgeScYPbg6HbuRvJXTLXGRggo2P
LDbschuJ0n4sLYc+WUqL98RcE1iejZXyjocsvJOM0A+lzBLwtMDrfEfnMSSaXB9bf+7sWG7+flT8
YQunSFVtJk8qZvnPmTJcs/ISQ8ToiyLV3zv0Bz7Mqva1quIvblm/H0prr0Sg37UQptnup8oj6bIi
J8xt8I1IDpuMp3yHyXX56jz+7e5KSw1/jktXDREskrxfz+MuZEjB3B6ZRD8iHGh4cL7l2gIFL1Sc
I09VeyNyZzjVRj2Dba7kK5Ibnh4S9/xcXUcui5D7aUY8JpCi7dBSvNaVAgmMBfll1M1vlQ/vlnsu
amb0xusU4Nd3i3ymypWwHf2YOf9GhEj5uWw66QeNHgANILdAls2gy6MiusTJVJ2G0ej/04KXN0Gr
nMkjNxhN/yzkJSVD58Bk/sBATdmNcwhSQU6vutkZV0OPWfvvS+63+np9OepdhukaP9TnzzzBy6gd
mwHeEA/6VaQWxftkLNkBiwJ2JzcJv1gSv3VkeD2Ka4v2vkUgy+dhWsYxowCBwt+kVBJdX1ETPFWU
86VU4ygI3dDGwbc4dy1d4aBxQg6/v3/g38qL9Q3QskOfSiY5HZJff+QKucW4TBis1MquNkkPyhPM
oP1mpunHkBbjyxQb5vPfX/P355rX5EpGT8EQyKrWhfevEk5VcqAYLc7MkMgFutlJfcB17iJQjewv
Lt/mH35QTRMc8CY1G6nk63v512uF7qzEBgMQny5GkvgJqqUJpr9hvY7wdvqTHQ/tK/2GPNoZqUnj
2VLxAC9hyNnOdmfc1XHUPydKKu47JUIOhg9l6XeDWWuPlqJBeZ4S8wo7VHirMvoqPKlOUB9lNgKF
VpZafV9K3SCpG5npLqd7+FjWbvwWqiJCm0d5fBoJVL4sCcCnrTCA53HlSYsbJ0znwbOmtrQ3ok2X
3WiZRbJJc9JsAtmk5dtswzwLCkWv382Wyy2Dj9GgTjOQRnWwMGsiSwpV+KOK83pn69Hwk3Y6XmrR
LrCvutFtosuAdEveDkXMbG5eUggejo7aypcYDL/qFvzpp2CVWVSzgh/jczXCvLyzTF1SCE35awGl
4zwVfDplGNHgIe0pv1jaf3g99gx6tdR3KCf+kTb866d3dDeBb4qhGlktBIDZCBUUeXZdQCCv8g0L
+6vU7z8UHZiDkMI4fEBSC1dD56+rLTGJoFjwm9fLcjWxj3tRDQsfiVT7BsEWpX3VahvGn+m5SSfE
hZTSWJmsl9pV5z2CRScYUlXfpApIiC/2tj88djqtI0uj6OV7cT71LxQ5Om5pUBFJbUqe9ZgBXNoN
Np0ry1q+KK//sK0gvObZZu6KNuizIaEjI4B7gc1ruXjzEynlue4XFbN4jPldVvEuZGj/xQcUf/rF
KbB1hCocr/bnoJy+SuNEMfmEQ+xilJKzZYUnCHqxsa0NMUA0asMo2UKNEM+xVLBTumGtelqHDHYT
J8kwn3kiOeYISLaISIjAsdQOQRioV1L5jDavuzdpvS1+0xpy2i6FdK75fxp2QD+uDwYzzeSurtPq
J+pwhC09+Arniy3td1n/emkTmoMZjAgpfspfF9nAgzuFNPbIoeybp4RG1JamdDF4tQZ1DNwJrChD
V/xoQLIIXZ/OcKZ0Bo4bqz030m32f9/O/3B54v04tuZSb6vqZ49Lo9Whi34eeV5ZZwnXWEZOHtOw
6IuaHpPy55J+9XlxH2SQhf/581yywY9K5vk4+mo0J3vIGxWcDmTStzOMAg1bPOpdBnpp/LbQ+Ok2
mjWRtDf3RfSWTnSswY7o8SFpQiJmjMoq7lTuFvZR4sRHZ8mDKf3enqdbGkbTM0FXKrzuZAT4ZLSx
kqCAiEOUDcxNT6QhLAaZkVb1g9JX+8jEZFONq2Z5h6U3PduzG99kOUJyz1K6Ntw6qopMPx1D+awt
NUKKzNZk6TPSt37moczJuopltHIhUrAFf/99/umb/9IKQc7JdJUznka+gXv81wUTdbaTwlwyfbTs
WkVCCz5ZZQnBFCqoJZGc2tozPTlx5ygm2D1IyU1xRE1ePKShbd1lA2TnW64erbENGRzCCw2nNeoW
d/SGWCKaFC7vvg/sVrrVvW2nwLY5UZPmfxyJ/xFI4P+NErCGC993zcdHd3mrP/ME/j9MDl6vJf93
VIC/fHyPE0qa/0khXqOG1z/wv1ABzn+BaWSL1bR/wrJ1Hs//QQVo4r9Qh+GzYeTGwJKRyv9BBWj/
xa2PWaCgob1qj/hD/zs52AEVgF8Kpym1MbM6/T9BBQj7nxnzv1ef0NfbLZMxzE8Y/YxPt705yhyF
wUbpr77Re7IHrttpcfeWqz+SKNce5OzykKYqfAqiKCiN7DcJG89DS/rclKr0E6kTBqu46aZx3lUj
u024pkUTPuPaaM9ggXSP7e2yVGZ5xSwLWmXKk+Xi/VAQ6JttdVi43xoDTumonU550+7rWINO6AI7
TVFnV5cmqi5KmeJIpzNiFt/AQH4HTrU3uobHw73YLVMNpPCxGLa9EcT5E4iwajoN7lO3qHszPEYj
HpnkrDmPmVybqersSZwIKvJyKG9uvaqAze9u/Z5NFBfRRbWy0gu1JSiS4qbDp6GKLHAQQSXyCeXu
Yc5QnvdbPYxOuLvZ0Gc/hb2VXwQumi4jVcdUvqeZ+rhwdo/IJoCteJMs9or7MAIPYmJ+nTavS0lP
m2SdepZQlQYvio9kEVyQzjZWsrOtd5zUc/8UFfWOr3EkKcZNLhM09O4oVaxqBPF4rfmhRMpDh35q
M+MdINHooYnemHzTD/Kj/J6j3M9Futc4EmdNYDkJb2ByBWYMurVRL7FR7xc1QjnjGualgopM0tN3
QLS7gp3GG1D0z9N4ttXxGngNAiRn62TDD6DDU/ZWEZzlZbjKkaN7pZJshNhhS7idS23vDoqvK9cG
WkifPJXuwOmR3ka87Cq8pKmsDzeNeEoxLvSIZLGb5d1xvRmXw7CFslV6Ob6uAzFv5wHri58pkW+G
zR0aPN/WbsKSbp2NS71pbiJruG8ckgSkCZ5VB9Zfp/ydMhevUxWhHrLm26hyTnCdc3qKDqkAy1bt
FhefJbePUb1rYRWgiMtegFB3vjArH+rRT039MLh/bEQ1QJB4UttixxjTb7FfNcNzjbPz0NWA1s1s
Qz4yVq2ZuR8lzMr8GQtB+9Mmv+QAVcszuxIyKKJ0iOLX1nzRrf5nCssISdKmbGiQdRWpbwlAwFfK
zM2Az4D53YnYWs8oT3N838hxI/Hm9+YbpqbHJnL3UQqsq8d8pw43LflCXuWcMQzQ+tECi2CrMv4R
wzEgZOK5E/19mJQHgSp0WJyNojdXVDIB8rrb1kaQWueH3FD2oz5e5kr97ubmazxrrIMXd9lD4gEi
AoG1aA4G09UKMHy5qaryGFUQbxxxGrByeRO80EI1bmZr2DtZeBsOxc84MvlZujlBR6xprO9+swjz
ql+G7s0WzXe3qY7xP78GPb4YocOaYzgpBq3iWB4Z5r4Cw3x2HR4PxdR/IgP7YJDDrdUZXAhnbBBh
AlA1PQklD/om2qRRcYP4I1An53bqFbnFJlf7pCOVW22c7pF1vLomECha7zaRYrqgEHQOccW9cY5m
EmscJdpC17+ebLfaoKZ+nHmQmoldQYVdi9m+LF+XOkhM8yXLbrIx2UsoDewg90n3XQshIXTFsqEn
gVMqftcceRXb1HXjACW8B+KW5TYMDKiAPuaJ5ToHUHzH/jluNKhzWskzTcSjxcQgp70nTiK35X0V
K+eETsyB7dzYyfmxLzN/4dZ8IyP7JdQK6Q2VcZ9xz7GXJAmMjoECeAjpqWF7P8dQSaxZEDUC52Gy
ogPxqv3WiuplT1xKERCmYW0XoKdHGwc6I5PkWybaU+W4aJaZqw+VAjnz7FTG/GAW6jO0lBuMC6fU
Nq+0ko62ceoVGqn1kHyAK7pbxtDwsLx8kBeR4rshg6Cd03jvzgICQO6kx8bAhFkQiz70pvKqdy79
YprRmT8zn6eM7xEyNikBKoh37JnHyFDCczguzRXlyuTBLYfzaCDCM0Po1x18JXbRsrvqpLFGXdGI
AsEaOEgMPTJBhoNwqspTa/3RxutxSBEaHpzOte6V1VZkN2RqmOSnhnMYvnRQvHBITMlT09XjFvxY
fcvCSIO2i5KzDU4E351r4sg0qr2V488iEkGiOVQk0sSYCKDZCjkCCUynGX6xG3eLWoIfTeGx6+Nd
xO2f/ey7qY7YdlJ0n4Vp5CfAZBk07lAGTd84QRTX1YHbKAz66kfdRfeIO/c6TrPtLO7IK9LPodHR
+GtqXNHsVzeNnax4OdcqrxpURFs97ob3WHE7byE6TjvMNBm4+Lsmu60osVQ6y4bYeokYdemD2XpQ
zIlWT2qzO859g9nnp76eepH4ZpSquokdAWtSL45Z3U1IPTd802gxYdtAPs+yA5mXRmD1S7GJ5+y1
m2IVMyLjYcWNn/MI4ZSqn6Op7g/GbN8nJKpcDDvNvsO0U7waP+0xzIDAgjdwUHRP9WbWitkzJEx6
0ue0HTwxa8uXz23AEu8Fhm3PiDRWrbUiZqr2xjSUITCJoPSNGrSOWQPgLLCzk7GE4yzkLLsuS/Gm
a/m0M2sReW0c7ykRH0ZdXKOjQNhSmfLcq9wP7CfoXzhLo1n36QQsOPfnd5HWPVvElJwcE2+v2jrz
PrMWg1qnx9svL/O0YxjYJMvPqEs0rCYNgDSreV7K8sdgRbfAhdSAXg77gMgxn6WPetICVpsvcaHd
Loq91fVy35n9g2jwuxPmJ8Pl+2Rn3yqqkUSp1zDQTZLkO7TLO8vpQXBuQ+M8TQjcViNbZR6T1ty5
4JjjhP6BNm6I5fLHNj4uhZNAaOp3eUho1iwvlZkd3am4jvC+5eO1bE1S65QrbLS7ULcCFLaIZLmq
tYYWKETceoZWX/Hdc39gcgf7sc5L+7UKWxL6hiWKmMTyEMTqoF3nCs3wtoC7jQ2EgNesaFzVX1Qj
PNDod3ZZJODWl/ivu7hSdK9D3pwEnVzUYsXHICtYWsjgejuY+wgKOAYWOIe+2aCnB2Jin7gfW++4
OonGUkMa2w3RHHHUqbsKmvgtOinOxVhU+bYdCHagmFIhIeZAMwuDpNmBCC+9FZoPxZQz0pWrMcJQ
7jTglrt+XMw94RraGd1r+m1OFnlXAUYL4P9yR2qTJbw3IK6Qb0QoKDPfVMfoxPj1GhNYdpC1qe5T
4jKfG2MihmNcJc7qkAz+rJTlvkZD+JAus3ZpXLM/tkZn/iw0YOBVN3a3KJzfzLHkRM3x5lw5yKg9
4nC4zYDaU67Sgg5V75TJg4q5+KDz0b2BhB7yiriikENtHgjpqfe0/mVQQSTGAwLxmPhRkBqAHf1R
G4tjkwiODlvqM/AeDPp7vdb3ExnbRzLlXkRLzMNW61TzmXifxF8G0gVbQi1vXGtiEugWa8ysFdsk
StB7ebSG3j0YGM/5Udc4XkJk2P5g8mp4IWju0NBcUld/plzFA6O3+VHXx5G5cLFwUaxn+w0PKNRC
SXYJm1Pbg1Eq+stUKulL4+aEmGgmJT78BwypZV4PP5a8NkhcUCjw4+6bCT2TDVFHrqn0xkVUzl3i
mjtzqjovwvnYwIaWDaZLVTnKaICqmkzFjm+SvGIau2Uir4BTPRnZtBmBTYmpMlhKwzSduLW3GzlA
hCBvHoJQFn6jH7HNNcAtKHPOiaqd8VLdZMTYHPA7Pzhj8ajTKkg7mE/GxPZUPXC4HrFMBXA7u83U
TBBBo/QVwC/9EEUjgoaoMqlCLx9Thks9zFPZl75tYl5z2S89MpMu+JYv2CMPbvvGGmTelAGocq3o
qcom0rdCcLmK4PqHdoDRW3xMHfRWmUCGR58ZCEJkPC+jKoKezG+a8A3ERefdnSxCQoA+e9acJMd0
NuoHYJN026bFeFjypAdAD5fHGin6jHQNUQMGtanT5pGUXfcuy7Cml9Hi+F1uHSH4bHp8L1twhtW1
bHpcuyRjeE6UhZ6KdTyYauUY2cZW1O7drH2Dxenr9So2aHahWvqcKIFdtKuaw6dNHtRRdxaYx62U
W6Uraq9HAsT8Fge6+bOcyT50B8xtDsG4KAia9CK151oDsQui4Uff0lNzuG9vYvD4UK9Y+pqpKoQP
d0ROeRZfABXBmJ1U8k0201BFGzLlGXZzKeXcUIoTgj7SeMRVpLT9sVT7m5pkWS+xTWeXu3rnJW3M
CBLcJeSUTZtaJO6ExGgG+VAUlC0N41pOCxtyiZntFmJB92ai689qwxbRxhZYES1rLQxDqnmVd6UV
FG0ur2M9GRjrk5lREEh1glDGQ6GFotiKiHRDcO3GHvUd0OUkLx8nRXEDOuvxTS5gYzPZtp/1vJ93
lto0uw4XLOqCZXKfJVCdG0Qlw2OKsuLeRqO2V9FObEldgcPh5K75LIgXvcSDJP+nVNx78tJiX1a5
AcoM/SXFzSgPpDsWz2M9Nw9RDj1xIqPpfeC+cewWgOwqzK1220uteyQrpb/uszI9KrGTf7OiDFvW
kA3DzsCuOaOoKNwrd7S6l84U4X3WpNGd1iccTIDFuPSKMCkeen3Wvy2WwUienp5WepNAxKG7ZJPB
fwt9wTj8wWzIg3PKbLrK0MKeyIiiILNZqBZOv/tQSGVTJY1y+Uf9WDS2hFWRmIIEn5qtn3FNt+p7
pHXmEFhOi2FQw2FYLZ8ZOYcsmnn2B7Ux7tHVxy8oOppmo8dz+9y7JoZdgAXiiT7CdGgiyFZOkVUB
QvHDghD3MJHA0+Etb8TdpOFOpqrtzY0o54yvZuCgdlrXF04SP+WpYQSSRPYbVwzxz94YgM9Cxcmw
4FRLz9Ky43BHEh55s6HQtktvUyfaSj2fMjfijHAJlG1JJyAsoQxK2epBOsJfZNUm7kTyTYrLcfGY
qbabbKI3YXTWQ6E0N5y7Lf4bbguhGXppb9yrRUwxkyGJAra7R7IBZkQyvNLLRfvhFgiTdIRHNIAS
5Ctp8TH3SXc15CmI1WIISsr1AJi7FzEwDzI3e6lCQVq8DQ2WaN5UZw+30SekTMQ8xtZcw7LXsgJx
rszipSmKq9qUJc+6Gj04RpN7KlpH4uybnnsEnP66XIZTPlJjxj8XWiaGbXpDrz7DoD24fR6MBjmx
oh2Y3YvlSPRbuOly/TghivCSEQo58PNzJfLtQPq051KK6XWxoTRdi8lbBssW/xDPrhX2JBoMt9by
mOJbmnN6D7SVSBNBHRI/qAli3kWvKvAxy0G1q73ZwPHqRw18PMLji6g/OnG9VNy8cOd4eVpQate2
r2WW6ccTwbHKSF/DlhiJnI3rnhK51YXMeYbAKJOq8pFq5Zbcxo8aDMJjWSiXdhqbwJZAbdwCn5Im
Wm7dgiIrS+tryqsDX+UPwA/C0/tQCaIWwy551Jawbtjk2PNBOvNpf8zYztX6JVSW2bdonqThMPpl
RWXQkVrnT+ngsCFk5s6Cf8GFoWe7VJSnLmoDBHBUp2596pulP6mZpW1lHO/a0HKZfTMvXbICdUZB
v3BNzlKbaGs4Zz3fRmn6Ki3tOspqODz4k5KeMzQiUsRHweCQXFEZO04hx2vyMsPvRSgeQs+Mi0St
B0VVyD0+QQUtaNXeRgvQFtgGbC0FI5X2Iaumc9hjxMqy6qmJCPmunTdEBIPflWWy0wi6HIDL9/Z9
3+EuFtlyIYcOYVBBjrZ7iUJV9wF8ZHuZysivw9YMSB2k+eLOSOTUc++G1hV7Ni6rsj0ZCTRBralc
5GMCyr/hEiMen1W6QoGFDestWlIWoSWr56Wafmpjh0J3rUbVJk+DyBFXyFeOLqRwOhtveZKoZyOy
zj1IUNpomnbdl5Z7Qe9G7G7b2DsEDxsRz6eqDoMeMjmnkvlTBTHs5bZ7sVgHnm3fuxg+n/QREYKB
wh29d4fRvSYcfhpITVVjcnI7yBxnhf7TPaKSwY8k0Rtd21012bKzkui2gC/l6YN4minAiV5zr3QR
8X2VxaLSn2lJ3zXKbYHvrqyiR9J38p1bog618GVBSYoP7cJ0OmSVNvF0o8HdfyhoNiaOTo5usSwk
W8c2AUfS3opqTndpaa8Cscq5VeLsOylEN9AKj7yTJ87EC8AWHnnnzQV1v49mwVZIrFLAePBgkkcg
NGb2E5K/wFRQzoYuzUaC5lBoJDsR5gj/yw7greGcXG5AspzmbxxWqykoCQb6Quce3hT3CjXdjOrc
3AyJVl9zNbhoXXtalasbtDL6xhnT28xV7CNzyQ9tiLNgsJbvloli0NJIkZ1yxEF9Vt3STGOTbKZ+
i/imurUy8vBismFJa9IGZ9tmizjWZm2e55wY+0ohvwg/EtCUsadBM+O+ZMqF/FW7yS2cKUltPel9
hp7G6TbCrusbDp5dKVUXpoljXndrbEfJHmyb6bVmFfeOKdmv9B9DvfxzKvGLhJCKWKIZyiQ725Sp
fDQJ/9xHkN6QMGwRnKHAE5uul0+69S3BmnONhF6/jntU+9XGJtsnzoNcfSMPW713KnMteBx51JoF
v1iD+3MWc7ZzumV4KEPyIRdn6q/TUlcwfGeHBuXsxYz7OUhS5xVJHRfFpHmSNMfotrPx9iWEb33M
cYS6tV/LOeaTTvU5Vads44b8y55gu1Nch5tSvR4ArB7J9JNek1F02UMgBtygjQxUqzKCLOaBSC3d
5co751xUaNH28kCi0EHVlMuI33NgZlFDHRHJ46pE8YdG7GWjpIFJeHu6UCDThH1Gwdhe4jY2PaOw
TQgFveZl7bAjNWifpVrthYZDlCHVv17sGyTCU71mnbxkEg2iSeboqazafhMmvbEvDTemg8C1q4LF
f+G4JDpxmDkH0/pnrACvqjIZJA4Ik6xe0q0l+pbKL1bMo5oxoAjNNU2H6HF0N6dMlmf6dvoh67OX
ZoZJNoCGPGbZeCjIu9un8HC9nmC3jKwb1NLaglgVU/qHoxI0NIr+nK9fu1LwlOitPA5rioI2z8Eg
dL7L5t3VQtIrGR2SU2WO59FhkSehjeMMvn7hGMNGb0R0LLT2O6b3ltmj9REDFSM/8NjTTx7jUtkO
fcyJRKyP36er46XsVA1rbNG+S8d8I+3L9TN30B9qZ3xgGdz0hZVsaj364PYjCADojjpCmhMhoqcI
eROTZPrB7jwmQUkCGFeOMFAB62+01PDiXhkPyDcwRi8UlFWhX7J0uqFquLai6FkhdastjGJnLlG6
k6k4FlFSeo3kLgC1+Zwb6tElhsBXBJ4gKFiFR/uTTrXi+Dq5u6iouVNh3tX1S9wf7WJvZw9lRkBk
c03ZuiFIcRtCZeLst/KtLeGekCdf2ortyaYSm4JqmEbi1qmbi6GC4TK0W/QGOaDoLCAOFBKc6V5D
VJm8ZZwmjIcfCtyzgoUvx7n2gBHTlYCIWSXtXle7GzQO92ZXRAezH6+1Rh4b3N2+IearPmOCJNUf
IVAX2ueJuZNJR3oG/8G1vUphM6vD2w+72Mv1eZMTpt2oP7lu7wFPlQyN+q0yO/cu+mBKq2sIZD/a
QpVbjLOlp1ZRSMIQibEiMsfrWYlOzUxpVxN+1kWm6uEJ4QS/KpT81o06jD7sXwvJIPp/U3ceO7Ij
Wbb9IhaoxdS1jHAPfWNChKRRk0Yzqq9/y6sGLysb3YUeNlBIIIGseyPcSbMj9l572lXKzVZzRAb7
GPHNTtEqCAjo1PKWJjtd+9C8b7j8BvO5BU5NbPMSSdu2zEFseUWyjnr9OBTVgoqJOIqeaqmLo8t0
2z42EUe0xasHQ/rereejnuxVwNeaJEzKqpnrI4jFty2SM17+iN2/zXi4qMk5ilimQ/1RrCMDaa7C
5AKNmjvdeNVe6q8hyt3D1phWocMpoLN6vk8t3q3BwSiQ68DbM2x5i9r6WvfMR8gx2VeaHVWybWfC
f0gh35Ze9Mfhj9Q83IODHl7p715wUUNyld6m8O+iqNwkZCQg8z63cbsE5rspaB8bzQFg/QHNjQnY
/xxE/J5wyfnNADhljerkaZJn0l7O7qihK7lLMh53uidwPI2PZO613MlZRi2ILRsXz1oyhHv0CaLd
ujUJCaJtmcv5M8+BOT9GLHuf2m70HhswuEvDSawnp75xDeO4MtgSWSTK0DUfIH1hko3i8iZpeYcW
5S11wXZucr1hhbX6mtGRMMiGuma3CkTgbOyT2kh2rRX+RBWHpcVWF9H1XBC7Co8t6ycSxlqyT/LS
WtrutOjRqxOmSVvU6KrYtyWxRr2+z1Pk85aJiFwWpCnjqb/mWh6MIrnKjPTN0L0XRpEfpCi3Rm5C
g4zUETGMOEQEqm7GMHnNQeBNMt9bCSaSphiDNQO+YJEwalpmHTKk0hyPJVPG54zcaSz32EsCOlGC
Gwk8G6LHgDORWBXyzbuqIOcU/fjRsNUuc+Fw9vNDaaN5pXchC8/NrkIJFmyRwe/UpJRXdmScGtFt
gOjdzy1x9ODujHTequlLxeRVkuhFepcGHO6V0JgprQk5qjd2Z2/dqXoIoaTZCgVH/t0psaHQ36kw
56zhMNunWbapdL81Iww0DORQqLD+9jdR5lB34Ce4+ZS9U2b1y6Am3ahZCffJJxHR4YBPRHuX2lgr
FD2ZM3DgwPn9EzlVt9Zd7i6Vzu0XQ/nJ0vETupuBqIpgOWt+OzMC8+8/CVBguQQsA93Fy++Em2wS
uc/6VTGevEBs3eQrojGH4reEYUeL17HRsRde8WsTt9gTdErQ15pksDdfjRtHfaEDM53mrcjkRzwZ
F3O4CQ+cVYJOasYg18DAlepU5PbSTD8q4sUbGlAykjh8N5nfrVXG5ceYpvDRL97OjZ5E6CzCgZ4e
CApcNQEcxtZL46emBZgWW8z2cmSwS5/HeT+HNN9kPfrmQ1YEyaNMuvZSlYwMm7nt9500oi06D3tp
OzL9NKPY3VaaJ9rQHEhL2Q3WmhV+nS9ahg2sJ1MzPOZh7N5EBvyqkyASqNHdIXaqYatQqK5rMvde
qtSmnRs7Dv/MZuIY4atbj6K5d7PK+tNjK6XUGAdGu0Xy20Ee3Js5B3bmmvWrtlQ/UcGKcS2zkOjW
IvaXTp8/E2FKeEvmAoQYgww7ht1dcmqDp5EKf5lUxcqxOlZ93lsbxbugrB8zaTwHCpcuc9Y/8dSs
YTyyFys4SGtbXzs04NxcL+zS620NNQ84SBUvSnoGUkmXOCMxifAkH9D6tqs8Lr7szL+wznuxe3dv
C/Gb635JYUWfKQkyIpCY+uVBheEhihn6NqN3HwUMesk7vDdTXpQuipJ1w26sid846dMVyGgGxpDh
aGYg6TDCjocRPS8vyiB2DSsODEnDwnDUdRrG2/q0vMhB7eYIpXjh3rde8A7v48EZjAM4vNNcyG3m
DZKBwZDzLc7GLsmzS1H7AUVi8jia8Dod9QauaYKROt8Y68LbwVvdMDwdbjGDj+3oXEpTrEKDkXXt
OMthZCOp2eFY+Rk7gcnIUH96+a+0NFFhVPpLWlbUJcx/nRvOlbb0VwmGW/HA9ZaQxxNgO4TRXCyn
kUq1gM8qDHHnOvoaKmSyONq2zpi/a6D6EFObHx2LT8esqbX99ABgtdry5e/ixFPkHY67yrC2jstd
PieHyGcnBPeEXXdyzOLohSrxzrGMjFIhvYzESRViugMAQgi0Ny7SsjxhXj8ltRPy4iFK9oPbcWwR
Rh2TozdM06LqGJfULb9oHudvzRzAACbb2YWHGjgxlvdoBR+32DYe/Uus3qemvM/irmKqKB6BJPKh
RJS/U/+onXlJJsV75U57V+l7wLubhMFFLJpf2zVM7C/RU1ojq+haJr/I7SHCrVzdbkMoPbtgqqaN
KkcHf7GN68XFhT0ULiJftNSlcyGPbu9nJZ6+LvmwRBniMjPeLT0R49RZv5k1RcsqCw/sxRMcS/oi
Rus+jsY720xIkI1Xfqfe7FvKey83RjA9BNFnpDdpYd6xS4ReDcaWRA4QnLCLCqyqikYoN/tdkaU/
pEK35NISjrbIzD5Z2j3lhnUuWGG7HfOW0t6jKCYesHiY9GMY7KfU3oVVeR3LRzs3Vkr5N4WAl7BD
8+SSjpUeLs73STQe2ynI12KwPeK3PJYyVXoMZniDrRXfIxinLbIYYc0zSUU1bS7jZSpdU3XjpmmD
LbGOYG9z/yiMRizBPKPUKf1vQv1OCEMePZ2ujRnfWa0hm5qM7lTnsK3Jpo0YGaL3XGdLYpjfimY6
FIH7nUh1qIT7wLJ9BXbjzMDjQO86LRzc+IJmcwGutEb7WhI43U6roKq3hJJsddSFLIoklCSl7W1l
2Uzbjb7hkWM9SSlGjnpNUHhofmN4W0Bjem6b8jMOyuMU9T/4+74NI96aOk5WRJ+Ipa3llwqzq+G5
DKa0fAApy4XgQyoYUF8lpygj9a+ECapJiBa/pnHDWQc/OGie5ZjfeQguliof7Turto+j2dyLYSaQ
W/ZoHKKSXEjOUT3Xx1owj6zHgmFUVrxR6JJJIj+IxXobutjZ0kYex8F6IWj+t2LLuyC82WAWbjyZ
vNoW0yhe598e0wJFtvgdEjtc6tD/YJZ8Mz+6mrR67Jhs5+xwuoQh6Zjg+G+6jaCwNmz8h5Vbiolf
MZ+x3gRbb7JPWVXeM78j6SYnApZ4PiLkETWJHLeSsKbfFEc6Bz5uuiHUq8JkbVt0zSoxElKzGrJO
GJ8tOltNHHL1zHlv7MO2Nxc+shme4pG8+rJe9iSubVGrWJvGj+4tLCWnOBdiycdTPnfQA2vb+JyV
QiYlnrQRbC0ICTAAMrF28lAc01tcWd2wLUtsp+ZRtEhNRh8l26ReKtkw9+Y15WYwtg2Cn630e5eE
zfTXy6LHydUMqTOb+V25jZL+XZH9EhIa3LCKIWINC2eWroJevldyPLm0CQKR+RQv3Aa9hu+9RESx
sjz1mHaAdofMjQWhEh8wBJ690RXHaozsFaG73qdjmL+IlzlOrY8BMzENdvPHTrNTOo0FW4nktp36
VJ39p0YO6bFRzZS3NPzIQmLUosh4mzH2rkgRh4Rol6d4xMCRpXukwBe+qaMRIVBjtXTJCnfVEELU
2OwmCrQQRQw1USBhP0fiblQvaZAR6OH7e/x9h2SWu7btH0Jgpnuz4a3yrPjJUz6iCeI/FpOFxjEa
Dr4zvnlZ69+ZBMqu2Ow+zs20SKLyaI39nUqDp9bmIyS6KRDwB5iMLcgxM7aK1FIjcf7E9VUaKOCa
aN4Y5BSzoWSvVYoH0ks3jOYWxO1eLWSO8GFeE794b2fhbNWQPXZG/tUjQ4yDHwL6Fh3L3wFGNlFE
B1ttjWHb5PvJa1AxsI3Ni/PtjcjqTSHmZZI9a1tvIv2QMhcY1rm7miS9rcmygzjwmcmIMyFAnJgd
qTK1DxVO8QMA0pMI0ImF5vpZREvQ+bfNe1kxer62whdPaSviB2nyiyJONQ/2pNKfIK/mHRlGxk8e
FEBkRV89zogifx0RcrnYCgQtl1A5pOIuLb1hWkHPcVnBTuo1R7Z1h7C23FahOaE00NmRXKdwP82t
swnJ1D1h1BMnos7FZ1wJyW1O2+rcAjYtdpubMsY+bICQBRKXx2+wKj6IGzpLL/sIWnZKtqrB4knF
wscI7DUiwebUi1mSMijyu8Apzb3V9S9dxcdIkK9Rrx2jegmgzLE0t7VzsGCysdjMvyVZkxy3a5EY
m5l0nFH7K1FZ93UnXqewR9nmv3QpglMrrdpb63QJKtteGUSowu4vmqc2842rjhiAOh/Y/tplkwZw
A81z1uSXNvcWCUHBBkOIHfMkY8umuVy37uzs0l5d2jR4QNWWPgx+s4IUgJgKE/ZBop0G6tyJRVDo
u9q33tJUHWubGChzmfb0HWxoFFtoVd+FWb7Np2QxsquCpPEWmuchxgs8nCw/2QTsXhL/Ugf9jmU5
M5R8FZBhO7BjFMYu08Zqctp3J/uco4hZ8gvvLaRaOks3md+plqeNJi3STW4ER7tDWhNO84cTxEdl
0up6PjDTmMU7hWJwwNSwZlpyl2TNHvMe0qYEFaGdvt4CSG89S8upkkBd7tbuSMWUVci0jEuN1Zq8
q6Odrlx7X5flpQ3cfhOmeu3A6n3LET1uwC9wwaKAHAqxGuf6VVTbvkmPdTpds9tQaeCRWAunkLCh
I/ra8YaE7x8LHZ3iPowWiYqAuobpuCe6LFkDqPwjy+ADhhMqYJl/xqYRvjAjFBtnjij6G5Evo8Hc
9NVtI4CsLW8wv/YuqQx4eNZWfitYJNiCNuRehdUYLAoMn9ITZ2wWm360Xmclj51Cs1t523RKUC9n
0Xdkc0gyXzH+BNZo3ZjPyTnzW4b0xnwkW3jbF9M2N/yZfjgPF2k2QkbvbIzb8xgvgij+Fja7QIX+
1Yj6c6vFKVA/aWci2XGpj1wP0r8eiw/uW14e+H9TPb5B0ljXFdLXkPucpTl8wQgUfd9SlZXWV5B9
yaZDkW5H5yGg+Nf8i4eSdOFRYReNVMvGJG4W1GXGUTKE6xQK4B0auwWnc8ROImBGqut1EiVPk0rg
p5HG91NKIrNhI6hVYjUHhABncr5e2HWLpXaLASW2V8LIBaHNT8HC9p92g/+V8eL/mqXiZmn47y0V
G/lRff381VFx++//5aiI/oFL4EYOcTFIYNS++c7/5agwvH9glg9BxoSmB6aK7Lt/s1Tg4qEI8Uhf
dnDz/n9LhfUPx4MCiMf3nyBS3//fWCr+3eQGHcfF00isO8YNYMvBfyHXtCjUYzZTN/Uy+xYSi2fU
RV50qGTZkV6rzf+EXPovf6OHA8pyvBtJxeSj+Ztt3SyNRnU1ct+iktWSqWXAMmYYLHNZj1I2G89O
5+tfvo3Lv+whf819/BuagN8LwwjomlvM1e1/wd88SzVTlDo2UdiP/lzK20CvBHU0grRZwAMO0I42
wdoP/Jg8l7RI3kCdGC7HJJwQRxafQ2NDJ0V8Nr5GyiGQ/H/+8f7d3nj76bDbUFNhvuOYcsK/+Tyd
Wvsx0jYywIGuMHWqOn8i973z7z2rptCbyUBfVR4RH6v/+S/+G9KHvxl7qXWjSdo8aQAseWr/6jBl
sR0AI+b4JliFYrsGWrZNCoeVWWW02txx6XH9pwT/3GsciNaxTXXULgu3gwzG8prB+gQjpnjwrJxJ
6n/46XAh/QW688+fDiY0xCFKS9zkDu/AX386d3SJj/XRQTcxeWuMSiz/It0OYpTM8bbItkyDnSFv
SwHPZ8p/U27Uv3Xo8izloOTftafSa4n03GBJlibcqb4RNf/xx/yn//QvpiQQ3WC6bUScgYWeyfT/
ZkpCqupHo8eHkXmxt08xTa75bbJjnhfmLjDlNwXEvGb5Ll9EMrifLSk9cuEWgbqXYVWcJhIK/vj4
w9MFQevd1RgDBxkfo8OFDmXr78kD8N4cotixyOHVnFZITa0PLanpltmAwyPKp1xs2yS63cKhoeYL
64tivLpRan3Oce27u8aONTqHRssqvzB1qBIuKoZA1yxC3LimaHNYOJU1+VrUBnBgSRNK5NgjIbTm
7IKiIB23SVBhbIqTnOG54nBLULQoP1CPgcTDzhc1hp8oGxlcyrTFjqULQ236iT0RM0Q8LsuYWQiJ
3+g+gUCzIV0aM+6MvdRNZ9+j9oinPfk4ATI8kkXAXkryAOmqe0OuKzWMH0kg/HIBSpiX4ZaamJ6m
1JtZzeKFWXPg8CfSLzBa783eZf/ZlPZVdlNCQHXulcss6NKzi6FToqXsmAPZJkSnhTEW1FdGfqNp
JDViQfQPCABWqp7jdgsMTTFXnO1aIuTn5t9Ohml+Jr4Xo3tkTSDAeaOSprNB+uMNSXto4sSCzDsz
9n3qO7b0YTc48HVzkU33Gq8cZVbdFi9WwERlhb4i/C6mW8q5Jx2xLLHWs1GB0vDZeopfgzU66KwE
6dbFdxXnNBJh74gdeCQt3RBMU8yw40jrs4SKcxgzJ16PXja/BTMaTcG58l0mveMi96rCVVdHMzkD
k2Wt3S5Pdu5MJz1lNjXsoEZ8IHGmxXUG6vud1sMABSD1F3K+ZWl2pWVdKYKVPMQYiLCcZ140PqEB
q5OFdGoRbXD/W8skqtqLlxDwuMADVL0anCz9DsOs/4iwoB73HimrDHrLZLiGuZuyUhkTWjlLRqm3
phKpSXZD2m3kyjo4RfhRlkYJz5Pgmo9ZuYb91fix3HRmnn1PmeeRnevnlF7SmcBpebpiU11W+gia
7Dg0av62CkT1rVbd1knt/sur7eyMENN8CpRZzkv893jr+nlUOzVI547A7nKf+Lp79aR2Vs5t1Fyw
WCMmxsUG3Snwzarn959GG1kQTQsaJtECpzaIN49yURLtxSwnQ9yvEM7CpyJ/K8RXUg2d9TUnITh9
lcb2q1WRW4u8shocJl6Z3EnP00z7uSc2xFb8+CrJnozMjX5bA7cYpAWkGEuaUyKyG9Oh4wiDFJnD
aCynPAyIAHKatYcg/TFzERdgZaqy17wmxjWFvJms4YWxvETMzx6omfLEXJsJHouy6zi/5mGaDwBO
vUd3zrzPdJyqe4a0Ixs/bBOJroI9VWN9qmswV4vG9OpjgyQS3UjrO5ABSW9QGz+rPGSs2m020JWM
H1w58twGUBy11eCpZu4uDoM7EYwW1jr/rbsZ4XbskPwwCYPaNh+M/DLKJIy2tywW4nzl/GDmbAmt
LHSxS3c35VdniPOkCOcCb2SQW98XFhJhNfrQRU25boYUwWJlcnOZ5nx/08XIRaPU8IYin4c1Rp1w
tjtBkJBuk0tYWek2y3OT/WesOsz3yr7myaxWfDLMa7vQXbq69l7aqCF6JZ1SbIC4AeZNJO2e6Z9t
16hJWXhlIglyktTc9DDpdtqabeGpU81Mf+9U5rTFFYpAmI1lh52+0o/c/MVn6KfOObNkvynLMY6v
ypqxQztEDPdE7trtA5B2rPY07Po6Ob4w2SnFsO76KMyPPXqmdT+N88Wo6N/w6aQM10y6nkSQxstT
PL87SefqBco1HChRcLt9ktoNWU+SX3otedKbfYqEPNpxIRvxvudVKFdDN4pNyxPLu527d12APgcd
7IAKwyRWyGfmaOeZXhmYSg9j4V36cNjDs3hit2uf8n6aNmi7tnZub9vA+iqL+aExo5/Oah4sJGkI
mz+nJLmX84A2Nb2kGG/3niQF13UkTXFx62sdnXCmCuuxaPyzQtO76dgVhfboHbNI1PzBFWmksN/X
Fi/yc0xK2aa1PX8DGSXbkUyFsQUT+55LDjpIkmY/MQ332jUSRvG1DtY53fpn77b4b/nTAy6e2kcg
yEfohk77UmcyRnTL4lpMoG02JszDgvZLVewvvAnZhkQRdNSsLYmHNouGdCGU8Qs3J5CtnTfWWJnp
mVQyDJKWgckoSAfJcpjPMk4+8DBBdw3j0HhsUuLQOJpFwqbUd6iynLLwdhAXzfA8gKUO16h6u6fa
5DxFrW3x4bJiHOZWxw9V68wrN3FiFtUiIbwFfUxyKKuOzdSovFOPM2cTqHTstlQZwxLogweWEx7B
XT7AYF+EkR7kyZmacZ32JgZEsIvsRqOWQK81LMh+Z4XSu2v9lsod6jPy0LoufcHeJ5iIhoU6+JDF
fOacgJ5jLV1Ren8YvYlobZdMWWcMwCALigTPc0AJ9czr2p6yyZzQcxphQARZX/mrDILaZebsIREd
v/W6hwP+HSbKuX1GwXqSFroAp5kY07V4bJ4CynpUVEPZkUbtQIHZhoPhXgMjhX+fRflvYyXGc6sb
hhZ5gZ+UlV6SrGcXEXEeBCj4k9x+Hn0nfBO2W+pDCy67WpI049Z7lTI/JItpGrbCrIm1qjCRjj1i
SHwY8p6JSCV2XCTFfWhE4x9tl80D2B8mHaUZgsEpq7PjWa99mLG8zF37jAoxebGnoVxoYSvr3aMD
PAK1RDMYF2x1OicgwlR2aEpj/cUn6/1RkFOPfHE8Mfx6sVyV0jYIkC88+YpqkxWNP87OGlFMAbZZ
fo52TXI0bRyGZd1QwOdsM/LmliCJqd9d45l1hp1OCuu9yVnQhTKPDlZbB6RM9/yc+eBU1SZ3e1Bx
eQ02shbMZp1xPPglwjJ9G1QNTY22cWjS1yyg6JsbPzyYZdJay6AZ+SZ1dDPrwJalrrLy4dT7zjFN
sv5Q3uaI8ezzD3MIPidTk2rX8LrpWJPwnUFNCufJw0vYDXe15RwHNDAPuvCGm9fV6fcoj5J1azTh
ZfCU9ZQLrzqWymrvpqCZLmzr3Jt7sIo2N2DSmlgxWktz3BsA+t7pSslci4bxGnFhbEMzNGJMHDha
hQOJyWwypEyeQzNEu9h+V7Ybn0ilsI5SGt2zQ5u+w3bSHspIibM91MmlNfNjknX3AdjOE/xmE/1o
gnk/MPZVJvM3P66HD4/xyzPQkGFbFP6VndSW+o2ocdA9W/aEYLqCvjhJ7XWMcsqO5BDf3litpc+z
UQYrb7Yz7jKyyGs0qpsC8jhEXoNesS2bJ2egPa9DxK3sEwnJC4Vgk5/jPpyaE7mn1hqNk76LwGqA
MimZ5QWFXKo2DBeWM6KsyPN4P/hYyR09TMepa9Sh6QcDuX1pIf6pDChsAiV6xNfN997KbIWIOmC6
7SK9TdpiGzrNfBxQR64q7X0KQmcoQXS7HpDfr8s87bd57Py0LhrkDUsfUgBjNz62xpwthEBXX4nJ
vmffUz+Rplady8pEYuYmaYCqwKGQnhD1si0aNmEg1HFqAn85GhNOxsDwVg2yuWMJxe9JzPlvNITd
dzlEBD31I2EIwk4wzqTM6FI9xFuiW4sbNAtbviHY9PpVfSpF+T3Fdbyh7K6Ors/aPLAV3EWndd5z
J56WyY1dOcmuuwtY7SxqyC48U366FA7qNb+i6IhnmvTez/iK03zbYYy9auiZT4Erst2IJ2tTDJA1
WS+30VlneBsqhDNk1LU8B47MkJFMzVdEUfgTSPwkuseZghvA3pfwJ8/w//Lt1Lnhc+TeUi2VKoaj
UeCjFX3xEhKwscg9r2QISKxoH9ny1arVylBxdlB1FPZowXy6Kqvn1i9as6RnGZKTIVlfUBCb67Qd
5xNCEmszYNvlOxkXOHscIJ0xBploeAljD94z26P9OJmXzoUz4RjczxYhBhsGhFsxpdXaSVXZLNuG
R6T362ll2hbHC2zMTUXKDHL3EBcRd8tTmqbODmpMug8pLejlKuer8M1yU+rhwVGNN3EXYMI1U+NS
JClrHDv8ITzYPvBtW+uQq2UfpSkYDOS6slV3E6yyI2cBXdtglI+UavMud1WxFLbNXTqmJxtgA9v/
8hYaBEdfMw5nmtvD4EQdxPWe8HrvmHrFG+riP2UwiG0EUuS1ZOF8bqeeoqoW/oJ8Sg3viVCZLo8+
uyh8tPvGQoSfyWXTWIRKWYihfHvaGbxAiwpR9mmEcfhdMYJ+HcqQj2BMxnEfDpIV81xdiqxA2D8E
efCIioVcSYWdcOGXJAVR9MQ7b57fUk/Mmw5JBX2Yh1WNC4xNRd8Uy5nYFb0neneEhqG1qomd7PkK
WWnVuE1omNyW7gBfG8WHWVSfsapfi3EMv1uwcEf+j+U9wjLh7+NWe2c3aTJkSFK6b5gjUbcThnZn
FN70kRuWvAxWgwQEHUWLHcv7cBvzxhFH8nXufd/9QKHaXHzIKyCQDPcs7cq5uEhaYQHSWQxWal7p
Jb1DHObVtql0c4DL1AA8N4S1J/1WH4wqHM7IrscryGF516YR/1oCMNDacB5RSxhMNdzhXbq99VkO
qlyxBtdy61UDKuu8y6ddlFcAPoAuRHv8gB3/oAnonHZYt5R1z6hA0Z0C8l1HOpy+HZ7w7eCFuHuD
GiVWJ6ziCEOY/FhDN9uR8J9qHRHNyKngupZamez3WXeMY4qyuytx59vOoNdx7VF0zip6refCQueO
J+Cnx4tH6mfctteuKbIXZ+ZvWmVNr69xYKB0kqz+ijyXX3E7Rrvcspw3knxgLFfe980xd3CniJhd
CHhPVOyPaGvSU5vRzC58Z74OoWO+Cp9SVjSj3pmmKT5zN8x/GkQRjAQwnzPS2dZQWQ99OUcnJStq
JJU3T2HfhlczIEYv46EhnvS27s1wy44NePdKK5sdemI82EN1HScyQl1PXzXhwF+IPhHYlfWAU3D4
Y5kR4GNhmYq01NFoPqE09uaWE0ku6xwk9YoGCZHHLSCPjaXRvI0S5T8kVvTSfoYjkw+cbbSZnNFp
Byu/MAjOQSboH5wKTwn44JLhB1UsqCj2xssZjC6OIsdFVjjJKX5oiinPd70TKZaEchzZvE/+TzD4
M4KSITuTL/pYOvFYfwk1uqiZEeZX1jUpg35ioANdos8LL14PXjtYpGCY1sHSsqU617ONiugGQSRd
Bzv5S8vg6eYpaMxPK2p8RIQgKd4BQup808s22sYK0QAkrtk++syir/jUmCyFE/yF7eS6RmRD77Nd
lGfIV/N058ggwWjWF1THYKf98Oi1fQyeVmLR3UVVHKl9NTNrOWH+Z4pWG3Fvo7P2bNBFlmUgPQlp
sCw8CVtuPlxh9RDpC8dplX+0akiZcOdIrFEOAVF4G/ABAubP+8L/ZfiWN0S0TL2aaF0zxeG5MAo0
ChunpORGgS0b6971QZxxsPRdhkt4zL97yymfbBoC3CuFfgAXNcbHwB2KF1XK4oXuqSWG1yzd91nm
Pvq3KvTmO7Ov7XSbeo3AvDC4d5q37KZesqFpt6NIyzWK+fmc1NPY7ckIuQkBVNxdJJDY6hDYWrWL
umILScJbecJUbSD0CMWt3KyLsWKVLVJKzT65Ci/GpcORgNisE7DUllXVFL+RZty6skiR956tKFDF
FpMlZ7ogYoWkU7thaGiHFhYccHBDjCnDhbJomWN1I6uBNkKP5Ac5NAuf5YG0oaui2Z75XjvyWc3F
3LVwQWZUfis/8d3+QaQ2hrqx6/jPA8rOCuFpVzzFDY8nTHYTsXUzdHiP8llZpFcnwkXzCmoPDAC7
aCZDMWPqBr6bu6mT22Aks43x7GddgNbACvQru45h1xNH7T34BLcivfAMEk282L+lI/FaPXqVE56p
yll7Juwelo4eS4G7lK3TsuOBYF9N9RkssyQfECdqF/qBFYKHXxRDxgAdWQyKScjhM5KbUaUIF6jA
VlGdDsF1dlIQz4swTv2907NzRLzrDJfESww+mQqgeOnPebX0M0Xuw0jRxrCJsOCnTLgBVTI+2QSl
ycQF0rvp6O9nZNcKvH3JmTHWzbdwpYVqaYq8Z2Xm+WMHaeIbyL5+8e0hYvzddPcoIqxuYRN4B4Xo
toRFnTIOW+3Enrvz/Njq9qLwx3BfS8mIVkgXvWU/eN2pawsoyZRVF9t20PvqvipwMJn260RM0V1U
B0immhbVPhdq7T175oRFR0ZEES8oloEAtEO0MRiSc0uPZAfjKgj68jVVxJFT83RB+ttHPdN6SwQ6
33WDS8nP6LkqN0xguuiUcN9uI08SIp2G8UQCNOfdB+5kdJAOJkOeeCLQ13oMePqc3B4OcpzTN3uu
5VOYOOrOknmyZc7AI4MJKAhXivox2SnlzflxJroV93hDoPcKr2RZrFK35FXO5tKxtyXRI5fCMCz7
4rVB6RzBcRdgwHzPLvZ4vSoSM/oWtb4ZJ2O8ChjET0thldFxrDqm9CHscnOhctIMikl5Bzy1UFbI
zPGqNb0aD/eQUe+vfDQu76l3KztTE2E/SX2VsxS15q3AhYolOtSlsZ+6nqN+KAJKCgJWmQmmIuJp
Ubgb8DF2lKvxKMvdLMv8rgtVZN87JnmpDCQsSivCupHFkWHKryB5K8mZawzaQPufzztZh+IHno/t
r13avDubX9JZNT0LzrADl4qeTtbvnTc4AJEGH9Vj3KnikVHu/6PuTJbjuNIs/SqyXKer3a/PZZ1p
VhEeEZgIkCABDhs3EAz6PN/r0xuUWa9737WtVT+D+sHqc0gpAUFmoFRmLRNMG4kKhodPd/j/c77j
3SWNzD5NoonHXVqb+a1g0QmYiXiJW9ggJYgsn3yL3rJQ+GjEWSLNTWbjlvdDOzemrFs8mRRXTvVk
KNlYdxqfcAuRORuAsUTbphGxISthRvql1Zb257Cn5kwUES+oAsiC/2ERS+zcgdjyVYIhh51B6QMI
Ma2wpMg9mfU28ypWr2mjFRe0L6c68C3LurTwe0SL6UHfDRI11MYJNWejA9Qxg6Sp8cqzxQjlqS4Q
E6NerExIMPacM2O0MY2VvuzJvq2GfOrWRV8P1SbndAasf3PublQhmitCRxjzmIRVQJ1jDLdscIry
QqXDcNFZs8c+0ZXu/AGUaHU/ua7dwSfG/XMOgiAb33RxGbE8LQbRrCe4JgM0vqq5GYjUwFxYVLQ4
Ji31+uuHBhaRJ0Vxqs+JhRyL/tfnqhv8yz712mnbIezE9sMcScPWr6O3WdoLcdKjWyLTAU72ijBl
/zaD4gPfOPPktQ8x1jj1WgTgm8SP9p2PMYagDtZ0VWL5pzEkcIZ86clb2w7nMWhVa85EHhXEmVcN
U92qbKzhImyEX2/rrvR31Lk9OkSY8OuTvhPMDLGTI5OLyvIiNEQZIq33EaoqtwPBkfqyiS5bXE4h
Dqpxlhf62KMKkRRKxHmXuel8UvUkWiz7ZzM/BaMZQmlCAdlxg4r2a4tbRdI507Lb2mz06XwYMxF+
FND7GsxDY5ifmp3Ryjs90bP5VoTL6sAzyB/Av9D7LpAkV2veWlChY2bBbFMbEt2qU3mxFVABSoDm
dNR9+rBhzqB/koDz4CqxvRxqhZ8DrysCMWuOYSIj/WkL9ZqCfNq9KZpE3MAAqNwN+E6S7fWqi+w1
kQrKvlIwxFjNgTnxev08QzV7raIy27aUBt+jZZvvo0QPX9kEp7P9te3zNonm95ZdJaywu+4azVR1
Uk+Iz+zIoZEjHe8kY7l01YAxRPFn6HVQhrN7wWKOI4kaSwANWfetZTryPivciMfHT9ydHiNSpYWd
74267b92M5Ak3qqJjJK8b66TtE7980EV3rlTN04baNkwJIvzzl8PUTjhyBpxxKb1RgofXWYWz+6n
0fLDj53u+jcaS9/AlWmJBY8Ug1SL7D1cRs9aEVcmXvVTKk/dHpdobJm2exIjWxBnSzsuBxsLSi+p
UnnCYGCfsK3CUEOppPpcx7XDAK4GbdxCWsHmrpr4zpyt9ETLRyoA3uCfO6Y1ntkIN9aOoflnU0z2
QjRm7mXs12JDHCj44JGkpSywRtvS6IGExq5AwPgW0rGj08JaYjkQRcevvNkaT3IqhHdCdvHacP3s
ijeIeAk3zllUunGn7gcICdQN6ULR7+7TC7lgY/Go8BjSkU5AuUbsdLe93/jZpsLvdjVTb41WCUls
u8aOlqwTo+6R/jVh8Xa28/grbWwGO6NnxxYXOjmHlJTJQ22LmNiOPpbYnSzgBqxry7NB1ibMmwx3
cZOrittqwDbsk/B08gdSJzxPfXTIXQ5Uo9oLMc/RKdgp+mJG+N72KG4h5wyxE7hGVdkI8Yf2/TQY
X73EIsZK9TekK09MhVW2mahoXdA6na5A5GXjWrPa5BoGkg2KzUPkRtUTITBe/DMJzYjauabexfi5
76Z8qC4M1BWvKaby4M9DU24RxevBaDc8G36EbxXoXDKv+Wl+xPpKhKe5q+OvDns8Ya5TO1Xg42+M
P8MjglsC6tHrW3DQWpq0u3geOok0QlMB+uYUvwG743WGSw7feHGBiAQrk657cB1pIp4IrhmNajb6
ry01YWur7aF6NYe1f8oGOb+l4wBhIlOCIlsZ06IPQdKtrQHoQ1qq6tOY9MxiwxRXN0PtuZfJnE4f
/boRG6itiM4o0L8vDW2goiuZUpOqpWBhZnoSb9VAIWvVFvm5rTGTT6VABhnpog0Grf6KWrQ/scta
5sGiDlr/FYDNxK0OUc9qUJxWypJiw2V3J5hILWs2bN9naUJRqhOY5nNvKDfH9SdPZTmuoCUtHPYD
iBEECaSHGaQt46WOPpsxN20YqYHQ2+dzqPr7wRa02nAwX6WDYGV5/LBP9VEPhyUt1kH1pRus3Ozl
/9/fXSdl1P3tL8ZfSwX/Z54kvewSoS0MEFDzQU7NmyG18NgcuGXvPXNM4zBFWmC60+Feku5qAt3G
F/b0qG3n+LLIaTzL3lqqmWml04fSGbxWiIdki4FiUO/GUNK/NVhTo4Pw0hP6/ez4eqhychNPjv55
yju/ZwOV6Gxe3W6s39tC2tqpo1ExJzDZTyv7M51m1tC1baVfiyzHklH1HgIVWy9ZH0ypIe8hWdIC
UjaidGZmvyxO7Lwq36SUNbQ1fGvzsjdqdeOxyyXLA1aI+aZqHQMFkK5qeRJjUFT467D8bLIhdJvA
kDbtuZSNUfPZn6xFPKLVMHMxm1IoJknDeOcniuYpIDPtVA+nTKOrhMlp7Tr9fGqbpXM9min+y4y9
wudhHJjr4tGjBsvSamtqLC7XTWSZFjxPbUZ0rxUwNhFg6U7Qxrphn3qJ3oPH7crp1CF+xV+FcUcj
OLbi+gzSChJ4FmXm+1ImTRnUdqXti9IDz1uOo+vu6FglH528FEhW096TGys0pvucuAt9rUFyIP2p
Hzt9k/YjmoAmnp1A1lSi2UVWI0MA1THMS4QWNad5sTBgWx/j+2pBBJ37c8Y0481DSo6B16J1IWl3
yoK69lv2YxrRi1HRoZWrHNMsNqkjVU+xIYbxlBqZz/CNYsaGO4PXFXarDj9yhCJbgwQbdw8vx+/S
jr6rkDYUhxzu+/Ff7itgTkkUy7//17jeu311eVfsu8Ov+hMivZdo1n+uP11PCIu6x/rT5fM/609N
60fbQ5VG2KRJ6g1Fjn/oT03xoyAC1FgiN0n6dhbtZ1kxuf/tL6b9I1xWigCGbqJOJNP6V/np8n2o
BpkyDBdKv+5bv0d+Kg4o/MJm1PGAgyPKEwxC/oH2sfKp5XYh01/Rzzgmcn9ojBVs4orAMS9Xb1u7
799oWQu8rrZCLOYFZrLKMuh0puxqVm7bCRyhVn2TGvD510DW5F1lO/WHLlxK6RAxXLnhrWbCdPsk
LrclJiZr++hyf0dguoQXPRYAMmDrAmkv18tmEHUO9KVt7Q6V3qKJZMUAajmhzal1qQ1k22qCCvl9
V6SYRNTH339YhmuHhrluWkRPPh20/bGmypMzRgICXg1ME5zaSujF1TzO9PH6V0PrdM/IHZ+KMpkJ
OdXHxzyYKMaRSOdaLseksWqEtU1HgEm6acSn4ycnlm86vKhcTQsDPOJd+1BVqTPXwxBNxTpBTYwt
phLwmhKKXg2Vnh6E+ORb55jJgBVXKG8oASL7G2c1tZsxiZxzTavsExJnB+wBmQBRWMcmg/2QKGwI
VLPvdLvAQzGaiGponvnVa5aTAoUkSo78uQnW/s51Mxgeqcp7vITYLJ7eK8hUlgCVCZq1Q9MQwK2l
QKvHA7YF0zDGjQXc0IDKp9wFLYhnO9CKZgZmXbvJbhjs/HweegOXLtlRW/y5KP8k8WL72GLzucom
2o8bDfN/HTRRsRiS+5ZBHSE/pyiWs7UyAfSWJDx64pRp2BCiw6N5uVylYblefgSueBMuWAJgPYRK
PlzabrnKyXK9yQWMGrYoy20IdaLxgq6d4xYwoskiqI8LC3s7kMf1zKhRncF8rdgvj0QCBayRtQDG
y/jVwuFKBhjfT+rlYA14PaVvfkXcBWJkKAwJ+klorDp6aGF4dswenMFI2Ti96GIq/Ou5GEs2oB1w
ysDE4wOezzIpWctoFsbGNTA9r8YJwR5uOCNK304+oo4oHTcwykR/NpQpfAdnHlEZUv6gu9AU4/sS
EXoCaJL649aP1HXeKuQstWW/i1OSZV7Fhtt0rxHKDUYgw7y4LnKJL3ns6W6itRvmL/YMInSD8hIs
WO3643gJRwb3iD1oSbPx+m66xk8zI8Z0Jkz5sBbCaOfkmUlepoVYgM6MVYAKkrarrZVqjR7UR5ef
KqSzNPeiJOsAbol5W5lzaSAQgIczgQUNKVsRYrM126i+pL02vBPh1J4JADHFjr/Es5GH4OXW1C2Q
yU6z3b1FuxeNayBR4mscjoh/GITNPYxL2wggz5gIf7Ne3SGpH25roxqstUoi6sJRg8GxY2WYrEZb
t2FwGKaPIIbaxXnBTRtpDbFc3eCBpt2eNVhfbK91mnWlquYDyAB519NsZn+0jNfOMnKzY2EQL5fx
vOoEQ7u3jPLhMt53y8jvmrZ8+9disptMwkVdYwHyoW3WgE8iPQG46WM3X1n6CKva6TBnr0wnw3id
FrP1zMBnfPMGO67uMutBB6DZR9vt6RvM9kUMsRvxI4R7VZrFF49QraCgIsn4k1xQSWQ6EuJrjdWT
5g2poa1zYdmtvw6j/nqap5Mmf26PwrT+dIzkN1HrZPpk88RMeqg8//XCJLQGrJV4OHlQ9uDBH66J
/XB9ckmPFd4Gl21aLuDDQP271mT/tQXXS3P9uFzOf77q2qDyLQ+CVPgLPy+7hPcjKytMAbqDI8B1
DJ6Wn20/wvjRZYPF1kXXfdL6rN+WXbb/o+MRk+KzsPLYez5y/djuj+RJMsmTVO6zVyPt8e//kzVv
tK9+WZ90B/99xBBD/A6NaTo9/jIRmUDUD56bWdRIuJPUQLSji8WB/wGyUbfTjNm+kPPkn6F1Ls+J
aPJ3npG7O7OdimzlujnYB6pdfmCjUDsrS4yvjy7hL7/08S9bpsFHk/7yw3iWiRbCE8Pi9PCBdsNU
SwekBHQG6wauLcqphXjBDyUflbY8CorjB1wsLk8PyGrGNRyCoJiWXWt56x9tty19aJMO+X/g1oTc
ou5sz1pTk7fHj3KwQFyyywRXnaqS54olqPDpUWa4RWPitR5Ox9HcjeEMlJdUVkZSzRQ3qSma92Fu
gXvWa/X2+KEPTD7Lao3IcOxnJBovMVfOwRmGqFj7CljJxpyd7BNW+PwM/y3yVosRFlKRWe4K6Qxb
H+AEy1YPMdwcQzUoLN25hJ3mXEmz9J5Zuh6Opg+/ymdDYhqsmh3rMEbKra3IJ4+GoXIEuWhza06A
TlDLKjWU+Li34+t0HK6SRnXnAMwyUERGTEW019+j8eABNPw3mioge7SmS0n+mYu23JDHj8Vy0ZaQ
WBOmlWkI4+CGebO7yBjKMBjxZmxlBsBLT632bqzUCL0jM95bhVYlKyep9J1hpBJJrR0vqWhI4rtI
PhNcelCLWq6WTTXIN5bAAw/73NPnx5mdcYppzmzsFNQCWXLTuJE9iyVaVs6nwhtzPAb6c2HzxuHb
uBzWJdTJIAIPh+DhyyHo56cAHZINkWDsZvLeDBQ6sDcjYDZiP1rEuzENmXVczyDiWS/stIZbiuHI
oGUNSQ1YBpVfgctUC2PtRh+AzB+/U9+5MjzegtqVzWhBgN3TK0OT3W5E7tAiwJ71ppUhcCFd9Iih
Q3AyCSp7jN3+M7fjcNAw2RfzIuPXE7xTDKJPDypUbcJZTVKK2izjPMj/8I5BiR8/te8chW4d1jc2
8LjzvqkEOlrrJ4BqNmPWMaM7MnXWuTKL6+OH+eYKGsJm1HVdk4wInxv+9GTKhKGDcBQnyMBtv6pE
bJ2SuZRD+FASjrNKnF2qFc7r40d1vhkSOSxzIKeGBdEkzuvpYaVV+jZLRCuoilnDiR/b2lfLGNmh
VxN8OchY0IMnM7cRJ2ktm7oQYmG3budBDGvP09oqAG5GtdGgSvU2wxsX7ypzcNfeRPFw3dms1lat
NdXX4M0xMbvWPF6nqR1d8CiZlG5T4w16X/i5tWSRtSJwvruIZhOWXYpckH1gQTMq9vAeoikwxK7T
U1FdchltTG89ECuJ1WYLzL5HvI7uOoVS0aklB8iQt4iyQFhoxVBue6IdznhOUgRWrk+6dUYrulln
SYYeQSiXdrMHmIcGXRMRdzWouj/NRe8gvurL6IT6f+7tTAM9wBooVv5J2vYcbtBY57dAPxC6e5mm
9cEsmTzW8MlCfDJW5zS7trGQh1Px62o/fIsgiDAwK3XXSdGW3TMb3O89RIxOWDB5MdBCL3f70TSa
EyorQkfQEBF0qKskD3c2woSN05D3BI+hv4xz77nV7/JuPxmkl0cIyRQZqXwXBfinBwXxFikzqu2A
/bKzmUXhb5qyhkBMluLvHWYYBWnecSSDf8TDSPno/NizZ6ykwA0UvBC091t9G8agCGqztkB3W9OW
XVW+Pv6OfOeigtYyHZ3wV+pzh/nReRSx+52zJS3Fl6+yabwKYzcP6F+1JACwXHFkq2+OH/M719Qh
D5N1IQtDwzcPxtPKMmMtApUYFElibalNOOs68cqtSXDTyfFDfTO7GAzcJisSjOwArsTBwMNiTvWk
GfDMzLTG+gmLxbDsUaD3EzMwtt0zx/t2OsMdQtXSYUa3WGbbB88LEhNAevQegsKRrHcKz0cbRvmB
POURloxXqmGnV60x47JosJyFEH53emabkARrr9qRwdBXgUhb/XUDOQFhZNlNpx3+FfnM6/Sdu+Ax
JPqsF9loGmKZGh49bmHn1zinKthGTelfKJUUKKuB2Th1N/43DsXS1MODvmwgD9tcfd93flNGsHZi
siAGOkzQvaDK5gzGz9yA7zzPnmsvb+vSZzK/CW+MIZWkfeoG3WyHF2qmQzKz9KH30OEwHWSenpsW
PtHjj9l3riWVbHo4yE8dfO4H17Ly/WQkicQNFOgc2MuwuFsBNENFo9gdP9S3T/RSiXUtD66BQXDw
sl1/dNvicXbRzBANjPiOTpAVUnqeUShbaQ4FOCOz4vjxlp/+dACkSQjDwXQo4dMwPHigw9jMCt8p
nKByGnvbaZO88JlYn3lCvndWpungxF9Gdkd4T88Kx6dW+1ZnBwm1K4o+idqZRawuyXaDTZU1z3Yj
nWX9dHBejAoQMZb7RTjxwdogz1AX5aLEd+f0GtT/ZKn5lbjQ/K1Bh73EyIh2m4w2emfd2ECIVYME
zRJ29NpXnlen10BR/XbTeQ5e9NFxaCklPWCbCSZUth5ym6pUN7J66BtpnviznN+xgCfNARl+fk90
6LSLE3P42hVJdRUpmYtt4yom7NyEcrytMM00GHptzGRu1iSXI1yJT2Oqs1pBi1a8RshBY6y0u/wj
6WDwHS09UhE8vVbt4wr9KQzZCOHiYIrhc1ix6lr7YeVKdtdpc85+Tb9H+0G9k1sPnkyp5ibjbn/N
4i68DMWI+7TvUXJg4JKYiDDbl0SYIuejhNYZ1uICHavPdmXJ8Mx3c3u5iOH02tYSrEAIe/MQzHsy
wW8o4vbSooWIYAJYkEHtbwahpEHaOgfqDiDUx7KwF7LBIhZHTnHn1LIpNqOqxTu2DP37PJumaJ3l
5ElcqNyEiqlhdLwrqgyoaVd7sLQa1KBI5YZSvo97t6xxxpts6ZqkKoqApVEM3Bt7ZbZLRtdmxTSa
ElOnhqJsNbZ5cT9PnXZdQ69Kg6oJ+SED6xxoOEAfkIbnEX/CStC+L9ow/uqIfuC8siRS2zYZout8
gky2Fs1QX7W0fW9ZsUk0EyHgAHR1c0lRk4o5qDiYEbjnM9DCKBdEOq4jC1sxsskOuAVm+0V2g4fX
vciRm6pT5XjyJn9wQcbKQRAIIrA8kxgfyMiePf8aPC3C8Ab85rlu5DDfC8rTJIf6fsdlTTq0jehY
FmYTgRFrFp14Haa5oC+N/B4YAPeWD+Kxoz+Whqa6VF5FXCZBbe67lBy6Gq1Q5i3u0KI6xdoPQboS
frZLKzMk1WVwaH+nTXma4Olr1r2pR29IBBDvOBB61rFrq9sBv/81z3WC8jGu+31Ttb7aEVLBrxUF
kxy4IcC/Ds2YfHN88DqoXaIKYvFAZ33p/0GzORwskTkYoCUIXWjg2u0a4q+RsJTilXLQj7DkgOOl
DwOPB2aZFvf08aN/Wxbh8KB3PIMinc8G96B5VgrylwRNpaAusYOtjGJugjYXc+BNRo2owK63yqqj
oHM0+vFd619BF3SvBDc88ICaX9QGQvTjP+rbqYrXGdjPskJhFWYfTFVSK7CvFgQYNR6bCqrQ2WvN
Q9LXkED/5vihDpg4lIWAD1GTemi6umTAHxzLJxNDWa4ETA7i91xZYOxIoZBbaGjj28kZie+y3TLo
0x4eVJtoG/Yd1XryYHM0AFWRjE8MVB4pG8d/2LeLBEhJ9sOul6am89AWfDSHJrkzdCDI3EBvK5SR
aqBBYaLp3VZeLVdh5pRwnvvhmYfxoaDzdMqxmG/YajNmCTomB5Oc7mPJw9TiBDkUkLM6YcAnhr47
8RKltrPJtOJomfvaTaR7ms+qw2+nJ90nrZ6LDzRzfoFkPanYPq6DUgg7nAOpHUOGcm3u1MKVOVgd
Q3QYNbM38bvOvTqz4ny2t9miBls1JmFZa30Eu7prXaUuowi63hofA/0ZgizMs4hn+EtPviiDxQy0
YczQRq5R+mULHM+29E3Tsr4kRwnlxyk7Zca6Epn1WVRjBMde0uBjryPTvs2gJ5zQVhgE828DnKFA
WHoiFpM5eQu4IWHOG0yjoWCQXA+T7byHnFY6UF8n8pvsTJghL5NKLnMh0FL1AtX1qvAychapoDn3
Fc5GJhajk+NpEWPyX7l2O9xUVgOjjhxfLVnX1oByT8nkw9JqlGtziKouaOlGIaq3k664B8GJYLnA
guud5RSomNcSzTMIXHSh1FbW1kxccWWbdXfjzMMMInE2myvMjw0yO0k4ytbCij4HWBHad51LBWGj
xFgYJ4MntDlgZ/2qQGBUvu4ZU2gyw+cx1lWs57eNitC0j3Rn8PWW1LniuuvKoNFgviInRui7Hqep
ID5ONfL1WEn7S1p5JYxQz8qLfdHDqnmXAIg0b2Y/tsVJM1UxprgJNsnGLGtXIXILu1MSaptLgLdO
f9G4qW9h7w7nLMD6WFmn6UBzbDfFMku2rt23xhuReWqrITBtAtWSLLVaqs+04xSuhnUFwPAqgTHn
rGpEUu/0aLSpJMb0HribkUM4C70syc+vjSYQeqiLbWvq3X0chsMbJuro3uUhQiOdJVh+xxllqu+X
k0CYgcnLNlwmSmJYuo/sJRU1KxAKKcL/pAlPPbw+ABK7oadEV2RUCVDQpis6lRpJu00s3wEiWYb+
ccqhzldetxnKwn1XNYNb03DOAQEnKGTXlWvStte7EO6P1Ealb+eSx5Sou6zGlGaRMpBOiYcc1U4L
HKWhjGH1IWa9ZdXQgfxBe+lBkkoKaLS8fcYWv0T1qckM+NmAW+RZS5EJ1hG9d1Z6wH33IJUq0N1W
rRCdoV5W68TJyBFH9wScu8lj4PUzKZAY3gAJX/jlckh30rqTEmqMWvWmRcE9mSa8yCTZxStJS18R
aisJkqGfrt+A1uZZpDuifXaGFHgfen+Mce3c2dkJUY/xh4iELtylPsCZBN6zHrhGbn6Yy8n5qKSa
UK2p0CFxKKPFgNisZYUoR+DuywYWh9AEcKHh6SrHT4NGKTEwMTl+mDUQIzB7eOhWMNuAarTjssiJ
vA9apY3kneN3hRjoWw1nUXf6jeqI2Fqjx2/OCGBM97bbaW+iTsdWV+dJ/9lw4haakJvrH7PG1971
REcmywIT2Ig08XskVGuwdDa4fganzz8SFeB86IWv3tlGmn0deqcnORf1Bx2JGiB9YXXzDXr76HMu
XVfDNKgUOKdMWuMaGw3xuLxyCisZWafkAKHHZyldj820Zo8t25XnjGO1DolAAV3qjrmPlc8XG2FF
WRZAsMG1aarcuMpZX+frBosAjFR2AJ96UkxdQiyb6cxD/c4bQiSmONU0fN0bJUvkzMJLvPtutKNh
M2QyG89d2NL9dmaT+Rp67vBhLEpnac6W3k2mIvusaxrDDIg2XwSH8UzoR7+g6IzMRXDcQHsD/j90
wiKBDfwi3ZrJhOTODiNeD9UgytMoH/XktFZuA7W7L5LLgmwhIJckRJOA5+UeWRpORLQx+LbwTV1X
1a0RxzooN99KZpI5+u6LqWkMbV6UalegLbMFEUo6w1pyYdUaoz+ENW3M9NtBamQam7yg7Q6PEZbU
RFjxrR4KqO/+3JY+Io96wlMHIwO6P2JfZN9AtK5ci6jIwPPlOO3AmJLPPMHuPhkqpb3nTpOGVAmz
qLkEAytuO8odmPvEeGSr3jP8D4rtAkExUZptUi+lSpAXIGc2fqaghxD5ISFaV/mXxJhJ5DQ1N3sv
9ah50+i0GgL0NuVFQxyuiT17Jj2qUxZZQdKy4iQYGxt28VzMLfHHXjWC8hJVvxIsockmb+bPLcKK
/iSuSiZU2ROfSgZ8py5GCzxIYLs21VpZaZO7Cek0DG4LSN2Ty0JNVcr4ULSozU4wOzkEdaKWCYmt
S1BRaMTHUQMuaB/8XCh8QS34X35qcCfvALElcnqj9u10ve9ULn/rTN+1+1I+/P9k3/2uT/za3P72
K37gOzng6Rfk0TplkEfLzZ9/yi8fWLSef/vLBkNXvf+HVvLdVPNn9xXfUPI1j/7q698OND06gumj
f3v42D9uzm+fe3pOR37xz5flyAceHZAOyaNf9Z0TOmn7O7aBd4enpEq53IAIaP6jL/gnp/XbhfvD
Tovt4K/aiu+c1qu7aLprq7abf/o/0Qs7t6X7cezcTiVRiS/thrE/PHZOP/3vTu7bdp/cxy/sbi1l
6GNndnEngTq+uNv1zDh4keyR6b+4s2KXfOxevc2rfl92WfXSnkF298fO60KN++JzpdqXNhQuUvhj
J/bqLpcv7SF0aUccO6fL/Zd9m9+VX17YQ7iYL46d12sKAy9uneE/8wC+xvGiorv8Zd0raoPH79V1
Vfz074/Uqf9Y6P65V4WLPejYE7jaA/xq1P6H//HDw7/+9B8v7LYtZedjJ/jz/PXiVhvoI59Zzv9r
9+2C98+76RKLXPvYfdp09d1P//eFTVwErh4/q7f9Hv/kN5vjP/mYsYipj92rmzKR+y8/YFKKvlTF
yxowFvnVsXNbqTy6a799tf7ct+y3IsrP/bDvbP+f3qaa1dT+5+rMH1SfwJltPPO2vEq+fMn3P2zu
On7Z/qEG9Z1Ztnt0A/9J8eXX0fMPOrcnZuLvXPunduLvnNPzp/Tb5fuDzsl55mYFd2Vx12ZHbtTz
J/WHF8kWzfSxt/+nf0vaZS102u5f3nbjibnqO0/hZt/J5GXdL/eZ0fr//S8COV9YacJ9ZiX0loSA
hGdwm5Qv7xn0nilqPg32+m+NhH/4oAGQ4eigEeyVpFX/8m7WErt0bDTctfv9byls/99v1nMTG12v
5SP3+f6u/ft/AgAA//8=</cx:binary>
              </cx:geoCache>
            </cx:geography>
          </cx:layoutPr>
          <cx:valueColors>
            <cx:minColor>
              <a:schemeClr val="accent1">
                <a:lumMod val="50000"/>
              </a:schemeClr>
            </cx:minColor>
            <cx:maxColor>
              <a:schemeClr val="accent1">
                <a:lumMod val="20000"/>
                <a:lumOff val="80000"/>
              </a:schemeClr>
            </cx:maxColor>
          </cx:valueColors>
        </cx:series>
      </cx:plotAreaRegion>
    </cx:plotArea>
    <cx:legend pos="r" align="min" overlay="0">
      <cx:txPr>
        <a:bodyPr spcFirstLastPara="1" vertOverflow="ellipsis" horzOverflow="overflow" wrap="square" lIns="0" tIns="0" rIns="0" bIns="0" anchor="ctr" anchorCtr="1"/>
        <a:lstStyle/>
        <a:p>
          <a:pPr algn="ctr" rtl="0">
            <a:defRPr/>
          </a:pPr>
          <a:endParaRPr lang="en-GB" sz="900" b="0" i="0" u="none" strike="noStrike" baseline="0">
            <a:solidFill>
              <a:sysClr val="windowText" lastClr="000000">
                <a:lumMod val="65000"/>
                <a:lumOff val="35000"/>
              </a:sysClr>
            </a:solidFill>
            <a:latin typeface="Aptos Narrow" panose="02110004020202020204"/>
          </a:endParaRPr>
        </a:p>
      </cx:txPr>
    </cx:legend>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entityId">
        <cx:lvl ptCount="28">
          <cx:pt idx="0">21</cx:pt>
          <cx:pt idx="1">35</cx:pt>
          <cx:pt idx="2">75</cx:pt>
          <cx:pt idx="3">61</cx:pt>
          <cx:pt idx="4">94</cx:pt>
          <cx:pt idx="5">70</cx:pt>
          <cx:pt idx="6">68</cx:pt>
          <cx:pt idx="7">98</cx:pt>
          <cx:pt idx="8">217</cx:pt>
          <cx:pt idx="9">84</cx:pt>
          <cx:pt idx="10">108</cx:pt>
          <cx:pt idx="11">118</cx:pt>
          <cx:pt idx="12">59</cx:pt>
          <cx:pt idx="13">140</cx:pt>
          <cx:pt idx="14">141</cx:pt>
          <cx:pt idx="15">147</cx:pt>
          <cx:pt idx="16">109</cx:pt>
          <cx:pt idx="17">163</cx:pt>
          <cx:pt idx="18">176</cx:pt>
          <cx:pt idx="19">14</cx:pt>
          <cx:pt idx="20">191</cx:pt>
          <cx:pt idx="21">193</cx:pt>
          <cx:pt idx="22">200</cx:pt>
          <cx:pt idx="23">212</cx:pt>
          <cx:pt idx="24">143</cx:pt>
          <cx:pt idx="25">77</cx:pt>
          <cx:pt idx="26">221</cx:pt>
          <cx:pt idx="27">242</cx:pt>
        </cx:lvl>
      </cx:strDim>
      <cx:strDim type="cat">
        <cx:f>_xlchart.v6.14</cx:f>
        <cx:nf>_xlchart.v6.13</cx:nf>
      </cx:strDim>
      <cx:numDim type="colorVal">
        <cx:f>_xlchart.v6.16</cx:f>
        <cx:nf>_xlchart.v6.15</cx:nf>
      </cx:numDim>
    </cx:data>
  </cx:chartData>
  <cx:chart>
    <cx:title pos="t" align="ctr" overlay="0">
      <cx:tx>
        <cx:txData>
          <cx:v>At risk of poverty rate in rural areas</cx:v>
        </cx:txData>
      </cx:tx>
      <cx:txPr>
        <a:bodyPr spcFirstLastPara="1" vertOverflow="ellipsis" horzOverflow="overflow" wrap="square" lIns="0" tIns="0" rIns="0" bIns="0" anchor="ctr" anchorCtr="1"/>
        <a:lstStyle/>
        <a:p>
          <a:pPr algn="ctr" rtl="0">
            <a:defRPr/>
          </a:pPr>
          <a:r>
            <a:rPr lang="en-GB" sz="1400" b="0" i="0" u="none" strike="noStrike" baseline="0">
              <a:solidFill>
                <a:sysClr val="windowText" lastClr="000000">
                  <a:lumMod val="65000"/>
                  <a:lumOff val="35000"/>
                </a:sysClr>
              </a:solidFill>
              <a:latin typeface="Aptos Narrow" panose="02110004020202020204"/>
            </a:rPr>
            <a:t>At risk of poverty rate in rural areas</a:t>
          </a:r>
        </a:p>
      </cx:txPr>
    </cx:title>
    <cx:plotArea>
      <cx:plotAreaRegion>
        <cx:series layoutId="regionMap" uniqueId="{CA703972-6A75-4746-8A5E-345D6ECCECE9}">
          <cx:tx>
            <cx:txData>
              <cx:f>_xlchart.v6.15</cx:f>
              <cx:v>At-risk-of-poverty rate in 2023</cx:v>
            </cx:txData>
          </cx:tx>
          <cx:dataId val="0"/>
          <cx:layoutPr>
            <cx:geography viewedRegionType="dataOnly" cultureLanguage="en-GB" cultureRegion="BE" attribution="Powered by Bing">
              <cx:geoCache provider="{E9337A44-BEBE-4D9F-B70C-5C5E7DAFC167}">
                <cx:binary>hJrZkuUqlqZf5di5bvJIICEoq+wLpD34HOERHtONzGMChEBIIIT09LW8u6wsO6s72yxuPLS1N4I1
/P+39O8/8r/9GH+9Ln9kO7rwbz/y3/9UMfp/++uv8EP9sq/hb1b/WKYw/Y5/+zHZv6bfv/WPX3/9
XF437eRfuCirv36o1yX+yn/+z3+Hb5O/pu41vp5c1HF/v/5a9udfYR1j+JdX/x8X//j1v77m4+5/
/f3PH9Pq4tvXST25P//z0s3Pv/+JcfnnH3/941f858XHVwv3fdh+/fz132/49Roi3Fv9rWwa2vCC
loxxWrE//9h+vV0pi79xQgnnVc0ZYYw2f/7hpiWqv/9J+d+KmnPaFFVZlDXF9Z9/hGl9u1TXf8OM
NYThumgIrjD+r215N427nNx/bcR//v2HW+27SbsY3n7zzz/8//7Y24M1RYEJg/XVnBSEY1pSuP7j
9Rm2/u3T/2O21Tjm0R3dwOt5FsNEeisy9vUovK6VEhSZ7QeelB5b6rkxbaVX86mgqq7bf9i0/8ta
cPXf1kJpU5dlXVaUFryA/fjHtSyzHudeenVKm9qexqM/ZEeQVaoti0HRR3fkhrXTMW24xVFW3y1a
89h53vunXLJyaPc9NEZgp5luRzX50E37lqd2iAPFN2nMZWhTLptaYLM18uyCRLMwaRp9S/o4PWm8
uNSOQ7mQ/8/T8X9+uBo3hBdwbuxtqwvyTw+XbXI92YdOq6O4oHHQw0nNmP/clgFVnTQcnorQudCt
bsoFtZn7eP3XO1xC2P6fp00bXMHOQsgxSih/W+Q/nPZirM0hTrErRz4WNzOOlJ96X1Pbunlh9SMJ
GFfn3A/p21GG0ormmMnHbcae3BDI4ij+9YoY/m8rYk1VlRUrSoxJQ/7pzHPdT1MfV9s1DabFhxmt
09DmYa3tOfqYYhtrtNAzPXCPb5Ee9hcXSFPcRl1HKfDG++XB60PObUShmrp9UQd5cI7RT8juOz+N
kRktml0W392y1x9M79PS9b1dIM5nNdB281tchUsV80KudayEUqx80Zsu0pUVEc8tI+RAH7cCcSpK
r5y7DwclVbeMRa5vUSDxY5KHfB3XbUrdZirJTotmKovDTuMmdtrorSNmr+m52NFEW6gMQd5sZBr5
STZZrm3tptQ8zarx87lOC/qQh0qiU1nEbDtd0229qy1LVhwKUf4B9dKQ80hoLLvI8jj+2PbR2M/Y
H1xfpesP2xFaT40o8xIPURzB+lYr5L7SVLmqCz7Y1HE+OtmNVslR1NW2f7a0bpigSfNBFHjBh6ia
w9StL0q7db2bdisokXkVzSrlfu3LQrpz4vNBryNTxyogemwS26zpJkjQknb/OmbKmr9VpX+sWiVl
pMakgn+UFGXzT8mEOB6z3UjZ9imY+LkuapWuIShFW8pzls9bXfv9JpcW4SfTrzjee16upiNk3tiZ
hAO5Tz6xvF6jnPghNMTKfN220tUtHlIzXLMfKiPozF24rfWats6gJa3toKGJtGqzqBEVWTd0pglO
6MtSSVy3tsAGn+zabKiFZF96KDSzDS0O9VJC0aqq9dTI6phPcZIhdHZF0VxKq6256IXNX1m9rcep
x0SH592MiXVy0a5qj9lP8rp5reLJBPjmR9NvcnlBR3WcIdKaqlVhPDaxLpNVLXEVht3HnjsrMMbL
Z9fg+hC5qg92d4Rq2dpc0l2KFMqMOpkrW59Q2NbhNu/DYa600pl1fCby2buAxrPnrHGXTfdb0WJU
vyULG+v63g4q7GKOR/l9IHsD+0c3F9+X/ijiCfrPDrEa695DQ4l1TbqMSqwvaY/6OHt89OnkpKF7
KyVdv3um1/ja70VMYlmbcXheFNTLx3FE6XYjW9hOhtswdOOQIa+wstk/5H3Urwrtfd2FPllzQjz3
+82o6Xycs9mkFRUujl6kvelXMRXjESDTm7np2Mh6JmLe4Kynfgr2Y868hBMk1dx/zlsyQzvOcjog
7ctqa+VSeiM2z2d/5gal9ZQGO917lRfcKWgkTqxrHNMF6WXzwiJeoi5XLn73JsnQ8S2FsUV9gi3A
jA+QwVsav5TjEQdhN2vrWzWzbRLzPEKi7XM/53OzSLcLF9n4kiViS7fb0meRUlLPuXTz/Fy6xVqh
U1kP4hga/UNNqzVt1MkhsUPDVt3qca/anZXpNM2cr9248KluWRXnRZRHUw6XNPJIBK0iGdtCzQtt
Z8PXWSxmXQcxldJJUQ67K86VQ9t8MnEtxjZT2Ih7hJrpNx82n4RsFK9PBdrUeB0j19DEZ7sfHZ84
fUdrPBaibowvWp6dL05FX2kqxn5E3yVHuO/KxszfiqLaS6HLfRpPOm96FaEfjkXMbC+2dkEbZu1m
1QrlbfKj/8CawKTIvip/YeLQeAossSTWLD0+kTF46GdZDh+qPGXy2RpmVGsSCm2Ry+J+PQgK1zgt
2narKgclmK2yOUc3IN+VrJayo8UyGqFDuX+zOiPbTnhkXxqqnGojHvV3M2D6nu9cN6etiCbASdhN
dqVS3HQj1/nz3hfsaHmYG9vanTLVBtP0n3uJl4dYzIGcVSF9ONFx8+4EVb2M7VhvzIi+ctS1OdSx
aWsS8TtM05RaSTR/JnHBYwshiFFbQWRMwu1jX3VeBkIuw7wN/pY2x07FWxGqT7GcEX53jGqRXZ/l
wlob8XEInxf3tuiifFTTEZjYzcBpuxTbOLSWqMW15b4d6KxmlMbzYP3clTnNXzjfs+/S1GAFP+1A
QCVCVntbh4io6PuyLwQHmXu0W2kxfqKpv5gDr1HUumjYvaln+S4qu+BLtmHmrYm8PrpFQmO+jiZr
93nDaS7vMKupFLtqkhI57YdqsexJeldMian7nQ+hEHldVWoH4psocDMsulXKTJd5p4GItOB0xbtC
WxdQsxPhB4NqsWQTvxd+W3KXarhVsFAjKJAobQ+6N6M+V6RIDmqlhfbuSxMaMdS1yyLv3ugubnSI
HfRNp8/TMtvnIfXhB5WJ/lpVT9gFcTnfU1VyfoejWuiN247oWjuxrIVXsJWCaFIRQQZXyEuFuCqE
IfQoWu3GbW4nit23ke0NEvKYJvjhhKvT0fQHbq1dx1XYSh+/0+ZQJRpbQvNGo2PPOTldXqb0lmJ2
HN3HvVAZzrEue9Kuw1r5U5Q+/8zrBDceeqfrhSLpinbKR1DC012TDs1I/7ZHzAm2t96nNh4qmvim
mcAQTNPSS3GklfQtbZIfLjlOCIpfw+XnZbTVIlzG7JkUktSi7osKnk0PpRZzpiO50fsakihl7HM3
lGR1X2WdJX8B0bkvtyap6UdtA1tvVK/r8UaD0zHvpho2vg0bgioRUSbfUelZvGg4wysOPXoNtPCF
0Gydnw5b+J9lHOxy6Y/Z0rucjMetqXdetwcfD3SDDBs0RNZUvMMeVJaIjq9fDZrIN8IJ/5mLqWna
0QdkxLLMRyHmNZWVmMJqcntIR5pbuxA9CSbVsJ39OqJRaDrQRYzl0DSnYzmqB6RXesuH3hSnJc0y
CGw5aOo8xqTaal/7XbAlQyGbp7FgokrYfSE62htS5WU7Fb7PH1OZ4EurWPJHolFTQvYGOp5SvxB5
zkNOz6NOhYOq5dVLbzHDAuWtH86scKk8kRCPJFyPDtZVy56/q5CKKKaEyGvWHFQxaXYWhLfgQUVg
RSbXPTeUd5PRxXwPDrqO5z2RnZ7YtI59W5BVfzGh3upzbPjwQ089MXe6ORg+VdBaPxYlx9Mp03VB
ImLrRhDedWlbJPnihdn36bj0fljSRdqBKxFVzhbCRxc/UKJzvNJjHj/4qbRGuJXsSUzgCu+mvFB/
TrnyP0JcrLlZLZmUkJhW343P9U/sQ/qx7MUMrVHXB29ZWFlup1LlL4QkqltoqRS1bAjDJzsPyyaa
2RvegXKpqtu4yWqDgJf4JYCwR4JFtPiuOeDQ4TmMl+04Efc6BrRedsSib0dUNPqhHvCeWoZx+Eya
SiphPab2BM9CQZ+WB4cbQZgaoaASaWFdCrMo+LHsV7n6/n21NPkLhY/s532vB2iRaplu0FCWrHUU
69eQtt52bqC+FiBLDicaQ3NxsjTY4x5VvHpyeg2+s7PxXOz9sG2iZOOmRaxguW2D5/q2NxIkBpM7
s20JeQSRunqQIQ3IpI8rSpkItI7Db7zkxou64CBu5nKWVQsWgXwxBe6ToNDXvkFD4kisUjW59TRG
3VVmalw3gOkoL3VyIBAx2ov7aU/90VWxAnvFtXWnNeWpuiSEiIH6lAdoyoiMexdz5BjMJ/VRjNWx
dhh+be9cEfLvkBxN7dQUPrSzPuz3fSdHFA1n0J+P/UAvjlj/CGVTE1Edenn1THEuwkTJDtnbq9vS
Jzu0IJf2j7VCzYuzCsEHUhP2FiTDxERte/PbW7Oqk0LluIg9OLDDXHHfCwK7WoitT8v77QgGn82R
13tmQ3k6lML3Q0LzJKZakSsu9XQpyhC7dOBCyLo5bpzh/j7xwohUb75DK3dPR1/KNwvrWjMtIL8i
oBc8DOmcE/NPE2x4q9PwQlbDxTKS8HFr5qH1qTBP7uivatjV2YxuU12FWPmj6GsFplHPN9LG7dLH
lKCfjPoGr+GB7+4jwr5pi8N9shytHZQHesNcrm7cqq5FZtNjTYbh6tQkhaykbyG70QW73Z9G3ctu
q1zZTXZoHiBKUXesZhKe7+FSjX559M7M75OW+83mlqFbZvxFaSq78KY49JZP6ajN3SQhidW6XsIM
RTsa7y5TbraLxSidQpp+9ODlWlkO8+1eEvnBM//QbOxBJYkujKnwmjLLlXBmzB1bGPAUySN4ar8/
GerHS1rHM2EQKzzKn7iCslxbxMS0ZUU6SvRd6Q52KftyO+/18gAw4Q0JHDcg8Z5Y3hcxaFZ1G2jo
b2suoMEPzXseSsAOUzHfhup4qM1C5nbFK36a5sOI2cXUhoHId5Ozl5rP7qb0urmpQOhPnMvnaizG
pwNk1ZXNRdEpOj+GNYyCMTeJI4Am8GwqBCtJbNkeXoKz7G5dNvcMOUivCiXoWOUxt/0yql9uxB9w
pQexD9N49fN4CxCSdEtK5CYSvt77wM1dr7wSK1qGcxiohnCry/YYqhOWXJ8AgVzpUHAjBsx60ZDC
XKpUgXPLiZ7JUZlzGcxtko6DPtY4ngBl2lNOTX0ufbMInHEJqnx7puyYH620J6NXiN19HV/GopEt
eId7swZ1InmRbZ/H+Y4mnN/XNeKnMKBlhmqh4l29hK3bNzPcTgvoO1Kz6pNUkbxrMHmpBi87Bjom
iyWGvctkVSDTIrS/Gra/3cLQK+j2+0VBaxcaQueyrjx7cWQVTuOsnxkoifeZ1u4mJuduiUzhvDmm
HvqZZ1FNGCofGlZxrKBdYK1frXFgoYFAyK7gfQ+WUx8PZl5GsUhzBelyXtCibno191/pDPZvxByS
jL2n4Ijv6IF+HYShx1jPpEt9f7+h9M6z+bbfzUuOrrgjC08nVg0diXEX40yHrp5ZKSZXTHf7YPy9
6Yd2gVbW9oMCB7RBD1MNyMFiVQxYLaBa6F21FUNYwU4VvDmNcHbtUo/bZSy38UylXM6LytMikOrj
DDgXKtfumnQxIbNTlclT6Av5sjKSHy0IXiWMLMFzleirG/ltzyRpXSqW87DXk9jKoz5lqFeGobsm
DuU7MNb5pGjdd7QJ/ae93ppL3FnblE15qjmoJryU6JwK3HzZilB2NKlSDJ6Bqc/60tjUn6oqAU2A
BHkAzWrPMtf7pXG1cN789JPlpxmV3+ZtvFRh5BI4Fa2/ONpcTarnWxXK7bJ4SEsoSuRiGLhsMv6Q
DAKETBVpj7g/6opIse77y7ZFDgSGqutcgqtf6dCIAiRG80aQZrbSu0jHF7ce8Cnd7A+S7+qae8Qv
aUjTeQbW17qoGgF9eDvhlVJgDmPRFjba78teBmFn/mNEUK9NL9NJBhbaUUd5nastZmEoaEQaALwg
nj7rrV4/rRv9tOOmuVgHsken5QY5o6e2WEp9V/mN5laP7NNYjqld53Wlwm/7cSO9YZ0uguQdxJE/
zaE56V193Ovmrm6ADxgOuSNHD8c9bZ/6BXJOGXOPNJAhPlTqZifTd5OaEzNV35Iwfkfa6vtYrY8m
9fJq6Aw253hLYYrw7aHkdQcqCKR2nbpJ5/XBEra3ugdjSMdBdbWb0wlq/y4Uf/MRGyaPM7YfqEbT
hSitOrzJfInbjtrFbE89MHABA6CvuCeQTHWBIOc8rLCprtIgJJDz2+2S9GOM0ZwsH4fPNeXsTvJm
Ai9qf/W6+ZYatV7LzbJrHLYqtS5Uocs6noeA39fH+BphKLOIlUOEhL35sGCZX/A2VnVbDqYEU7wC
vqDLfAk1VDA+Q42JAKDErKbpMkZvbtGRwlPdl0oEwLbt3m/TtZKW3VcHOBrfh/oM04btAY/Oi14j
1IIZwQDZ1/1uhamDMGvTlaaorgUqdTusc9nmLT4PgD6EZVxd18q9LAinc6XC6oSyW/hsyUAnUTT1
87KHG0iRufUgJwWorW8ET+R01IhuQDEA4+7cfO7B0Ih1rF07hip2Jkp8sdW8qtYNnpykASobCPAM
zbA67f7oXy3ny2OIZG3REFUSttibd7gplg6DvRKzt/mCNwLLjvuDo9N6Uy+A3S1ePi7HUlyXHusv
2indgqXqz4ouSeDDLTd9odKlH2QAur4U9zbCjEmoOlenopL83Ta4K5OurdM6389o7B8Xm96lEZ0H
w11X7TqIKvv5NBbmcwM4R/By0R9KHe6khEizFDollOamELH2/gaX/h1YLZgigBy7U3rJYjUHSCVT
ll9RtV2Pel06AMA3hrIvCyiuOxiN9QItQAKHAx2y5QN9B98YWwkqss7LLmxc0e0em1u0DUBzma0L
sQA68W1DI7SYPIo+Vua6rR7gcLXKW0AMIBStPvmGxC6PzXw9mAF0Num6TY4fZzejm7UK+GNTD4MR
mdfuuffmwUT/Gx1khmmWIe+OosfCSYbP8xaarsivqwayIwbnr5vsO9IMN3zTHGYGtH7hJX0fAidn
8Du3tlm/Gb9WY9vI4Rk6fPxmDeQxQoqeqh5UG93z50KrfOeH4nsfv0zFWn3rJXqZqwbycjBL58kM
fEvp6D6WqnCvG0Wn2RSTGKHrPe2gZAGVh+2JzyN/qFHsEFEBHDEAfwXTzHNv4/uo1qGtw1AogWzv
RMWgMLs69r+PcUJ3ZbF5gDLN7U6H/IroIDvsLIznKFDQG34kC/c5SV4RDCS7TaMo9rT/ivlb7gGB
1etPuYRP67R91ri+BMdfcnGsrd/d8KBhXgEMt2ArL2YBxH+vz4lEix57pdfxdkJrtT94A7n9y6tl
UY9Zsq2/bkEDbIKggDmdh8d/Q/n7BBQ+ip5NBh0Pq3aM7O2ipJvPzb5qaE3rPB8XUNJeIjH0pAhP
HJAi6XyFFfrAKTPoMpRIHU+65gX77rEhAxFsdsh9MzCsKMBWMZ4nARC/Bm+yDqT6TBnn9e2CgLF3
xxYk/lhVvXePrJ8WLhyA7+JloWSFGObcVddQwDzpEW8lLW9nYLrjPZsn9QXtbAF6MIHFuCyuhEGJ
sMbq6c5D5IdWmoblKy3T4ZxA7GDTrwZEnjtlOMbmMUCBTM/Rc8/A3k2oBgOZjq0or3U2eHuYASAM
73H0yf0mKKVjasmbI0uigpE2HLpr5rQ9H6qqTdvzA5piXw1hvAuQB+XnfhjG5WrDNi9XVk7l9liw
qadtnsBPfYKRTAIeR4cqXWyiJg0tb+YqQOTbZjoBYaoLeh7HNM0whEpprqG6Hez4iTIQfrE3TVCv
rjDUXJpmx+unbcobfZEzM34HJAJThC9bqaALEzWR8l3ZSEygYoQ+lkjUSz720JIRJ0AitKyU78yC
iwLWuzb1NdWgEz/gXLgahJ0pl+u6+br5DAOIZWcnCTgXa+Cb0P+/05nQ5vsKkdDES9P3kzkfjSa2
m+Q6gz46Rj4FUVDG7BfPmmH6yQ8EsgjcDZiUrPUYn+p9LsG4RzWW+Ao+u2/u8rLSfNEkJXtfGD9X
Fwe+64vvqxXGFSrLFqYSAA7yYprfjgfl3s+KAMmORk0PBduUlILtrPqJQg9zO4kqpu7qYVrr61Z4
ac49cN1ZQIju/Aqy2wTgkKXhl+ptIHZTxtSDHi0wcKzC1qnoiN5AYu5oTf3dPMsG9GI9zntbM2u/
Ac3Ev6Ib9XZpwIUOj2hmaj5TaH23rhqnb+M6o6brJY2048if3bb3BBjATt75YX1VOypOoerTpxry
+nQAfn8qqzR+N1C05zSQuzpzcueWN5PQ99BqJM3QAV15n/X8GVwJftf05a319BUQ/9eYqTpRmNd/
pGu+V9iwVq4W7GQxwpPzAsq2oaRdEgU2vui5uZGqQk/SSvRutd7LU95VCb6es/WnmUL/UEpl5A2s
pP4OFAMS2umjebbQh59648dPqvLoHrDE0woo8qvq6+28TYZ9t7mwwgU+6a6HARlOEd6+SGay36TZ
PQxeKv21pnv6DjPd8WIMHy56Svl5kRXU6mEoiKino5mFrtxwLqhLd8eK4Ulr+SuGZT+Zg7YO7ydM
vyfO+TmwLGa8f4MXU9qZs9utmsMF3oqQbVMM0y3gzOLqJ3CDlQPQnssnsvygmd9SNMCxD3y4XwZ3
7icNBB0mwfO18Ys5HftyYVAYzhokfhsWGyDSwJrNwKfmbfvJy/IOXkO5IqrG865Ygpc7+Ds1VvRa
hPGkDHqd4PWPtllGQPqYr+8Pcsj7fZpn+E+3mvNCy30UR1FV9Gt2iBztbsfBAmHNx3LdbG7kJSCw
lAImm/yXLZv+BV47ULd4UBUMApqo3vdoWiphewKvW7wVBHsdFm/voIzDBJw20xCBJ2sg3UCcS3Ij
qW+mqyQgPjvWeEm6PYzlz9KmgnZqk3o81xOw19PQUwkTAhh1vpfzSLYLOg6YIaz2AGtk8sA/j7BT
SmxAtsoOhJusbj3x2ZxoLYdXPptGt643yrUKJg7x9B/UnFmTpEiWpf9QkaPoCiIj/cBmq+9rxAvi
4RGhKKDsoMCvn+NVWT2VNSIt3Y/zkpIeEWaOYajee8/5jk5GQlqmwVS9Vnk9mMhnWzNFsGWxi/gw
09CmWAKhH1KuJw+qHicTcV/mZRSspGCZyAt39rTJuxiqm26jvCtgAvX5wN/F2Be/YYzAdt532FKx
9mqpM6o88Yw2GMPmrP2JxDkeiDWRk/JI5Pem6KD9GbRykvL5s9jKwiawjfzyVNhF8cRgcdWRlj0Y
BqIsAcSx7ISe0b105AiBMMwTDZjnlVZbA5UrYPBQrA8+IZuEXeBey736vhT1FsYLXGsTjdhFimTj
dKzvRhaY9ewPLR7rAQ4i5Ne6gvPlNWWdSN12eUJsPiyxCcbmRrX4CNjO62G7DAva27hxxj/7upzH
qNqNaN7WdfH0MSgGdIoCPdPtbHP6pQDs6Fp6Q0eYaGiZpnNQhV7w2ggKQx+GLaRJ4aR/WxJpLFaq
xmNermovkiqUZRP3+9y/GIzQJlXWFEPaTrw7Cm/bOISY3Pv0LIP9AQ16IyfACeH8inkI4r8MOHyz
oa/k73ypVZXkM2zBFJXbvColxiJxOxqpNz2VQl2rqaKvTm29JdHfgrVs2lb4S9Iq3/kx057p8Ch7
cEzyUgxRyKV7D3rrv/ytgFfqnKUjRr+iPXHL1j3egzC/J6PbtqiUa/v+N61UTksbTGmu7HjndrPG
aqvGJsrZOP/8WxMEut7ZMqWQftiUNYwun1PL6J3aucIN9BeyZ7srTHf6OwHyv/5B9/2Jiv0DY/ts
YfIY6Dz/9uN/3PyTGvzfXy/7z3/2d0jv//501/1qnqbh16/p5qP793/5lxfi/f/8/V904V9++H9Q
w38lAf+7f/nfIw19DpTlvyAN63b5qMzHv8KJf3/Jn6wh/UNAe/cJkUrxEGzff7KG8g8wSmhPuODK
90Mf7N2frCEP/4AoGODPAGD5nAu86E/WkKs/FPN99cWsSbyGyP8Ra4iK8W/cDsXbBLgEAdUsELhG
/P2/8GfjuFVDXXcL5EtLi2950UJBbEKyELgj/l7FHcQisBmhNCYemKh/BuWXtzj7iVrm9uhMtQ3x
FuYYFLyaBoc9Z+X3bTHNKXe0/9Z+kVwG9ue7tvn6akuoNQPZn0UH7cqKbU7GtbPPuzeIA5bxGm9M
Vb8wB5QXWJnFu1PL/lhCsm6CRV9tsHtH0ldrqoal+aQYSxPXrAvIoVGggRfeQ95N3rUr4XRGIBAA
bilnj5RsIC16OZz51PwYyCvUFKhq3+tCZabkn5h+78PqvuCvHTi0h3Zf+lQwu5x2zMtydvwn6ox9
4qNZ7xyZzZwMLZ1uVeeLH3pb6OOs2v1BAYl8bzZSNYkMqD1Azt2OtnTyoay1PIWLnM4lmIVIiGBC
qYEkJ0IHK9aD8D+XwTFvAb30XS2zQROZhjMaaedE/h7CW77NOUSKpUtGu7oD2DiS2a0kEaHBDhCz
fJlVB+/KQ9VcUglT+cr6zl0sdXvWLtWUzDC+rrMY80MugY6O4tOvxAyr3F/vGyXWm4XZ5ppXFBAX
x4DfcnMfsA4wGyNrBqezfHBV+EoNqJV1IFDB4QHHqp5RpUFOndscbn3nj2dpbZeQAV1sgI9tBrFE
gYTBITxxExYdlJ92Wg9KyOYKrhVOBiv1m9vhQjophriXo3wpjfjWEy3uvSnPY69X7NrqojvkxqyR
C7YQWjN0pcPW9J952TWR2yw7VmL3zpjE8pQNrP2Y7ascu03HohweYCeCNrP+zbqTIXJscvESTr+7
kG5eVHezf2e3vEqgqUw3Ky4w9fp5TGSzk8u+imXH/ZjqR2gkM6SVxR5VpZvDss/QFzaNLwYG2avv
lHsFCIAfq428gWp7EaReLqi8+gLTrT93zbxkFCxDous27jp43LanJA5cz6MOWs4WQ793ZwhaNJOs
4N875iCEFVuYFENHbvaiX1MGVOuAMQt27ibzu7IN+hvQYF+dUl/aJvHK9VtD1+0ooHjdtY3iaF+3
1U+WaXsjeEm8r0brk8UMjhkNMlgOWeVYG1heGNvU3RCuElBBFbavDd+3uBoceKfAomPdaQE4jarz
HHoy9rq9A1hp8hfbaTza5bhd6EL7rPLC4XPiMFEwAe+48ZP/wjWDEJUb4kdKBM15qDv/5JOBZbqs
vjk1ETBVDdCWuidpDbUEaoy/ROBAwp94jD7CEmb/CGfvXLi2TRiIogj0E5Ahx9t47PbmUAAnikfS
wnjf5fc9KMo5Bd8ZppvzfKyVssjs0vcXq3R4cqL6Ip96O0X7LqsERRJb0Rd/4op9vGuglD1ZY5Yz
US3Ul7YqU2qW5SJ8bi85/KseHy58lqXrL0zDSyfMV7hN3kYjmVMIS4568KY6emzczD+KBoAMDOo9
CkH5xLU/dpkoYL8EtKNPkIFpqmt+pXt7A1rYfKMyeBzb6ptnxjnt2oreKu5116LQBfgI/QRrdUs7
Ke+Kxpo4UEMDagvtHnVwioHKASkbKxvBwpiSYQOH7XnuyytD/6ZbV11zSoKYaK5+cHj+L+u4GgJs
RT0141hhxCL6kue5SMsZbnWPinQdbMixJiYAfG7DNtzC7zxtktzDFPxh6JFzb0w3RTMIOt+1d5TS
FolsqYRDqzLMrj84p7zNbOGuWzFXx6K3kOMaz3iPdKr2O+jXHWg+dqo8lwoVdmm4DHNEJg391EBU
LwY/zxaQQaehpmMUju7Nq0QJrtHGRpRxA6NVRPUexIMu74EER8JXXsJotVy0T5vTLAXMt6mhx3Af
n3hg7jYf4EErFpqOrLK3MyjCezcb/UbyqUtn6n0fe9jZqxYB5kwYh4NsUrPk741QILaBRA0bDTGz
hWA0gzMRdHpSe5n5RTUfPKdOauqzSXvkokL8X75pmLZEw/nTW99m2nnnlYW/Ye/eC1pVKSTNPNpW
/UFC3aUeesfb0vTdmUvTJ8qKORqGYP+clr5MghHrFNgB0KqiR58vINZX8KojmksoS2zEt791vwda
fSu6Rafcs/TZawadkRqGCGCQX4brNQqVXxwXntfHHSjpNyNNcB27QqWeVFvEe35ZOiDUbb70dTRj
r1rNIs4tavqpDFSf6b3qr0E3A/0ctrOyIZoF/wGLLPNl4aqYmqqAcnDrQ329myHohsBI/LSlMEa3
3TUA6rQ/ZkAE68O68JlksoMrZeq2+B0u+fIifNYda+6gVeyM3Lau/t6OlB000eokR8dOshh+Y1Cp
M7AFoFjWsA2eKmgvcRMIEo+90RcvGL3DOKmRQ8XXaOa9XDz2u+C3Opy7+4BLFemp2Q5bUNhHMVXk
4Gwoz/M+5TcWgZGs7+futG91eyl8EK2ecRrGAYghO5TeC1kKGovWwb7eSpS9aQc8GxHD95dQmxIs
UtCNv3iw7SYKNziUA6TQWKFO/KhyoSLlTfwcNm0Y1403vZb7PN+XizERgjfuZ9OxFjyFx/WlJLW+
sWUVpNKDQO6Wq6I1y7iVRzETAhGO9CcybV0GZSfhZfEkupb/rBzHjUXtPtWE2Ssk2CWdR76mOWn8
aMDNV1FdS5kS5uV3KwzGY49uKyk8GhyXOtDfR29HzxecgMpeVrpdpIKXwoFc9yQjTMWsE31ckfwM
defUw1QYwvIyg7zBCIbN20GXzoqyvhGdi4EjsHO7dDzy5DomrGaJqeb62gL1zPqxOVTzet6RJXnY
Fqke5lzabLWuhYe6fXrEO+Xw1HZMP2Td7rfpAk8P7Kk5sA6WWKm/rdXIUrFCWTOQaTUmqtHbLogv
lCDk8uUwi+HNr/abRUEMb62IAJSO0eaGeB+mGJL5R1htNPZApR7oaPHePeSY+mg9fqq3vYH8QBKQ
u5/ACFVSlHiIsUYykOOowMMcHopAp3PlfvTe96mDJ4M16q83AUpZwnaImEO4PYInegzyIZMr7uQ6
+uCPS34t5+qlCv06gxpqUyiQD063l2Cru4Np7uCADkjdQGXXG1CD1g5x+aU1wCQDhKSXn4NPEW5w
4J8IHLuI1dAAGcD1Lw4xykV1CnTw2S7hq5BnCLE3Fv131DC/TD1iH4dc4vqXC+vLaJlwj/MaFDJR
2GQKBHVcDd+uYwUFX5JD8OHmwLX/XHnq6JeiSyBjb3d5Mf0s3HpZi2lJqs3K1KnideIsrcj8nTXt
UzvVP5dB/86rHnRueSwglUZIghwGg25lqzaWMGEe8tzN8d5Ze/UI4DJoq10yL/N126Yw8Yk9g/LP
illyuIOzSUeHJrvGFx/JSgRPIb5rjAULIChWZXp5K1jngdDy+9d909lSmFstNIolNbFqA4nqDK+5
BZ+2df2rVvQMsWVZsZ9uAhYKeOUEWNBpmnl79vtyvYNR5d7o17bpgWrpfngTe4Z271n4LubqYSUD
JDl3I74mRBuGoX/uhKGpPwVNZOFBrWVd3jaiGc4ekg7HrdC8jPHUhe9d3wzRCCrtd72X4nu95tHa
enGx2TPa/i8nfUoBLLYRkzSu1+62wmOIIWOF7VvDxWwKeOrY/dXwa2EwuqBs13ELTR5KEc9Yr/Z0
I+WC5q3xbt1gumSS/g98unPteTd2gear5LjckaUKXiZAO7iYldyqQeRoivYACIAc4gpvmwzBIKLK
zuObX44uVuFyZ/3ZzwoYS4dl6r2LJwYSqz20N32o5UtQQV9F49IdaAvnYOoeN7biskNsdEEi/AHI
DpgR8PFROX0sUx3VYZA4fIU7kds1AMg/blMsOb1tc3PuTA9ATDfmPAbmsC3lt21AdKycBIVkvJwr
wKAIfyxVhuhBOrng1vghuYx86bNi6P0b9CQSApLzsQjWTNbtzfbl2hEAN3zdb8YwR8EjnEFKrqfj
uLvyNPfBPUoAUM49v0xuatO67dc3DnYJLbT71czlirFHE4Ch+RkYMBp9QPKR0wC/bD+sh7ZgNwVC
JbCGygzjpMRy7jjWiXmvF4XaYUcYu3LI74CDyvdxGwHrYDtNlMdHMHDTj9oYiSQUfIGqZioLoReO
a/vMa/sKmwVbeSh/L374RNvqEdUwaYzhEdbpKZB7Gw1Ukpcaz3kEkR3ruN62OHcwNQ0P82h3uM4u
HFjkpv3BOldFqqk/qK46bGMgzKoSWnwVTCYlZqefArN/g3F+MmUdu0YcSJOfm6qtE8/HFqYDyPNa
dPbNR8BNMe6fRyESUc0dqnCAjbVUr9TXSAnCZavaIIaTCQ8A9MscsvXUfVH0asemirDV47LBKdiF
uKkDlWIDywGPFzLaamHSKVffcjx9qDWyvhlauaWLoZ8TnV/RGN3NluT3at8fqDAX0fBvtOx5Ujfo
fqygSRDkObqS0j8UPnnjcONAOzboywOapz2wL4xC7SsCSkhVFQW5YdKAf0fxPaDl7H4F8MjOIwxO
3MR5w0BXWwz58EbnErQn3NpuBfMQ1sFpa7zyvQ2C6UaocT6ovob3s+wIOpTdpj4au9PDIPkCJh2S
KvRym7+DemBvMMG2SIDguJiyRP6lEC4p9Qy6ken9sBU2PA3D3r3QGWsstyOb8RiulcYGjgZzW/wC
pWoDHxBa8Wa92vFsDs17AT0WqQvs0pEigGPx3227hVG2odtumhfZ8+/zOtqTLlt77ltEq6ovpALQ
P7BzbxniQFMd00K1AFr4F7c4qURNrXqgJAc1UbXkhF3PPDdClhkmPO823DdUXTXBKBE5H28nRhto
5cT7cHk1PcxT2MQTn8Rvz2Lmq/bNvwnLcH3uR90cia4RGhXiy8vAIgW5WfZvZlnJcSJ7dcJiXO6w
oCiPiczR1u0B4LGR2/zJF7mHoAES0Knsmv7RDW35fQaejslrEEdR0BJP2eg9tsjQXQKMAkiLYaYf
ukakDDEU1JY8yDTJyQG0l5cAw6sz5asyj7puLx4QhkPjOMgKgRq/vdTeuMYjG+WPoWPq4s9jeMZd
NCX8D9XEfFzwS/cRCxEpjTqdAbPbZG34F7YQfDluXtABxNd0zVzIhqyfXXCpqjUgMRT6EV2NMntU
rGpGNrPy78BZ9emiAvA6TT4ulxpZxW9ys+Rm0NMUb4uoE9VX/blCvCcZ4PGfaLMq1CMQIwGn5Yvk
+qOHiPewqu1DeJABW668Qx8Ww0nksFzqkOnYFdiuqr5BvmFSHGgZQefXQvefk57ZG4sOBTgUtLp8
P7VtA4lkjykoXyv3DOgLLrZ45kE4RdC8YVrM/k8xq+CMJj9MPCX2o4EheQRN0h2KZiYn+O/sW9ND
2W9yWBWNHSNPM3SVENW8+2YspjDmqy3OHhnNcQB1/dmStjuGwNx/dPNmsqmloKAG4JfpFHL6UpVW
PvkjSLTSC7FdqWWNGjAOjzuBpLRAnokdGMl7L4e+gHLvJb4NhmOv1uV+9V3/wAHtvmF7qd/CRZhn
XeTqlpC1OLR0ZI/5rLEJ1L4HCZOG/LQbv35tenlLkSPFJawInSTW5e6pqjlausBHzgT9FUUgRJjS
3vprx96YKCBawScATqk5xq82L8mJN71/tzLuVMr1Vl2rdh5UXHKv/DLX23tN1vaRQ7KBJiDq+Ztr
uVfFoO71u0Pd0qB5oCAUsgQIIAKP+NCYmEYyS+rpUgN0+keu+H/kEPz/pv1TH+Ho/1r7/9X8Vfv/
+0v+of378g8QsRyMp49QAVL0SFL/ec4A+4MpgUcbadmQcuYjTftP7R+2gELoHqMmTiiQwZdg/0/t
X/zBqc990LWS0cDHEQT/tD3+YtDgOIY/f/7rOQPBvwfgKYM2DMqT+SFCfurL6PhX7X/HFSxyFibe
OmJfWT4HP1gweEvUs1A2UajBacWbXkBPmCYsu6T2mW1jsXPmIm0a9zlCDQBTEQ7tsdhgcKcModZb
wrcvp1lw/YmNGocFeGr3bju/WLYjqZGtQ/Rx7OkhYBRLePMNKGQ+wVq0TBdncMNjNGOy51040kNT
VOZFB5Pfph1vpyJztseW2PMu/6BdiXDKMrAarDvEuw4FFPGFZG/WFbOkVLKM8x66bTTWDEZhhelx
TCqWV3ezRoIWpCEb/WMh8y+uGG7ZLWkQGUx80fcIBQZ7fWatGC4VxH9Ifb0Lvw8VeieMUKXBfoao
+H5aqxXcXBuQDWPXiBT2kI/+RwnC7KbMJ3ft6xXTud/CxZuWeUAl2Bqr0d4BeYgG3/dU2m2z9i7M
oyQ8qHmxAyRPMdIU8b/pvdT6i35BvBDEatipJen3cn2nO+8fYdYCVe8x8a9QoavlPZ8Zt0hahsO7
1YJ/U74Wr0qv7nvVh/1dLs2CowZW6WwsBlZ4WQcxEPboWt6yLkSgAU4sbZcIaNCxwxgG0iiADtwG
r6EeL21RRsxjQCN8k4UwoPvOu1P5u13vB15fckS4IG4lRciPuApsdHHPzWlE5C+FbLgZmpl6/QiA
vRD/2i6od8H+theVPNJ2n2730iSI5aGoA6uhVkGFsD92j74EuYGsYgGT+T24Gxv323zji+kg7X6H
eOEzycMzQiGv9fir7Nx9r19raX7xfopLTd6RD7/aBRPRHtzNKIC1tyI2mp/8xSOx4+yQF+N7j2h3
1JS3EGQOA+8fsPwi6RC7YgC1kJaNfSSmnDq3K8ZUPWNWlzRDQBLB1Lw4ICtx3QPE2SirklLZ64Sw
2GbUE5mCU5kjWQNdiT6HQrInWe/tZ0nGE1vxCAZuhb6iag90C/Of80XVScP9dHFEPVXCwJrrEFDc
0QQIni7+5r1LrsAV9PNvWg03MoBqCFnp0gDti9EOuOcRsDfc+GzOIZTrZbhVaOW5Rg+09KcpvA7U
JLC17+VIMsN2yN7hW+h/kO1240GMtJXPu9iRN+mTFCLXW13x1A74Tr9O6cjvNwriA5FhFoR7ivzB
k0Sc3psRxcFUWoJJnPbvaFwf8n16YsplHk50gDeAhwW5RbsmrrytpciCENS80ndjiPST4AkP16yC
PGoCeQkKkgHHBZJdXjSSxhios74U1wA5c2BTcU2ao2DVnHJcC++GYzu1T7P3UtSfGAYuoDFjvb1T
WUJp7z/hy8XEXKqmzbBk4704wef4LKTCZRWp2iavicy4fCs4uDKdx6p4cqH/3K9NCz8h/OF54Qee
ustiEZpqAeWKntrEqx5cyOfYYKZH977AhFgpZmQWq6B7APmS5RKwTi8dYKDmHSGsKxxN4F0Scdq1
zOzU0dMkEdNt9gP3pjWBtpogJ3iUYCSLxkcalMYyd7/EjBhkxGdKHyAduYSyDflTXd0bHqS5q6+r
7Y9fzzTyZDD3RFUneEpt5htketZ6Xh9X/BrXL9+U1/oIKCw3Wylv2V69USmQRQVtrCiE0Qo08R48
WRg+y+gyCqpi3++IMWdEMrO29tAGfuEVY31LEK8OEXkYfUxCIJMF4Im+BrOITT7MeiURE8UpIXuO
VTy+swVpAbseVWPLpwZ+FoedBcjhoVPmjtgrUsdXXQWHbqmf11bdqmbgUBQ2tXRx1w9PqlweqedO
HOiDP95727hDPXx0crkCzTg30AgWkDjhOA9PtYKi5/0OWPiyseERXlrohmwZ1AvA8aSzwFtysFfT
YXUVi0wHkUrvV2BG0eBhX/ZLgzhQf0Xq+lqLDY4GFqYbs61/KCCFtdK7CrunYX1b06Nlw9UVgUJE
DAYMokEIiGpMPRAvSDmpFJE4ZJA2F4ZwKhB1zsq+CxLWITDZ1HZC6IdlM81/j6uAjF4djVP5pWnC
4cMK+FFkCQBy9Xco01+6L9rwalleOCTpCGcSAHTfha5SQHEWudvDWg6HfequU80P6B4Ru0z26c5M
4jrmnzgX5epD2USqCQQQIkEVKkC5psMM26Sgh72af/RGXGEO3vvIplC2Z9ytmcApEVT82CkI4OZO
rXeBB/d/vCeWJo5cOBw4ycYER7AcQ7gBOJ/D48UH0n+ID3oYrOK5GnHeB+jvegCrQtyH6cbrsHk/
ECD6bY1/mbcK7hDfkw0aHs6gyHpkb2IckZIpe+odEolaPjte07fAwZ6k6uoBVDJVd2fnr+23ZfZl
HsS3YB8oVttnD7enJNOPfZgzN3oIVGyQiATnUUCRLciDIB03CGBfuZV8aN8Lb0D23JD7bcfBKNt+
H/onOyN7SEosrjbx2iLuUMGgUB2Z3bELmg8jhw+ac3zL490e0Bs6rUdA85GPBAtkNA45Q1+/hqtZ
u/Co1RdMATacmPfBU/iSqqt2vf/g1Xj77ZWQCSDpqkJxuw8lin8PP8ubMjEA5gz5eoSBgdUpkE7c
6+PG3sdcB5dhX0/SiZtVDb8FKlwFWiNZexpNAOvE5o7tV1lFLrsO7vzhjeM4CmxML/tKL7rFmTXw
0B+m/D7Q6m0tqxN07MzmCAKvPwJQ/RDE10tPurQUiCLo4tAzcy5D/VzOHSIi6xJbOFwzn0w8F3Ce
tsalQ0newpB92qHFPrZB7Rxv5wl6kofl006nasO5CchnZAjC/dRSBqDGzQ2ovnM76fsSsG4f8WpM
3OY/Sx2YSBZwh5zpXYwIz9cRAFfN8hNG6NGIA7aP2N8H76bE55MEZCMCZgCc7jXE+xKqh0H2s/zZ
5rVE7ZaJhlHGS4t9d/2wEudbLPiQ21Nd6qzHaTp99Z2VQZsEzbdO02iBNB/IHqohsrTwX3YM/fvy
EE5YOrqNm+qbaJC932lUrua2D9ANFtd6QjnAqRAkOErh/5ylPsLYPVWLf4WPdR6tTqDZfAlCyCID
ncDxEsI0yED6qd9JzKDrvedvAGtMymCXQXRFbW5fJWK+pfm2d28F7HWc/mHsnfF81CkKYoJnGsJd
hbhnXW84LcJrbx2Ouwli5M4ovjZ5DuAXRxxq4tHQ/lRSkmwLPuh2MYF6H3rx5KDQvIHIgXNWHtGZ
HAfhRzkUD2Sx0wIes84/kZHYEgSjs07/BI2S7Bs6XTSTpB7jrwK7QigCqRave5s2iCETKfGIYrbf
yP6C2SjdmeZZMDw4tOIPODZKJovBqLF3cBQ6gYa4Z0gA0Nel/wWH67C1kD0vtpvSMG+SsB4jV/Ks
7n4E65rK4qqWj7VNN8jCCPvgEfMP8BhY8ysXy6myd/Auz2JqLyOMsncE3/TD5tj+a566pK+ntMWh
Evj2oCDpVqdMY4yo5kbi/ASjMCy8s95Hp9vcmxJ8Dg7lejWu708CdnlIEZ/FOyMqTnjS+BDe1MSe
GivRFCXwMI5OTbFdodT3DXSAUnyo8YBkZQS9p1m3OHTq5yhxZIxHngXcwXCHBgXzYkJRxqFnVMG1
mb+0jV2NP6BTxytlP6d5cQ8N0vasRz3Jebbp/MzVl5X4vR/ODDYVjjCI7HIpkZ/cfHHEGQ7ioVln
RIovxqO/rEJz0uLoGxzHBa8VJTDEoEDge8xYGHm+HylEYEV6qJxl+tXKUNgHI6SauaCZ68tns+L+
C3sq1h+uXo91yW7KYjioLjyMtTgswy8EJ1KB0ylk/gnS9W5iLtPMxWXNkbCqY5yUd9EKEUjkJcqi
yfzlcVRHax9xrWGEDji2hXiVKCJzDdUwtAmdfRzq0tyUlkZzoBDxggOw/GYGowPdnodR3iyaXAPs
g7fczgfBMFu64d4vYYpb4BkBK9O6YCwZfe8BovGHP3tRTxxLcPBKRSO2GIQzmR9tIRywPfee2I78
mBJXtYrv6wbOR5fquPZdjqASGAScOnYXqhmdDIlwQs97rR5rcNN1QWLQVJDmcXodEfXwweC79Sq4
byBp2+rsl8N9nhOFoDUSvVFtNRj7ekjAE90wIFFtMesYxz9l+Ie/d2Cy3oZjolgCRK6Miorc5voV
pAtyN6lhSBCOfXmjd4SgVpv2yGAclgJ8vKEKmaTZfS8CbNW0GY7I6ycWA7AmH1WF/PhS9/aFYs1a
TBPb4IeJ8zGqFIBc/g97Z7ZcN5Jl2S9CGOCAY3i98+VMcRCpFxglUpgnh2P8+lpQVHWKV1GkRT/1
Q5uVZVmalAIuAJ/O2XvtXHC846xyIRSjSSfJIZFdewgkLBD8q3eozcKGfjND0ef0SanN2syFynfW
sgqYwfTqZS3QpjpUZ9Yw63PhdfY6jyrjzQh8tRhYL7Ks+dGgQLMRGfDGx30w2Gj+/XjaYE84T20a
LWhIMDHWGVOG34wXNAdQ++VorTq0BMNCEMJYMFMB64JN1vqXnQNLa0Jpl5Wrya+S1dzEEWuWsRZB
+1JEPcV1YWzqaRTbIe3XU7q2BwhjbTEf08juvzRLtUsILIrgJlBB1TRRlYsG4EKHTr/y3A75Ak7x
0kTNVt/W7R6rswvfo1oF1dGdup9zclxeWbejB8A/kjoJexGh0gk/K56HR2AHYbvWud8+q6hIbk3U
LRTkw7ysIIs5oThMw5CmKxSkKtwFFvaMVZrNnb8RYW26K2PsDLZSc4Agexqqib2xNTnXXYWVYZUL
XfAkgCFsApAz4VXpmCjcmMLGSz25jGIDD9QZrekINA170ScAQGN0gOlCAdvFQAJ2A0X/dQ+6y9hU
c25dhGXD4qIZtQkSJ6s28B9hRAwCn+2+k3aosaEFiW8pHh332GJtVxwLbCfeQw/kwGPbqXXLRoiz
7TT3HCezYI6f0iLh3/OBd23BAQTq4v+LkPW0UEGt4EMR8g2M0g6W4TsR8vI/+bsQabh/WT5ascCl
oocu1HGpBP5diTRs6y/mBJtaJHOj4y2Ez/+pRIq/LId6hIczT5ge0rX/U4m0zb9M2wwE5QrpCKqU
/r+pRL4vQ3IFKCkIzYRgbxhQU1iAqL9JkIeqzGfHTL11BHvrKk7n5LZvwwYtUJScFWVSwanDagfK
IUsuzc6N734r2v5DJVS8J65yAw4cWNOkCArbSgjrpA461NQyY4q0a+7UeDBgZK10J5BjOuV4xGyG
LKGa0CE6uk2uAFZQZxwNFTA99WxSK8OYz0fp1o8AxJ5DjjdM/KM93Iso7ee9Ueey36nS25aj2+4/
vvUTWOxy6/QEbItXi7TbsZZC8u/PrnGnypOimtYuJtLiMJmJ5e7apAaTM+Fgf0JjBHIjgPDHbwJN
lRwre7Syc+bCNlx/cjMLGfQ/DMhfNyNAGtguRW0pbLn8+W8vsoH1WkQxC36VjQNH5L6jfAZDKaOY
Y8Xp99TXkjaZk7Jny4q52pVt34cohApt7scaX8ZZhXVn2rE4hBNlOjPNt/kQNfjbkhansTCHofmE
XQns9/1NuxTABQV3CnqwD9yTJ2hkQZs3YhzXo5SoNpD3Wu7BrXJOJygunWqVlZFI13SmAzzFsVlX
nz22RWL/7rFRzQ8YljZK/+U+Tj4/er6ZCwtrWDcyhh8RIx+J2ECCwIAPgx0G9FSQxmdQ+XrjpqBy
soh5u2qMNEJqN/ySiXxot9rJDTbAVs4Zy0ibRD9+8nb/4Tb53FwaHJJ79NwTp4AfoAk0cSWuGUkZ
bTLObXemwjlZU36O1qZAz7dWoqvEAf+2iK9qQB+Qx6IaPg9MCmTL7ayAobglelQKbvi9zj++R/uP
kQxNF7sFbRdzoTczL737AheQ5YQyv1oDUozUdd6wtVqnsa4CUBMDMmRZT4hPe9ZJ6n4FsgPXz7H4
G77wDmVX93guh9Q/m6uw+97GQ7Nz8IMN543Mv6dNagCKGDP1pZK68deuLXtjg28WWDDKjtBkPxVE
zhaCRdFfK3T7cq+EcMOHsWuHBy+UHDfMzmtRlXeFH33yIS+9qfffER1magQB/SFuV5gnL8ibc2hA
EDrXfZTSuHR8EQGhw1SP7M4sIspYYZOL9TA47O8nYX7F8GdfKK3wr/eVW4brRqTC++S2vF/A4N+/
b4+Z1bZNPh4pRcCM9f6lNIEeOt+ZspWjqtw7WtXQHAc9jZRyh6opv6eioDfjhUnZnVMUOwLKqtJt
OtiIYLV/E6DoxWrXj8PRq/Nx3fcG2BylHjuzG+4nO3gKSmkfczBGtKKKzgL+WNTetlVqvAg0nZ0E
S5vvifI6sRz6G5SskZ77hd7bJkcdn9bNfdWXr2UZgjDwgOREs3s1KZXEKzQQlGJCqsbSpGcSNgOi
KQ9gmaPvao/zjcqnn33joqGpy2+jqaZsI4qqPh8M1YbbonbMg1BxvhGeKs7RSXEnBvrMEjprtuZz
iV8zhS9x1TfcL5+qR3WK/jF7tqTBLTHllE5QqnEs7LqzaRzpTAdyHy2S/bke6zvLje7aubZgfArz
AK9rvnQA+nDyCctsV0RNva9H138xmtyiGWID16HotsE2535jLkeropwNjcjgMFVmdJClKM/GBvMz
dUw0I6Pm7AzxMuqLTR4J+bVxo3GdecYdNVJqZKkuj7k1RXusiZRWEk9tmimnnKyH4UtdiYcgbLJr
muTNijYfxywD87GiT2Ik5cUUGdQfOCp/wyFMiaIw0wYxZ6pn8ww33yDPAjfr3jBpNq/AXNZyxB5n
txnHzTG/Ae82bhs/LO7qWH9LBO0Dsyvf7FHgzwsaAAKbRQAqV5PpzreGpdLv8FvqmQqFhtlUQ9j6
2erWe20cW95QyXe/qjH03/DhgxM2l5OGq2PjygHRtK/bS/YdgjPmEXBneQBEMgBgK89N2QaIkwSI
TY/3ADiHQ9tsAh7fpCNQmsKNkttB6+EYzYraVVUU1X5IK3XV96m/sjxXQXkM+r3bD9URRwPSywnu
lujd+NGewn1UzvZ5GoXDNggG5yzKYoBZQ0GNt+vjhZwUoT2c6p5ZX/bVQ930P7A/qo6XVqoX35Lq
uxhswQc6wCX2QQncSY2IDECqdKm8QFNYw6+MX4IymjjYGKgM0HBRbav1V8PzaLwZBbaAJRaAbpUw
zGoNAmC48YPO1GvLgknYdJyZEMU4XcpIysp2l42up44xhoJ9l1J67YrkKTKkfedrFVIMnZrvTKyQ
OhzRfMPMkd+AJRjWvhmCvp3SfsNDb2gIo2/LmGDvG9QvoD09N9vGvhNvzFlQKIXYJx5kwqEIcipz
uTsyZIPMCo9F02UXU9bMl5ECEtNJEwl6nFzm0uhAxqHUR4UE7wnp7zpB2bdvBlDH8CpwJ/PFrqJW
jGcDZd5dT88JoKeTn+XhcFMM/TPiTyBwpq+OATJxSTnPldtZWMNzNWfJLWr1kCJPZt36gxN/idre
OAr0f9S3J5APMDgP7RCr+7GRJrhpL3MO7Kpu+G/JY0r/+ZB5PdLxskenFyV2dJ973vi9B8jxpKHI
inXZFpCJvbq6Qsw1H6xM8x9jjPlGhZN6taqsBa+epuWzzqb+MBn0yHhIgMEV4IGVxiLi0O1W+QNQ
h1sbu/b1aLjT92COsO1P+nvhyLegaVD81bYRA8UyOfzTZ7nqAHH/xLpvsve1U3RekGNgyhjxgV45
1ebZ5vXZ2eCDJR+RyoWscw9FO79iEOqe6HFVXwqY5Ssnt/2zxKAXHs/LQxh5jj8wys1HrwCVDZbH
DzYeB9otEnTk7TKkruAoZ9pHVhxtLSewD5bAEw7jlMLctm10iYHZt68zSXVLegXmt6p1D5YZZ2cc
oV8sHfa3pR5TELj1uG+pLuxcaWRXanTNLW4SKIOlah/Dsg4BAihxnPx0ehzDXt80mGiukVfjO+Nv
R9veThC7AkRT/TghbsrzfdRaOUq1HPZJVuqrDHaO3ON/VnIX5ksNbcqSBoIdRxko1FrhfIyiNzOp
gWrXJvM+BJArF239OfLlYGuwh+L/B3iY8jcyInq8ByWWE8SgN13aY0XqfX/dulQMomZ6rDFNbWSl
w1XVju6TQ8DFzgkZz6usWbQUSKgXT1RqG7TUpMXBqr+NcIRcyj6Ov1iDUEfIZRSQrSJfiuRBnxwp
f5mPDQezi7Ay3IuqYdWLwxiCBpcW+zwpuq2SCZLvajR+KK9/S4JKHGnUI+By/YlyOYYzVnVmtBWa
WLUJyiQ90HlBeNrUFch0rXaj8sV9PVrGDEZ0oV7YwQXOC2h1DhXP66QTuymhqWzU3UMLN2IvMfnf
15UUOz3W3XHOKvHNCwr4CV7NYwF5/ibrYEkXEOVN6ER0xMZ4fB67er6qUYVeoX9CkRUl7dGth3pe
QRc112Vej+d2Mk/XWgGdR7FMZde1qK4nrn2eFH300I/1134OgjMDGzcOJSRWF3hLzG4V5yht/QS+
KsK11cx3slfpUJ6BPusPBX52QCs5HTXcXW+16wx3IN3yHfhfxYtADUeNy7+XFroryBa5u6f0au0K
36nuGNn5+dwo3a6VyqK1zw585YDCWTVA5gHhSONRy8m8SqrMex7twjtETWjRPAjBgEwANyys8JzE
Gqv30UhU6rGJTPvJGEZmec9OhzeLg+kNHkc/pRzWYQ8CFBytGc0vonfuCj9p1zWLEICD4C7MRvUN
eFZ0BwjA+TnMVfYWBXV8i/sv27mQpQ8+5DV/FbaxWiEO7QUNmoQulatrGq3xq3bpvWeZVNzhUq1M
gnpTqTi7RGaCOQJR3LTqS9aqLKmTQ4qlepWlDBF7Mpu7KqlaThYOu4vR8cFojzOe+n60kML3SXQL
nKDChiOz5NWidnEO7JW6el0a8keNQvkOLLV2EH+H0+PQ1wbdXDb4G2MuUH3XwSSfUHUTFzAV2V1v
y+ZrA0wDgE3hv8aCwv/GtxF+MqO3KH9Lc7qRhJlw1C5q+2yy6bEZScZv1+WCeWFg5QQ5MOp3HUwS
1CdZ9aXDmGVtAnRCXSWRg4/FREcYIqj3LKKBvoOJeYXugzn6D44F52GV2JCJN3ysHfBFlWo0N8U4
Yn5MU/9RViUl9Lyj8kZtQDLaMaA5MChqVTioLrIAgUXYTPyBGqsmAP9ZT+BBZjQHsPainuU8bAQM
SyyD0w1fRxZdBMkUDXSpXejCgzn1cidghxTrSPjVoWt18GDFXfEqbF0f6Gd3P6PGZbPaDQWm2W6O
borZQofQdx1tqpQeEfNO0IUIXV0a7F1ZXsaw6gBqWMFriTYG/6bds+WJvOaZlTe+qD3LPJgJnUb4
DQmgoc50wMyarWbdwLjg7kMoCqxidh1fpAHgdABZnYOTjf3NhpWnei7g3IxbyyvDB1f5bbcz/Xmu
afnn1QDz1VoUzobbiF0U9PmrHmz/IW9a42ocFP8wnmv4pCqtjJeQZStfs8XEdYXJLbrPRid8MWcf
p85EDM5ehTlu09xv/Ad88EO5BxzqPZeZgsszGrZeqCBToDYJ23KFBCX2sLBqtSnye3aE7jdE3GAW
C0+bCFSqNrsyOjSYbJLlglocRezvXHroX0Y22+xJMGAWK9OIQUkPDd4j8oAETUdA0Vc9aFu4GyzX
+XoakmE4y8LSf7Aae5T09rHRnhtdVxvrDFxt+q0E1nnBUC6NM9M0Oijd/dTNe/xeldi6XAYlcaxU
fo4PVqdrWDGQ8TsVmo9+m/kWJXjhC6ZRg+9VlJ5vs3dvJARAk2yYlVPWFJ1t9i3JuW0W3iOABJ1u
DFDYyRaPIJQdD9IQTlnyAtQ6rHTArtyk5+PUVnJFKTzfukHK28LGlgbIS8DoSdGUl6QL+c+xGg3E
MvAxtyD43S/VPJ5FbuzeNEDazmqRGi8itmigaWfmgWGwobs+1K5Bk2WI932UjXcyVCwNhYuTyVLI
n+ouhR9QuU2xrXAwnncdoLORyfuKIKL+Z0At0mEYGdVBxA7MmiRWDpy6ouDMiQoBclrm6g5tdTyn
Br31DsAZt267uxFMYLk2WqOkBRGDTd9+UvN4nyBExUiiLhU2sBFfUrt0lvLq71W3LO7bHvzCClI2
UiqE61sSHpRm6gzqfVCkIxaG2QhsltjUfelT7JNrPQBhYYkWgcbBj7n2ugoxFm4tghXgjVuz1NtB
ipgFLdHdcydGuujkThXn5hTBKQZNOLSris/fQfEhtFj3JrDbIc8dY8/UEkyc1LqcHkc8I/BG0tGE
y36BRntS5LihPn4ICyzjXe3Dcyn3OJTv+O4I53KXh/T7QygTrzI5Q6/mKo1+oMktaMiHbfU2ESp1
y60MQNFr6zaKOzb8LOgZ3M+ZMIdFMH+Zu1N6beWJw1ebOOPVJzd3WpXi5vzAt6im+1YgndObMxsf
J17Drq+FQfAQhRYHPxgYQKPmoin6iyHy033ujCbmFaxeFeSgpkdS5zSczT6+l6Wa+a4Wg95XeH6w
IEeoei89gt+fE3YImnx9j5dxmuiE9+q8CLpxG7nQYuYslZ98nO/pIks1E+IJukQXqbFtkQv0/nIO
jLMhSRYfyuS8EApQP2oX6Val3eDl4x/2j1cKAgFOGZ4Jx9L3VyqiykirhZ5uJEG8TqbAPEMwP6x1
0DvHX5f6V0r2+6rg/07xNe+wN/8rDuf/QchNQE3uf9e576H1/Hj7vbm0/P3/BtzAqnEkz5zGiYk6
3Wdk/rfIPUDk7kAwYWCaHnVOvsX/aS1Zf9GHYlAggKdcRW/pP60l5y+CxyR/5Eq6QjZVzn8lcn/3
vXvC8qHasLz8Kgs7v9T0v3/vftgCVvEkkTtWWJyFoztfQ6CMUUsGGpSF6q4cb+hvCYFgn5Xb5TkE
gM+aNO8/zb/vgcdAh20Zc459UpcN2yjv4pZsAvYQbFGILdl1coqeOjObPymAv58G/74UUYT4s5hs
PNM9aaWNhdFyQoL8r7zao8TTeIt8pYWw8Nv7v/l7wvjdPGC/79lxocCkYUFQIi/LXUb3++E2U96r
gYpF69oQ6H4yfzr6jt8k+9CjGgcepsgQDcRZijsQ869xbLxu+iERM1z2JCY9RGbu4u91VU2U2+wG
99lkjdYBsjso9MaFbLnjxN668N96iAhVOsBJm1C3N6uZc9y1A0N/Da5vYf7hSmi3UaOHVw8E9bYd
hwX7lmZttUaauZSuJvDVdOs6ZEkW+DjKPo42dz3xW8G6G2Iv5gKVRKCSStILWw4i3icP7I8XQy0V
E7jPtBsExKmcPK/RFnnoGbRJssR4sRcMdcjB8Ozjt3KyCjLGMAjQ96A945qSD//kKrAJBpEABkF9
iK3BICzjfDkFrifGyUPQ22prGXLS0K6pYyPUSW4dA89eAvoJe2vZXdP7eEUEK8xPfv7pEKCpapou
LQkaExagwJMmG7UGDWSKG5tbQfPPGkYOet3YHuI8Ne4/fgpimer/s8YtT4GPn1ao7aBAx3R20oYc
i5GfFgL1wciQPFgFQTIwMWeUPFXe/Igyh2N/6fTFV9KRMJXCw51/iKgf021UiWCPABi/uGVNPbj1
aUbLEC8NiD4jh2+dKwxWCJrq6cWnnRrvYcfS2TBJugtWZl03/idP7v2C/fePoZ9KwZhsvYB93vuB
1s1lChaFhmBsFg+zytmqO1Gy6bRzWYvg9eNH9w+viZ2B61rMvbRvT8MoSUijFW97BipMO7wMndkB
1plP16UR2n9rNd7x4n6fQX6Zi07eEm0hgBoUiE1bLIyz32fmGLCi4YLeWyR3ZrUtckoAu74J3C07
MmM6gLgtSTQs6hjBG1aitxk57A3gU9TWRQl4a4Wyz6RBRx5LsBXao7BbezEeyyickzVzQLmAUSon
2qR60vEGkWt91RrxAvspm+yB7ULS7E2hxIvDn7/Y9shxFXcwop2oy8sznKwqpIzSmtN6ABrE+SEq
xY123DC4pgTiEjUyye+j9LEfOdqoz6pSIf8qopaJS7vVjAshic2rls8Fe3HcxMMn/X/xfvP/6/Ng
xLOPo3nMdCxPNlgZJgoxu4o3FtPdQ+daYx7yxdJA8sdegjLIFeQ1GViItnGYzz1K7W0jvADE05S+
jnkrMT90tvquqiB8ous1P2VQpC89l0zKlUwHwlQUzspHVSUZO3lgvZ9s3RYf3OmADZgbUah4yE2w
yr3/FHSush6PYrSuygqBrpzApcIfqTZR0CIsK3HHYHgW/l7LRm9axxpX1PHVVrkNIKse1uSKcoZ7
htute7BdbCaDEcLGKXRG7f/jIXI6kTO5vLvXk5ks9JXluMsUm2b2sLFSjKiy9dLtx1f51fN/Pzro
p0gXQYxj2lSXTt5rq6aeEhJ7hiHvi++5nWUbmB7ZdTGmzX2kQMdNk08uEVrAKw6FwLFnzHAYo1h9
V3k6BSthyu7m47s6XfSX9cXC0cgczo0h+3n/nuqE6jd2OnSKNcTvtm47uhsq+VG3kF1lMayJ6jVB
lUfQFoh7VZ9c/s+pkP2gbzNhuJ6LKOnk0XtNSPPGYXMDubvbxS0mDVk1NQqTEuUfABt3/fHv/acL
ug5b2uUAt9g43//ecS6JbSHOYS2mWG/KCUG9dslmrMC00BmFFfbx9f78tji+sERSx+EUY8uTkzy9
SDJFJr289GYJtcP736Lq+tdfMFeR0pI0uJiBF4Pp7xNvPpIwgGCEFUXh02sHogWIAvQO/xe/BXUY
IghUUxz93l9l8KkKTaT8rKlCgps2smZD31tt/v1VFrmDxxBBY+CfLCJFCI2tdxK2VVTEN04zh1up
o/yT0fhP78UDjsmUbiGyOn1iVESQmwzMTx4hcri/SOM8DBpb1cc/Zhk+78c8B2TeikCOxCcgTl6/
KcaE2GdezJABkEKnZe9q/uo+Qx8EsUNNj2SEdMiMS/uTH3giHVmWEU7njGqJDM51zV9O4d/KJ/U4
2I0ifQxGJv+4qefqHmpLR4bGVG6rOZiQdGHen3XH2cX5QebLPbukENk4qSgfP4Xl8zt5CnZAMhhC
I46I4nRFkwjTktgBucDDrl+ipvKotcLqDZxp/OS0tGS2n1zLsZhLWDrlIqI7/UhBdyh6vwV9s2QO
Hhnt2LTKtOsReNSeQ6paiSFrlwwmegSVUev08zS8INMOA7IVdfFjStqGdaQJsBR8AQWPK/bl0tjR
wcKE17HfrNYTFF9siHabQpnqp562tZXRlmvZ/y7VR5NI7aAxJSGTfo8q+N8+TnohUkiO4KwiKM3e
j8NR1THQdmKQot7sd6ANLJTRujvMFHk/GYx/TpdsIxaFGF8QOqTTYo+lu5yOE11IA7T0GyplfWFo
IGtE0f1E56M/2fv8+fJkgLveoeLnsRz5J9v8QBaFPQ9cbppmopeMeixXmvyjldFa5mfnt9OcdkYI
P8oj4oq2H6U8/2TxgaUdYk0C8JELvLi16ZVnGonE2Vzn4S6cSeDF1+I9FrkvvsD3UEfTzsxNZsHa
+viF/jlLuJaFWR/4L/hgEALvX6iN5LR3Gr5Zr5/qrzSO2n1CG5V8YtXYQMJtYBuUzeXWSgr5yab9
z0e+TOeIJZnSOcU6JwtiNjkW0aY8cpyUWDqILFu12F/XsTF+9sBP59xlPFKmpVwqXA5xp2thFxZx
BjieDXna/bBKx9iEnoj+5Sfk8FscC+qxbXMqZYl//ywR39RW0/XNOiVQ/SqaCfebxtiAi0cR9uPX
9uug9vu8xtsiY4SroNQVbFaXZ/vbFJtmtFaKysTPShoH8i4vCPewXShN0ScfB1yUmbSxZyDhPRpu
iXqiIzWZXDU6nHITpegvgSTEhB2NfFlY4VVJUA+mt3oFZ633bjvVQfMtERlS3geo+ZXwaHp/pJwO
1U3iZ16+T11hfP34d/35nvhZrkMNMKC5wyp58rMcp46gx9V0OAp9GLFKb6reyj+Zxf7p6dG8tH0X
hqC9zC7vLzPFlHZwkGrydfrmecxjpA+hPxjpLjAj8Vz3M5YgE8XxnW5L1GuO7HH/aEOSzhDlIfnH
jjOvhiBhgyBDPEEJGKRM0Xpf5VkM5Hmklwi3iorCSPKjqZZukNCwG0c7tFZBrsz6k+nyRLvtwf2w
JYpzajXMzCwnJ78pGBI9N2mq8IWk91ZQqJd2IEoMprV35rQOC+8oxZdFF30fxj1pxaK2r//t21vg
Iyz7FrLNRYj//rF2Re71eWjj9gduv0vCsGbamD9Tpv75jThsApcdDQp1lG8nU1bUa0BVFaI6i7ST
FS0IeYToaW4//i1/TNFUVj0s6ewFEfR7gXnyPLMZ4XSPb3jNFmL42nhF8LNLvPyQNKF/3yWAGSZ8
K90WVYPzSkcT3QdwlGYVdHNXf/LB/sPLZVZhqaA5J/lo7JP1AoRXTywJVAAPKXJ3MTtyRiFXSkqA
rYq9bD3EJDiuFYEeIHwFmuFFFOyJG5N02/uPnwwNEN7j+8nH49lLuvY8Hd7ByUTXoYrVUVTAPhBp
S+E7JAJjZZp1D9B4ISuNsYM4KO/StkEZFiKtcxhdz6g7NY0y5J7PRTKZDxpx91dyz9O7Aur7kjqI
WLYjLWdTmE7yUk/gqgBNJD4gGAWsS2C9I+SCeiBqB65w74StEd2Q5TG/miM7OohHOJHO5TDKS/pW
9rcssYyfuOrzZk15tsu3ATy2Rz3BM1iJuvRIAtXBDzYaPn1zYmVs5IDkL6yiorLtNbltnrPCyoHm
yKXz+Z19kX+G2cmaVpOoLBZNCgdvuGAH9KvaIefQjLDwDvSuUZEko34agiEiFMyLy2+NbNGAmnBr
SMEwc6qGwkXotLOaSeIyD3K9mXwfFnxKBcbdlShxxCqrgtwBCEbgx5ocSPgvYw8r4Qg6W36TMa1t
Shlx+YiWH4evilyzPwsIOFsMjQPN5EFEdrnXrbayAwpbkqgsKYjxJryL7KUZ7u/XtiwnY4+RuP7S
2ZV6UF4z35B1YjRr9uvMvYjXsytys/SjzTgDMEHT/q2GU/wNn116UaHPgRtndj5o5mIuf5gjPGOB
8mU6opiCZwd43m03KpBEAzcV/r1GG824hhQ5PxLmki++ycgQx1YK3W164WoiRhwiPog4h0iwdmMC
UED0DN73SqIxnIYwuJUeFOmtP1kCC17YdS+lbVJq44MEJWZrlcM8KMmBStN5viwzZIM4/kx9xZG7
fIrt2f7mlrCzAXso+JAxUub8xnJx569iTeeWRvvE7hn78eCwq66CZF9Bqx434yjcbkNeaI+yoiuK
q6BoWn87lzZTrJmDzbrqOruYNmD2gHIbZDOjpvP02CD6aEDIwPPhFyMiDqytqJrY3FR2AOJ1iZ16
g3EG+JOsUtThFcoPYKluR6h0iADPuib+lzRLt2wt59D7Ja7zcTKI8ZONyhALUFvdNFlqcRgggZFG
hR8CB+lmpyTujx97hQtELU+vnLeVRmK9SaU5IxSakiHbOFC6zyGMOs3OKDJvhI0b6vsaTQml7yKN
nypVa289zHP/DWe/wrHgES6761wvvBxCdpcXIbzBh16g9XjsejDpa2nXQ7oNMqcjybnIQBLasV92
29yrU1pJlFpdwnBQtaz70Q0U2VRDTa7Kgn6zemEzKKlD3eZezAGHhWx6G3vfO8/qFkCiVw79fVYg
s4Qaz16F2ynQqAIkxPw9eu1FBMYm498pjCPoEu85p1v/NNbkoJJE7fWkpMpUM7ItLWEZzEF234Gr
cM6zydXAaIELXvRDHcT7POuovRLsAI1pcnAgrTVOZygVYzc+o5QBxeTV/cRE5Jj1yvRUR/JPnQvz
DJnBkJ41WciIJWhsyT/GQrzKEDV/QdoYVsehNkZ3wxAm2Sool9hL3/R7diMKeNemQSK11xCD51Ux
5vWwa10ALFjB7Z60w5qUrykfNbCHIQ2IPGu7wgIJgA2TLEzLg4xMkCjE2Cl+HaNmjrYlHcwdYiXv
zC0D40LY1FTWkxHW39kcesiA41TcBG07BhufnCF4rH4hfhCL5SwoZsPwN3GJNoi5c5lh01LtjIgQ
7DVwxJRMtMgaJ/pEZRrusFfH9dGMNdsddFlFfTDNInnQWiC3liX8H8ScdkZeXGugDLYDDYmOwI6Z
vhy2ToC5MbvfjaMzgvicQBGUGQqgEVt0mu1rwjatWguU6IsKwtUmlups8ZrbxC16czO95aW3QBS1
tp8cPcVkOEc2iwcJgEG6bkfc4HhGgUMgpZz7TVFgV1ix7aVHAGS7zzZdmznzTemr+DseGH+4kAHL
3kH7ZtuvpR6oiyM3ZBHGFw4vNO0gFWYAVmAad8n8c67c4W4UBjtxEckoWJGriCB2mjeR4e97AkLv
ZjOVuxhaLEpEXAVhf+4p8Ltk/TBOk63hRd+N2vtewOooI6rsaThuCob7QreGXWaQ89fdI1S5IWr4
Hg0uejjYlVBVYLs/5052ZIu9HbIMXXC6o5d2lD25EJZF1rh7FUK46PQSeYXNl5ygjS+rDjcSwLDY
vUub4mvL8u7U7Tmd7vSuSpOrYSKpwMW45FmE51WXs/VcdfcZedC+/cNib0sa19HhX2ghI+Y6Rl8M
jSYHXORxXNgkjrJ4qjB+Z5vtcIy+c8QeF9rfCFWLSQKmuFeH5nVn5Ag8YnSBX8LSQ/jFYW48UI49
p9jE36Vl65kSoVXemsVNFHrjxmyafeK196DOdma0xIAW1SUgI6Zd3Ae49G7xsBy1wZbdHYs7rdRX
9hr3rbEobXU8fDNLTx1IRt1XE6ypWG6bNrjEnnLO+/8CVe5BotRaNO+rTIsvoGdvEZMeZfbgR5e2
LNQGk18AjxckPF+ZRgD+M2uiM4+NYlgE8Hkj/WDV0aUTC9THmBn3NsrVdqTuHiXDHbHy+6EnT6J2
vKMy7YewTV+Q0q4bLeQm7+t9OYhdaBBdWeUllkf7aTTEjQUvKY0pYJuVeScSjUIUx1HtS0p8BqhU
pXB6g33VVXxnxyiLUx9iFm4uhjkiXiOPuI0bt5BPvTV8NZonm1SpyEh/pKC0W9C98MNLRvl4QZzG
NhhiNkTFNRpFzCCGhdfdsr/5CS9+nDA6oQI+s+JyE4XT+TAvUvx0AwjkFasrpNt8fk3sbwMdzkFO
10Mkv+aMp1VHaMHsmoeok82XAVttz+HfJZI+FMOWrMhXh33LNPYQnKK9bBq5sqN02NRaPQujXUKK
s5s8gdcl+Spgs0Gn6L4z8K8r2ObHilzkbUdIwrqpxi+dGhqCrfQPNIsY8xIjpf9kFYpdEswb6Hvl
Jboq80KZobdjYfa/xnw6ztEEioMy5UBa+8EMR/vg1+oigzZXeP5FIxGg6wqkS24bVy4mexZsNiCk
J/8XZ2e22zbSbeEnIsDiXLciJVuep9hxboiMnMfi/PT/x5ybSBYs9EHfNNCdUCSLVXuvvYbLkHLm
IlbZrzLNYh9rg99I015GT7y7bYxvH/H2gwP5W9W1q+8JTs5CwGBLx0sDP/mbrLCnV6c0tW+GjMSv
wsgjwlwEoaR0kYaDl7NKma3ini4fpQdPcWPTlVBEmqWUQYezC3kncSOR08dIGHW0Z3DuMZ4lgqit
0HTEKk+wXDa65Wu6FILZZDwnJUnmGCWSgDpkd67XOGI7N3T/ubmeLcqIqpBwoQrrI1SuxMmi2xhx
Km8r/aJLIyw/lloTgaVEch9KO7HQuqzCt84xSXdpKodz2p6JFycdl/huXa/IfugILLC2XjHM5PrB
GMxW231KH/iXZsQiMhuIFuSH7km2I0IC/3SkX01TzaguGXLwF3Re/52eoXxsjHh6IgdtSHdZFAOO
kv/Sjr5tkdywMbS6kkHTenCw+zT+1llDyOo1q+bRHfi8sHLJPGKpvGxkA6Pbh+Zpzt5moH2+6sqp
UawfcoWCmuz23ifTvoV17i4YN6x6h8ZXeY5ixWqbpvAnjpcnj4wG+L14VuqaVFv0PCOe4Nma0dzD
C8bOZuwxzBTw5DEMn0TL8AsfjE1ZeM6TtBscwJgPE0bccqBMG9SmWQ5SV4t5F481lWkBe+MPBi5k
jY5GO+A/g3UcUnMNU5HAHM3V+ckdKXBHI8NuLgYbGK7xaseuBgm6+WTmTMvvELhAGUZXycAD7D66
lngsisDUR4U9m9bbf1J0qcDYTR+9WQNdKqKYPP4hpCbqrZN17avWieGmwlN8nemSw+7bIWGIfI9K
xy7TUOmt6xUc7k7aQenNIrL0fLiVBMoaIjXZv+Vk/FhNpJptMonlS5562BsxDwpfXbIbfthrnA2a
tFLglBXjJKf1eg1vp+9usfYXxb4YMDgPhIkXoJ8069wDk1+Z7ig0h+iqago5B15PLgeLs2GOi/Bc
v3Gl23mXC1ELrR85MnnKRlFcI26s3ogfHO6IYeO2Z1z4C2KrUJADhdHq43yjY7+Nem2lFy0g97Dn
XWqMLDS+sXEb0g/Fwqnu9WTmrl7RhcfIQ8d4qQnraI+gF/3ahKKDaKXEHXyvIA9tgzNP/4P47OoB
IanJR23hzOJg1f06Zjl89zRfh1+wFGwm1iFfIpTp0vuaSigOm2XGm5ecj3rcK2Tba3WkF2RYoLL2
zR4WaWCnYfKoRQqfE1QLjLUSp0/x8FzNSxYMlExco9vhrjURE6NNKscf9BgJ839z6bodksDqVrgN
5lxmocU/av7AVycz3YLz1zOaAMcvDxyxICYlhf+OjxFPu3sQuJJ8X2TOLGToNeM7EvPqlnFwL3yJ
Jq3aaBTdPzWK5sdEFAtdAakS3kWhLIzf29ADgGn7pO6DMDVi6oYxJL1VYfjiblqL0JmdVmFnge3R
INS2XgbbvoxqiF8PTHnaOnDHpf+5Cry7wCtM+exEY/nAXzu85wQSc6BjNPMcI5yly6aLRGygmu6P
aMrwqalS9d61kLq3MwphwqhADGiAaivG34UedLhNxy7Gl6wk7zRamczbtrKoZvEcApOVZHNDNsFf
HbfExNKmTWpAf996UiRvRMnmb6GEM7ixXAjoBERkLXi/U9y3Wp6PfPc5xaRWR3WzKcEJ3E1dLJCs
TZQLN0mrxdkWJ11s04cuajLfjCa+F8JfQ8I4aGhoI2rCsphh6r9GV0/cYLD19q1aTW99oxMGDv26
G18tEPst1AUjQQluygIgJZhA2CAzCueicO3rFJaxP5CvGftjUmrXOh0qALft3eY6yXU+bWz/EwgG
r0bip8m1ZQkqfLI0OwUB0nr8BthDSQ4xjb//N3p30GjKf/zTQ6rabOpfqWbJeRJWSIUVLTZucDK2
44cZsclLpDvqS4X/FodXVIzWFriCNdGkHYe2nAA7gk6b3Y5sescy/VFMcs+aw1LAwX/G3rRjho1Z
ZeN6fWGjzb4SHZSMYFIuyQqpExNaPi4yeoiRYCnfSGdszgeUjqiRMTYnzkxWg7dZUBteMxU2rW1O
hGgD935wb3Ur1dAPCiQ3DdqBcAOZTv8+N3Stu6Fu9ffeaZffxjzUP7DIstR+mRr3FqlG7G5Mct4f
5ziRqN+Il3hGzdiBuKiEJRa2Tp0HqeVGzQUNNJG4gGjlt9CZ1bQR04Dx5IhHloZOrBh/4I0FI5M9
i/RCa2pkEqioVySRdSgxsHwgKmNUS4/Y2ekxXwMXrFsyZR3SMKqwTB+BAiz9qpMKtXVHgHJ70bjZ
gheSFd13Aihsi46WwgbvV1PbVn2J74AFCb0PCGCNHuy2ZjFg/kr2bSZhAfr4FPUYbKFDx9asFfnX
outtVFS9YhFrvUG9bNZ0OBpo6WQsZM+hrKi+pZkszC1e6AXhEdrSXPbFnP20UJPfmlPW3aHAZE3h
q1s7OyRSzWtaK7LFhiW7zeyGTUy3La04RzxYZ/6HWCeDXMiGjmHBTfXcdYD2z6AFswfEpmWOBxuZ
3Hwd3kheQudm7bMFYPjujmSazOSn3i3xoL1R6k1f6skxx4sWyhkoI0M3PIo0puHgMfp4qQavri+G
vNb/NMPS3oYLjoI7eDuhvoMqWjyQbztSPudGwsdA/IpBo+ymv70CpUgQxRyxmx5aFSG4hFO/Gb07
oxnJemiykZqm214VtufH4HMOH0MU3qQKIHJvT/qE4UDZDD8y1AC/7KZI643gYFiFp7LEpQAMirfN
jvw5XPwBLHaYsLChuwxbYB4ekzWpDkpcCNHbY0bf/FZlLn/ENVKJ/3wVAyURrA0bBSvjj8PXpJtt
QfihQjbbhckNGF+H/60adp9f5cjbhyELF2CO6BoudGhIoUerYYbrULkJijMvM8pN7RkSD0FU0nZB
JBUETnlbTiVGwDYWDpGY9dtmWmFYyMzaN701tGd7zuyLiZyyIsAebrkG+Imv8hxPPzV59rPlzOM2
oogJPv/h67DiYBWvv9uGHM9oG/KsczTdTsgP8Eq9IQfAmq1tVcf4LYc4kSpbnaOYfiCb8YwIkjVg
njDgxgLpaFYxqTgMiTApfc7IcqVVk97qL4R3WsHQJj2ZhF2rLoF20c50SsRfRtkl+naCCuAxjUS3
bnNgm0yFtf7MxPnEWpSwldbfZzFNWYUC/37MRroI0g4SgjRUmV5j3z7dgnKd4YGcugjsFwG7lmsw
EDu8iBgko3MM7n0wpGSLJ7m75s5pZzYm8XGI6UD8hjFvrAZujIeOpjBIfntyOyWthpzskjO5Fy+1
SwgaBoEaEd4xCYhgCClgOF7Cmf4L9TSwaCh0DXt6gMzYRzaO5rzQag937hRfEzdsFe1y4QKmeXoV
Em5VzAI8JrUAl8I2j3+6SUzKikpKq95WnqUcjMfhU23sucneQdEpzKwkm6fbLAkBOOgVLZrzpEae
74YdwfSuTHU36DPiZSFaTd1t3LkNXuTZ6D4LovFinyE6SjvS0A392jFJTveZhhPD2Bk6zaV09Oi1
76XxZxlDoBii398U9g7YzDNx+qPKRf3AFiHtL5mS4RhXZkgJ/KItnN+L3uCSL01vagKLEkq+DSQ7
wT0wOtv1pY4SnKSUPiRAxhmT984om3e2yO4ho7bFSdW28re472jn5ypFIS5pFY1dhSqpu1nMmXbQ
iCw8HEQODB2EpU2ECBq2/GubZJA9EPBjJa4vFGzYesoOAT04l+Yny9DtVe3JX5aLPjOa4Yxsa1Eu
78yRSTfVuqUUOx0lJj55rkL7pqaBuMeQWgSPQmYnmxnpwxueGuMX8jAHjRFCClrdDI4g45Ep2LAZ
GRyu2l2NqLBcw/PEd8tE3Fl5yRR7LpcpCuBj5Zi+93H5nNFN0S/S3N5wd+mfpB7oH7u5GLSt6q3k
T5YX/fPoJe4TIOd8hxfMQhj76EXXyYClY1a34PBtaIHUdbKxSOkt3fyHUC5W2509vHy+v32c1lLc
wfxGAYRIzDSPBVuyldgDywyrpj5dpp2Yuakp9fo/dk1o1N5tmA+C83hjc9H28B4QFXsdhu8i1K4N
tLbniFLi447LABlZC9QahuLsNYe7gEEyYctIpUb7G9VYqDouXZey3sqJiY8R5+KatAnz3izZ9BjU
llstL16MfgKPB4W6aixpB7NSQKpWGJ45kk//Nn4WKhIHiv7RzoERvYcjbF37s50IFLdtvLOr8Kn0
cPA+817WA/Hw4IENx4wYGiq0DnhPh48B1laKOVBUU6qPjPVm1bp/ZMWo1i6q1JcmzsH2CqNUqdPt
YApJv+uz6H0Rnr66pnj2ZkDPfKMic972U1ZeeZ3OXCkF3K9aI/xy5ueud378c9GPMe0nS52NZH1y
/1R7E6SZnI+3Qi0ZF5dJ2nRYeEqFs4Qy9j0y3R0bXBKkFPdXDj9+S+PeX2Fk9iaLCNdMoIInRkER
AKKp33oqMlDIFxaKoNqDGzKJ5kzdsx4mH34w+hTT1aHkWceEmZr0xLEb0SbVS+XuKlKY/UhWvFnD
+Vn1SEDPPKCVwnF0PSjksBBWCjM2XEfvs9c14FOBTN2xw+EupSXaVpZF5GJht3uIY/au6Rf9aXQN
JPKoaAPTJYORmrn4j/RtOEJQEKjJkZ9S8x2vYV3MZCIwHfRt0Xe/tRR7rMUbyx1GJ/m+mErnDONq
ffNHNw7BGZ4a8Dp3f5xug7epHbczeBXxT+W9Y6nya+EM7s1oZemZAuLUpaAHs29YKB5166hY87QY
JHdkFKhHEYLoxMAYKUPyam3KBC+Wz9/ox2oFANHmQToe6hle6uGKz4B09ajhA9VJndgkk0SVZGfL
uWrlxIeFCNM2dZt6heLriBqUsZRKSB01VupRTYYuZIA3DxJkuGUsutjkmpoCX1yL5NYHMiBwxxE2
fKVN3mhQX91sQk2OdL4hZgJ2BCD72D0as+e8DAo9PohLsRBMhybsdcH5ezrzlZ14I2zlgikZ755X
c1Q3anWSABbHtS9cQsiMadLuklKQbi965/Xz9/Hxg4aAAe5InY5sFRXL4ftohrAVs7cUfj1mw2Xc
ZsteE0W956bIQ1uzaP/79daNGZEn4tkP10vDKqx7kDfsYIiugfW7lowdYRGy8O6TBb3bmcPn40qw
oVXRT3Mq0pEck+yHToyuwH8D8RspPuNihM+dEZb7trbSaxyfGWT0Ufc8C29hUlVm+Zke4MQDxjRQ
0kMwSRcQvA4fcI0nk0WZWfhFUtp35phGAR4x7RUmeEyvTGqnzx/wxw8M7SSXQnbn2bReRyuf4Vyh
t0NZ+5N6m7CTBmw880Q/rs6V80fsFqRihJHmUVMaN6Oo3LnGdhnnsw0mU95eGkmNreEwn9maPt4M
l8K+bzVlpaVcnX//PR9rJLNa2+DPjRNs9Kb4qtn55X/lYrMj4SqMvwGSJRQpx/oBg2wXgtvbxGfk
mb80UWk/zVbKGDGLz1FBPzLrVoGC4SERIDoNAuV6x/+c+IszwvSxGwIsZ6e/miCp+O3AJAH3Cy4W
mnr0LS80MjEhq+/S0oj7IDFq5/bzRXLqFeJX7NI1Y0Nk2ce/At3zKrNJwbpFh5doP+6ttHyVbayf
OcdOvUHAGIEqE7UCG9rh/SJnSSsnoQ1JCRvfQ6Fc9vW0mGcW/QcRHq9QsCbRjCMohM17dBn4NZ4x
uIqIGQ19hq8Go3psALWMQOub4qc5GcXW6Of2teqySACnFPp7UuukBSHRfI4jy7hh3LKA59iuwkpZ
d0djI5YxLolYwP/jzO898VQAOSmFUTmjSjt+KiplZAX7Z+3ZFYhuPhG5UtXNmWe/bi2HNQRCep4L
w8oVijl+y70ulZgZ6DAcH4ob8pzcx9gc1BbgMf3Srjl9EAwmdWZtnbo3B6dU9iDDXfUGh29ckMeV
QjEjpRwS/l42bo2ori7O3NvHbR2Jzappstgd2O+OVnCWDbiG1bD1YvSVRcA0O538yGpSjuXCURiI
GXVsbN0IfT1EmCp9wHw5s89shSfu1TDxEafIkKbxwRwW0ywl/vJhG6GK67kavW2OpcB/Xy0Gigne
Ijsu/xwt7oZ4b4m9NFrN1UMUCiIuR5hinrmXE2Ajr20lwhswWtjaj0oB/KQKWKdQz1avbqBfVX+f
iioiL6ENxR4aJnHwITpzwcALCCOxgwEtB6x5TKWZaLqEd6jpVnK4k2w3E/Yta4907dnrrswo1Ggv
JxwjB+Y5/3kzo3vihACm4Ng7Vp4R2hhj0E0MgKFcd1e2UB+haF0zepzPPKJTu7dpAMPS/NAK8Ekd
rm3klIMNfMTubS7UsAtmilvUpPW9Riv0mOIDuzeWuH3M2sXZY23O0FMr5RlHnhNI3Io7u3gnsXvj
hXO09mtngvrjAWdNXeYQQQm599auZgtydqjqQPPiP+0Um1uP6vGCMabDaAt/wsmbMrhwrRl0kEwC
VRXINKvc2rcLOj3CwAEriMyJcDh1mXCneQ6cCM16o2P88zrNojzzOE/sT+ZKLkcAiTQCg4XDpxmK
hnZL4BJkVeb8yrjFe6YTwjAPZGAr9FF+Qbcen3l6J44+VIo6Ui9s59dQgcOL5lUH7XnkAMZEAeZI
L9Ib1Tdw+UjtO1P6GZbBX3a0Azt0yoxx/qLgxzARE/AshuSobUi2qkD5yGzE7ZWwFBw+chhv+lAx
2FfoxNDAF1n2kmSL3OqR2Tx25GRovqYTAI0fYZhIDyQJE0rqSFT+RPcs6cviIBFg8JbDLpVL0w5b
U7lGc4FCU/Dnwsq0r1zXm74usHR+1s5i/qiAaQriuWbjboBvT6IOVrKoQkOmn6hyVIE7g6h0Rm7G
SIpyspS4EeQeCW4uQ/CHLhYjdvI9AXJID52vWla611VWk+6F7mS6w7MWUGzwGnEHT53EGWswtNh3
u6b+3WOMUuEbaFTtJp9dhXeaRb7ABvcy56XvbPE2RFP91YS3TkBg7dbzE36JlrFvtBgEzS0a7aob
a8ajbF/plZTxDPbL8Pkp1yOH5BWpQTVv47ElmKlfNPseB/wMQei4uL8TR89bfAPn5jamvWoCSEB1
GKBDV3xB3jhKiDJFGBPzI5DVCApPl0SxAmKhLKBt+eis4Q06sgTHsglH0Dc6pPMQNwdCAL3IJgOK
jHs8+DGNmu96Z87MXScS/b1yZGSDBar5qQ2LaA4YirffnarA5aA1oyzdEp8ZExeWl/ylsiSVK6Bw
a28ga3lakC8tcSVFWK7BSlpnJDstt8BGWVY1zGurHibfm7qlu1jIx8YOBQZ6FQjmU1ejLDAfrGtv
+CLWiZ+vgQE0wTil9T63GSLeYPBZXYUFc2kMxSz1C5R5WfxG6UkeZJ0T3w594lRbpAT9bd7I2cC8
Olrpd3iFez50WO93DFbP++TWbtxaN/CQxtSR9Yl7NRk5CreuLfC3TqMwalWx66x6snAhz7xfAB9T
dtXieY9LM5KmwO7rWQvgsU/21tPG5Z24+X7yO30YkyABKlvN+aibiZdMAA+MCa4oJAcPPG+0ZXSv
dzOG2TEeo0wjRrxQ/RoXzXRb6U7+k60EQ/mmykoc7sb1URMdM3RYeUekopGmNNW7BS1as+1r1TSX
uM6WHixwhYEyU+5m2RXOaNXgytXgXOJWnwD4K1GbrHY8/TYsvgLAMa7M62XQmJ02ejZ/a1sRDle2
UXfk0GVO7m4J32EaCQc3l0iDxZRvtKbEm5OQILCQJo6y5WIeptZBTSeq+q512JdvGytPMDrjk2OW
Umuugfwrccv9Ug9QiyM+2Xmbtt74HLlVhLn6ANaDWW8y3lTw+d+YiOs/LZw1ca7lXIQCViDaDSCj
1mKrRU5v3ss+wwApmYwI5UYS/Uo6vXwZK6J+AlcJu7qx8H1e6YpEmGxSh0HB1husHgJ5G4Y/rHnu
XpWbGR4cs9H93VB+MYccVDZus0UjiLBV/RDdDx549IaREGZ1cx/Kd1iUIZSigRhYGD5fNCr1p7jA
YrbQR8o1qKwl/oNevsD0sDtxlfZFa24z3Yl+zYidvwAeVK+f1xMnijr0uEy5mHfRuRyP4G10imRk
0t8iEfD8nDLyrtD07NfnV/l4DjHSdYGpSY2hfjwuznEqhUA3cRXN7TZGcxPhktOku88v8vFWQFAs
mqM1VwLt5tEJKzqzA8jj0KiZxm7dZmCNm/LcmPPErcBhQeHEQ5M0tUdVUapgjsXYitB85e3e7mx9
56RT8aCIZw4+v6GPZf/q3gUcytB3TY1ZS4p/2ucMa1F+Q5vDI61g29gj/p6QB/WvndW3t00T4qGH
rlq9NFobjZd2GmlnipYT8+b1raG7hbGnY2t01N8UUktjJQmES1nGyHdUrDoa96zOLuwU052gs7vw
O+AkYWB8bPEDLvHmuxabzpU2oFC+kFbUbMucnIgzhfAHBy0QVQsvIqwH1qEC0OHh06lij4RuvKog
Ginry8xASL+aB7tHhWSkP1VhWT9HzO5NmFIDJYMTCTYhu1IVIQrCaU0sRmX5lkMh7XFoicvvn788
48RyhNciLYZJOhPUY9YElJbZFQNMc8LmUjI/ZxifG4JLZRwsWgOPBAMwG0qzF7rtxjYVoQ/kAFLi
lLVm43aJ2+539GztwzCohZRhZ03WXtk097Y1lPB44om/EFeVHMaEZlty4zaN1lxoMs72HdEIwwZ/
BmzTmr6p1ZmlKdYXf1jsrWYMHiwEkDfexBFYlUrZTaMzlUzUjHqktc7M2zJUwy9n1Pu7OSRSxR8K
Q/a+heXNz1J1NaOdVODNHzHGDRZK9beWGmZLwJun7W2R9U+xA264EWolvZO1USdndogTLQ2WWUB5
DHaZGuKtebhmwLiafpIAsvk67jIws332TBx0G7fMntXQz/BOdfFzyZbkW2yZKWbwg1Gc+xUf5zzM
AnSg6NUDFqO5o5Xb11h4RFhQ0M5nQ3hdiYhRtu1Nci32FEMug1LZzyy3hJyWey2EegJ6Rs6u2H1s
I9P6/flSFSc2GmA607ZoFZirHtuwrebCYZbCvAlTfbiYrUxeFgqH7nYkwj4yrOkqNWviYLxG32Zl
Mj90aTx9wa4DGYvIyJUvwzAYkS1vQd7nS2r+jGS80LmYSOW77RiynFl+zsfVBybLXo9KAKzgWI8t
NBgoY95hHJuZ1iqh7/YQydAmzkv+QtD4ua77xLfMwBI8XXBSMr48emNDjzawCKfcdwAn7mC41pcN
sTiXn7+HE6+BLs3zQPRwWnOPG6h8bByjL70Mkp8dy4BEYNKJbdFlrwi/DcqOZfJ8q1FOScCtDC0f
0+7iy+e/4eOT9dhCVlCdbpSfcfRdL24+EdQKjNb1sv+aiIqQm7ybX+3FNsn+FcmZ652Y5dOe0Rj/
nQgzyz465DoDF/MWJQeNl+kSbCHTXxx64rFJafxANa1b0syIn7esIehSO927WutAJ1k6tP7eYEBM
mbMHC+ux/RIm5xroEzgRViy0pCuAzVDleF4o+xJShwlO5LWVqB5Sb1zibdFK56dj1iXhw0zYH3SR
qW8m80MJGRaRUDB6WXOLX0yG+DEk3gKhgh5C7KlW1RTYfPM9ytvosczj5lvbo9byTUPZVzHKtvjM
p3KCvQFTmV2LFwoWwFZ9uOfNaSuNKAZQU1kFhbNECcE5EkOpCXoywoj3Kgv3twf5/En1Y/QK0U+M
ULWtgUyjtprOlBTrp3J4cLDVkN+2VhPMRI+BN2XoKp1mA/CZceglqT0OSqXOugYnP0fFOAGUe8xR
ACQY+K5H8IpY/FNAGWYyo8/A900tqbPDrL+7Khcnf87HiYyauDfRklrKCDgR+g1m6eo+N+3oWgmn
JjW2HfZMdsu7THaSmIOm2mtaSn4LDcI5r+ePpymRBMwgVjrsWtIcla5dDBGrw1fPn81Rfzcn1SG2
07vrikyVGxcnRJSnQ72XeFOcMyI98T6oLikkPRNOISXt4TPq9dBsF7MqfM3sa0FkdL8mlBSD2PYG
OrbLMF06CEZuI38M6TB+kfqg9C2pDL2HzqtUN2USl2WwqMJdg7pnyGUOQT7mmWW8/oyjZWMyvOHM
NHSq++Md2FXDssSrx7+ZefkNPXYUOIIomM93v1PvAXSOjc+2xcr6OHwYsqGBRLyf+QSfDs9ZQXow
9TZox0KQyV2nmmmXROQhpJ3VnKkXT5TanGMM5phi4gvMcXN4bdcezcli4/AXEjUvqK07sqSIGlSx
hrYbDkiKi0MVTjuUuvN9LmEtEAFsNl+syuP/p19/slXcnsMtT/0uGzNkSjx3BZ2PWUaRIVsmaMSq
0cqnFoEIYfRcLbT/biZN2FZG+sNqCRQwCiPD9aAUL6RIZtPWLjx3HzbkqvnYbJ7jjp9YtrbggwG5
5+Tg2zl8WrgYGXUWI2NZ0n55LoAHtqBY9j7zrOK/71g0lDjjrZQziSXH4aWcWZhwbQkFriQODW3d
E3adJNltNTrn6oy/PoWHyxwOrfe3nfk7cT7aseKw5+XHFrbMdW7N9+jnCsI5OY/3MZOIO4TSZE9n
cY2uSSOLgZ/jhGgrlTTfsrQFPaiKJX5pYHqITaL38YPpVRH8UZf/yKvD+zl04oKgZDed3xbDxFRX
UtmQjCUL3b3zho4chE5pzjeIR+INxwf1lqNcfBWa+GnIWn/txKB/ax11xRguJ+G7yYYtoWgJxh7l
ovswRCw6xC5vIgLVXaXvwqQzH5VUug1fVYcs2TV8AIB8qVyCVBTYD2g59HVfqwfGZ4NWxMNmqmX4
W4woBy+yXE5iFzMX6jfr3I/GrSwk1hk6DH5Q5jJb/GENVt5IiEqvSdiSSoO8Y/oRhi0HMJUi6UZl
Mixv9jzhECBIBiv54wm51qpzGkJi+PT+5AYbyoUFZ4Hg99bJX8zIcc619OtaOXq/8OoMfXVBhBRy
bDCOEhz5kgVYx/MM96oXVmC1ctyRm0GwdDFHiP0mdWZX+3umHl8VchX8IHQ6OhZChys4G8l7US1V
lJxRm9kQXG9sFOQPS6o74IaT6wQKiSM0Y224HBm3BAlpNRe5WRiPrS6XHbRYax+hYaKd0xt5Q+KS
fWZUcaJO+ctdcjHHJSBDHNvfmXZYaD0wr+8iU9+SVJkFnDc5c5+VsQNfyYNMDQhO6rt5X2mzdpMP
znQh4hBp3OfHgPlxd8HT3rJdGgy+fOCXwweGyC8kPQ/V4eS03q291CArYGNDGUyFnv9G3zxNgCFe
muxSNdb/F2ZubD1RCuZS0H6/Z02FfwwC9gQ6bJ5gJCLrKn2Jk9WzWNNHlkAH8fHWFAO2I2Hdalog
bBwnkATTdDJzMxlbWU2fyEvk667jI9WcE5hE0vyVLCPSx4WU+Pt2dsKfqiv7nowcZ77HEra5YihW
v/eurrrHzx/MieXLiAeOFs0JOpDjkSD07Ajfk0b51qL1+M2Y3S+aUhG0RRRuUiY+TFXicyyqjyeQ
iaEfAJjBEBHG3ppo8G8ZF4PfIiO11yL5CR2335HBGZFW758deX7swA74RMdWdlVaDj0tWO0H3/ZP
v5/2+4vN1r8cN8HjuDnD9jnxUR5c6/i8nyM4/KRg1v717mXHhS4uLv48Xz+euczf4/nw218vY1FY
4h0GI+vo4VWjHim457VP9t6X6abx54fh0r7Od5OPDY5Pot8FLjl7DEqiYHnQdvL98yVz4rs+xH7X
b+2fIryCazgmAuy32Px42uzf/e3jmVV5ooc8vMRRMdDWbt9G6yUY3G3y4Dey4O1vchk3z9kuCbCE
OlMR/P3+Dx/q4QWPSwIvwskSRMvHbny7BF1Q+/mtucd5ODCDctfcyjtxoT1ll9NlvNP8eScvql2+
FdtqZ2+xa9qUt/Olt20D/cwu+mHjcsFqoQStY2b+9ZhMGaoEXjXeNX6ba8UebZu6Qt8J4bEmCOvM
i/2wGXABRr3rfBlghMro8MVSejIO4/z1vRLfsW04ac0vBk7iJQnj9Jtm9T0HdoQBO65r43M2auQ7
MGWwb2NjEb9aQ/xx2l7fFLO5vNiNO/+OHTYsBjvL25lf+qF5YLBB7wDut3bAkBMPf2kXKttOmqZG
xWd7kBjmEjeyfpxHe2eJZk5uRYr0LKjQbtlEqsb2iEnGNDaPpdfHzBPwSiQJh8HMvOlToOx7Egia
M2/uL/n0YE25gB/APrpYOYCUmoc/suy6mrdnIpYHgPs+AeP+me0CZY4sjPDNtRe8bt3JmX9GdZq+
DouOSZYiGn4mmyv1LD9Cd5z4OYFEiGHEWER7fajhcI89joR7jB5pbOVf9KKDz37B/eF3E1k1eqE8
GrIhwDvLq7cGU+gaUSW0zQtpVot1ppH7uB+4zDQgUvLWeRPQmQ7v03K70h0zSGBqKKz9kIr4Rm8s
a1c0mIm1de4FS8Zwvxe4xMU90L5Efr1tSTv4f/0SiHqcY+vnfLzbd1SXZl5yEsd98e4xw94YtrqI
De0qosu7MIZpB9Vq787lGDRLwTg0l2fa779VzdFbZ8JDNQhNHFLI8VsPOc8r5a6/wVDjHbwTyrB4
SPV3B5e2cKOiQvgwfaiuXZ05YYSt0KiLaBdCU3lYmUCBistlP5ahe6miWL+VFvPjEPfEG2LN+11S
hg1GTNN0QcI68SIhaDeDUB37h4zotspqd3Cxom3RtJgxqK7ZeSUOGpXe4QJeeca117bn8uk/blLc
KDMRxA4rL/CvxfU/JwJxt3mnpE3Fr2T4sujTsO2q3t1hqNo8ff7pn7oUuA8LzTBNcNujjRr3o6zt
EpQhvcVYVuTOtCPINd4gXqsuP7+Uue53h68SaAIwcoX1ubNjH8nO1eaoadLGLzs7DLJ+LgM9V9VF
0hXG1rAjMghgEuMrYqXCD3EtIA8HMHEkOxQbDGJWKDh1gEbd+WYUWnQ10R74RE03b4aJwA/XCIsP
Owa+mqboKaTH2HYZHASV1REWqDC8DWKld1NW9MzZ+1Lfm87c7EvyO26auarPEH4+omtMJ9cqcO0q
YHsfg1YuZgFxUZpMoiBtxFeYdWkPGTGV1Q527KBd5NwAInXg5OQS1Ih6bcxrpr5Ywff4P4etS28b
lfz4GLIAri3whx6LvjX1df1OAJP6ygD4/C19wLf50STOgOGvXxyQ1+HuY0rQrnj5q90ckjsBx+++
SdX87s4ShHBJzm0yHw/J9Xp4YCAmhcd2XDGjkpskuoPCd3HI0Tamjq1qB1f0u4xb2M65NwCUpOrM
XX5wicdeFcRmndzS9KGWNQ5v00osWAeZVvpIxMOd16n+OuoT7bXHZuoaoSii4Qwt42bSSjeYV8ej
UY/X2E+y1/2h9MTF54/94wm8TrI5gVkxINHHcE3h9aMhkXUjrIdY1EDIuNBiwzxzlVO3zbfuMJ93
oAEwGzq8bcIhsqwYEONXc+vdYPYefZmNJvfRccV7XBjsIMwK667Cxe5htgpmw+kw3diTRkp4MbVn
St8T757fAUkAdT6MgWPP+n4h3BPXvMJf3EJuxn5kajTVxk61TX/ZKFP+0SNJVfKfH/XBVY/KMiQg
WYj9TQGjAzoQpGg9GOPpHN365KNGQQCJCjyfycZRzd3lGWRg2jIfZnfxnNpNvIWvZvmhTFI22sR9
SxBXPv+PvTNbjlu7tuyvOM47fNFvoOIePyCRHfueFF8QpESh3+jbr68B2bdKTDKYpfey44StQ0nI
BDZ2s9acYzbtlK5jQGcbrYkIl9cm7d6JAu1Pddioo9n3cjpkFWWEHRRPlbqvNGlEtI01ZEehrVg7
C/b2kSn+o+aAy4BZcNlMUk7BHH4wvsw50qPeRXNAzeSJwOHmJtK14QE4dPhjDCb9m17qbbYu8lxu
9XwGHwEuqALLJxLa35WIaQjV05jQjMizav3HT/7XIofdYukiHqpsoo4pSAoeSUgXGXKam53aaWXt
v77KJ0sqrRtgyQDSEYEeLqm4eCZhxogO0DrbHqnu5LVlCbp729WO7NA+mTWA2C9HGRNzIJa997fb
KdwZvQSzxiTC+ExOGVpS0LXz7dff6ONRnIrGL42NCTSUKu/BdawwLqVrgngaCdW4ReOnYYuTXW3e
0oGtw20fhcGPVI17ax/lI6yF1oz6W9p/0SIibmIF40VZxUvILL2DoJnzAjaiw7krKAlx+fMX3ECA
iagGHTilkeUB/bZ9IrsBil9LTayYES3TqHNPoRUdy6v65DFT8acPgmsDR5d5sE0vokJ32pi6fqKF
EiKg2qwNxcwrcPjzsbf34wF+MedAWcdtij/PPuyy1hYQqCjLOUWXA1t/BfpuXmvyUua0PrJCgxQ5
G7PvyEKc6wbJhGkhlVUQmu7lXIWK36k9W93aba9HxHhH9uiffTosg0zhqGsMGgAHi6lWTm6E344o
bJJXOm9G/Pumz6H9yr5cc84ntmL2PsFYeVEmBqrDNpP9jW04ARgA3o8AqJdKxjFZ1ACbDTg00qsr
VTsm1vrkbYGJgrycLjqencOjBBlpFMoRDLHVEPW+03EKz8ZR8YrB6DrY5aKDQEy+zLTo8g9Gn1nQ
5pZjV0Nkr+GN5oPwRjdofJ28PdTNcewL8G4XSdFEFwXsZIDj7hx9A538OGuK4SMTLI9Ny5/svIlq
JBlxaQVB6zgYq2BzaxTGiCX6QgzXpdni6ler9CdQ73ljDlO3Q0W3VpL8reXYvDZH0pbx9eXrI/PI
sr14f28os5nsPojR5ox7uDwAiiWtrpsJqYhldVN0SbGtgiTZur1e7VtqnK9mmale7yTk0fTThC1h
+JE6+rU+wGzCEw6UXCNhz4B+uykcbIYjp691a476upvT0P/6837cn6C6gH2C6RaVn2kdjGvYx65V
Sp6ioqBNbpvCOQew655mxkh2UKyWWyUbnD/NMRBonngxft0jqkYH+4ZhCBcidldR5lDb86mwzAvU
i+axDfDHYUpXW8dPvFhGdDbf7yfJQtOBGgoCT7omg9VWttSOC4ShT045mBcAP2ExAQJ0X2w7gjFM
8UTXVtKCfwZmJMge7KiNXgGDp8f0GB8PIOis8O4B3LFpYx/e9CLrGqVVS0T/Im83daAEZwQdGveD
bIxnPAPHQmg+WdzIrrCgd5AZhe7il5Lvt+WispSwSiwuaPZo3Fk8iNvLNHN+cvQ6RINm6/kr9uDp
ijgSMW+E1RvFmhZEum4qg39RsJlJ1nUUlSd1kKRvWRrkgsTykcbd1+Px45KzrGYoJjlOqqz4B7t3
MuHnDNt5tSLdmvd2DqOLsKUskWTOfGTof5wrjSW3jRYGHjOOZwczhjLgVCrKpexSFA6nsgID5DQf
27988oIxR+LToqfPvbeXT/HbrY8IYQ8Vlb6bKMC/YhAonNfZ0MMTxVUnSM+QztHbG7V6jAv2yZ1c
ApB0c9k34RY9mKRDN86AWpJgI7W6WodN7/rSlKnnmn14ZDv40aAlIPRyIVgk7AlR5b7/ko5MUKSZ
y7WCVDqrEtH7m6wxa3pg9Vuy7UdDyVdQzWd3MwqCgNeCqWbelZlNZIKigDn12FASympXrgK/mI7w
ys6dKFxBPqz1fUi6Hzj1sKsoF+hV4CvuEDyXNoh0r8e+4JKAwQHgyC7rk2eH3gEVCPJ4vNiHfq1Y
yQmMDAN8b9k0fjMntdg7+QARFRT3NcIoDAXamN5+/QZ8MiwJzEG6znaU/vAhQ8sJqcJlM/cStVGw
LqkcekYyqEcOSx8bajwyKAiL5BNvH8S1949s1LohbTSXy8CA9+qcRApPjSCTKkAJZi9GarDnCGlR
QTaZngsMxeiUAZOgTKVgHynOfnTn5qhf/OM9J50PSYfG56NYcvi+iGiphWZ4pSo1d3rGRtfhzEOI
Gg/8DymyuriK60RDIRkNmCooP9mqJ7REbOfI0SfIqhUmZlsPROjJJhPPxDaAk+ijiTOwmj58/bQ+
TuUmOk16r7QVCG47bKs7mUljtlSxdhG38WxnEeYUgC3+ZEMX9trMjrZfX/CTB0eiJ8sZJSUEbUIc
LJ7MvCT0KMR65kVlrOEb2dDnk37VTEb6Ddsd4ZplUDtrLTGrEysbh03dkEPYj0Z406mNfYrC4qiC
85Onhm4MjSGfh87T4QSQK1KDL60DCgFwWK6g4YnvaRkl3wJe+bfl/XLWmNpiuYnNIrdQManVLYWn
vNi0dTFcxximUr/I0LAY6LDJpyJbJDkZ56b9odEo+P71Tfy4SaMtxqzIVpk6CU/w/eAfqmYJ0lQV
hKM9STJ9kw0rrR+UO5ymOsQFlaAANSwdIhMjLHGeptVi8/VH+Dg9W4aNfIlKMYpSKpHvP0IJaZlt
NIzRJixfhOJqp25nfB/Gqj3S/f04n3AhFNKspcgfEWC/v5ASUXBgPHGheggIyk4TVAK0Fb7+Op9d
ZTl2mOgHF5HewR1VwliGbsJVSBO0dhAECi90R7H6+iofbxrzIoOMbPZlOj70sup9Qbvc5t2PowLo
HlLaDYDT8KTRrR9fX+nj96EYYNNf4tYsjYODu1Zx9F3SBAhETaU8pb5X+Q7hFuuvr/LJsZI+H9vT
ZXfALvxXEtRvu4OWMCtDqwKczUPqnsflOLyFFJAxj8GFGbrJeoTmmHi4m8no7YCSZlrX+0B12TvL
moYk2LvTLKSkBKJUHFnWP95tDgQaW1UOCBz2DjUXzNBaEGQZZl6z+hGkmQ5rrTFuEidtn4/ch4+n
t6WawSpLH87izTwYPgZYPuaMVPFgjLYbrZ611Es0vTnpQCav24RWIR0Uy1jZ6qj76Neau66pwwfQ
3PofEzyAVHCGo+bEd2fxX4bGb88kkVQABvo4rHQId0x1Hve2HqbHDqzL6eP9QdEFj2MxWzJ6UGYc
fOVQ6aYgrSCqSr1O713WfS92MrkQtdFemWpCkaGvcNX03Q+DQ6IP/6Z//fq+f3zCFOQ5H/Ef/P2w
9N5/VWzh2EhjrF09nLVNNHHcoz7REbtQHburn6xbC5+HXF522qSqHjrZSK5jrs3bbOUgce98i7TV
2JvjrNVOibzB5jJElvUzK2YRs5xb5rlWLUowS1Ry9kziWHX0en2CDhfN1bGJ5ZOONNMjkxfYFrLN
jUOmQjS0YRQYGWchy4zbFRFZxRY3cnQ3a5byHXZm6WIiI7liTNr+ypQJCVQWybfe0m74Y8rGUtjj
XdAXwwHSnYPHQoRIFiltmq+ascuQYpr53gau/qcr0CKcxb5FCZGjoXv4lTW+icpRlOq9pSqvZRYX
pzS4540TWeqR8tmH2ZRL0bN0IESbXO/w2QOkNEsaSnLlDkbk9zDKthy+jx21PrkKOxCO/KgHFxzL
wZZWBko8TgNo/jDOyh302XYlakf4X78zH/YOVNApM1Fs4sVFE33w3saZmMcAuuIqc+R4X6WxcW/A
CH0QRqPuEevbXmir9W4Eto9xZy7+/KlR8F1iIHl1VT7E+1c2Dnq3kDanKSQkS5nUlYzTjqifAvbs
19/0w6aO5+UsOvilQb+8ue8vhTaSbX4DzVfXC1Kjck/qGmFjJ5Hlgsk/yjX+5PHRHVzkfcxINmiq
95drYPa4Zc9pGHL27LEBkL5NCOu+sgeHJuVs+3qa9FvIfcbKcAhdwuzK2chBpaC5xAIuLIeFvt7f
fH0btF/bindT9YL2WQCb9PbpKx2uTs7AouNUxM4Qb0QwydBB512pVa2aKCX0AeNeOhJSMuZGeMkH
sEmRRrb6ktXU3OjKG+aPOERbu40QALzMrTGd0n/uthV0Gn2Vazi+PILWWPLC0prgOtAzn1H0uHPL
4pDlSOpDrbtBKWG3+K8q1bq17bZDCQA+gq5yWhLwFmlTfRcFgHZXZjgAFQnaASSuqIcpP2EDitxZ
MgGvMN1TYlRDhVzkdiCZaC1bM439iHt90ShukEB56ZvTDjZY6hUtrBkvmkFrbKMqmclbQJuNH763
6wsaUU7iNcQNDKilOyNa0flXXhIRD6cutHYN1kFsMEjDkPTqbhDKc2G38jEUgU7mYj09daIxfoRJ
oTyXamwhoTWsqPA6PRU4WbVOuSCtVgFoYQ4lWGF2R9VZv2Cd/LJvwRmyt4Lbm+IDAx/P9lPZz2oU
b0eTfuQ2D+1oJkWnBHjnFCU8BzIKVV9pdPc5x1lBjERm6E8lAbTM4rKdznCe5olndFbQXsoQp+NK
10ITzf+klYj6+mDQH8wyyflyMbECoWrDstDNinSQhBYn4AYW7MuyqvXGG9mz3KGA13Eaj2p9X8sh
l37ntiTioGKvBbe2nis/qJcuhqVNQLoaVwCfGaayeyhZHR7Y3jbGKimrVm4yRknoOyjCYJ3q8zif
YEepWrCkMqfF0LGwEYXBe+X3QGd7j1FmWz4+LvpzBFURpDbKEgAfx2V99PnghfRTMWc/krkZebuJ
T9C9cCQ8ydAKV3oI5jnbE502PJfgkqkO2uKix6Ieb/JxKH5Q1OzG2yLPsoeuEuQflUNsuyTimcQc
16mqrVqtwZsQs32KkE8Z/ZUklRfjQj6CogB0HQpkfxGxQaQhJg81b1PkhcEg7tNCS4qVEbnORTnX
/ZnBvdRWnYBGSoiMOYzrmSdFMm2F731VZEsSBkNRLMK81FlPRWGNXtdUzMRfTwSfTVCQoBAtQRPG
i38w9SLumekNm2B11dK5LGQ23jaN6h65yseNErMNYl3ObI69LGcHCwyFBD1XowQ31pCtk2HeBKZL
Aq96Z4XWRkjrAZHNWeLMq3zCbDgR2+lVoXpZ5/2RGtGH3SEALmj/+PRo/XF8PJiQNb102kHH6BYY
U/CK2bTxZTE3p5UdTEcOQh9vLTQ7yj4ONCuWHPegVD+Y1ZCx6VvA8aXYlkYW/Cwb8cfkeNpiy3mG
DS/GYXrX71cY0514owiTWWl2m24GMzTv4rgJjxy4P7lt7EDYTtLeQAl22EkGsQrBv6QKUgd9Su5J
PW+IiVsY4OLIsemTu0YBj34kKjoQo4ccx9qgES5IgcY4zuqYxmLaBCUy1a+H/UeZB0+Ezieih2V5
pur0/rZ1WMqaJCY0HP53TeaUxJ2wmtV0xo1BDHpBkmof3S/my9pTkml4rAx7KLBrDAkgp7Lq9p3R
Zf2R9+STL8/umI4fWwXqKL929L8d05qoykyiPICl1NJeY1t11qkGw+jrL//JVWAcIKNC3UJL4vC7
B/OY1ElK58QNCWRR1ZbdpUuc0NdX+VgHWBzGCKNYMQG3UnF4f4tr4Y5pZouSDWswXOkpKUpebzB3
8/oZK5pl0Xqij3pNRquBYamsNrRerQuKge51QwRyQYl9fkutMJEsnFly//Xn+7jn5S5zRKUa4lq0
MfT3H89MHHvuMooOWoWNdhUvRHPeVKb6ODav59Ga7tH1WSehwMCb00bbf339T14pyorOgo9hN4ro
5v31U71qiFelKIyE0NgVklxh8tHGlZpBzPjjS9FBp+5OyYzT0aEg2OpSux8SDZCyHdWAhhDEYeCp
dllgyiNj6yOKYiFJUMylwbAIxA7Vk0QRZwEJ6BwlkqnZR4QAPSSzO913sRXtdIJrrrpOS6/DIIzp
Auv2Y9cYSXJk7H0UnS+fwkB9jK7BxZB98HCjEoxwEKN8sWGzxSdTMKtPUdq1r1gFReDhSBKtN1SD
dE4BqhkPeZ3W+alKIxCfE2b9h0mx9FunsbMrMHN6vSIbtwJksuxevH62qE0bbSQu6iE3rfU8D+qP
tB1Gg8jYkBo9OQ/5TycYat0vwiJSvJi0oiPj9+P40emn0FZBd7hwXg++YpvYY6mBylnhuEl8jhYQ
sqtEf8L/6xy51MdD01LQNXE+YrNC63ggD7PU0sCdBn55MoxYP6lVfXa8MinMC8egL7aj+FAi0x6s
6hiq/pMrL8V3rFlUCGnyHlzZrqsJRwr5UKM+tA8yIYHC1MZmY4jKeNajdNyYQfXH/Q9kJnQ1bfxF
1LI/iO4IpWgYPYB1nbmhgwTzxXoEimadN0E8s4NJj9nkf1WS3x3GFmML8z2Pke6He9i2TTlTqEDy
ylWaatVt7sxkXGt4kY1NFTqdsZ9CI6yJ2jMUdHkutlYnLbNb4cqO2bTNoqt4CDhNFKUCGC3jYHMn
2tz0cTnoeP1qiMR7rauq70Uj65toHgrVz60o/kbolgs/lgCqqwZjPimi0lF7Es2UjjODkmTrMizS
9GwMUlvxSPOs8PR1ZV17laOQ7WmbaF98jjnmT0VMjdwlxHmTfV41sIirmpzZeE6np1qpReSXcxJ0
uzFkd+JJZqlj7sYPLwStP151+ouIZThWLD//bfGsLfA6sIiIl5ub5oy6WIdzgPxrE9OA//WEuixd
758X4tBlS4cBh7fvsIka4hB0kM111K9Fdp7q+DsXyllN7mzY7hZxFG4GoV8ERQpU8etrf1i9qZEs
+Ru89lRH+ef918SmSGOin4H70Bg5AYRcrfgDxr9Xp//6Pv6v8K24+veXaf713/z6O4IAWKNRe/DL
f53H3wl1LX62/738sf/z297/oX9dlm/ytq3f3trzl/Lwd777g/z9/7m+/9K+vPsFB/K4na67t3q6
eWu6rP11ET7p8jv/X3/4j7dff8vdVL79/RdJFbJd/raQaK2//vOj/Y+//wKy8tsNX/7+//zw4iXn
z3FrXuSPD3/g7aVp//5LN/+pUdhmQ4Mil4rVstse3pafaPyEtDc6OLRObSxP/ERy4o7+/ssy/0nx
lX4qNULixmj0/PWPpiAw5u+/TPefrPx4hSjAmLRkaLX+zxd/94j+7yP7h+zyqyKWbcM1D8rvCwkF
7SrjgtGH2uQwB0BFwchxlMhuZQYBuQbvogLcaF0mhY4AQaKDAHZmXlqazlUQzPaaY5k1bnXi9Zwj
b8jBy7h8lCW3gYMJB62l4Pt+lMIUpiFJR2LVZfVEfJcI1l1d31BUPIY8Pnalg4peU4RKKUNdJR9C
a7aVSoAvDK7oJqmBCfw2Ev5zw3+/wcur9dtr/+tLaQsVm5MWntNDjSCnuSltck1dMe8Zm1KWlT9q
Zum7MadaGfWdP/ZNR+ST654qjht8+/ryyz376vIH93Q2uyZB9UM2ax0Vl1nNRbue3q7ICPFNRXGM
GvLp9ZaqJeWBX6fM98+wGJs6sAqGk6ukzlkhjEJb0RpQdEQ3LjJPAZZD2fz5d0QlweEciSmn2YPv
aCn4N4jdVFdJmtbgJWO924q20IDUqjCRovhPU0Z+PVQ0jUh8fvHTDr0VeJsmmZJmscppxT46Wted
hVE3YzHoBzvYFMYYGKtaUCf2Lad2aVkFmbqvMWL0zwKoTHsDTbRNt4WUswlQJVEwB8zKFRKOsLws
6xSPvAJStL8SSVYea/J8Nvp/ncpBIVPQPpRmZikkU9yI2kqYKUKRIg3SXTIifvOo6KdPXz8c+EIf
h+CvfSAnR1hzdKzfD4kJLvwoHceFRo8333M7MbpUuCJ5TXVCADGAjBr4vZkp2WoIdXEmrEoHjVFa
2KHiObAFWbFFMOA9bSIyu6O2PIN6tgRdiVZUXmdJo931yGikX9XI0Vdgesa7iUhQzeOOF/f9KMb8
fo5RVnF+7XKiQ60WyKsIzb7fUTiofuqltGMIGo68klGejj5m3l5aZJolkz8ZDvnpokRltlMITil8
JwGp6RNMK+OruhDmsCtJKo1Wsq60DNFGOj/LAm7JJk+wDZzX8BkXGHKo3NZWb7527KTKDbhaUl6a
NIgJHqiGwVeDMqa+S4bhdy1USbo1K61GsOBUzo02Ov22Fp1VeVQUSUfmn7bzbSUiXkzXMbD6I4ek
p1at3KvOyKmvurVZ3qMiUMX50PfFtYUBIt9ORVdQcsxmce+2ZTiurDjTL0XdVN+4TfB9nEHvfrCT
oYrSmWFc+zknMOyXIrTeUBqBGxm0PkgBjWTNd9uccLfknf1Eq4ZE8aJM7JPSaufvDSmIE7HxhfFk
pXK+qJMhfNMmfbhGokw/YK6C9DmFyeL4tZw5HDTh1F636ahHfg7j82HCEVl4fWFPtxBbCjKf50K9
nRUQQGsngEnEhta5mcUSCZz1+jR4BLG1JkbgDEUdfVWqt4THddi52BzDem7o1RBxjEiO2PKw8Lgp
4rstxyDZzqkS/wTpo+FMMZX0jBMCcpchS93enydV9JdW2OgnVRIP7NqYgW9YJwWmUR1lbecV7M/n
hzEIQQbaCnWvk4hqunkSA2VDGooyvE+2yNySewmSRYBUorfhyYToHa8oRH3fwAczFoqQWe4QaprW
HiaiXWxE30DdNQENA5KJYY4YniyqyKXzYDaxfjHIfA49U2tgTkAeso11nVfjdaiqUieMEbezVzKN
GSstMOzRz8ci+25EKUjhuU440pP7kfBKTn37TOG6qzZoECHXtL2wpt3UzITGJ6ZIXAr7or035r4B
CGNMsQHcpkfbQqgudnc2N80LXutQO6tMy/SGMsWf2c8JyJLe1ZWLMI8Ca4dFhHJObYf2cJ7OZW0T
iFPqw9bsO6L0nLxsbb8yAoZC60wqeYQJ/U15anGWSu6LCt+y1yp9Z/rSnit3S6fBmc4DMQ3KuV4T
rPE4IkXv1yyxVsVK247jW9BEybgPh4j/AvoZbPimuhizV52XzKQNmzUXhSnz7qEhp7i/1Fs9jS5V
7MIjhLquODXDKWr8OAg79bokl/nRUtuAnGZ7KuptMEBXVFtGJ9XAjvO7L90mIOlOdev2giHgPqrl
VGKIqIalkyOtNKGXErjzfhzx4oIAThjBNjRF3xCReSs1fTGGCQk3SJS1cdXrjbJ4QolU9doYZwiQ
U1fpdnaYWdO611RmECbNwtIeLZIAr0jGGF41C4XMU5CXMQWLFB5lRb+JhOh2VQxdKlWgA31Fb0bX
ais/DYygEjuyWmxM9X3f2otEvKZfpHmqRBVySconAhzfVUGAZ+s6jA3qWoGSq70fh7F9l3VW13vu
OAvWP0mH2zNYS4ZzvUvzfAs6m0HY6ZZSEK0edrBetbG9q7AfRbs80caSwyespVXHX2YAKxrTx8lS
ZwouU+kQkNd2tr3pjQ6GUoCf99xsylTfNRPC2dvOmrAXyUTaD2ln93d2L90zBTPeOcvQDMwo1QLh
zZYZnhZ1N24w10a+HRrpalQ5URKPUt43hRHcmhFAdC+seniFs2Z3ROjl8iWIsmBDs42W0iCnmyYq
m/uom4qzHniQTzu2fwiUqeN1DgM/APlJx6tdD8p4DsxwvEiS7KUwUQ55VWDXazmUs9/Q7fLaBrNS
E7n9Bti+8JQg1P2oVcTghXWe3TXxAum1Ok09ncKGNCInXaOSh16efAsTO/RNI3NUjyhmFGZ5Bxi+
dt2ntOPoPIvwui9NPd7lhnOWEtN+rtatWFNP8mM3yr26kwbpQ+pzMLj2Ws+G+t5Ry9bjuDfsHCXp
X6yexB4mE9p8yOQtRoETZh4mr2YTp1m0QbC/C0T1WM1RwaRTjs5LkzfORhRZvuN81e1TMIPf3FEf
d0Nh9luMJ6E3jpazJUSd+UNopIOX5vgd2fljmgbZri4o6xoVkz0gs1XqBOCqhTUm5wnNOi9GUUBg
V4kXOtGCZ3MwtW1eDIXrdSS7vWrusJeGEuxSqX93BhIJVpQZnivo46t2ilm3myTddvnSVysQEKMK
LR4DgL2PmNPKO4P5bcUW0rlWKBqt875oPEN0P5OotNe0GU+bpvqOVrv2+yq7LqS1d8Mi2Sp68shB
/2pwE3ACOetxutyrNMvadZiauj/XU+euAoxB2B5lvw+iWt1QzzxpYu1Oz+APyILqqiurajMkjdgl
ZmCdTKkeweeqqHUrPQHc7AJyj3Ob+hTERlvTJg2nrSZ14yJxpFl41TQnfq1jIvHqXs+8Pq2eTVlF
t1KH4O85alshogtGZ0nEKa8yewJphgd7z271DjOMdjHEFmuLXslLHNQnNYilvKSo5DTFazToF4kb
nOj1rHj0Hpu90xbzSRGKS9Sr9Lq75uyXNjAQLr1buUwgQxROiT+r+VnZy+gne0LnVcyzsjifgsUX
SbFaMefTZLaJW3I7MnNUPEC89yJcmZIYBcJ0WHlZOM+iqSd2NiO7j4iM/aixEbAG47JLxJva8Wda
Oek7C0x/X6g/B2nj05HtZakQY4hte9vrRrMqlfx74CS1b85OReyCeRkNYf80Wo2yx8F6nc4Ve0rS
g4hN1zEv0kvqoTbO2cag77Yh5MHvHJNmQkM+gD1aiAdmRIqNDvCxXbPdC/axNVCyXdzrsZyuoUiE
m0jkzzgNnFv68icpNhvyPLptHglsB4FzHliZ14ryxcQM5QVKc6v0CZbsaQW14qk1grup42DWV/Vp
Wai6X0bhS47K26PIoIGMCy7yTFnbcVmtZVNFp6UWMYewrela7TsNAlIwhsJZiUpTt1HKftgIIIkA
VU5W2YQ2xG10fnMfmsE2TBJjueWx/VRQ3vbVafqpZhjXIokjq0O6E9evZU66gh7o0m/smIAOojto
sT2batStI7tbz4rbnhGkxoQ6FecmO14wQ5DTvGwOh3tnjGN73U5KvSWCph991R6GFSgHu2c/UiuS
UQ5Ae2W5bQo+iM3hU2hRuyTPIZpe9a6aS1QEU3jNvU4cqpg1k1unzNexDX1xikf5GA3I3D0B14a7
locYzHUjclKvH3T1TRBdMhNc0MW0bRhq1SqLYdZ7wZy30mOt5NbLDMAYGxBb7rWoIcvAUqy5eyLD
ao63lCord1/Oor3AqBaYGy0wi6tUrctgVQWusUMmHZ3oLLEc5QI7ixEa6ONeBda3g80Y0SOcu4SR
Qzg2uSVuZLyGmg2s3QKJEa8Tw6h/chszwRogVRgmk/ujnhytJ9YYVIeXVjh+vTk0h2jTDK14drsR
kUIjJ6vflxizL6jDImvpFDW4S9S8D/0sEvqNMxEHvjIULblQ26lJ/Rq34Is2kCBzG1Bg0hnUFpEQ
dPnhEPAtSb4ra71yfIqY7eDP0Ng7Gm8zIhxUEVrj9wv0kFPtbZmXoQNBz+GDqUOVpYT7Rkm/aMX5
/73Zu5pX9kr0sww0PUWEYIajXzZK2W5JVVPJaeqUeK8ZffEcGiTuQkjXH1rXavVN0inN4+CKuvap
zXKXhF7LwBtcVBoYakL7LM6MVvVnva/515EkqkGQAEccjtblD7aY4oc4RMa50nQp7jRnZPVy2tQh
EdEO+8yfQSE+N2WTcK+mHIdHQFLcqpyEvIqmyjXpdQWojK0whXEtRJs9i6RybK+XWrnT9Gzq9i1i
l7dAF/FzPsj+Gn7p8Ax0pNpnXUksOgEiOBIECqPHtg7Y5mWymre4TIqW3fQsRkQi1ME8PUHIRCh3
p732KGkesdgxDWU0L5luSRCYfaK+7fumVGx26gzM3suMbLgxRVX8SHt89ZxgK5C+HU7fs65g1w+M
ru45j3QItdeu25hyq8BqfqudyXxWgVveGXZegsqndVOsMHGjO0kdREs+pMGBiWskVIpXUQ4/bHYK
mFolTW+vtXvtxsxESw+OLuBJw0VusoE9gZcPgdJvTatNWSUHKOhtRA/aiw1nfg1yq7ielBBxVmWF
2UNQ6NX3PlPnS1DlWrG8ZaXFWAiruzzRW062Nrwpv2pdN/EtZB+6H3Y0Wr2xgOKJrGgODZ9Whvls
y8CZ+N56/F1psByz0AY5Eba91ZRUfNr4p4xH47pDf8Da0oqm8dkZ4PObi6phdRGSA3TbT3Lb6GV2
P7JrF54mc/kDnw3Kliasq5s+W9Rs6iwLIFDMtOE6y6T6owpKc14FkzqIVaOjxFkPcVHM65Gu0+KI
HqZ2NVvTdIbmixCVEqTGt6x3ao1cwSUyrc6oo2J8HZsUQI2C6ihPM4eb3E6cmqygVtJ1NHRjvWoz
x9hwtGW5iGBxCqB/mXVj5HPieApb+HvSlEz+2sYBLgODLQIDrhp5u4uwk1VrRa/Lfd8tMdFTG2oD
hzhb2+cWGqsNvNh23Mx2m7RbuP7udG5llJ89l8CIB6VwsTWKxIyuBftSguGtoSYNCJ1R6VeVUyOI
M3KyzAlD5+ijEB775hhNF22B8ko28X2v3BCrRZ6SiomJMHkAN+nGKuvh3gZZXqyEy9dkBy2ra22O
wxRXE2XSHUQwkW+Jwcqu65Yk9dU8NmqwrtOoJ3U00ikL92mLEUDgQahWASs357F+M+fuCFKntJ3H
AJ9+j8lwEYGEWaB3m0YL0pevi1qfVNCWuHWLIDZcCzDm3pe0pJoXVJSoH0+8zp7DjOJNra1uFQke
6+tLfVJQJSpy8b8ht0U5flCq7u0knbvlUiOp0JsKoYlvJJ3ha6097CqZheuvr/fJV1u+FN1h7CsY
mJaf/9YRE3iEVaukgKuLmsk9iMZThgAvJcbo7R9eip4pdaSFrI8AFHXV+0sZxiCw0mZcKnRgeqqs
b6S8gLZEa35Ei3So3aHuyLWAlQB+pC5NKf79tYB72WVg5JGfyVG9ma0y2WPWQlpuucWw5uYnu5ai
brKmlFFcQLkLNx0+rruEg/55E86R9qdF6wXzj5p2ia0BwXSo8sXy1KRpGka+bkzf+jjpOECR2lt0
Ybxmw6xefX2vPwwj7DVolgwaj1RVgT69//5pWNV2N9qx71roaPVg0vyeOtAOAPNPxB/H6EMHPfjl
dtMEAOJHVgAIml+BML+NIlOnuxKrVuy3cxQ0L41dVtPDkKd2/YIC16CdZmf5Gn2A/e9+x//vQf71
S2f5X//T6vvQg7x4a6O3eulDNu8akUu5/d+NSPFPuECgO/CVCw2R3CKZ/3cj0vgnsjl88UTSgspa
Mqv/N3vnsRw5kq3pFxqUQYstRCAiyKBWmRsYU0Fr4Q48/XzI6ntvJauncno3izHrRXd1kQEGAPfj
v/wfItL4Y3fMowLi+QEo3F+sfxGRlvoHhB16uN34iX2WuPz/urp/8WJ/ksP/noj8qZ36K1O1C0VQ
NPBO/AzR/FgQTw03XTfl4PnoqZSndURYy5aorvi/kn6kmh1kyi9NAJbRybK4wBlEn6FDAxvnL+IK
VclppBD62bWpF9uADl57KTE0WhNplYetAfxBWE7KnmnMw4lRdgmalV3in1+0j3wffwbVBehOfooe
/0bzq+aKQt4dqEMrdr7PWKaZsdgEVEinJByrmjAMaWZHoXjlSd0Y2f75838maX34Hon4U2Ea91Yd
OOJf3/TV7NsasTt4elIV10OhlpcJTXLJwZGNM0mgW4Dal+Tcla5ydOZyDTN4icpOxxNm02jZiBkw
vO3IVY63G4jCre7JMcZP7GGxGIcTUQKaGaELKSjk6xRqEAwF+7RNqRvTmnkxB62wySkqt4MlpuT8
51dd49r75z/1Y+oeZjF+Kez1zv2xZX2svmnIgVyckoxP4vK6h3IsvJtRqtZ42LaOCLus3eSNcL3C
RhXoukswdxJBUklPIKYVL3v1yNR+R2loD74qDW+sfQSHFfpva7aUUBQFT9xvLvnnpvbr7SFXCUkd
GxGOMxJjf709wjCp95sYkqa5r240TX6fym6LFP7AyNPL5QpoKzlPnnzUpbkdnRrEakon68taL/Xt
QhxJFbZNW4eaJHGJuarqbvLSm6/MUhPP9EK4X9OxW6eo3YZ8JY+wphVh2yU+hSfOIPfzwbAb9c5d
20ORNGbMbQT2r8Hem2408L2V/ZdSTsOFNX54LdmeftDqrDz0Wl2dndybDxBm+k2njAr9raYSOXtJ
hDaU4xUEnXPrro0btbNoHh1r8b61yfY8lO720s5989rSj/GiOJUdzpqB8yCt+qs8Hb0omYmhI76z
WoMcccaIEUSeGXTtGwD08dJuTXPL2TTbxcTGqzHoyTWmIhl4XvngLNt4wzlL4Jx26u5QDpV4NAyl
KMNMSU69tDgpbfwy31lWcXEc5Zq4iOmUjlt+I4vxdqmIYxisLaChDX5SJbmsz3S/cN0pLKQi0R4p
+kTBpafea/SoNJgIFhqdYMuAMNzikmZpF9pLrhL51vJu28hn/H5oSx+O6tVdFe+w2Mt019NUTofh
fO7LXjsMtCxHv3m+Pi4/7LVYm3did5eqkx7y6+PV2WkuWyb8YHQXMfjo/XDltONCN2zXDT84ManH
dUKApRQ0Zwi1HC6r7bxOiq7U4VAuw0plrWJroWYuRWgbKYZEr82Py/726w6F9StJWb8xWH10HaI/
oACAvg8sR1SpoVD89aobF/bWaZcsqEHvwqIzXJ94XuJn1NU7Sp4gp86X7zRqirhKNYww6TqGXpX/
Ti3xt7GF60B5gj8TYBIz8oe1k3SONsPbkAWLXPonL+f+Fk4PGjav2kEfevvJpPnjd/fs75/KZoFX
3ESFozmogn/963EnproyCwUfCIl6UbaI/s10hvTrXBrGTJRA2ggqBrfmuSxbL05URjgwsXlOPi09
Pqkp88xP/YyATUE77HcoM67sXoalWuP8+ecHjMAUruavC9juHNi3N9SjuCU5W/96tYNw3CbnEEeq
29IE1uzccvFfshW9p1/qThJ7mRsStYJAu+MsFk+LfbVkeooQvnKzYAT/hiDX3zsQiDu45+EGEYIT
2egZY8WqtFCYyfAFRP+YU659hpEagspqXo21B97YFbV5MyY4v7DE2X2txk5lPg9KKrQdsVrjBQdW
mNFT9DgkNIe1ItX8EdSLyLLJmW9clf8R6JxzOTcr5s5JXMtMn3wC3YjvWt0VZnqZX0cdx1YC3X1n
aWoKbwLCgGrBdg+bumWfc89Zzy1q0BgadYhGL00OZUr9d5C6rXVQRG8/jmurHpU+S+Kyhm2yckgg
T0V3AGhrfrIyYWUkqvDLt0Kz32Sr0HXatwibzbUU142imErg0C4y4Jm7s6x+vJ+UZvkGJ69x4t3K
G7UjnylMzGU719ksQTk73QnTVpGhI3vjkln6fTsWIu5oN3mzkx7RfpJaN9Y453dKYejnNGmSqGD4
O8miSiLZLvT1tkB2ellDVUAanofKhsMxqNmtO2pd/V2iQgQKelAanB2rPcJcm1/G3taiKbUhb5U5
NSKLysb2AP6Sx01nCHQYRFivpjIe5eiukUsLBF3BzdC9a2nbhZMxBa66cSjDhn1DKpYdunkir4vJ
Pbl2PhGUa73p9DNdkbT+Yu8ImU6Xlz8u+cVdmRT7Wt+AIpvxBh8UnbXbCK5hbd6Xmt0mbuzehV0i
PqUKZdq1mNjoN9wsUr4md3je1iq5UPLn3roLJZFL2VQXZAUYfrTOikdHvVNH5XM25vJhHfAYKJSr
CL9bFmi7vsJ0kUAwUCUWF9rWhWORvKWl0d4LYbu3UC69L5iFnpN+1V4Yo/VTmxbGlZqWJyTSbqyt
2RQAV69PdQ+fnFZd90ChXnmFamYN0FO8NkBhga2Y4m6wOzoLPCU/K41L3W/NOFu1bpxUC/qYecLl
u7iAiN2C8JbwbJdw28obQ0LYRJiOEpp/GcUjjbqfiWPMzwDvOqWauXVt0XJ4Zptz3voSCr/QUR/Y
dp2ExDYVIb6V7ys9IxBvM2kWnjQWxye7Wj/DxI+HOpNJYNN6Tphf9r01J70hANJBrV9CpHeL9pQ0
FHbk6dZfZtj19TDorXI/8cLcC20rvzRteiGaSkaDObRfmcXUHOXA/gS5tns2zFp/MDMLONId5pem
1x+LLjXPtT6CJVPNogVEEibRlrfg7HqXTWENNXysuAE3jZKZ75zA3VfFnupjy9rzTK0wMqtRb98Y
VbNoM4r1eqSSm8m4hJOPabGFoRGVaGBY8kwcrN7BcQ8HRiR56WXJmzLBSpdFkX8fnMGoaVSum0tO
O5mft6Y4Vamuxzxj/ReF0Bas+xAXg+5C+K9rUGWeHWtlul45aTpd5VW+3Y76YF3BeapEI26vRm7/
aHnjD4U9xmyN3iGldDzQiuJOryjLBO7ywgQvZDx7jvm+5PaRhFOq7Do5UB8NVv7ieBm5AovXeAxo
pO++OFApRkjRXBVaZqX1h1wpp1vRt+nXtWzniEiKzO9GUQIlNssWg8rCQFhjEnndlBy9YqWrnFHg
JgNd5M2jxOBG9MueEdpAp9gk9hNz3SvM12p6pE2PQl67qP1FmygydVf5ZZ1T96rv2uai5BbZNm7l
FtG0yOpbbsP7jsNWv7pNKn0x2GikknV+zGaFhX81o2RU3HdvMcWlsPvhyAutUUbXeRHCCu7MYjkK
xT0uKq7zIhsaAEpnLsgGwW6CkQI5e+yg5oHks832E7Uy7BGrLYazxjpWBOj8FN6A/d3vOuBxndLt
o5qo9W1elXoRdRaijWhJDH2NIJx0+ZzbFqc72NkplNas4nk1VO2bmLdWu12KEdr55ycVorAvUBwY
tJP9NVhdNz3X/apaPpaWrKNxahX6/ZBTr/SN+vQqaLniG/JdCC1u4fmX3UW/XTOoU1HIuxaNqJhC
dbPYgItiyeOumeUd6oTRDXq7zeNCbtqN43ZUBwyqcSosFl+kRHUdCKnJu8ZpdRbiZMisqOvSoSOB
WZrGQSx5jwCtYka5aknC4Hmdar5dtcxjgcotlrXrXrOPey98eNU/qCDIxRfSlVPjzrR7fUYsgB+O
KVhD9pYPiTpSw+B2kBFZPX1bOlUwyYwauaD5cPx5qaWXmqcOHUyMKkx76tQav0JTaTc14PdRo8bk
Bg208NHocs1zh+B4ndiqEnaZa61uRpv6K/76XAovqs1yfRg8+iJ8V2/b5xbSOSe/cGUEMtpF3k0W
35YyOfbyIBEI3GRbq9Atnmrme0E7fOprkmhd31SsRDsUHCjhCUqRx2Oy/yIV1+5xlIN3bVkj7TCG
UX3qEo/rWMoclz5s4CdvHqY+GFq3e9BRXUE3VukETbYUPLBtZp7mfOYPIbSXuzF2BXyrrlBWx3/v
ajqDilYJkHvLu2rgRDRXEDLRSojpcSDX57ZlTmzIvfEAMRukE1eVJDgP4bDivSBJ4KuTZbEh3dHH
byaCtJd1WzPKQjcMK0wU0nrHZKW+ah4aLrLzJbX3HfKMuwJI5MeG9ONieq17sPQUT3bn8YBmMnT1
+twNST8Ec2Z5dw3axKgBFkd6SYlAVJIPcvByJUP4uq6HTG3u1WEz3ytL0y/WOpzIFtSicRube6+X
2TlVNnGTUcJBVcOyaVQPO8mTUZWDjMzC+tpmk2b4gtPU2aiqdU8qLW8do+ju50o3Lxu0JER7w89N
xnAWlZZHwvP2k9roIbJlkjigCHG+aGNfsfp0oj0SLNNdadOqh06SV99Gh6mj1+MyU73imrwKJpVu
ro/EsDU/mrWVF4ST6lO31/aiV7WNzbenQcsPTd/Nn7aJaP7J2Pl2gXjjtkvKnJKUuteQMxrNGg+9
cQRVMXnwnA6bHjbh6mhPWbKygxr5ld6zTe/SZKLcTNzldkegFjcjgTHrbC05qrJx0Loo8rvpFmNo
VkitBkOVZ62AgSvMQbeDkZP/sSUS8mKWvNkBRZMviW6+MmM+Ohk8eaajLOu74WpcVS2G1nnA9bH4
lrEeAH+GL2lrtMHktBZ8vZPedpJBinoV5V4RK1O6mw/xuin3mVC9wMs4Syo2YrPRSGY+i41+wgBw
m5LHc9W2RXs71ps8giK4nwkd1+/qyWsDVZTGbZG6TWQOtRZpVp4HYh3Sy0hk5o0t5/G+IUfheUFR
h8bBPBqj294YzfyOvrZ9GawOTaySETaTF6gRqnWiNyEZX2CP7U8zhTA0i6XDtwFJb4h2dOQ5mAYU
UntEBsYEM6Zh4LC5ucmeOaEqzRp19HkzgQg1w4nbWTe5+7SHNdYzNc2XbSJvoa2G6H/lmO/2Dhk6
5kf3hsNLGrXCxIA+uc8NY2e+qrdqSdteQ2mMb2jDl9GeHtzZ+qqX2isG4M7v1e4B6v6xVCg5y1af
dqt3PVOff57E/iOk+6mt+c9HA80vxpv/O0NO/L3drSzjx1+1X81/m3j+H/Hi2MZfjqx/w8Ev79UE
m/enreend2f/9/9EwDHcWPQe4BM3HZBuQJL/QsB3Kw61swzfoCa7HYcz+r+sOIb9B6knkDWczOkD
xxz63wi4Yf1Bms9O4YC1csohbPk/QcDdD0drwGLipMFBiIYiHYgz9q9Ha5W8TyUtlYlXNfdz14l0
YYbEcASNPd833RLk6/tkGHda9b5ld+78PHO8JtbDXrN7dS5iVspAFtf1RF7t+CigR9vxOKgvYKdH
GgBYqbQIHxrxZVWYbEdXu990Mp6st6272HkR7B8tuiddxhPZcsuV0rEkh54SaesxfbblvVrFzsAT
GdZIvTLZnKa0Z51FTjD7SZvQGnXc+iq2uxhtDnPucG75R06lhnZOZCgIk066Zl/4+fC9qlGu4XRT
x7sOAngyv4MH2DUDdD88Lk0Rlt2PTVgkp76tHDi1uv+CdfUWRuBEVZFvUlEk0uNgGRdwDobZwZf1
m1t+we8U8BIHTm5zFNV9hK2hliB99aIBcYZafgUJu26tRzXR42x5p1f0xXLTSCaM+esGUM+2UScv
oBsHrUsPdZtdpTQ6OEZ60KR2UtqFL3E6III/tJx0JyUnQaRD67iCyf6QoiYjn5MxHvXPSEKWTPqM
nHN6tc/jjKk+mBuw7A1mamD2NEqSKRDJ11oH/oHL0I+V+l3bvrrbk+K9I0UNpsGIKGUOsvWLRbzP
lOZ3XpI9zW4Wlc7RGlL48TJWUVZK503Nt9OqEPXcCTBlPFzWdEmWkbkhTlBZ0uA1Si30mipItzJe
0vlWNnzl5IXrozyUmELmzIjXBUUMyq6hWyJHdjcG6bR0Q2t6G6mViDIkIULRA6Jhoqx/h4QOlIJH
h+VWvRJLds6zMSZQJRjnghyW/KpT9WBrH40eif43fJwBHREB1VchKKx0TQRTn1WZ0/JOCpyFaaAg
h7uxub/g0WiebQurFPpA20Acya8yoCo4GClYUqXXxCR/kFmzcJpCHU8VfMe4urm3HRFABgUYuSCw
qTqn9suyfOpQk9XVpRoT/lCugTdh/8TU+oyJhwAHUpeaT+VKCA2o7z4/518dKaJuWEOw97DfQ3Q6
I0j7LVzUwd8QD66JHlimchh742DiNWqyya89wdWnwabJMJ9k2Bhfa9jWphZIYZHWVU2KnmE99Fgm
bCFDgomoK7uz9wBy9XrRHrtS3nL4/stK+C/O7a9etI9WnD8XmF1OAEiMzf4juW84uD4Rx6Dqqn7k
InTG+rkU3MukPtgIvvQ7jiq+p4CkURlj9sVppZdIW7KoQ6CvJCJud0G03aHH1g5LCp9m3tVJdoDw
4MecoNO+NPIBGIvovul7RoZVzs/gNtUYdsy1CtUWsWvlDyUSveWqzR62/tA6Cj6qjA4NzTcFtYXG
ZwKidUMiX33xlDbSeZttwGE0NIDTvrtd2+a3rKBjolGubHJY6jasxlORvRuwh2uGCjZWxFPFRTTu
GJDC59v27Zg91NMaWL9TMfwtp+bnqv2XL/UDIDo7a122Jl/qVj2rU3lntkWYdSVmqtKvm89rR5i6
+oaL6SfWM1BqWv/mvv6tbmu/BNPAx2wR00mO9wfUv1kUhVRORMCl5kScuv01C/AwpeNdlYWFTdC2
X4/BljmRNUSqG1jAKfapUd565ySTqGxvWSpU/UXNr3nrlfUkravUjSsvLHFFqfaxU2cW09/E3+9f
zF+Q5P1ppKlgJyz2K8fJ+ut2p/HE5JpXIV32vswgc7NqUw90vSID/efnfv9Ff/8gbLQUSiB/8D7e
oXSuZlXQa89bplehW2G8DlwZ5+4x7X/3WT8B8F8+jYgFyHXmCHWnND5qH4SrSkVPMjBJeKbGfnAS
7ZSP4pjW7REWCCPkhk8k87XCeBMdwJ5lxBpt3QisatUvxaVyHLTNG2z3Wjy7o+prZXXYE03Wqn4l
sSxM2eczBUpXrY8k+j8WaR0K4yXj5RU5NbQDBeBojr2qP+UoedR9NZ87v0tvxPhVM/N4stY7Et5H
V1xo9T3LW1O97xmODeCtdOUEoe3Rk6Fn/1jJGh0ML0h5MRWHs3VB0PjaoYrjbJB0n5faOLWqvJbV
5GND8gWxVM5QHfX0pbJd1tieE34aKplyxDxSbD9q5S4twbSz2B1RWboc3hIZTssNelcd7X1a6zQu
09jNhuhy7pySJ7U65W7nW7jkm/vWWFnVu4PIR19zGOr5GpxPSzocRPeqWC/7NuwMZWytr5lp+waS
4KTejlSMBYv52Dk7vyj9Vb1QBA3c/01Tr0u3D+1N+BmygyIP+urb6tZntY7sAkU+3pbS++Fq32hq
JB0/UnqOMs37XOZB5tw6nMqgZafjrJ7K6WFh57DpI+6V15QaSZW6I3aAun2dZi/sXStQcZjNRAiN
+jWEhVFgVlgRUbbwsy5OtWyNN2MN7awLbN5Wk6FtcjHsy3BsUU63q6+AF5gjPivCw2zPn2DJ+o26
1a1+cqspzlIIjCqnLnkRYeWYsPg5ppMiKNojYofAgDlCK+dve0ly8VXvee8r7WqjjlUzAi8/ZkOc
giQWiRY769ci68OCgcfgPWn1XT8BEDMgjr2uUrgVM4tMZjM+rsnsCL/hqUCy7w0viHXPwj7rY9wY
8ZghfoYLTewXLUmjZe6Pjn23B/e5m3Pct1RDFD55aGHHIKM0w1Glra2q8AfYN1b+LZmTe1lGSWXx
zkwxj95BLQ+1/uYi7NYtfmxOj4Y049Ryg8W6QuQdlmt2tgrvZEHqCEixknC0bAOfTsj/Gx823Xqs
jOfFWi6GOeM+sM9aFycpfVwNORVkC6UANVlUuFVY6jkN7Q8lf4mr3NHXFWjzfT9/JbqF6UsECxG1
pnpeVkYCEHDhHIQ7njEvMsMUoV7/mIXNPGJHbqs/NOYQUexzous90LsfEEScHrth8QsDwQExUYbm
Y3DxyxIKNH3LF8GzSkkF3p621U/QUYx/wv2+2XXgZsx1Hr06bJHaS+/ezhZ+4+2IP++qNtjEa2hn
Q3my8tdZPqFxOynkXXsieyTDmLaqNNCaKRj020SFxe+G4zx+VVrul/kmZjPIvCxchThnu8yekRKX
SjR7TVSjQ8YOdMi6r8342pXdUWfWXMtb2OjDNH9S8+zZlIQ1jpjeEc0y3xnjUYFh8aLUfVkQlW+4
YfMU0y2jpoUDJHcCRQvcnaNpDisD6TqpfovV1QDfENLhUb2jZC00JM/K+rAxjrrzq6NDvM9wQK/J
DnHlPJeaGUzmFpm2HjSuDFf9rVXPowKAyzuP1z5rT01DJqQyHQz9TjuW2RyaZqRnL70CPDWyxrbl
i0fxkgCLdXMr2o8Ss1bd4k+J7B4EpdningxQq5kiYyWdCj9inVWhgu5fUoqrJuNtr7kk9Mlj4dV+
ZZ8MPEDSxlWCA3McPqcDHch1f+Ju+VK8zMWzBvbErKQAZFt2hdPOPCUrs1PxAvcUASmHBUWX3yyO
PX1LHErd8dEPimLH07qds9pGNdwFajbcK+MDxqdTggOjcTLfHszAzo90pIcahGc64/RpIL4MGbnN
I1vDCJRVTdWTKq6ygae0Oi1A9MruEvh5KVM7hRpVloISMM4rabpC1HKlpI671uib1lchSJbReG3V
AVZN+BOiWEl1Lh9H3cqBB+mQMdWmhN7O7EMlJ1uXAqLUgqhxXq31sTab0CX+eSvbc+F+02g0Z8mb
E+2KA3mc5lQbWLVPb8gXdzsv3lGYVlBaF1PXr5LpmV67mXL5ZYjL5bionwR1muVEHtfAEaw5Weat
YsVSD0pxj+A4X46pGnfJ2cSwIh/RlvXJsWIqcLVrZ+hCHXkQ8W/HsceHoXwf5VvC2YvZZ2dNxlJn
LbjqiDku7Fj0n7fmpds/p65u6qH4jAUHHqL/bGN1T4gTLl76dgzdcmN5oehQPg1Oep3TdLTw0Hqq
9NVC95uUuAt5W1q0Mog5wL8ZrJ1zo3D+nkR/IB8VY1f7mdpQVNohZNIVcaZRRSUMZ9gySlX5pLWn
1r5Zyk+L8xl/wrM22PDkP2qDMXA7ELkUrhntjpLndDtkWeJvxE9S3hdun+UyBKi0koaiNtxZ+cmY
N6xEkYscfcZtZtbhTlWsDgt4yUrUNb53v3HDCuqVSYYMJQGrOo8qgJ6/cXTtYCUWAi7YZKAA3WE6
9AlqbywpGeYyFlOrww9oHBftefPMe72lAgFRQGqXcTlQPOl6+JWV156lXrTLYeV4lXWPcrye5953
PAwQCeb/6nFkV0aVjFc9izznjcP9DR1jhFk9J/K7oqw3o1GfIEwD5LA+3pcf2Fv8fuo4sJ1gxEAl
uDGfFNQVeA2iJufFIyZqUpuLBxKfSBbikmzuhOP8k4CbrmsLeGEGBOW8wmPd2XBj0gr2v99dOR9l
8AfYxGy8Z22fxnNTPOVtz2qyb3LleRt4rSfh1wt0u8S8pfrwkCGBIQH9o7tlB8cr0Sr4umvWEb5d
g7/QSrBybc1Fp9nWJvC0YovZczuwiwUFLixk+mGjHrO6OE+qSUbLGpZZHtENGBnt1dKw+ZKpVpoM
JyJYcyuoVXkDlxwiPaB09kcv6xC3/JFW3NBy7qR37pDCuQizctozbCOozS1OTSV0gHxK3YopoiND
1trFVNcGJ34lKb4vqoVt2EWw1cWDgX19JPVAdW+yfUoxxtsil88GJcu5edTW+rCOSwjzTIB9dzHT
NmwTk0N7S0cw/vk6mEck2JDOiLXAhkOI2Juq3GVU9aWbsCIzftRDJPdTq2zedarH5yE9kRxP3h60
b7kwSMzfRpbMxa7O86KdUjs9uKbguDoEsr/bVqy3dQGzup08BlG6dtwujRy7/oYF+7Cw7PcwDNPw
eZTyoEuUaNzHtqIu1WF3gGqmZ/gg+I5c2kwX5cBiPKlXhrqFKMVIqsgPpv2pdh/nyQyWPaqgeeNp
NqmcWNXYpPuumLKwhK3cxd9V8nnUmEyU+miuHJXbLRTA3/p2oMEzqtpnRD8cCvRupJCXhvZqYw07
oJogHSdulku9KW/pUJ5nU7vqi7fUfatJGlPEEov1YkgE5d5Y3SpiuBHGeNqmPs4x3APCQQGfF0an
uskffh62/j8u/ZuMqD3M/f8sz6Zc/GNG1P4Df+LShvaHRUbCXqbKsZE2NFR9fyqzdfUPi+riXWVN
9iaZSMiv/4VLO+ofe5EZNX+EyjvUCfwPLm15f3A8I3oV14hO5xs493+AS/9NnUekDt0XYENI+Un/
/BivOpulyLLJU8KicawXCk76JbBHlNh+ITQIl00O2/OK23CGbYTVJi5Zw7yMuLl9TQV/9280aP/u
ggDJAcp3GbuByvlX4ICQGFefbEcJtX4hNGbLbOUhTY0JpBUW+x09kFwCCBuAxqRzyTPgiI3nW8UH
VKuT/rsE1n93PQ5EAG0FkEfk0X/AFzqE68K1VlLtFGv6oikT5zUmd44cbGZqcZirfvvsdGSnAykq
rP2NIrX7mgyEDrWWXpi/EUZ/FIHS42ZCWex5U+SVwmb8+v2omGqT1KDhOWtqbQ37dusA1Gyxs5nE
JGg+JhiJvKd0QdQqcqajwUvSKf7LA/5v0MYPqAsFofRPayqSRvwmKPvNX69ihIg20CEY4TQt/aup
S28MmnJwieBwVp0S6Emkj7QTZ/mhalBIHf/Tj98BTiKHDPwEsD472fIXC8rEFrySymKEDVCuDNbe
EmZgusSXkdtj65ds2YgqRyzGcYa+1aX8DRD0N8uRbmsmr7VJli0lxJSR/noBxNYbrSRfjTheOs7p
6gBjA2RpBw7Ik3hz84Xs6iZfcdsjtkQumcxO97RsAiMkHNaIK0jlbPrP38rfnlWuCh8QidrUonJ1
7geOyZKkzgtPqpHISv2tVNtBxzg32Ubo1FQmh2m/9l9klzGn92J/Pma9qi6j5o3suM48/K7jA7xv
/8i/AGYcPOmk5IF1MIFxxz5GpG0DquBpRLEyNAqHw1wdyPKi8Veo1wwu7nLPOpCiC3WN9B7NQ/0I
UYLuS9pKYwRuV6VfDLHH4FCiZ1Y+5jVslH1dWlrAIDV+ztaGqYZpTNEeWZ3MCQRCT7czQQUKwPI8
aS/uSPB7WBQzGlQxupkI7cpRFjQ6CHLDWs8pYsRdSPXbQBT8i4JkqwhE79ak1bL6Uv1skVUSjqtp
TuFClyj5XWiaMJIS6lG9ouClxKHw+kIJhNNOy2WdJ4hl2+05A26S6CsMnhsj3IZBoTsqjuRZQXnf
ckIjYEkhmcQgZKDOZ+dRo9AMmGNXI0MlEeKJFnPQYc4o5IiWaUrqyLWSbwQ3MKo75pQGRpU1nDba
uVNeNRR+EpWJKPD5z4kdEiOkpUGbulz5ZNpTeiiXdL2rSMl4nOHGwH1sdd6vnmwTkKyFJt8mbxdI
ttUDj8rJBGriei7q7DBP+kRQVJVrWzDlO/4trGpA2ZWKYQq3eXBg8XOpvktlXrwYgTx8i8figdKy
XObyKllNGscEHQyYzYmfXH0DYcCdpM3NijPFWPWDPg9J7TP/65zmiVQaA7QPQBmCflIzqDaNLPMl
RzOwGhnEi6wVUAWL/5eJkNIKGiARGt8lDWbfoLel+R3zk0e0Cuk4w2BAGdJt8XWTunk2+skpvqnK
cG4SO1futiXpoo4W1wW6pmeY1wg/IRBbVk1+SuuGWV5JFjncbVmmAbsnW6L7ZrdrIdc9XRBhrUkU
rT5aBmLjgeelXSZxmudOW6/TfPu68cupHbCpqVwJfqGVTaPBIME4EeSc9xNdwonYdpqORNtKfXpE
rUUtTmPfzCgg2k0pPm36iDTBKVNQWs/iAR5mW32gvaSHlGpJD3tP84TXfnLxFFtq+r201yYcUiNX
w7WXt9KdVqwlonRHilFdtMkwQosTFimaYLv1CKZP6+Oy2Rs+ifGp84iI9Is9qTE3myQgwOxJL+XY
cmDve/J2sGHZ6PzQl03SME7kQxBU4LGTHtuBoKSqKYzY2Tr2HnBE59akw+OcTpVyYblESaxmNZrw
5Zk6QZgdt+pOnZVP3H5vAWIxcBneCG0C2BDlg2eO2mutFpt1thTwp1hquHGDrtKPvAaxKph6lwYz
smciIJrVl1TLLvBb2zurXH0vemV8B4iCPtKbun4YBe0rYUWv4cOCQG6NLUyqB3VS3qgtXo+Glczx
WovtrAzoIvk3Lm3Z7DLQ/03deSzHrqTd9YWEDngzrUJ5Fj0PzQTB4xImYRImkcDTa1WrpYjukEL6
h5rdAS8PqwAkPrP32ps6utVERKjUHg+o5FhoinVHrqRFNIpT8pskdbmab2QngqDonOdCnCK1fGQJ
gYb7yiVmBDJyfjVr9Qn0qNkpd94PpfE3CYwd5S6HBRDEsfaHY5Z3F104G5AuKptsUAP5fMRipPpT
NrgWB7wZHtlGxJfCVBWxHoG9kNmCene03Tmdi7q2rlVcV6yHwrJ46ybH4qvGVgfWQ9UvLWsklSla
vY58Dq6Hvs+wFjq7sBqefNigR1HgxWn9SH8x7vK+I+GGb6iPzUmq8DGZ/FMio1ORrI+cDnd2ja5W
+K9YX5vdMtTLrdWPN+J2VuTS+ebNdMhLAgntAG7GbBd7QIFlKvLwGNQGNTSe5LWOCGipfyWWe7DR
23y4ebneJwGM4p3d+z4fl+G4Nm/aS1h6mCy+acuH6TFKpphbNBYH65bIseTMbYPiPHdZdlwyJz63
mdwMc4Gy2VlOcYIqe0b07xWBV+4Wh/nr3dAmQfZehzp4TKRQknrKXdzLGteLfLJ1+95mrf8SdrJf
X52OQY7BePCLGLXvJjPiQSkOg6CENIPuvJqn39LKnOaCSTrJ7yPbSPdD3mzRqXBb3oGx7hh6lnhz
nrsuZ1WEtN4P92zXPbmF54aYEKtAiUaRCJY/fM/THVIyu9uRWGzulaNdekWDyCttLUe/J1GrauwS
AQswe2a6vWon2jemWnkBklwgQnBHuu3qKe0Ka/A2TjiPBy/PZjKGqq5ARu7PjJfHnJmDU9jedUZX
+rfOJmJtStubU6sLUUD6w9J92w1zKj7zHO9FIYJdWccIDi2DHzAUnZ2kXVjEzyrWzXNgecZjF4N3
LY3yOkgXf2r/hmDQOI7XfHmDAaYlN5+eY4QlcfLIDtuEe0/eiAd1r7t7kF9y3XrtSF2jmI71Gk0l
G2cEHGdd2uupi9fpY1odKAirskeWydFcXoopS1g5DSOakQm2CL2EGIaL5+P8+TaLAIgw4tN47ptg
XVMFf+c6EYN9auM8rtIhGYtkH+OdGo+zDVPthpZStN8DCjWK/Fol8YaGo2vvWyIEP9Yszpn3qNvi
XI9UeGkwBk6PL6WR90CqmHssN5JDq/z+d9n7HvS2fnpvIcVuorHynnofdDtbDCaKpQMdaHRcixVT
16Pu4CVYpKKq0myh4fFkCI20HQusIDKrajtVOp+tx6Hql2HvD7YtDh1U8p3qw/JPWbor2w5FsIO3
Jiz6ppUx/BjwCpyPKyJ6Zk1jlvj1vpZhwCjRJQvLipAp+ScO74U7H24lxpr21Mv6UUS3l3LI9DbR
K9p1UoOqI6LJ8U5aZnK28MU6He3bTHfmCUVMBy/p9n6yuiohFK2w9kZg/GuD7s5VX3Jym0M55PXb
2NTuJXct1mI+68yCQWUb6gskxP0QWygnZPTaaPGdALnjdkq2c41rKwyPRPk8SIdBjZz13WQC1IIN
7I11fQ7XXKRFru1TJ42XCjG5z9WNMtLH1cFdy+/QK3WfWmFoyQsPmHvveqX9HqL/wB1HGVqfZOcL
52QPlb3TpFjnZ2y2kZxx0ECjRIe5RtgUyykZqFDnGM+9uBZybttnEvaC+dEGJpH8ToIGNfQuc3KT
/HUo2OwHIh1s/e5klmANJddM7U0+K1TnIczHeN8P4Y3lu1qYitCxWijyR2HbLJ9o+dSHLShpblVl
7lV7rJp6MveNr9R8GEtyPDZkvsjyD65KBpQ1UvvxuV9uygwlI9lvoqJg2dfJHBmBlcvnzGfGWjUw
K7kLfiRlLt5bg+szHkN5F5bC3k/KHR6CuSpfO0Ch2zAbM04oNq3YeKr90kGbwSmjHobZdL+zeUZn
k6ifanTr36aDkDd0Id27HzenUEfJExPz5Aqe1Mey2d2mvuwjPKMgG7UL932emV3ZDjE+WX/6Ay0r
52OZAsWTPxkeWTO++3noUCjE7UvSGQOCyb0vSia0FhOKzdKwfmhqMRxn10WS48yReLFn4/7ofAho
U84CyASROdAzyouux/lB5hmrrxm+cNCY4qUQUOjmRsAese07z1/tB07o4CmgqkjtPKg+kslSD9MU
NsBw6sxK2841T2Fg3bCW/Y8RX8mWUlOj1Au7o82fnDoDwdoRMNsLcd5DCjPRfehnrXZ24x27ShQH
jijrs4/me46DhaMlKAeWZ0jO0qW8ITdhPubvnK4XMyqEweyiNrHfFTWl7/hzMk7CKthsyqhpkPR1
8T53E7UBFwdZaam+gVO/dWXpX3hn3atsocaDbIR7PYgJO23E3rpdkLBrI9z3kKW34MDeM5U9OhZn
vUlQKDhIerxwjnaLG7zyPsr3LHHEU2cYTSNrqLaN54MKtRuzy2b8y4mtqt9x5TfnPHdpe0mtY02b
2RwDaFbM3J19FTcXqHpWyi9aUHrH/R8Icdamy6f6rS+0wQMzPVbt7NzHQx5+m2ZmY6fxYQy5J39S
d/2dSnd3U+ikgGAvnkni1Eii3QAVnQJZRIcCK+InmRtvgUMcWjGVVymI2XTGwSdYwcloHhek+Mls
o2ye5mVTTXF8yemSMZppElpbsVwBqZJi4E4X4krnPQbDnuIfsyJYSK299U6W1U+nJGDBbrZzYdev
fTO99rFqH5O4HV9zQ5gLHKzi3Djet+vP6WQKefXy4gFPitn3faXuOAuZ1q/0fEs0rYdhtU6LZ/9g
PZdvc7hz1sSjVHeI/CB9BIX/sQrY6UvivQHBRvXTXmEjFO+N9I8J+fEsePDKKQf3KIbvLdoOcW0E
y8xoMVRe3fDO8zPubo5dNuCUX3a/qNSD8bjRQ4byvY1Q8/nZhrn/uzI6lTfAssLnFM8+G2bBt1kW
dEqBlQcM5OSTGLxiRyQkevjOv4RW8to2+QCA1sdH0NnZY+hQBqOIO9VNpl5cmf1w8eUfAw1tqIiN
e8imnpg2qFe7eFrk1tWWu9cjxUri4abWPZ6mxm6vQc0i0l19sUcIpy5r/9fj07dz9BVazu8qqV+n
qeCt5sdn2VpIanSJLZV6a2s0mxhXL/orj+Zix0r5N6JBSPHZvREN4IgYqQgS8waFlUo1sbsYoM7r
MqWxWp8y3R69pkonGSBaUZcgmEAQid6j8fSm7lKVOFyTuTr6zYSeRA0akCf5N5sa1c5jAq1gmxVN
+Naz/d7ir+sPOlOXOBEKGwV0m31btzRlSvTyump56AEnbmAT3yiimM8iVWd/l9igC/Kg9sPAPrVK
dxe/J07YK1RyiYv1ibldc4I9txkdNJIjrL5HN0y207iUaI0WHgpM4x6yh7Go2HHZ8mov7cPKnjIS
I0Ih1BoxLgE4onI9FFXunTHnEouZcz+6yn4egME+he36tbbhjzmLjiJq4HHrB9ZjHFL4LMCZjUcP
TzlbZqSaDnHxweD8ddflkS3WbrDGU9miSZ2JhzQhlagZIFnVd6iwKTRQGDzFLhpNrc4VUMatj9FV
9j96Ie9Hc5RKvt2sHLnqd/NY7jv/zxS50RaX9VXRgJRW/CRn/4D//rZ52UUI+cuBSM8Jjx0ZXgj+
i0PW2NjnzPh7zePPukJFFcf0jnS2OphxDF6scr3qjuERJxR0BPu28U4iVBX3okhE/jtZtZc99Lgp
rVemJlUDi9KTOKaJExqwJdQ3qfNUxeVetiZY7joW6v5p8HOPPSqvGHPkGxm7g7CykQ3YzJCzAb0A
VBYeWl8n4avqllChM6ynIaNn8xgNbIJ16ZKr8ls5Xrsy94GAtt2MwcON1sWPN4sfWeojWALVvUd4
8bIHMWMZ+sgyE9VveFIzXodWUHGr6tnF6zq5ZhyPThbW9wJ2i0gjVeXjaazBXPCTkdt0dA+svf4U
Gb0eFusvXyhW1Wr44QfTby7/9lY8m3V+0zAzUbhkdZphG/s2CRmapErN9YlpjEPRSCmRGnZ+390S
nbF+dQemIxMKMT3t6oCNJaPWIc1qRDwkIQN0HXJcfnXdP403silKXCjPY8ZQuxjTTMnk6nv5/MAj
7R4rE8qHjoHnRofWzsar9C0d0bwmJD03CJKrHt2ZEGkirDcfOPQXVti2tH+uBQisdc1f+hlEh1CG
vRxIxo0VF+NXKMrnspt8iXp3+nI6hG1D4u2xXD35TRi8xXORbN2oPGnmi1bUHMfCr1H3lN/dPER4
a2N3vyBE3ySV85itnpJpOXZ/k666ztSEz15glzdt/OC+ovY6TRiw9k3LJneJKwCo86qOZCzgQQTr
WZQIkkt/Emchq5l1s18di3iiRw1HxjEWc2Y3ruEOliNGMzNGZzlO1tmJULF44pfFTcZOgV65DB+L
1VrFNuuRw4c2PbCypuRShvGHPVWnJfinNmA+lo7zCbQTMS+YeLMhO6S6YHLHHuA1j0PQdSd+Ieuf
coE2PQ7TBf86BEwnfgxcr3gJGwx4xqrfBcoQilgUfZBMSAeV1l4342NnyezeRy52V0EQ1GVz5DxH
ABUYfydHxm4b3fX2Hf7PAdVGjkudkot9L2qqWVfZPm9y1HyZW3wovJBHNx5f/X7Ey5+b6bRa43J1
Zu9Ij2sOTsfE1onQsDDciR6jmbicTT96OJ6SpL9f0C9+57Gb73rPYmezUJMii/N20lcTNXIZOPAd
maBm+PuJB0RRrpbivdS1TkkRiGZ0rZO3c0f3i7AATIYBbbIi62yNgmfplSEdG8SZpHajV4+yBA2a
Re8++s3bDVRz5NHiMF71s5Vrjr0CumWe4/+28YK6VstwV07LpaPWIlfEsjAewk2u8na+ttkQ7IMA
W36bf3qijsllwt/ApHPY+rQbYFA1hTtk7XNY6vaAZWzcxMo3WH9XdQ8aRx0qIa077kNIg7NEfaNc
Yd76JXoZE0cwiwt9Sp1VfheD+zQmQHPZDeKCn329RXUbH6con47QbL4Ces3ZRpMA1ie+yESW78OI
WUXp4j5ruvlslRZTT1SLsuqqO8uurU/A9XLv2M6njPIHD7+FbqaHnDkcFocALEboX8gGYr4vfJLK
3folgAZ13wF3IyqVbw1VxoKaloJ+KTGzsARoNtliZdBF5Wc018EZm3aABBnvAWTJl1CDHqgZGhaw
tAm/40lH0yiOQTLcozv7o1y4iRGvWAb8CtQ5d0dR1T9jYImnjOU6bq8KfXqAhKvgDpUxXQhDoepy
m8yj7Qm/g8VnFhxEl6Yo7pe2PKpEI5gaCO5FaQrfr2OpdbdW/Z6IuDvmkqBw4+ZKwle/xwCt92Aq
HRohetllTd7V0j/MffIDu2NotrC3i0vWVEW71as4qHxCe8bm5dCU/jevHAQyiX5fDPvZGJXlhhrn
MaEoYzS5SHH0LZjJMhN6BzcB/Ycd/tJ4izf2lMmfNmkB2wnpcxq60I77JUFY37W3HUzm7CYbuVJW
lQd/6PNjyCT1Wk8rhuWQt/Eiw4vX1f7hhsIewzLCliOBYM5LftTzCP+nm998V33mcfTqYnxmcYKT
rijXp0X3O+0jvuSBpfIZnPkAQVid6zA6+j7mpQ6f3ePYolTrZnlQ0/rVtliX6676HTYoL9plORjf
qfdWk/BCMBBCyQ7PMH7mB4Zo9r2KEntjGF+koCmjD6d3rD378OimcHJ2nRdtl6GLDiGc4x8JTVXq
rqPZeY1vP0LXvzBMeDAWblYXtyBaHrvfJzHy0Vom59yxPkvhyB3q85tcJvsx1cPsIUO1xVurg4eB
mdJOTdgkHDj8b3Hfl2eVG5aEgUDTDNNJ7lUgZ+RtHM1BXMa7xlq4DBmuoDb3xqexdpstJOk/vY5w
GmCX3E5ewonfURiBaFCvZTONFBPu30qFCFLhjG4in/g/aMzUR419qfvirY3VWVv6ccqyu66dsccT
enKPGuCPEj4gaj96c/P1hEcbmSQy06wbT/VcRS9EK//1nOLY0ZvSpSCHHLqAZRosS4qFYsaUYNYv
i/HfplnFtAlYeG+yIDAkPy/51RWA5U2c1ec5DJpTrKfofgY9X6nieTH5sEM5bYC46+JIjBlVJSsj
h02UYGjG8slggB+SM+VddUwELH4iYZztjM8VH+Y4oAVvNYcZzjjBXeu9WWL0Hql//R/+NPAYMrE4
UxzPqUdVc+lLq1epj6V6F2jadXY76uKanoOAn6YEye8qm2PBWSb5VhaQ1KSgco05Kbt4fnaM69Dr
ePiC2gUZ3OhAhmkL0FGTaJIjM6IzLUm1X41meskF3YWeXSHJQZYLvuW2oIjDe1Sx+Jq9bAfLzAaw
s+TpaPXl3gUzz+rYri5YeqNT0PNihKUBETcoz6Zs5RFpf7lhGvOSRY74o3v0lsLSlMdGUnG6ovlN
9nB0iZbhLW5ZeDmtZFAuO1JEbyoJe2DO51gtcaqTnVKRMTmTtnzgsRHPXunttWVHR4ICvDNxMwe7
GsQjOAXNapRWxudeQenn5XZqW+bqtLY6G2aoNzX600RsaiotHxejTSlD4bmlUDiPpG22Y/k9OsuD
ExlWFshkTdBTutNDG138Zu8ZbAuZX3ybQMN0bm4sGRYTh8BLfkWjC9RtknsAeyNNaxURQwi5TgAU
P0U9dIkyBF0atQ2rk2pY+28pguygvfCKSf8qwjY80tm0b7UKDD2z/CVdS+/WGCvYDE7suiTNc5zx
Sm9m+dSQYnIpaKShJFvuqcfW4FSOSBnqf+imL1P6qOXUNpV6YjLd37fJMhyWCZ6GhJyS+mqMrhxk
PDtWkadT6bNNjBSQ/wrts+WJmwzAACiiPbqHNoLZwfjkXZfhqfOpC30v/pu5hEHpBuJdhZGLalvr
jSXH+ZDDPj+tWZCnnhU7v0oEFTk2kSXfE95zJI+remj9umQG5w2vBHMksGEIowk442cddw+QRZhk
jbdE+7aXW8Z15AnfmLoZim905XOXcvDjZ4K5cWf50XrqOYU2zu1JnNYIpWGQe8dCW4Q4NIPn3A0l
XtNYtNMdcLbK3aOvG1hHt4VKe+1XbMkyqMk4TCQzgnYI5j8tExxOB7cwd9VAX4zmzpte0MtMFJCZ
AxjSRdPhnGt7ATpH/kfyCB5ONEQsjayzmJ3plxFO2Eup0UZSN95Gm0FPRDpfuAxfS9I8EOV6E9w6
kkzQ3Tq+YNCV1a4oaCVZmt3e5u3Hqvri1wKl4KuXXVLQWFXWz6KxQ06hiPlbntS8QlhkUlMxb0ho
aG3vB6W7+RgWdDebycGbiZq7UthTEjvT11E3dNMRsKw4ZTzXAyJgWjE/VEyKfyuai45aXjU5zgHM
spehx2wAZcijBi8WRlmMiDK2iZ6dNU8R6hGkobUbHAPsKvZeAc1lJDUURbzN0Th9MsvRTH0sEjQ2
y2LNlzpj/4sOZkatHDVL/8PyOsIkipwUz4ssHQT3il0KNoJ8Bl/iReYrqXt4Ug75G/qmsrqp0V3L
8QBbMWG/hJA6Pz1qS5yySsU/GxmC2LNX0b5PWkPBHhgd/+6qyf4lWu3ku2YMfQwwvH+wDTVRfyYL
jTafhKHfPmsvbpqqVn8ap/CeWJvJL8tyY2+be/DA9tWg6xIR/TotW7h5rpdS9HW/xDhxetWijxnS
FP1NmzHHVbvNRHUTgtmtwbnG8f5XW3Mkz6Eatb0X6xjjLlEn/0YiCeqXuF18aBBRfTJiuJ2vXTU+
JiXVa7oyPvx23BVhf+ZMaO+5LCjRO8EoeAcXfTQXGVUm2EThsn4UeYl1ZOrg1JyqoS/hEHSB90bu
ULJAMqO/3kd5hp7HIT8IKGkQaXZHOFe40GCwXwLlIxht/IZl7gBDdDph0tXOjnVR9sqAO7y5CEMT
b6XVIFgYGEuYHUhUtKXGH+klpVnFeyRJ8iUQhy1DOmrPV/vM5jzdRL0PxR+EY5Zti9pU2VbivupJ
DP1CoIBfBlSajsnLUWhWEClHDGZUGf21yGmiu/An5hNCoc6G3FPU6N9n4oGmjgk9HievrLHVhT3Y
c2NU+YyiDLrPbIf9vU5WPz5ZLlNeD7GugVrXGexgtdflmDvyRWImrsJnMMIdk2Y5D/fxEvTgRGen
/KzmXr/nETtxWwe3RAhRlJzT+Q2TZHqHTVXnQ+pgT+qPZ6hDDjk5Xo7CIJto7dMVTiyRcn2Q/OiU
cj6bgk5mk6AEEvtVVe3frivQ8ZpwXj+B4op8G66J92RBc7/5GLCvzGvbv/Y1i8CtEpGMaQUceVPw
Zrdblnkcpu26KN7N2jjjXvajqvYE4wavjun1JcotnB/JHHjDzs9V26dhpEK6cBFFyR0r74I9DGrC
9Vp2fe2ihCnQVQRD77w09E3wjXxiLco6iYm1sFt8+GXT3hwSnmLXKaYZmznhUxya8/TP1aVVDOhg
8gFuerXYJ91NzFNgxOFzIF9gaHmHBM7Pfirnede0HjA3ZrWuPgCOmQjvJSarpCkcqYYbayBGwLHb
AZtRxg2/MTBKfpFnNri7rk/6IF1N7ZDs665sk/EizgyGHaR2aTJAOdxSV2ZopmwnZnuDZp0Yi7lM
Es7fxn1ldIJZmNQm76HlayGbza8a/OORg4J6MJrdk+ZWzLarGvzfBPNFZ4hrMiUnDBk/f6AXbsdO
Omei82SEP2Rm0cRvwypeE7dEFEgjDRpulgtfCZY8d5OHY7xiHo4WFp0wGD8BFE1FagYCtA5+1E3P
vg/OaFCReVcMLgZofXG97kQ4JlRHK6Uq60U5EXbitN53W3F3YJseEavbrUTDNXZWwDFUYTfzhGRA
WvlBGPPEleFnLijM9oMobR6CPuH/iSfWlXlTOR/Mb232LPTk4a7MHdy29OisVtgRQx1qomnhzTtx
lKMeUni+rAynCWw+rGxt6XLtEZdwL3qc1g/5sJBc5TlxDz4ZcBU4p5p/IXRg2cRDxzyzLbTzZAkr
qs+A/6Aikx7YlrtEAQLaVEU+uQytJ/svgSOUwEzBbJKRq4QMwhppXM4GIfcjetoMVirk3aRNo3qq
vxyVCDwnwL+8TU7AYs8f4fDPBXqUMNtqvHAbNp/MJCQXfUg7YvpYJcIp+xlPccaKl2CVDQKhZdlk
iHGCM5BO5t/Sbdj7J2Pg9Uc+3ILfxYSiP5KTEb1izrTW1EponnZsSaP6aLicRAXGc0Y+o8NgsISP
723+mxIuDNklWVh6VdkPf2lQuY2Rb/I9hVIHMymz9acdQ3rYhw7qEb44x/s1x4YPGzmexbV3fdqN
UA9et/+/CDL/M4CXr8KJ4H+6Nr78AAXkf8hEYS5DZojQfDXugpzBShpSW6QfUpV60PATRhbUESOM
tpsu59Zz2FE00nlH+f9AysBw+d8zuP9TN8yfwl+B1tt3EyBO8X8oVoOK6oN9cr/LUEgkW9sbK8lO
UWGQIk8C04buVyfZNEE/YkJZW+JstCu8f+mp/0sOgv83bM3/dznSN6r5/9kkQDya+O6Xf6PX3P6P
fwVJu/9ARcz7G1k3wQEIF/6nS8AJ/+Gg8kZ6yJXjP0LuoX+5BPwYa0Fwa2hjfiBEwP+/6DV+8I/I
ixwXkbjjw6JGIf1fcQkkIVydf9PxuqQ3o7RG63z7l+gk//1OBgbF5DJJ1BY1xlfGUFXJlzxbx+OA
febouZTfy1jb+5i3hO1m9zpASIQAD4txlHv7qHVw9vGGS8uqfstcBvrRvPq7KYIiaM2zTaHdentT
ovOaHOFdOw/hTReE315clCTlRt05XAm0YRYU4+cKP5c5+K0jxsLZd4/Padd28XQREKkfqS7VOQbo
tyVdKL+4DE13CJwcjt8YGxTIAvFoREsWBdKgAyH0p7EzKAOd4JHhwFd586h23XpXzIa8QcRraICs
Az6EDpI14yOADB7WegtUsaUAU+XNSvwhgUp7Xk/1IWcU8MxRBjdwSsr4VeQtW/4ROLTCOvXD6DhD
YVj6OF4JA6TjDQldhKEz2a+d5QIyYIL/irS+qLemV4x/mKK8VwNzEpjI7FtJl/CO8QSFXsQRNY9R
000DRUzb68RP3L7ObpyROOQec7sxsHeNWVmq1P6cXcC5OakKGQ5vHXukbcFBlWLvQGUghoBhikWy
5UfCvB2YoLXL26X7QkrP9tlBtcrMzrfYGvB6ePGFZjlsteuEcziu3TNWZpHsLD5oSVRWYSGcQH+V
aVkTC7gWxS4buXQ+tHqbklXgxZqcW/3dMUXdLizx3vXC7L7Ml/rU9MUCoxF13eL9aeV6RXEcYpny
l7+S6CXG39aktuB01XVe14vTPTmCjcVYp0BJy22rpN7mFRFg2USZtGFGvXwshCxdjB9H33SdF4dq
n/J33IoCMPqqUMoQo/SyiLY5DTr4pVR3IC+V2Nz1BPj4JxDBBwjABxJGjrVTP/dJxAegwd0psYSP
E0kKf1AogLuBzX7uKaS3och95kSYQWP2wq6oMPopfXHxnR8mp04efQCTMUMCivjdAoWzQOOHCb8+
xI6lQNf0P8FeHNfGQ1SdAJ7blugAKCjcpNgX2m5OaOeT+3DF8LFBPbD8wBzDr2PsZO2xaMo7GRqQ
IMwsBlpA9vZd/LqooX4yyxRuG40409GzdWSZpO+TPqrZXbjeTvgRYcdhvlyqW6iZEQcSu9yTmVux
K0n+2MlSsiNQAgFAMBZ3UyejXa/sDG6PxK9HIN2Hxmt+nXVrMXSYgFshlHtD+PIZTUwvTTeEIHJK
cm0nTdQzvY9F93cL0Co/upnUT7bHziEpvTit/ajYEjX1ptde3duNEKfJzVRakVfKeAmmhfGC4i5S
+hfWSDNuANFBI2A6sp0W2iVUWzqGtpnB5OC5Hov+JrS1sagjwkxd2YbXrBjEc00k1R3BgfZRkjl9
V4Fx/Yxd/8XKWS4PbflS5M3Z6jx7A/gyAe4E9dUbdf48y8BOI6fDjxyED22THMjjzPEpU+5U7rYb
rys6D9ztUXiJp1ldawgNRfLSsubdlT6rmj4Tm9Cv/gYrnmGXhhGno2vv4Va1D5n6p08iPBDDYk7e
GkXPBW/6ze2YPnec/dyDvtgF1KZXRqJMTUPOWWFtyTDfzXO3LXV8DFv3Sv9xQG1zkAVbbivUp7jx
rhmBnuUw/wI7g9oUAQIyMUU5KIhzXDNoJlF+F3RPuUVFlwz9bkUgCXOpjrYmrsK7jE7BW5w/iAas
DR8HTEKPxxqNDjZo2b31uMkYPIbPdVcXTwlxtnsJ7uTcZfEKachrf98cKxvZVfMjyWPl0dZN9xrY
PWGLmKzA0yB8YVtA9NviNzezNNvVIDhTONKjO5+Lg0RPMfQcmT5u7ZYJiOsPCYAbx2bnFhaveW3o
GJrGHk8qqM8mRqELzBD2mo2nngH/yHQU+qqrozfTNPx6upcdpj2uQUU72jIZxqeCS5f5yraqZHb0
g5VE7+U31k6WFVNXH3jozLHw1netJ/QqFqPxeVHTe4CDV4MnDViFDDM3cQKQs6+/AzER2tWO3a7U
Y7EbSfnt9WxgMRBcFgG3XBK4GyOitmVxjqMnrEdnGZbHTBXVtnOaBySCL3GWXyqn5Q+zqzQaikcr
6z5nD51cN+YY+V1VfASihaVW1HxITp8t8Qmsq2s4uSiczh4RaQ+hhdGPZDwSNAF+8mXfh24ItwE3
2TUpHfNDCzUepVxP6ELgruSoCOvJxp3hdtOZcfDOYU5TTXcEcOMObxSUizzu4JEttM+5wvDR8QoW
AEpy2G30u92HHhZ3g9rspR76+ExKy7rJHd6bojfZae6LAYIjAI1W9UBOyuaJaMUdkL7xLDy8KO0g
j7ob7DN0BP91dO61yzhnWtnsBXIdd7lf2rvWjn2mlJ9r3FiY3DNkNGU7PnujFRyR0Jq0H633fKjI
C/Za5xgpO3kkK+WmiRm7E+8IlpQcIThnXHAkTUd3xEcID+FMXA2RaOziA0vcIhRwiHtxna7BdLVr
Lg02mDcP0bYXjjvlD0iEHcQzbf6AteJ3D8BdDcQeTnn2S/JdEHI7fkrR8bOlmbe4q7J9uBbZh7L0
/CwgWV+zEgt2WC/OYU1yczfa3bixdai+8pYU30299tmO2dNK1iTHDZR8AjTRuKJuZ+bC3pORu5gA
v3rvM1y7ZXQOS2Fd1q68M9WHgNpnyo9klPdhIB9YWu980x6CEtZsn3vPIWCHwXs37fLSlMGTqH4m
BPF5CcSiJPmqgS441TXJijTyQBxNH+7Ey1Vj7xmBTk3/nbvzWI4c2bLtv/QcZRAONehJBEIzqPXE
jUxmQgt3aHx9L9Rt8e4z68EdvjeoGmQli2QEAji+z95rO0fFipwmGug7agp25pxxX3S6x1FO5llV
XhQjpVA3qk94Q96EaVA6bXqPuJlpuRvDGsaAc18jVFdDvTMG+Dxo4u0ubQ7OGO5rMuAifSf7t+/p
5D6MlDpT63hnArMrGvvJCMf3BsuuK/rbthN3ulb3HRfMgvq/6dgJR62ztBQOpZyJRlQhy3RPJBbN
bWXNaSQHfDeuZcW3RRIfF3pzoUbwHgVDsy1Af2FsXJWX4NPIRxujJ5dL0PF4GOoAaYDP2rRhnVTu
eZLhSslBbUsndmkL9+zjmFcHuro/FsV6JnRJVMlJ3ivfSI/CY4nQG5QIqkk89QVvZW7OPYTCVMGS
4f/FZjr+BRLxM0Hm39l2wRMb8fLi9nV1CPsuWGVgCENaQmpOruVs/E5C/6rJSe1J1UWO0j9zEl5n
PJnhBAKyS/Y5bIxZYYFxUt1unfXH8pV+Z2Dj/2Fu40ZFKZH4jUHg4J2KG95H/A84ECmYLYzmDU8K
OSXvV9WbTyXHmFvDLHCeq+YM6dx+d7TzgFeenwo2DXnjjWc8YZV5QHHiUrIHeWe146NKrMdeVgcy
YIeW9BkvorPv3amCWBs7R2zt9dc8xNkT6YzplGa/+1ps7TLY43CurkvB1KPhCvVEFD5NkZTXYMjt
jW6a8K5cOQPlQj8Tn6l7LAA/SJDYRi3IO5Sdn4Y5n3YednVoI9hacIg73o0jW/DaQrg7ZdIx3rbQ
PgqBM8Kg/nDj5vP8EqSN/w0rDHG+HvMbqTI2MzEPeEVDEu9U0EVIltzMa/z3FlAhIJGIzcxTJKVy
trm1592ZwJx3Mo8ZMeLkNNQ29I86t285KfW7rs4/WNs+4shKPyB73/g86btmCHdJwxTuJSwxsVc1
rFlBT4qcnxERK1nb4MWXgy/5WI6esfGlbZBsMLj1Wg7SXhYP/GE2qkvMuQEFhOc+kdfyYofFcEnr
PNtZgCE4Qbn9ucZF9jQlC2U6EvCmKfzy2ZgteOBYEjtELV4OEI5YmMgZXEwdxvvU93GU0I2zcwpa
H3ZhHn4GTYo0Q/oFSjaxwmXEN476j1elRUiMsc1HqE79GYIEXnVhf1mY235mPh/oV3ixWHebu0xl
EEl8EEKjmeAoyFlbeHj0YdBVZwoMFmsT+1SAMVtbLyKJzagXrD8LI9S/bDkoNg7zpQKOXrCWsMIX
3fMcpnQBicvENeUsdhLVJH52QbCwSi8Hmkj5qV4N4bo1sVDXv5sSbklAzf0jESn4G96Ib7BBpjri
W5Soo/PbOAPijP2GyKpnFf1dFjZQVvPpI1nKoorIjmQd3uxZAdL2MBLmub3ThU/2izvlDr1xueZ9
G0ZUTijyYIvzGY61ve+9boQWzTCwDQR34kLRHRlqinoNliP2AOexg++/7yk0BVIVGmeE//5it5Ts
WLn5Ng4YK922H1+RyLtXFriIuQuSHnf38mAFVXn04wpUZpIWj+wWgJ3NsTIvkgKaiMQdFQ6+bK/F
LPNo6jPrTsFXXq8j/WdwunHrAcfaaC4R7bW7kkrnSDvdIbWqxyl8I71GkKErX2kDqr9whcIm9JXB
Y13aR9vAT7NU6ldYteIwzjHpLjlLyNlx0hxITzk32Qws10OAvk9T90OFhovJgoQN+vyaO5viN9LW
nHJcr7qRcTkdiM9BvCOEfs0TjBKayKQGMHSCzVty6ZYfXcnFJjUoKZ21Z6/ATme3zPWzNoOLvX48
pzx8za0mf+gdc9ojOVtRI9J7GKV/qqljzqMp9aam2uHKUX26V4MV4mmo3gmLsIoWcUJTet5FFV5X
7k3xePFNHuLZKDNMODmG8E29ZC+g35bbYs6gviUM/q3RjAceJ0uCQhgMtiAHqeU76SF1HNzO26WD
dPdhzfPHHH3/6HNK3Po+cakRaJznBt3ZsPhd5OB154G1wEkOuffgxCyrlD+Uh3pm9AWVvrjvtgrn
h9rK7EemNvfbgepzO5mw7JkInfFOcYPntpSIH8htW88ph1PsUE2upCwfSu9XoogINveqs37FYxgB
vrLVY0IVcoC9oKu+Zx7w53LBRhcSPTuGfqv2oY+ivLHHzLgJlWs8FDbQGYxVAyhjnruGiqtfXJ4T
qoI2jmUwxDcGcr7Ak/uYlU78zgufXSbHz38LSeh2NrR7CPKweC5cjNr8LvVGmcuz3ZEgx2U4vSal
Fb5XY8chZsSGhPWgOs3SyT616APmKok9VQyaUl6UZlB6vRXlNXUBuBOLnzpcXTedK4CMx2ufyVb3
cw8qMKl9SEKBsyQf4JhglHn0fXSJE9vsAAzTOnS6FTnKOSnTiQmXQ96g43chYiPnMFD0H/Gk2Kwm
5lQ/Vl5F7Ti/46GomSGB8M35zewI0hZupSxo9Jl5Sh1KZDbsD9llCjexrvbUOG/Anctb0oWwhkJL
EPAk1woQscJoQ8i7Gmma5lsmO1YMt2ZqFa9GY4lTaRnLY9m2HFMtauYA0Qd1GE2Jks/J6DDHUB7i
34sld3/LtSygYD7miRbUZOPb3GtxSme4TchYHgBEz81WKaqhOJXa3y5Rqo05SWOfq5jztIJw5LI+
iGZroQedMvWtQ0yGlVDdnRMWFuxysa3kFxZNq3mVGp3vmExpKZX9wraxP5eVai+2lug3nLMIk6rQ
RzFzycFY1GFEdMNzxLaKpT3YMvhyIcEN/Uqq72uTWz9pcIEqcE56c0B9r3GHNNl0cvsBaw2np8y4
VInzrLW1FQRw4QOqfcfZpI9b+dBLH+4RgxjooLqFYaQ5xgNmnOhHJtK3HLS4NqWZY2ThcSntB36L
k+1278LzNyntJhmGgaj31CnQWBQw+HvDuxphmPjWAZQwbi9S1GmASeA2Zo59nAOf8KBrkCVdQOS7
+TbnGV+zid3SqMXzhsoOMBfgP3YaVpQ5veaF99CAj7LLcZ/OwbMAb5kqiXdnOo7FbyoHvC3mQmx5
3qO7tPUzx8QBW0mMNME+QphgJ4fAxb7fO1CqrEEtFy/xvDNhOw9SXbYPzPgX1Q2/HYvqa5HmuBPc
cetYtD3P9jzAmC5ekTLY2aIy4ujABMli8+BOaXVwg/BSmSuXNXEvgeP+Ctp1wBvwyUCLDhnnSTav
51DBM+EhTxaH7aH5m7o0c616Lh95HO/8Zp7w1av56BPAploc8WN1XSQC+4lT3JXrDc8lhkNJXzZH
QWURZvIY+kw3+HKaPEozm6wqT6WQlBfULnbMxGlqW22nRkY9ppU5dh/daiAHG5MFS4hqtD/25N/R
sXFlgRyl1WqEyp2LlWZ3dur1T5oz4Z6L9Ksmz7lZr8ka0wzfcr4lNMRhJcANbAIlJQpPyv932z8Y
9rwXYxMz0OBw91jzF069I4r1RFpnF5BaBiFwmcL40w+OKmVDp9ix+uHzYqxiWXCxyAeRZYjyktHW
b0gnU+XnJsGLbNxHtkk4oDUM0864g61z6Ovpy0zya5zxW3f2xNnA29EX8umx6GeQ2E+Fz9O+vM3k
DXXNLGhTSfeGfmR0vaVLs8Ko42U71okfKqW9fZnX+3r8iE+XQFcaUgMn7dM813CBAhmlo9ttbRC4
hTIwpTrwtdjkkzRDWam1Eiee/K8ZOEOJFBkNoN8y6hSmJYJKerIQAjg0kqFy2b8PdYiLjCHSJVzA
9eVwRZa7ePDPaDdiIzR42EHX91Q+5Uc6NM9eWPNMM6XL+MSOzci4Zw9Y6evj6Fc3HjTd2blHiuQc
ME77puaJQkptQ+Ej0FBeGkSx7lyQ5Gg9HECYLsjYjdV01HMDG89E0pp8d4saCKGz2Ld5x+fN9bcd
TVZ4nIoNyhlBAPzfxvi4OObBUwSPvK9xDDj5UVEEsObHrws4/nkHl+c3zSso+GLprmZlmw+6xVSI
LXZFjwwElbIgfsUyTqRM2PgvYQ5yPYtmw8HoqwCPUYmEK7w2rnivDnaBGygYBmAPO7mgufVk7pSi
zlF8aP1qBTGFW+EdyKmtItXsK9FsQXLslyLSFiBO8STTm5CENp4nIKdCRl5zDmHYjuqtsX4HqfXF
tD5StUfqxmgDrLGOPMXudKkLQioNvtzLNAhqWEwqQtQ1c9FgudF/Vyb4Q5iV5Ti+tZO+Mec3UCOP
lcJdjOTk78aWsQAT1luWZoeEc4vXrM6HFX4q9TntOx66k/Fi2NfUABAB3kSb/cWE2McGP1oyQmL0
xrglYOnqZMB8rvQSXzR/b/KGYxnP+3o4GPpGrECRB0ecA5jysnhBgtjk8kWNtwObfMNfnkj3Ifp3
+zQ8DEikTYf/YWaSRW8B9ANnOLiyXdkk/SVTb9yIsHNzWBzYcCSrBecxZR6dSPbN3kw2zblfAyL9
6sz8cOfvvH1h88K5j5MhT4PW4YO1TBdcNRW44zZ4b00D1wP0WaQPcx0Vuuq2M5Df+nyTAzsi8JK9
TUYLSLUuLovZ+xQwhtMzBBkn6mNokTaLG5bqwfNAYyTBf/tRYDC4qlZzJLEBNS7dbzH5Z3jmO2H3
ZKaJfIcpfDnRsHZgegHkHFAQJcdnPBK3KjNOWgFPRJDmzcIYx/mxa+Ei18sNLY7RgmE/ynr/mJic
SG3iqOYcPGSL8HaeMY8NvwNHvdmLL7bVf1auk9IkoHv/6pQdTFIRHwNQ1TcoW6LAVNn95gGEEOIz
x4ikv/G4KW7IJXCVd3NwJzOSHGMbNitLlAvf27PceJdxPMD8X9qH0Xzxjeo2t/JNMZK2JB/q3aVL
iMFy1qi5/RNAi0vnccJRdDX4NGlFi4zfu07MN/7o7pmsWd0N7w3trqHr+fu2rm9s+37RPGcpFUrz
+UjAGV+XY407a/Kfk4UHTUjZX0Y+uHnFz4TYXT5TMge2lvqnDk9RZVrnMRP7sWTZVi1/66f2HJ/T
MR6PpMXkHlU8O2KeJiaStN4tjjkP2HRzTU0XXbeJEjMBEPG34hIPGyrfHsqFlJge3YmvZRAzEN9N
2Iy+LJGXQgKyNQck6CSsPNqWOWsOs+Iay0tmu/2RQqGYU4hUxxBa1YMFYDNL4/TUtiqLLJ2Gd5Uv
5TklzpvwKmxdv/GvoSpPZVrfJcleOSWLUyv4rvmyjWsXJszmQkWuPT5W2q922jCKx0kmoFh9nL1B
vnOSwIxit90NMS4R2QBOrmvcrwIgrep32LwkptT2FVn7Gf96tqnHZKFImGgC24ViO4XDtFcB09LY
7aBAvQZ9dxszRT/PXuXz7CZFxXHuccrCr5Lon2UPN3AN6IkQ1dtc0GQn6pfczY84bY5WEzwsWSyi
zuzRs8IB7d89Y7h7ADwOJJlNbtHjdOnwaZeqw6dR3td2QGv20gmk4RReaK7Gq9V29s4lsUGcdPqT
MFPT9BnoI8aJ72SWjIwuDy/6w4ZDb6ZfWfDlL+rBx0WEIMEnzJyvpFpeAo6OBuL8AQgQGgjl23tO
+idVKPdUTjaeKl6erW7UkxxpTGVbsRTntsvLQ9gmv4qARR9whcrisYg1fAkgoC4s6esSz445r6a2
GlQrbkkfDCcJwBuSHzN3nZENAzGa5OwN2RkBTu5BstKvqqRH9y7E3lg4B2rWtglObm+gOsrz+vGE
vc6gdHIxX3AyrYRj2LSmyajjUUW8HlkGENrYliYkTzax2zRYF3LqgcduCuyV7qqwV95BVePvpkfA
6L0MUyfNJPsFC9VW5xZRWjyCt3nh3KXZ2OGR5jLWXVCeOt2U5xjq6DZppj6SPQYpp3X8o2dReJks
zR45w45GmmEjoy33k2E98Xm81ylCDioX0T7HtnZqgTG0LOhk0synd69gnqS0cuToptVlLMzsB7Jy
fQoUDTdLTWPhNKzA7Bo+VWqlRuTmJuTopU/32kvGk5rc9mR4QcZns8y3dQ5COXUya2ODHNsaS9hF
DualtS5MRWaKNNunldrp2PzJp/TNKBnwdJYdrAFHgu2sZaCa1pkuaN5jFkoAb/wmCpCqHrEsVTtE
pWxrq4IKc4xmV2cRbDPwgEcl6FnyWtnT3GMR8+UHGCSiLnoJb5gTCTN1LMZTjLbbsKX9FKH9WnMi
TkmlXHCN6ZNFtwTNekNw0/aNe9I9arflYSLHbnhvr5vmpSnuag9iRxp29Q8mK3DVNiE9W8Xh9wzz
6A2OxPSe/u27q/sZVTRmN1CqT4vGF84+y23jJXdzYj8ag71KtvwAhBXqJwptCZL77DMyh+FvUjoK
rfAnb9a236Ha+RDRtojUTEKkCDEwMD+UDOcLRjluI6II8BTYo/cYpwKUmt+8eCHDTWbjrvSFBMQw
BUQHqnB+7iadHkHOti+20V5LrGyfrFj0cc1/byxNSZzHa1g72QHSWHPyU0nSRmfXHjfuUfrpsCHr
tEeVojqzdHYl4JJT0lHWp50xPdVJBvukpLYg0+TzCuJbY/8l3bbYYYzgjtZC8dqOCZMEdmJ6rht9
JhA2x+ZXh5yQGBZADzIhDiBzLM8s5wS8Mlh1joOd1H1qYR1R1FLURxt/6+VvQ9K/5M36f851JfDc
/e+uq5uvbki//sl0tX7Bf5qugr9sB+hpuHI9TUGh83+Zrmzzr9DHCAR/VQAmscX/oFnd4C+TiK8V
kvn2sNqsaMi27rvk3//Ndf/yfOHx9wMRWraFvetfMF2JvxvJ6+Jvi8nPv/8b7AK0OYFJmH8cn+/0
f1Eu84n0rh9kfkRpd/WnDLvwoyppIYrquD8UjgHhrRoUxvR4Cj4kC5B+F8z9dDVVq8Se9hXxSskz
QBjDMjTjLIkKWFdOs9Df1GCQ0AE+SUSFHBC9VdscXWtRIE9LPKMfYPfdno4EmI7ncOoJXul+sNWu
9HMcGWiXc7/BYVHvLT639gU7ISoCMNn8mVeN3IculunXJGpNr7Arug63TYCvNsZ2MQIxHuE7BOgQ
6F/EW9jFKIqv80TAJHEnSUOwLIvs3SmCNVHrrYesdlYaNr6TOO7GGQznix5XTOfVREyJTJZYU8Bj
bpyl5czYPsblfghl9QczvXEmMkkufVDTo18s+kG6ub9SuW1qsUq8a18MxXQOzFZfUQPCNpF5tpxv
XRtbKgc7gbOGjs1kh8GdYA6LGzrJdIABoXKBrHuNwO6vKrm86yRuAECHVfM1ERTwNl3O052lp8km
yHM8zAjJYGjSM1nn/+jRYCYmmUPGliWze/V7D5CQUlg6kBt0/weNJn2NBd+Gh1cASrFq/dVdjRZD
vak5GleL3d5yznC9vADi0aAy4Na9DfiGieTR60mUdaB1EZVJhgSguzZ+7cyMBYYu61Ad9BBA2/Qz
jKGbxoO9csYOhStCLAieO4h6qzAC45Qj+1L5pxF7bb9deRo/fR+ChmjI/m2Qp7EXDEPOopWoiX2A
hNakvL0OJ3lcZ5O7b5ahP8+l3TfYXXoOOLi7QbZaNnmEiMM2+kqlO2oqhrq3WEgHKoRIqgGVkpWO
+tqgRd5iZDCxkyuEStNu+5t+cNCx07riZxhIW43sYvz52zHc6l0gznDNBPX0bYRSscggaUnhnhAo
hV0v1qrLXnIp6TlFcbL7qrrRpsHskKStehD04bxlFqHgLf7GHNJBZYCMA/jyUpaZRztbgHTBWxVn
+W4YV4M75YPvHXMOIlFMrfoWtCdvfT0V7PmdsAf8ONW98SZmlXv0OPfxHxNM3HyoRoo+2SS0aX43
mfnq5Ma8hf8Lrs4hUWMZbi1pA4XzbJ28yiUGtYtRStLlohsgZFnnLK8NIwRYUna6aNVzazUctTQi
VkLqPNkbMLWKbSksp9sQEOjwRmBjxyc04v72VNh9Tr1y3rBna4nTf2HkbNAn2qsTrNB1K8xG4qqc
6ppLXfqVOMWEv/TJCWxg6+kSl99muKqCgdHS0Z51CGTziMsO6cUiO9u2C++7hZUKnZ3C2WCrixDX
y5z68RihCwXewQgKYBJNGHL8Aze1TOfJSuSzz5OY3o2FI0GUNunwEMDWtM6pIXgaT5oD99PUmLn1
2QZ2Zu2StBPYJgtraiIF4OCdSD+F5yxnIWeWZGKRaOeMWQKk8JwF28YDDQHJueVNugN24sqHeLQR
pBNJSIIjnA7Hm37GcnUoIc8mt7kTpn86b0pAGeXhgF96wr8BRjB32sPgLeYrxOIw2PnxFP4GRJtW
+5HsJI4EnHL9YdBFkB+nzBCAL9LKP3s5pq+ToUWR7IOZFffTYtezjHJEdhMzQIZKA2XV/VMb/vCr
XfKhvvTMLP6uatzurSISQXe00IIcPAmKYgefk0OW62YBq4faxp/Ies2LH+wZdKznNGvFi1q+XQlx
EV8SDxGUkrGHChisBYROlTrPiyegLvSm1dO9ZvqGYsoiDIfMZMpzV1vk1/i27ZsSRfvtjHlHu0Gt
wNR0sjY44VlrwrAFdzlvWB8HQYS7obewqdBhve8XM4k0GZ7sZJiG/6dpFRjRNJOU45DAcWYqoJOQ
6t7R4i6VStYsXEA5KJ1AKH8XhIPDrYVSZdL4yUSEz008eJkaLfk95bZvHQzG/G9tstnjlpF5ZqQJ
flIGsMhuOSZprkOW7E33q9UKXBg0reXZsKR8brE9tyycgg/Dr+WGBWu2HDB/eOdF6vEbf0V86b3Q
dgDK9LQ3uGtAtZ7qZy2C7jq2LW1Aag6DA9r8fOyIX3DX5Fv8ajK3+UOBABskuG8+j5CxgLFreQvP
rxEjEDVPWBo+uWn73sbnonxHC7HGZyOzgkfahbq3QFkt2/J0gnQphB53+SLHtzw12McQPGP9wBvk
HvyS9wVXylyclllyVptNsKx4UDzCR5WfUYsl8xmShOWZHkSvbjgIXbhPdV+Q3IKTTXQ+cQs4Kqoy
PNahphl+DE251lXRS/mVt/1CMrLJTGoAWYu3+0AGmBCHZnLEhpvQ8offZ9AXaQRheJhxHwr6zc0M
LRJ4KXbXSk93iU5AbpEqnOhkX3z70xI4/3jiIQlu3WQIp1MyIr79g5z+L423/39GDxzCHP/7DLxh
OfWl/3kKXr/iv4dgmgSEEzoOBqd/GoLtvxxEinWUFRb2BpPx+L+SB+Iv7PCuE2A7pebPEfDf/3MI
FhZDNSHN0CLM8I9Qwr8wBJN9+Ofggc0M7Dgh1yO9ezYz8vrf/w/UuxhTOfJpG7dUbmbkVzG5udzT
l22ga/Pgw1PgUdt2AbpEzwy7yYugllQR9aWFm6zN3gBxe9ZuaNz8VotUtlsIpBlX21Ji1sjsbnln
a5o6W1fXULMsvLfUSvLHPgwwqGpbdgPcMZpCKnR9IhBQWNZEugwaWAfQoIOH3sA5RJ6W++xG6prB
mE7SmD62MLZ+lMW7k5Xu9IqzXd50cuHbDjExzdWa5Jsnn30parL8bVuIJH0esx3yc5Xs9Vi9DWW5
N333znbKu8Tt3o2FtN4YXPGp3WBQZdprI3g4eyBKW3asO+gtO2mXmIOmI6QQtkn0YEFPjPIMIEQx
uSaG2Xhh0e063f0Ums63a79ihsMcYSb2FQmL/sJ0u948A987tmbzpTr/VhK1r4Ls0qjwBdnkYQ7Q
K+mFJTLHV/b+uDHiZtfixLCIsZrTSLS6RiTnXxjkfaZLRMCRs/PMl7AgkokB2jTcQM55j/2aXjAE
niBsOP4qti8c1qeUZ5qxiunKMn5jkYLMMJWvaZztu1w/pF79jTXFJyo1buOxqKDA8lgvylMDBjbI
nwXto2kvAN6VyUO70F5WFCe3GR4E5X68vGTnXklY4//6iANnn7X1mQNBVDicYjrvShaPF2naLCE8
Z8MZ4/dASb130Uk3AVJbghEbeu1gU0OUJoe4Qr5L+wZ0C0hjGAN76u7CyKv6fc2+x1vyXcrSkrw4
W0dlX+o5O5WzuBcSPIpVY+dJdzVkggLITM2a1jOLiz+CU02pffTDnleOo1JpwDUnQ5P6443TnlsX
gknm7pfs1SwA6XiALUuf39p+6ePmgunxEIeF89gZn7BPrnWTJ4dc/SJEd+da9P1hMkx511K/vW9j
ine0+5hN1R/GCcK+EL583MNtS6fmupoyip0lmjusU1Fb53xwcJaCLxBluAIhnVMx3aY2KXs7eAyo
+TJ6moPkI6rlNm+r+IaY9n0IquAlGYnMwANmwVMcPYq93BLPlg/Y2DaNsydT9aHVtTfpTGgnOISw
cl4N/hpMWrZ1sr8jyceEh2gfiGeqHSBSBNkdSCeQrh7B+Jimgdk8DsJc2aJkTFnmcqiysHQz5e2t
NL24pE/HXrXs5cB7D+wNPTDWblIdYbJfbdlEVsCq1EwDpGPFhzW95tI6mk1xToKOR3bn3fvNdCK3
x7ZypvyNTB3bj5D6a2hVY34r5+QEvfA4ee6fKaMojM081EHc/eXJ5LSwLfStDejmLjdAHTjYCWrO
MwMOdUgeG/JhNCsnT7m3+IR8mocUedLp5QjebjSPBpsk/Gu/PebYbKZqkErqjjEw5DS+QRb/mE1C
DiSBAYZRy8sERMEzMdGejMl6eF7IbVrov7VO92PeHMC1cVTEbB0KYEM23cV2ZNOLNEFeslICSX27
OghV/pRZ3lMJlgrM/IvLqlTm+lBIfvUgPvtWecxcIkIAPNBlrfTiAD2cyvh2nparUyc3Zj/tJiPE
eESnMsCzhFNKK8Rx5ZSSEy83o0PpEdmFhrGMD+4f4LGRQVLWC4DUddzaES+t8gEgQLXRipSsqJP3
uRgvgu5wG8ubh0kpZJugLfMSzHFUY1mtRAY2DCj2zLFLt2iIOF2DTdDNUVWYu9whC+2YQNDpvvpe
ND6FJOBXgoTEwlVfTRyrU5aefcO6mpY6Ozost1iPdO41b43DET+X8d5epbzWuZFm9skGJyrT5FS6
0LTE8mTG3TURYHN9CP86ZnsynuE+cDlV4LR7MhHC206zpoDd+bME9R5vRRnxWJuOMyHqFtFkaoMd
m4I3P+9oFwTK0ibjDWLByWH5ybKkxe6JBczid2uZPwnMnju/f6iFullvR2xjUK0VER7x25DMXC6r
Z8f/mVoU6QqFNr13zYlGNmpp0wwHnw/tmmORsRh/JnntyuksKPPsg+wmc2DoD7U+9S5vuzPdjia9
WnbJ0VXOn3YLPmABk98SSMDtyhahHykveEyb91I10y8/mY6ifgq0ux9DWFa5SWrFoKgM7B+kUNih
wdmfmKlp8K1nVOpRcdvzu3EAnQlp66ebvO6dQbJ5s7XfV0fUfhJRoN5CVog0FuG0bXm0hJ6lf3To
6NdpCYs3s+kKziWD695PA7b8zeIE/ie+h/ZNz6X7PVd86w2LQvxnVdZWN0DhsWfgkeTTWJrKvZOy
6l6bUWMYLsZ50cAJ7fBlDkuQbWWJqMSJKGm/CVEZT1BIaBT0Kwt2cD17IX4YTbl6gkpOG46XJcM2
bThXirzL6FuHQPLLs+cOEaJhRd6yfscQ0/a8CIM5c3fBzD4kN3Uhyt8kPsdfvqPN5Bbp0jM+61mB
HQ8rBnlljhl9NL7R9Af4cYXa+7qWAftOIupRNeediPhH6svUzs57x1o1XSckWK5KutTZTYIqQOJ5
5CP8cSjrm4Lmj/SUm8S6T3Xn58EVlKNLi/uSWw8F+xemoDzlXGJ7RsAp22c/SrtnPhtHzpWxdcNG
LPUO49TRjGZxs53BocNMuV3arvaiEr1F7MCBJ+ATPYEtpO3Y8G5qa2Dx3nGeYRALVqu0zhujB44u
TULyZUqjadZPc/nMe5dS8QZE/eiDgazPeTti+XZCImg3Q5aR2YFHu0J6Laseb8cJyzxXWeNV2y7o
uvbgD20m7zAtae89T90O8j5DLZwGnuAsDf72czSD1eHNc9kWb8vWTc0rhx3gg3PnwXP3krZ6V1lN
krBPFZoBV4DgORz7LdZEfJeQ+FMCLZx/mB1Xkg0zTtEbbHcp+aJRWNgkimhQXaYMH3IvIWDVQ0OZ
LTV5ZsTnxxz34xIufyzheOUdDdRLfOTNX8ObTiDG02JBX6Sk0THOaARuf9eEvfMia49ze97opto3
TeXxrCVlS3NozsGKiJ/kE4NNkXKKTqYMAnMlfXVQbeAmH0Xp5sADUyyGFCBOvRcZAaiqDafi6p5r
dmkQWUEE7V0p6nMX6NDYVKqeK4yPbddcnGXO0LnmBpYqDxd9RFnQb6EuBhzyI6ZiTOaY+lDJkCtN
JwMEHvMq72fiALiAp264NE0NrEQyuXMzIahKf6MG5HQyQhMlC3KJT2DTWwlUHeLWp4aARzgxHkxq
6M1ZhxGU1TJyssG79FNDOcdoEFgb+WBmkSkTSR1zL+EiYJQFq7/QAjJtYlvTbu/0hgLGlq4elJCx
lz+BeImchOl82jsB8hD7G43rEIfsULNyc9pP4qtA98IG+DkTRuavoE2Zk2yE5S92UsyMOIOXJjgs
nQR3iSe9Ce5/rXy9i4ul/kGUGb57Z3KBWq5ccZ6g0r1Jw7753WLChYbpcbVs02qQWHMpbG4t+0nh
99xZZYJ1w8wS8yl3Hd6lpKBHpCclC+jeYU5aYsw3QoAjBbI0RYvV0hraZiNGzaY2S8ZAAjHg9az0
PORxe4GezbbKq2RVELeCgHIIBDbd2S6XdD/Edfzh+q8xVwjiouh/kLUG95air/4hH7TjRDYMHXpg
/4O9M2mOG9my9F8pq3UjDXCHYzDr6kXMnEmJg6gNjNSAeXTH+Ov7g1TVj2J2Kjs3bb3oZ8/SMjUw
IgCE+/V7z/mOF4dfXOZl6DcWM9/AKsJjkvSjeMxYnCNoET67s0UflKmfrLyPqOXlF1kbptwCHRkS
J3tsvgRVgPEwIk5IHstIFSssN5KUIwTYnCXtpJdtOZXm02xb4LMolFhvQ+N4X2os1N9VNMqvrh/7
Bl3xJD+LEef13rh+0O9YmgeEZHlCXmZqo4bZEWrufI8xTuFxagaUeqFSQBJaSMfTBh4OYIZAtdg5
kKD4H2rtTs4mXHL9ZdJVT+Nm7Ll9pvUGwvNqm5skPWwCGzvknCTFjIsswL9j/KL4gMG1LWmDonLa
1G0IDjnxl4inCQJUhnsky3usLWNNMi3TULbkxXHPh0bOOFqrmuF+S+8Y9L4fQJofIpIgRlm3dwm+
awwZfZZ8br0u/OpYDc1yLjXOeTUH3bjN4mQA4eGNA+xkkUwfCtut7jg/9y+IdnKaOHyR0z1O2s5B
3NfR+SFWlhTaokPfQuqRhOKbC4iwoAlQea0OCXZDqTHzkwnYgkmvHJBXLni1m6ZmhoSgjlw8PFMd
2tIwhFz+//s6qZnPGAE6Di2Xv27snJmX4legxPrnf7Z1nOAPMJaha9ueJOFcefRNxm/a/Me/e394
jiKFyXft0FaEUr4BSvjETiph+4LNRNEM+hdQQqo/oEyQj0xjkFaRCv9R7ORKi3g72XS8tUWkmHCC
JBG++26ySV2ODAPiNK1KM15kvv3iITfcFkbI0yKwBCWKAKc31+b250//t6pHjpNWRq8XT7x/WSF8
X629LCEFigXB1XrbSxJumXeug3eoiQyemGYMsuqMELHG34VRFvY79HyZd1lHc9NcZ1lQo/4dIwfe
gOtWLckNlurO6acX3UEOXSD3kfadiTKN2JYz5KTdvuHafnVifECALjikbesuCWtQNP5sPwdFbRP2
EHb44mydlvWOOpOOPOb1Cb9xHkkCqEuaUBluwyfySuavpAHLdrtoe81/sTkoRb4ePg05ReRhZBQs
trACx+42m+3mo0f6R7QbxmYh8T700LmgO4g4mhPH/EkR/EI4UoCvn7c2jRwPmTz7cs8GxmeALQpK
idEUknKpHEvyXZ3BOmGBmdMZI1KX+hfJMHiEHbOCdbSWuo7qA/DtRKBWyJGQsTTBbyix+ztoR86N
iGNQeTYJA89lad+wACd6B3p6vILGUZEcDo5345GI9KmsSg3PjxW1vo2wBZSQNOrJ+qihBsm9gfhZ
XJKhbAu2lWxCK5M4+fPoVN7TxMhuX4nOc7eqKZtnMim7G7sKxtdeuymkJ7g30S6C9wtRFV43Yyjy
KZlX1boc926r+NCFTNBdBxbJilsOI4KTfm7x651kv+6tsmF/aG1ICPSgUNexBH4E+e4r4uILSYsf
38c+bgB+Lv1YyBYvFtyiW8LAh+GjLmlq8UfK9hlZM/LWdiaiC9kS5p0Y/co5EQowObW2kKay2d77
bu2kB6jX45qhFWVfbAS1wWZKW5Xuc6sQ3nGSDEq3kAVpcRBaTOzmcRlEsSTbJVhWLH2Ge/hrADbK
kecgWzKs82682A2Ijr6sD8bVPWHMLUe925J69NmmVNa3OXVrhk+A89HBpIVA3jf44NJueOm5zQ4d
Z6B8b/lh1N3m2pH5bSt7k2P1Lif8ovhPkuxojOT5clRp6ztUPDQFN/Vcr92FUSBuurVbojsfSnae
4lLx2PMUeoD3mIzUtsZkBZnuxy8GC62Y0xQK/BmJHfKTKZDJGNl1eeBpuS2aOFjWg1+ESW2XhlVM
3Ece+d5nvC7xvJvj0tOHxvcS66njiOQdl2TgaZbp0pC9OXhybzFaRRw59nzqShIJh80VcWDVVOxT
/aBb/TwrJFc7AgKhq/myVmiuKAL3PfY0sKGDy9+3+s7Yx9qfnPxhKMCW7OxmgqhIylWRPfqIyvLb
EeF2eW/QIOh9V6asG0YHPJAw09KU/kym71O3tdIz9n2kvi10Xv8L4hOUH05XdPYRFqP31Wgr/V50
CMHQ1TbqOak4qGR9DZwOm/J5njvdwYqX4JGCOg8PI4kD93Gb+tdM1Dlmz4SLxET3MV+ebCG2BChk
aB9nd5M5pKRo/wxZOXHdcZQ1dMv6wxKrBzmvDbqYe2UQJEmmVAjee/82jOvitlWIlvsyoImKaX26
kLkTPQ4AVrt9LqzUv0Mqdl/J8nuLppiEwnRSR7swzhlu/YrJaYrxkNHqdcJqTDB3yCy3clgJi1TU
X0WJkDCfbO+uqMsTSrnu4MfqaciY+FUVYBWcno/kcn4rudFXfmvaXeI6J2sa4bK2TUTWTv9amfIG
rhG8B8P82I6sj1YGiBs6P92y9c6Ec8sBAjoyvGvw4dPDmJpjY+hp6GQt19IRrKumHdQP6DipWq05
JUtiZQlx+Lsma4eVlTMqZu8+Tq/DLHkMEIWlLsrJIoYN7GOLwCtN/8OJHaR0+WPlzheBAHJnO/E5
07SjZyftufG6Xefl7tkctgx8o8tFBMByCPDkQLLANVqN0s5SHt114NsSIyRNwQLWZxj3fIboNV/X
2C3PRcMSmpEhxTKlnhZ/vpeUtZuecvS7r/uT8hlPpEi4o2j43CxWvSX/bNWcuIYUYZr6Tj4GW7j4
WCd7DCQp+adk6si6J7dOfiWz+cxyilOVMgZtyPh7pgdI4lpEyc+Az8b/bnPgdKxLkcX3MkQNR393
04XIepepMysDrmzd3ZxmawbgkvQHe5DBXWvj50Sj2JIb753HeRVe95G6o4c7cszg6QEL9zQM/h0H
HYuGZHppQnUagoquUR5fizRiqZ5ozcVudoybOdszKJrPHDV/YunEtq/yQ2eqdrpTRMBygCTW02rC
12zQ07hxUSygOh88cH02ayHDjGW8CwPqe4d1hll0ced0ZHBCpkYu0xnYGdspmKuX0SwsQxw9SmvX
THBJ0kURNJi1hB40aEuPg1OpEwr67AEOBZSlforJLHW6MaV96cWfQrztfAsW4rc4i6bovSH4nnfR
1NxX0K5fkF7Hn0OraTwaiB34FbKdLlkl5ptON9UOcUrwycfuRIcur16SSHfOAfTmsutLjCb7ueFq
wbjGjIwAOvZy+FBdJpts37d4BXTTWwyxspGKPVpW9C7YBShXbXqVxDl5mqBgOFxOg36eEuOcaDz5
nxsPGVhdF+kdRHvJlpAPw4GzuHfTO+GLrVrie2LLxRGV1kV+BKFQe68q51R2iW4U4lPQQ+jl+E5x
uPHhKRwbjyYs/kxvGy9WctM68fQ9bAlzDjHCo2aerfRJBc2yzQUiti2HwTze9Q5sH7qvrUj3tDNI
btVeBFtA2MXMDad8e7KzwlyXaTz22wo7WXCo0NfcxaWZiDO0Kz60GEnvijNtXZckjVNeNZ1/7AcU
DnrokpvScvSR4BFM/vaQnxZ7tM+DHBQ1Tg65p5tsdkWMqH/rTVCuxJRNK6WraFlmPWQuPKN3fqM0
IbE9YdWetvL2CiVtui0SBEubOse4rwh/+ti283IS/CqO36gmci6dxK5xNOK9GY/DFydQ8xEGpvOp
bRxZsPoBZYEoi2FzUxV9cooRwn7SPSMgqAEGr9tghXpTtqn96I/E8cIRJ6oMmEvkdswgShvHUGex
vNQ0GrCbju4V9jr/PBYl/dnJf0rZeHZaw0SFN6JPed9U1ylZz1tTeUfNEnhU5MYKegyWc9/pSIDB
x+DYkvWAaW0aj2T/yru0cFNkLH19Mq3IcLDWxQEci2Llw6OA0kFf4AHvjlUvQwqbggCBDqsTehrv
bqCuvqtWe41YmubSKGYp8IQZxa7rbQvhrQd71dXET/o1p/46dq44N9vnHiqF60RgyAQhyYxvH0dl
+aUNUGjsMz0AokdTfL3g5cACER39vEMQnSw9o70OHaPPwKyjmoq9LDpik0W1UGfW61zo5JPdaeCe
KmyKM9+hz0jfkeA1BhXBhsAbIiZJGbjQpG1jKxyTb2yfmh6ageLtj1ih54QDRIAilSEAXYYSF+Ud
Sw9BPuw3Cv9JA6AhSLr+tDgEQA0E2iFS0mmHItiHO6rT6TxaQReEOpoHI6U1EFBizadM29kFvmhz
KOlxPIdrMvI3t448grKMF/YXaJPMTa7D8bGh1+EempLpBjgLiykZanHzMRja4Ep26DzRig0fOD3S
AV8sH8hRNHAgC6aY9gSdS4UEb8FVUNh6uh9tB0w5oM/ku1faPNJZOYvPsQ/tD/kjqkCmYpIxSNeM
h94qHDCTox3C9Y+DfgPxGBdgi2q+lcP82oyiyQ5hngxIUz0x3XijFcjzPCaO6uQZghKYxMS1f6EX
dVeYJYGOjAalQ8TY+eeJI8t7kHNI9YtSn/e5nM4rNKSMoGHFF372pWmN0+4W4wyXCuAuUwK4AHfW
NI/nmaqwVdIu24sUalxug9AC/z/iS3B1lG/lwKJeWyvKRaQz3nwUCbG7H6hs4huy4griHxsQ+XPG
kRxhUIKM1G3L9Ch6nyQ2nswTCt8XPdTzh9QzRX4gJVGrHWUXWkvTFFerwPAMbXp82UMnJ+MufUQH
lV6wqjsXeN3U9ZDSkelYNY9h0MKZ6lV05bKK36ix8vciIFozgnb+oICNb/12wfGNh/YKPtIa2CLd
L9iWmyfl2foS7+twZ+F/OEJkfMhk0Z4xb80vlSqrh45+02FpIEkZO9ZHC3zGKRKCBDrWoGaXY/3E
y7sS05tAjFfMSNii59Cu9/iOKOpxRqyCABYn5LZ0Vr2jqmxKjLTGUbFLikj3F4rD4x7u1IA33XHI
AmGzP06iHc7sCpLEpY3+7rB2Ns6DyjMQbsnohCY01geGivD0JC/Pi6YUg02Il3Mr+1o9ejpwtyuw
/ZTBAt8xohJs4jB+OEHiC4sKPnBunPg2mjzvAKdGXBVtRTOTOMTvWWghwDe2vdyUdnfDYVGH25Z3
u4eIAl1sKBwwJC3e/cmsgUlRRlmIZ7Rm1Bjg77WzwOVuoXvtcFl8MF2mdqaiij8W9J5vPbIqwo3l
xjl/1DQsYLEKGbz60knOezJDp22HKW0v2szAeS5IR6jBwpS9i68lSd3uMJYoyg5V68lhWysoexyZ
VH0x+iPik4Zj5KVlkOgSvEykkwcAsan5yrvCdl+9uVcfZ+ZW54XWHqboXkebAXXEvAfKJMjY5jCB
6LEDtkD2JkSxiT7fk4zz9lkVMQYjDM4fHEnCuprj6Aw/FFGGjY1kr2Ooft+P2gm3HpkGUCvyOvyu
WIrubdv/ViJNP0CVp95F/TmgshEd/EZsxuJpjgPcpiJr5JfONqjczQp5Hk3BWRPGCmdRkzcXySLy
M92lw4EwbkbL6HvifQuRZ2ulGSSnmFkSdkckq3nqlEg2ERe7HT5iS/X6ic2tPNMjYDM8+6gEyTBA
TsozQ1bvWBUfyZfKrwpZpPelN+fXWKPbDcFvC1c/uPC5LedR1uW43gC6EPMNlIWzTkehQFRH9hWj
lD4g5U3ll7mX+UuBQIMbO/uvNPim80Y1zTEjhvXM7sJU7dfeLu6oPE9n9uJ4vDNdBHSxgFA/nfWD
oz4u/iiGUwO64glfAzqMmnXscsxtpuCcnAkHZgH0LvK5JRwe+0wI3gbF8VG0CcJfRm/pXSY4/oAT
Et5nOOlFv7bHy4RYmwaHFWH1pjj5Il8YQiG7fsWHPRLBpUbkTsG8TPIs0QnhadXcvthWuTwAA1nN
8jX8HL5G1KVcPdDnVyPRS7iKiR13L/J8Hg9lFiRPCenY+IlNbi+njorzO8UZ3ujaxwy8sVIrXXl1
cY+hga/YJEvnmU4UQfRGjbgSUxk9tSX0Z70KGkmxrr+OvQ+rsanCVvFkzfold0NxPgI/WNkbay9L
FQP/XjJNRx6rhuRstCz/DpPm0OxYLbuHNO8xCIpEZsm2pb1yWpJ26baGnOJzi3SXfeLY431qLH+f
lopiww6d5KlvguKcPMcS30NEYDSmcpoIikhvzkjRQGbY0zQ2sjjrZYBMyxOlOiSLQyfNMj5dgHxO
phiGktZoCQyhv7spDfhny6JOSyLBRrI1pZN+nlwynPFW1HQdkrCi7xSUicAK1imHORs51A3T/aT7
wt+m6FcDpQYQxebZJFZ0UWlmThwdMjK19pza+CENMRvzzkIcNRyKxsczHs0MdFxdYjd0mJewM/HH
+E5KHl5SnPkOyRIM789fz370mNTaJxFpKc8CtB1xXBHPGmaeKM7wQ61B7zlKkYbmTVT2mAMALznL
qdAC7j3UvKGpb8o442IIJ1tsZlKLt5SEgg0jaJBmHmkxYbe0lgO8lRwGFzIRfestIa2YmUSg58pV
XKsGXeC0xUDPP52sFOUF/Wm7fpCi0iLguCuLh86Zuf1YB9CIGAAfgOKyYuYNTmMr8yutQtG+lpVP
u4Wg3rXV86NtQ6+KiyQYZma0MLq0uExIrlZoUzBK7sNSjtAoRwuGLxOMbLqborZ5tpTkBwiVcfl+
9nFkQ718gSBH6cOIVi7fe03Mh/NwttBArcc232tig73jTOIa7a2xC7lQPVgEJppa8vMN94kuKzPa
+sZybO4/TTWnvGi7ttTPhU+bexM30VI/2AKV7h3LZZwdNYL7/MpyOx7KhIN6DudtcrM1OxDJ+LXD
0lNeYvHvnyj8tXmsvCnqHhxtY5Mcax9wmk1qocGb6votRqCGn1bqhTfajbUqrpke8q6gUiMyoeVn
kVdawm9jS9fVddaRprEbeA/TRTAlTJgyT9KiQ18eudvRaqp+jz6PjzgVIGrRM/UIA4CIxce0xxIC
F6e8RNpnYFVM7mM6BYJTapCdSoUHqPKX8h7P3uht/puNq53WmqvIk4qUj516Zlbd0LlsbtyxIpM8
qLV6/v2gANT22+EEtDYSKQJcXPAQPL6HaFvfTgkw14jQxo8LwUC2N9UkSe0w5cAMMLR9NFPS6Uvz
c4b1l3R28acX5e+GQnjKoRAUtvduNEExjceM4gkns9WQKoCwbRvxNHzrON7tRL/AzZ91i/hwsIjL
LfrKsg4zTZaNGQH8FmOZNVsEdgpEb4UAdbLLwyxb9bnFRThCCFmxe+3SsNkjNakqDi4meHA9a/jo
t05yCJ3WQdtvOTgvPSilm99f0/Xtvxn4cClxPUiscQGSYcnc59druhBQ6bB9zBvOwCnPNgqiOMkZ
Y0s13XajO15Jf/yBx2nvf//Kf76wjpS2xB1FkvE6dvr1lVu+avCeyLse0Ppe2rByzugQJ98S1XCA
CJk2ZX9zLx35pw9L0QrOXa3DN8d236H2uyrV/QDYjkWCkMuFtKIWXmgIbGhReIaiMLjEQ+7fWGpo
zivkE/COJx2DKwq0RRA3YUkIi6Xo/+aNra/7600IHFrHzPeYDAbCf3cpqrYTecuGTuS6mKAgltMt
RGnKxQ50d/Y3d3y9o+9fzLV9Wplouvk2vbvj4Rx5da1JfRpC4p5RJTQS6/EUu2e/v7/vPxRTPmZq
vkM/1BYhl/3X+zsPS5bxnar5cmo66za9ogI7SoIgmlYGe8PvX+79g8zLCZ4jIZmG0vMP33Hwq9lJ
YQuxiDU/Np50SpkzzDNNoGOAGIoABz2vTSg2BprICzXW7vdvwHH/9BZWob7nowtifOr9/P03ivh0
JEYrZwYEQsS0PRzbYkEQ5brGY9poxTfUHCiQLA1X9qCg3K7WULhaKm7Jl+j9zqY5CEszJHo2Xa41
fPoI+r4fNHsjciTsMgDGso2MhM+ITw7nTW5YP7YY7FLOGItAnC2z0edAjLmE1m+FUBjtqbDJCWws
tIa9Ye3/OYJRg2GjZWaw1qCuZJwkCIbD70h1SxqRNenPQTy76UVFISuuGTp4zY5Ir3k+dYWxzW0x
TtzEUE9O/cDZgg2VKQ2TQIi5bLpmsPnBAXnOwC6Ah2L7t9N16x0j/lmDIc/3mFrURUtcwh0EPH4V
hqPC9zdKv0dBajnOcbTRPwIkT6gGxFDy5uvOpEcj19A01rX4JW7ARB1S/DjnZadpBLsILC8xWYXf
11QiLhcoe2qAiInCeW+8KHoiVBwBbZckyePSmeXOt1CMEZfk8hZUETGBEnTei8u0a9jQC0IQi0ts
DBMeJTXP/TfsilTRdZj01scpw5R5NtcD273uFXorvk6Zs6uXAC9qLQN+jkzpJO3F0pKJ6oaUVHAM
E6qoXAZcKPo06dGaMq5lxOBmOUXkOq9RzyiO6UN14Hd+1iOqzcP0fKpdazqk0tBKRYEC9N44o11e
TKSqos1LW9rXfTiDAhx+/IQ+dXkRjIwauIce2xUbn6bhiTnej4vg86F9Rt6oXayaN7tQ44M6KodE
35opbJ71khnmNM0U0WmG7ptCaXwSsuOpyWzmGkSdkVhrcNsTJ4p3osFh9BLl05XOKqYKHoyca8dz
OUAWOput859V2jRmAw6ODKGP1Q7lzqWz+d0Brno3x7njrgkKriJzuoKqwbEJac/vv6zvBAfCwdPL
AdsPWXYxSq9e8belRAiBrCE5SWxSnVLTx8wP7/iMrFOBG1mk1LXJdRb03ILfv+77xRcug8s26/P6
gnLifTUhRs6HJJEx2y5C1vfYorUMSWqebn//Ou83VydUCELIz0Ij4PmB/241ZPSUhECraRC4mENw
jnqk9kA7e4By2j0jnB+cv1n+1uX87baCboEWmsMLB75jo+f49YrSyXUHkxGh6krLf0zQ7X7LbNRU
pyQL0ZOJCojyBkAJBE+cNvUnw9fw++8/9J92nBBZDQYnG+ACMpLgnXhl5Fs0lTnD14XgrZsJSimp
0ZP8Fs4dX+rfv9afHiBeS3GNA+UgxnD8tdR4s9YnZIti7oRzMa1gGQUxtF2l8fxCiIdx43fB9PWn
uuGfv67nUSJgDKNU+FHivHndJZwF2ERMg/YYTLe4Vbiqae3fOYKQjY1U81fYWjxZv39VvpDvbq/A
44UiiUgbScnoyve3N6kRG0c4eOgIgfK2tT6fXburN/lMmtNeuAzCYRNN3xX5DV+VZciQIlBDv8B7
Ss3eCub2q6izTuyRi6iLnMHevGuisLjzy0E+NJVfXoZ4FR2QckP2GDIOfilTgYweqXRAWAVNN3ZA
BMjNFvzHiJpxGCANBKtqBuDWOTRDVe8EwX8vUg0aGnxmtdkliyaTnxZT0mgiqz0ujpjOkEdUwe3k
EFXHiA9M76c6DEqDj9xtAUdBwYZwffR/HHt79mucD8y3SuYtpU8oDa2q/lsoDKuDJjGhOR/rxfWZ
clU4S9C8sJhCuwehAqqFjGf3x7E+hJLD7vqj52NJyn0QJ4yDb91h5ifERZNW17apow8QEBzmqsto
7PK89yJSEXRgGgQ8fVlyFEXLz8+sklqwn0HjjDWy3h1PKXqRBSI+DLthuGqHDgB3uuBf3lVjZt1o
JvSwotf+TBJ3ALMZpX7NTLU2vtLQvtGqNHwQlDK0gmf2biJypiMyS4w2skJa41QDGS9SwbvLgX1v
xRzYeosu0rMvtYIsB3kb+x3C5t491U0103i0VPREPkflH+ayD0+EJcpPuknHRxWw4e8Cy8N7RSKJ
uqg6EH3bOUGYvq/CQB/xzfNoGwRxJ+bHAU7kOmJnmjOXxMZgGvGywv1GH9aM6uLnUq1o2nV8MSIr
v/zZq8nctNLPDQGb3CriPM1ZE6eUST//PAOaIL6wU+UHlylcUffSp5P4aVK13PmBNzUnsgxCj0gT
bT1bjE3uXZQuNHVcO1o+o0zJLyrHQjU8NBamJUP1eVRgsQ/jHI4kE4YT4eP20vfRVVbRFz50pdHt
Hh1GWV6lI2DBbQEkg2xaNDbWFuUfD/NPBcrSzbzlisy05uiVAY3kYmZHoyvdwPTu+I6g2f1xc7MO
8ip++a4OMa9N0/H33/w/f+/hm9hodtECeg76xF/XuQpJXGimrAXURPODSD+Cv++IyFiq1x8v9I9M
wPd1yf//+/p3kAFT28SJ+eFR/dd//aVP+Je/pP/Hjx9CANvuxbz88h+kntLjveu/dfMHwJ7Fzxf4
zz/5f/qb//btx0+5n5tv//HvX+q+MutPiyFa/Eq0YZX8a5XoZT99K1/hMcR/+ks/paLeH4oDmmfb
8CoDH7stG95PqagiRIxTRsj/gOHYns3v/KcDWNl/8F0PKW08Cgwih3gPa4sCDI4b/uG6wPI5AYd0
Yx2wOv/AAfzzhP5my1/HkcpVnN0ZK4DesdeQvTd70dyoJJZ97G4E83bkMBO8sTIGoI8m+UvbQB5j
1lpSAJTO3RxiI1lhw/vMznBROeQiD/lS7nXErAFoiziC9gkeQ1G8Ko5nLNQj+eANk5gwNi9p6b00
fvRYd+4zGZiIpKTP2Cv9LoV3b88VDF2ChjcInFHLdIj/THVpGAef+3P8wbeCr66bkuTnNu3ZtFAE
N0kCqDgAcEBOA5RhSoRNm0Sv7RSOz8bpZujlSfoRu+y85RTQb5bYBqboRGwO3gzPNEagP4BN4YnC
dDk1oEnnSi+HICa9CCeBe2NHdkh6OlllYTfqbZxQgWtTHeG8PQRV9JlOkjnPRY42HBT/BpwD8h41
tMdMzfl5b4WwWMCabMve+UyH6k4k2XSkY7F6tYpzokHI3dT1fnKiiyCZOD3EkolOXb6qdJTH1EAj
YVFtmUgTBDlqbznYizTwvlcVRMPkGIYaRPlSoRLzAgQzLC8DMit6hok5n+j8YlQNPjeaIHaIL+K1
Bk8DrIfxwckVZXeRZAvcBI6X4Lf9h8ouBhJMyxkKvVk3TJsoSCly8CJIlmaSasrAumR4x4CDFur1
WIPmMkG2hi3P4w6yyofEJddXLyFZlRWuQ5EyBlQ6442uA9Y08TZ0OUv0pN2jnAXcpBbVfdSusLSw
Jd1lxhYbzzPtGkaOfX1vD1GwxZ4H9jYZHpvGmEPuzFeKodh2BFV3LdaqDe1TwIjKp0xIiIJMGdqn
4Cs3bkQiT+IMT2bE2euK9iOU1Wgz6+HKuD2yOeZHe5t28yZt5kNTyYNa3wEhYi/RmocXOcxcQTdn
Du4/INzXC7NqDHXilVB1D5kPfaiiqQ8NMtzeg56NNm+DaQR3jJIXBJgtmzimFYsF7rUbUJEV1XJj
xdUD3IlDXnv0MiY8BVo9AfWNDgbnymFWQQveGKN8jWVt24lK7EsJd25s7FMgE3/TRe7XeFTon6vx
ycPlCf3NthgurVFlQcZQteufOxnfN8kUfVQczk44uyWsyOSIDN3bza44Fzo40dCqNmQbeWeYZaD0
8imdQ1obMoEKsEm6mTQzYwcXWNo9a79wAfEEDtBBPzplCDW3nRnO7aGfToORZwxpg1M4y2NDDNRx
4Pl6sk33ajxGnk6Fxq1eb0KcyJGolHY+pEPw2e7jL4gjHgYJcplcP6CfBVggzXvalOESHsGkMN1E
hLUphuK6CSeEuC4Xutb+RY4k6mwQpAlOoKHOdSUW/PUeHXMkCBu5cmTQ+35mTcBOE3Bfk0nY0Dny
py7oikPqkjiAre4jtpXnNB0Ji2qWHbG+EsoJSmwiDvLN4ID7YG0UR1cDS6lVsGzDsk2Gned4wSGw
zLXqlv0M5mxrFpjUQdXIk0ohGLYNAUGxb2MyJ8/mw+xrdY+oMdiBBvohMmLmvbD67xxnviilOdOZ
wDxsecQNFQlGLrzde7QKdzR9L0Q1sqpYKWHWL+64TB/auDiLqEGh8Psdp2yUbuGCZX8U5jqM59cu
GvMjDSWEEyqKvgILRDPWrLox/yEMoSfGLTBgwZwCgcDy0Ff+6xCVlwWuuk2LCQYsTSsPUdQ+FWOY
U38mpyoPoXe39usSc5cL3yOwssiiA5LIHRHO+KytfsZwYKHlxVTK14f345gpPkWp/y3vepug6pwu
uxyuJjF9RXo2QerBBMY08kzGgHf8CGLk/92i5JdC5vitvn4pv+n39c3/i5XLihT568pl29Uv5ldu
CVCR/+VwWcsMHwEFR1QQfohT/6tscSReFZJKSTGlqqRI4YT+X+ASih1GOpQm4EtW74v4V9ki/mBC
4BCL7lFnOOtv/YOy5V1By/NOMcsP8iRmGjJdKY/eFi29ctuegT1BigJACWbMamXf2Ic31+P2ZxH0
1tOylmZv2yE/XsazmXCAMaQB462//6Y2KkYhhzriSOOnTv/BY7r+2Hq2ZXO8bbsP7WTSDwlctxX0
j5G9QsU9odANrY4NZJqtrW83jUtYIBi4jUP/AkPrWqgoNsb7hDN3eZErb0Jki4z6OhwHjBKqKjgx
1f2U1bjaBtK9XOlYz+i1nY9jkWaPiAKmngw5H6JwUprwY1p7vs2eSVBiRHPoghiVnHOIzoObAN3f
34051rPC23qRS89BjcLTXUtH4DW/XhPCaSpVkGlChOGCujm89snLc6uHWL38/uq/60WtF/+XF3p3
8ZcEzT2bfEZnHHhgU1+3zOY9IrHCUe6ReQLenc4NJqDfv+z66Lz5fHwuIo88nm8VOGvJziP89p7T
V+0HCekeImJZbQHlj/s4K+o9SRXRgRMbqlYFvfz3L+qsXa33r7qOHJgfybUF927OgqAVVsk4RXjn
+3BbhwN2lMKvtiNUv9sW2xKQCd9D2JazxSWtqY/T7MJD4XvyE1P6l7NS+e66CwciELOC9WjBEYP2
468XQJcVcpES3K3xatUwXEjUlcLxBetQTq2kUQVOigrKDa+DOB6nnYtI6Qq/i0pP8UBH9GCb3r50
lGOijYy6+Smtx+iD2+b9XVy3bAaUIHrcYYddOWDWbM1Hl2KiObSdZ9otXXoOAbQwCJnt0J1NlhxG
TKyZZzZO66vXdZGxD3bpsH3KzvVmBlLZ/KGJUYNvceeVeuureTrUtcLv7g+FPe1DStDP7Zzb7e73
d+7dEvHjaq3+v7UFjTDufbuSSVK80Eki5p2E5AYHVfs4RxZyy0nMf/NkrtbBXx8S7gzDEyosjowq
tN+1RkvTkOyapUzzib2C5mdoqAS6N5fSatLbjHkONT5hr5oh27WVk6hcUqXfKdpupw4QC9ZuuIHg
F5Ias1IHFlRm8Cto+PzdePLdIvHjqiBfCDjDrnP397PQgB5iPtcMXefKGo9lFuZQNRbAy3VjNx8K
txnr/e/vw//u4rhC4bpEWUCPI3jXy+2TrmkNAXbblu/XB6hPwTdQTdXweUYZAdwnsxCftXZSnMoZ
JybNPWIfaYpp55OhIYbayormM7gnMDnHKs/VZlTl8JD6wCtBUw5aHH//jt/tYes1gj67dvg9iefP
e3fwtlue+f9J3ZktOYptW/aHimPABjY8lkCNy7vwvnnBwj0i6Puer69B3LpmKbmuy7Leys5bnkxH
Qrtda84xZ4Nfcyjjh9KewFMV/fL07x9zYtBgs7NsHKcWzfK/K88/9jBYKImVzvhkBjOP3iakVagR
6p8txb27CViRa8vYvv3+mdry2Q+WM8oc1tKXliiZbf244GQGUih6l4HOVydYSDMS0HhrIjMruKl0
5ZtBoM7MfRad/wpKbtpvm0lt2U8sET9+/1lOvGZTqvTKOXmYmqkuQ/Uf39+ghc1ZolBYWXmYBc5z
Q2Sef274nXwM1XXHZONSGWKHjyFxysCyjR8kmXv1IrXIgUiSAa1xKHzCCoGaGe/E0HJk10sDrblN
/aNPsvCzLMropgBcGSPSQQAYoOa7+X94BRzYJH0OCjz20U46LTLHULQKHMSQOA/I5RecbIJ//xRL
U9HY0M+gbb6c/f75ogn9U/Da18oKaVr7QxYDl/9SFy/ff5cv7XlKVYiymDUqcwaZwOFTpN1a2gxz
YqWJMCOcsEm2VQscya/EfDNaSbATRqe781Lj//7JJyYSx02VhDd6J4K1/vDJyAII5ULDA7E37CKy
WazOU9qxuFaRT7/KaYDKNlBmuvv+sdqJHYY+kW6iSqAmyMMPn0tcltoZ0OhJ1oGjFyk5sTIxEVAz
nJ/brEVxU9ZtQONa9Bc+R4w9eTjlRaJZ0ChS2e41kDrXJJ6B5LWbuT+zvJxY6ZlWy5lBpUeJNuPw
03VaEXEQJwIHfbd2m1gWm3zDucGFQdtfEc1e1pvvX8ipEcDmt6xmnNW+7C1jTkpZLrTAZXHFcYmu
7tIgveEjh8bm4oppvEhIcT019vT6/ZNPjQAkR+xoi1KQNeXwuzpBRzROIQL08BVnL7w5K0I0e88J
DMqfCQapddkQ8favn8qoA4quSk6jJJgePnXUg7pPx46NTaVMpQ5V8AY/qNLWtRg6QBEapQZ37HEv
fv9cY/nDR4u4TS/YYkpzpeO2d/jgeqyzgWS1pbY3G7YXKwz/nWXl1T7IEX2sA0stlXXLsWtfdrHo
9yLrlD9TOynsaZkBSKfqVfVPRNct2GUYTTQ3IFgLc7QZxMTKYc77QAM764SlVEjmzQAWqkuRCYsb
164Z2Etq2482xktY0yMnnZ0G0Wu6aHTgfquRYBoKRYKmCU2kqSFfnTyznUB7g4fTtK0n3R5RRemK
Lm/iATn+VkdPX6zwSFsdoJAOKcfopPjUJE4XyptjZ2I/zobmHBvhxCTh0ivA3XOyNolPOHyTwgHE
giqEKUzD8dIHGbOGbqIITrmBv6EL3blxlqhe1KfDFbILUuAkdVOqNMZuSip0mFNXXsShcG6qVtXh
dAIqOjORT2xgrNkoddE8aQY6rMPPOOlm0OR9SPYqRKpfMcsZ2Y9V//79oFoWq+MxRROKZYzXIRnV
h08xnHqc+PU5bYUld4vMplKqD1ZATaiFwoA7b7rSUL1Znt3ao7vA893vP8HJ70nXnVBzooOJKj/8
BOg5O2rVIPesWNFeNX2C9+3owdX3T9FO/OTcnUzmLB4QkyXy8DHc2DKVi3LgmnEuruogwxDlkwk1
kYtIvzornYvCUPUtjo1oY1dj9AMsNyDUiGbCohjKn0PSQlaxOpNBq0G4w1yQamfexdellPltUNug
HMPKoh69C2xFSYQLhHFJLBHdFhECvlbjl7IYgpt5crSLKSAYq1WtM3vpX2nO4TigEaotB3WerCOc
PHw9oSGITDM5LKRqbW5TPTDJPhmGrV0qwY7MEmyzQS//UNgRqywImn3bqsWVNQD5ojIMCPX7n+vr
oODjEATBBrYcx4+VRKYkk5zcGE5Iit17WUGrJ8ypZ37/FO3r6Icixg0OchhxcqysR9+60UsMRYOy
GkPc6yIZGq+qpxFrQqPmW/LHtAswQfcDF/y3WVNpttVI6BGoZ5PXRGphbFJV5GtDU/FiN7GZDUTZ
hR+6nOU2ryISfzLDPjNjvx4/+Mx/r5u6TY/wuD84EMdQtC3lgGEoPoy4oEeWqtD6I3NM2jMv6OsG
iyYFkQrjQrcEAvHD9xNki2AQtj0XBu4k3VynkRun4qmaVOsJwAOnChKdP878KstfPR6LiNJV1bBZ
WuSXA1ZGma0GdbLC56MCkTV7QemdJoTM9eI1UBRzhqSDqF/hHkVeKMFXK9HY+CgBJzhkiBLn9/1H
+rp4LPUXKv/kagumyNHOm4ti7AauUDiDGnWjDCW7ViOXuNu6aAlDjEZ/8/0TTw1NkuNtXHlUf1iZ
jyakCC0qAg6vXs8VcT+VWhnda1DPtW1fjkRXJgI5q1voikiA2XPXXidOIrR1luUYtMPUbmuXFvgI
zxYN5lZaczi+EiVfkjVIKzK+dSrIx5t2zhZEqGmF2u77b3BiLTOWQcM9h3453+Vw7GRKoCHr4AvI
XhvuYK7Eu8Ke4B2mfb2l45yCnkV6Epi60ZwZtiemNQdRnWb9EmujW0ePJsiCzjdlXy5wosESzGHs
uY2zFi+i0kfKXUvm11UdB6b5WxXD/Dj2Wlx733997cQSRi0ebRWrKXoB42juTPBZRjB/fAgjjx6H
CoNkUQb0CkeiEpu62cEOCUGxiXbdzQpJfGkFwYdWakxOIzTF2MStt/NRppw5/Zx4O6bGDyLshWXO
TeHwh4mI90ytIAjcUg7BY03jdmEc69p11CvNjAVc+Pk6h85xmTZIarcl14zy6fu3c+Ll8LsuRWvS
LjQuD4efYVJwejVyiYPxDSyI2pB70A3P3UxOLJWWzuUU7aRJ6NHx8pXb09TaNGJXg3QCYiIqPHGF
HmNCVGDcndm7Tz6MIhIFB+mA+zo6UyIfdFrDNhXqsX2B9oIMPOS7r4M+as//+uVR3+StCVVly3aO
fsBEwu7UgmVm5X51EeawOxM1jc7UnU+tQJZu6kgxbfoKXNEOfyOZRj3s+GXRcywAneU8PM+QkuaL
gL7STyvTQ/1CJrrjTamWenOgxSXS2+CXTr5Gverb9CdSX8pptin/QKXARq1aRPzyxwSspYJ0vGKS
avrw718O5Q5hURsQmtCX0f+P8hJFRVRwoucgM9raGsHGhFi/NM4sbic2BIqElAtRxKLUMZfx/Y+n
pFlF1QPoxEoBhUjP1Qq3kd5oT4CfJQbWrjmzHfxdLY/2RBw9QBYkjS8DJ8ThA6swURqOxcvoKlj8
1X5+0/UQ5iIoFZJxRgznmT9eIWqC7SDaFtx0aK3bZJwBYQwCukYCtK2j5oig0M52mMeDTWXXOoxC
TCqFIq4Mp82JKG6b+szZ+8Rkt5D1EqvAgHW4dx1+dn0uRg2ZEcZH7k7cUkmkA6c6rf/9D0+DlI2G
bpFEDX74lLCtgbCnXHWLuTH39Wwiwdfq9sxTTs1yTGsU1Wzqt192tTlIoiXiiezBAgZPPVo08EtH
xN7inY3c77/SqYdh5ALdp9Hhs45be+OM97ROJ/zuYRZeRUNUXxQNpSWjCJyL7x916jdinksyLigc
sW8dvj0yiasBUjknPZMYvlyrm4u0zYy7759y4jxJ7JytLTiNvw2aw6ck4STrfmRJ6aOFBOHIeoOr
h65xc4/T0ov7qDrze339XvRnmDM2Ikudi9/RqDCBieDE4toXcL8FbDiWt2arjGdG+NcfCtU6xhKc
kn/vsEeLjgYElIIH21nf4VQn54cUTzj/hHjJMNh+/w5PfSNU8nR7VRYDrkeH77CLtRpHOs8yEZV7
lQ33OKia+cwCd+K+TEFv8Xzh6UD3by5f+R8rHIbuCW1wDgCwb5TPmvjhlaEb5XU1m8Cz8cO/Qw2J
b4YsrC6RaHU7VCYowWKr8rS6+0yGHGE00s5rQyewgeuU75w55Z146Zbu0IoHjLG0No5OeWlfiChz
GEwN3nAuigt7TLYDAFiYlW/fv/SvA5eSAX5VlJ6cyO3j5dcAIR+iLA/cRkXSJnJ6fJNiZZD0ahhI
5IkGD5E9tOaZr3jiEHn43KPv6LQ+YPSC4asEFDPNWvyMyzLdLCJ3xNSZ+ZgKYW1jY1YuJH6rW6dP
fmaJMxdEQyTFpm/J5oRrWfz8/nX8V63xcD/igy1NJW4oCB7so1EIPoJGsjOD44XnVt4106woT2oJ
p2lPbcWMH+YcSKMLFFP7Y8PHRzYX+VbsybqNyzuCSXLHrWtFvclhKJibOOyIwKOUaz/Q4LOWlAQn
5Q49GOrzsshCtPZF07t9H4BG8UvHJI80Lia3UPEerKKoCMXKLv1YwcWdhJyeG6dO9r0zz6ZHI0uv
QG8JcnrNedZir8VRyL1gsNTf6dxY99TGudnOhJfeUamKkY4Edf7Zo1VrLtvOhE9OKwmGpT/CrHb5
lBNhBwPD+yqVlD3ZYZeWbVugCVuhA5leCJdNQ1R/GuGRBI8UxCaqenlJAbECnOXY6GOSORk+gcAw
f23kJaSqQ61CK58EJum2FKDIaXfCZylLzGdNVwEusHxHe64IyrEvzaF0mjXnMzpakTqq/Xogcpdw
+k7TPlpFyz8cSpQ5Z7NQNTYJ72QGbBYqC1VTMR7p/0JVBvoFtMEepOlmzqgj5eWYDEgHY8KbrHLj
V9OUqe6NZm/sA78vUEuakAFhRireqKklEWhqVCdu0JCSufKbdv6sRFe+WO2Sd88bBvNjki4dVcUd
CbjdEvIq4MxomZDZBk0i2Ql6XCPnzNANOCtN822KLTR8uCWF5bDFiGL0rhJhD96GYAvusyEeXxuU
Ga8A8e9E1cUXdWQtCZN+Vv+uGl37TMAUvfiOMv8gOBwVMQwQ85c9jOQzKBSzih+GmgMUlQZYOE9k
IcCtiuBRDWwTsZdeowiT3ngQtI8aPs52lcpGe6b+IaCXmiFeNuBK+LwICUtKz8yzaWvroO82QzhB
XdT71iQzuy/1H5K5e6fWFtEukWYrLzhD7c+4rA2yyewgfBD8t5o7jU09u8DyiMUo53J4bzRK44RK
K+pTWsXZtdlaaegS/zvq66QG+7TvDNkxzuygxWXi1CgDe9PyId6k2N3TniQCQvgKRLOj2t70U5R+
JHE23KSGbD+SeiriCzmQR1elnP5mAkUZnJrWPBQxHNtVVS9x6lRkMQYBldIup6Ko5dq0OuJuSlGU
4cbSRtVaq2ImX9VBJV+6uQ+TezU5XZivoAsSeTcApfxpjDPhLRlJjINLQJsFHhd79CrMynBLQBy6
RtI8zQezV4KWoi8wCW7sHddRY0QOuh3tYPyVCwWhSNVocOtLtYMRQyoDUM+kLZ/TLM7J7COHAAwt
/cmPTiYk/IE0rTsE5gbK0CYTBgxZekEkXgxOTu6PFU3ZZaRWLCog5edsp/TEhTAJJ/GS1A0BSJk2
iUs+L9QN9GH9n0ST+aPWcc9cdboJXk+2zbDHSialN+uwBgiqyaLfhaPBz5cwel+tPCiucugUw+LN
dd7VIu9fjcIG6iVnSt4rClxYiimvVUs4tQpATHW67FZJs6WuRTXyEZP//Not5YmutgirDSFTOUBv
Fm9j2M7ts1oNCykfGMftrJnE7fizqb9JMsl/RCzZJEg0UXdPIWC+c6YACU+OOmQC7juLaYsyoSK+
S0xGv6+IYwJKNdUayTRa7tzmTZF+to2GppaQjWFtlrFheUGkDHeAkc2Pqk+bW3UA9rwqjV79GKou
lcDnIPdQIK/QqDdsU0SWRcmfrjbVlykGbcHpqwnuEHBhtwY+0lgu89jkFWNwRj5czJbh6XRm7gdb
UFnUiIRB7A4zbD+Wc1t7RmV012mHJNszjb4aSN3rspEsgCh9DMRQ2VuqW8ajprdtsLKqJL5XSTX/
4KpGLd33DfsnIdLJSzR17YOh9ziPVSn0kuIAsxu6VN++EGXo/12AMpb0uLqppQXeKwjVedHIKv6f
YjSnlxaVRPKAuDx9ZeUGb6AaXJGRnZfFJ17oJNzJDvwzuv8pJajSSp/stJqzTQVtS4NoEfUPtUpv
bs1FlcZKNXWBcon+2pdUgkINOPOweBeavqsBsmjFNK3KdOyvIr8lCKv1w2ul8tWfjdYQcIhyefo1
JeR5u3FJ4fkCAkoEc9nIsTMaTui8g3fLEOSnA+YCNu10b9KtdBMn1ixPz4V+06Y1+1ZrCtLT9MkC
tYX/Ormlge2Dx5AOqjAikiGmhtQpMYthkBaEjU9DgSPb4DyUKBPAIyfTm8X5J52fPABPR2slTbgh
Q0or1oTbhk+DPdc6eF8dHxoBOKkIwn0wMOEmpaatmeAGbFgBolKne64oGL4ZgtMOJqly01hOGLqN
aQSfszGRAzcbg35DzIqmEdZYFzvYVyh2lDAfPg0E6QOlNJEVtA2cpbep1qO99uF0Di4Z8CROyBLo
CnaEzv6wiNR9Ti1I5VeQfgmVySKwnWqVha/z3Bul21nGSO58Zqh3xEJQjYbqLcJt2wq6lCwOgXVh
mAQ7RsKZQyhpbByrSZvkj1HT6MiOKoAzKgWAmVeFL9WruoQw5ZWqUtwCA4CPCSu4Vbf6VA/BrtN6
57UK7ADRRIQhtJssXAlxVY/XLM0qlhQKv/5NmoP/yqALOF6W6g3DxcyN2xEDiElXE5AsYK4O3q1e
qgSFJYRJEUyqmTYCeKet/E1FCmC8wvXSa+ugsdPuCkm488us5fBGMdOAcRD78gGgXEywWB1jNRCE
OPzkTIi0NhtAFKz6niTLlWYO4udE8C/6QM58iotYEeyyJUeTjFMQ7NnK7xy99EA86zc44Z1bovTa
+xJ86Q2hoCAFQ01Oe+BOxqM+Id3lOKCN93Ve49YZe/jOLqQ2rK/x1EzvHP5sYHxmoseerw41Jh8t
SvpVWY0THEpcqnfBlOpvCRBzFq15SggC6ix5A9Aydx0iZmhvh5DECPf7E5P19bPTaXKqM7RK1I8V
easae6i/UvMg3+jRAFhKiEnbmXE9tOtQV5C41NhoNpJmdXUPBhpqb1nq5nzH/AhLiHkBEdQF8xBw
VKDYbwMKlXRfxnGeXqaGsSAko26KL6FE1MpdnKpp7TVhGicXiaka112eFRrV2aozXUWjcoYnpQvq
a7Or/IrtLkuydWWmjvCqrsrbra5Mnb2Veh6V+9GOE84JagzAEOShGW+dvjaQPnWYXhylG5/SWokf
ikh3xjVOFoVgbWjs5koGef2kFiJRlzTsHsuOlmRkc7ROkKxHM04I3u2d5AVdlKHDJy7UZzOTwaMJ
egHvihzDfTFKbSZ6q8zILHQmjtkMlR+1TDhiCR/gkaMBmtrbfTdc51TLaFyNaAsg4Ysu94a5j9pV
P8q0WzdWIxchWuX0F4z2EaODLbHwOCPjejIVeQUrW8vWMm0yeZUWgmBozlUdx5cQi5c7DI1zr2Vy
sDfF1Pu/+r4N5GYmvDglhcTU853emSiZ4UGGf3oZ+3w2DivXgODUG9PX5+XhKBu8cLD1T3bP8ZnJ
ZBJmhkj8rhCDSXWkzH6UGmkhF9iY6ze1dPJb1NmJv85UnCEFOZUIGXTcbKumBPTtAqAgioiksYhb
exreGPidenxXROpd1XOnBCSK+BqhCi0eWWkVgCyNgUPBSp1Mfd5AWpHNprYyKLQFyjSTGdaBVzSS
QOs8QKRxty79HLAidTiLEIcuBcRjkJf2jFC+uiFLyxrXnFAo6YPTKgiDQw5Gx4EQ+3JtQ1DovUDr
YS75WpWRbBYKY9qZYuKv/K9grhMRdIh8CpMj1oqjYuUGbQ8pi/ZLo58pd5662tP+llCp5F/kwmHx
YUJilWP4Dmgv6uG2VJLmt0xyn0AgIwjP3LG/lnK5yeKzRM2FQIkK4uGzTOFzqhUt209VFOTVY5Qb
mrj5kyu6CR0v08/cnU/ox2BjLOIsFEuLQPaoJCUqFAWlQQHHsGjYqm1PnPqszA5xOyl4A/jfj5aZ
s/RoWfWUENdxW02Ose5MvYemNMf4NH2nrPCa40vGrE2b+fvb/alih4WCnEIquhAQFIdvBIGkWlhN
iVg44FOOfUjemzMC3Jp7W/mBS1l1u7yYzvzmX/uFbJFkg5uErtAUco5qaDJgV2Ik81RRdJfKqOE7
IjIO71jhzJtGguohS6CbiQQdkzPVrq/PXtAPqESlakLZO65+6oHjJ3bOs+s5nvYFTPhd08Oja3SY
57bwCXbkgt4oyjlzwwndBU/Gh7y4Z5B1HQM+EoglE6mqjL7JLJHdt7+6EKxoMeEWhcXhM+1tkzbL
oH40dVfvQ5Vs7xRuzG+LWPYzZcyvP7xcJECCdhm9bpqEhz/8GCmOKAYTq4UydHsuQdleqH61nil+
hqt8Sl/pkcdnfvev8w8ZLMIc+rSIVDXnqMSlEPGQzvMi4yyFILA8rN6VkBveTMv4kf8j3X4/uk/M
P963wwsXKgoK6i6H31JRo26sShSSjVIUm6KN0yUgDpj1yJmTnc3yMSGOBvslHl+qlonSsbGg8Azv
HbXKNzOC3b1GTpyyMiIndAfd4Gz8/Yc88VLYDBkYCFOo/h9L/eD42CVYTEKAe3yXQ0KhHLlNGIuN
Wmm/vn/W8qselvKQYpNOhKIQeSFEksP3AfYxzcZcYqrqi+LKKWSt7GJDcSzsqZjh3dYxghd4skqw
FaHqwNOFAGyvv/8QXw03VHXwgtDNBO7OpeLoUyC5MzGb0tSMnMBsrxbPM9D7ctZvSJmRUItaG296
YqE/Iv5RIVNBgDwniyCyfymK6hRnfoGTH2jRQqk2f34RXR6+lkjYSvnXv4DOMt+Xc2LfZWFBdTsL
yy2+GRJzu0q7r2Bj78Bq9G89NcB1Vza+9/2r+ToW4EQg2TeQROFnOVZYZwqKTqtnLJQ0gz2T0oIb
6Ym5jqJG2TWIfc9886+LIdpWOgz4RdC50ks9/OKt0qsVQ49WeT7YLxONqVXUtk2yap3lKhBMnKoB
z6O5MW19OPPw5Y8fDka+IUsP/RQWRlpshw9njSma3JkR11akwcG7keuB292Z0XbilTLWGPZYYsiA
/6Kzs6x41hbNYchV8TFBS/2j1oEEN/ncXNjg2M75b74eaNjRaH0xNZAqs+kffq2E8gSyJbbUrqqD
WxKAbJJXcwkMHcnZ98PlxKMk3TVsnYt7Tf1rJ/tH4wZ8Qq21Br6bMO1m+O9NvCZY6G/s6TmMyQmJ
AE9gsHCuXbLN/i61/3hWIHGZ9SFw6nEMs0ury8sXbDyEz85mbl+H5L4PK0Ilm6vMUdTdMOt/9J50
ISSWqlsSeep2sij2YF0TeM/KvKZS428sIOAYMhI57FMEsGeW/5OvB7wH0l8UpzRWD3+J3hkRgQbM
JmpW8e98VIZNAy/8LlLn+eL7X+Jr94Y2NL81aEwWN2IejvbTHncc/O6c8G9WqOy27pLG9losd78A
UZLlYlt9+pZbiI/28WgEdJL0KOx/VgD123U912Qmkq8TWp6gbaHflaETOGdOPn+XsYMJh0rCZtld
ejnIFI/dhaJVG0jxS5oWjcDpJYjGAI4D5g2HfLqIgnig9FMKRoS8m2076s70hH6oQSucSN8bpQlK
EMEBCGLuq/KNSn19a8UVbbhxmILChX6o+wsTF6PmCLJw2GemqK+7LGqSdZsG47oJ1HC8UDoCz7xR
QWx909CL0M9Mi7/b2NEXxQi09Lb5vmT7Hq0svp9xKSXAwK05RG4HhfwjL1Xt5J0Kgyi82SZChuxS
rHLQrI203LBnUuFCDDhdY+JBA07AiwLAYLDkQ9PJWLyntBUeBMytTyljSoSxQ1SEa7X80CtOV917
nBV8ebUnmHwdw0iG7AS68d8qXqhScoFxmIH8j77F4YiuAiIyON0S86NykXNqU7plTcrDmcH8ZeKg
DeA2Jha+HqfEJSzxnw1h3pQdaX6LALTzyeSBPDVum3xqQi8lUHgbzbYyP001qWmgxPJsV8O96Nyo
KwsPQHaBJjGH5Ag6rsVxTT2DCJXehhF7Rrb0ZQNBW2AjjKUzqRNYeqzMGQqHYx26IxxHpUpPh0Sv
LI+s9fdv49RTwCYD+GWrYt4cDSau9oPRaUiYlMiWOwUBpEqgQWWXZxQgX85maPN1iQOa9Uou16PD
l67wz/Ums0hZoFC3Niz6H/DvxvWUtXmxjYPRuuyXnpDbjEazr80oMTfff9MvpwE+Ae8T6zVKJ/WL
eGdYEiqqmU9g6IWyaQy1YKJTKdXlkNDcIM97zUcbXFH44syjl5d4OGMNRG5gAHkqfuZjZ8BIc71T
oei7fUO9N0cWfE0n0b8ns1UDUZ5kZ172iR91ufPKxTUFxQCQ08EI95nlaGcpqbRlol4A8/414aU/
sw79lc0dfqvFnL3gHDnnLCfuo6dw727TCYZqZGXmS0IxOtmEDkg1t+aMEBLZkwQJbcgQk02kdnm/
nqfbdirxzA5UkFBbFKK/LYAufyqGlrYrY6IfLDuj6HZ9nqcvQlrjh6+EHetA0VBFb/Rhvkespt+k
UrZyow+R7BbEomhWPZ/0fSw1R1kTDd0b3sycslypKYOPwamBk7QyZdHdFmRrkaCD+pGuPjTuhwjB
n//bJgKy32GWsYJNNozCWS8pMRnQE8dIvURBBuC1RtbOa8rLmeERXxYYRGSEI9cr9qUX3cdD7dXU
T++4cwzFY8Gtd7ocCW0oXQTE9q5txlRb5SUg3RVt6+Z1Rm+leQBmzNGLw7AgYB4wkb4F7kPcXTIL
cPx9NOluwn6ls7+M1h1kqRrnwpj6j7FS9z+b0ipRBqjxAMmO/vKFKUsyxrnkzfV/rRX/isH2PwLW
Dlgmt+Xv/KGtf/9ur3+W/z8ATZhB/zPP5H93TVsf8Uz4D/5vYK/8z7KccADXWNrQZ/03zcT5D1sM
MirkNij/sZWyJP43zcT5D4dNXCqLinDx+LNF/TeEzfoPRzr2PySf1NWWZepf0EzQ1y+z8B+zdPEM
40/mkmD+dcUcbyNxELWhPdOAVJ3e3zckiDrptKZn++oHodwIWe2dutmqYiuAQEUjeajG+C4jMD70
QMh/5rz06JgTCeWGEiZPA/gQpaooqRENED4SVZQAPTe3viigF2Fh1CKmnUOgzirVQRFHj80kDE8z
2ote69e1gVW6CAPgPWhRgv6CtiOeiNe2MYsr4XzUdbefaFfnoZ+sjLFOgEBg7mchiW2iDUcaA5w1
OYbp13muu2Zj31VsWbnxQuQbF7uJI6q8qLI5djkM3oYU0D1/Flvd1ysXl7Q7SWW95KAoDuHcipcl
8Z7guTeqdKR/13h+NXARSgyAJFuRIfXaT8pOT9qQDCvSEUzfq4P3giNvOOy18r1tHWIN7FcrWRsg
nTrx1uW/ypJZPr70Cme/KSEaWTqZ1zfcDWgH7NkKnqo02+bN8NQlxucczjQeneSpmPdAM3EvkgJq
J+1VSkyeQBfgKmK8dBIF9D9hhxrpZ1TK9wOp9y7BlTtjuBejv2SrjM+yEm5jP0rnVhLiulZM2+1I
QhmLkXTZULi02rptkmPxjWV4V8XWpg7VnSLkttKzK3V8B4nt3KVsZs/ksFePmhJ116pfPLetvlLq
9j0jZhC07IsGxjxVqzeEdPs2KVZF/RBzKCQEOVh6ijS+wjbwrIDum09LMy30tXQ+OFldJ7hqW5rA
HmTudTMPe+S2cKsmcdGjNeztKnquuwZRUoYcKVbrtR2H9/k8PQxGXH3MVTf8tssXn26COU4/64Rs
R9/+0cUpF9/BTStQtybgMRJeU99zxBh4WVZyei8lAe0ym6/0OV01tUFir9M8j13+NKVJg+eTk14E
MHdTxX6+alU1XZHRuh2F5pKW6MmcDkf+xDFmPWAwmNM73SovLaJJ3IyjckuCFSTjG7beFWA4r+mi
XRabd6UDlLDglRJYmiR7g45jk6TqyrG2Q5Fd+DSmrOAaShqSMldkUKxCYzcqBZcV+LB69mSDn86d
T6UXXjSkPwjwKFai9GyTLK5uM/X9pQ78x3GaRz2E2JN+zsFlgPMCjRb/6rUlkm6tsxta/fucfTjN
nWXEexF23lhsO4fYSg0wQHKJwYFLTcGHBxjG7vyh+XKljtXoGuGdr/PPwePQuvXduqn5hcG0KAAE
q2hxUP2g2LykQt2os7GZUddolivw+AFFq4BA7Lk5plcOIUiVUz5WVnBXygsBsED6ve6RHbIDVEiE
5GjTH4wr7o590KHQGXdKo/wZIxldmnb8Q0vqa3RSf0jgfM/qLuQ0Eb8WAQa1MFTXVS9uSB0m8VWJ
KkoS5vSp0ZF9nUuygYe0yLepn7eeyqKxxuP9iByr389Yf2+z2ek2NSKxFVoT5hWCLZdmL7RCp/6h
N+ZDLYr7xCYxzam3cRrnf5J5Mp9T7HYaOZvGqtL9R1Mk/Pt4nEaXkOz7JIg2ZoMmQMUdEyrXHRbc
GvJ0LZt3eg8hEUIWNg79A8r6LvXby3pSHigMxq6M3wzMd3GQt+uRZvEmT7l8wEemud3Zg2coJGZV
wTqofvqLaKKg9gJe/jYXf4YqQ+Vija+dcVksQbZl17/YNITWvRWEvwafMBeskwoVFBSP0w6Qylr1
7cYVss5LZL7q+9Al8gpZrs8dxy7WUdMShUt+Ofcjxmhlc9pKGlPxmuo2iRvQyoFBCpTfBsTdVq8Z
yaShRu4xmWwNm8SsfvaVLRampAGkpZrW0EfJAHvRZfUay9Rc+f5rne2V2rHvq+hX2aRM5lTSwCLx
ihkW73pmBplrueUp8jZS9waKmM6B8P+JErENfsVByfJYXVJtu8iC/t2KQRP7tr9LAxIIsbglDMMS
7PgsfnJrxfuZrwXQTty79AsB8dFpL0bjOgWxMPqA7qQWbtXptWEx06UCMhmlJ1GuK1KYkq05FxLV
XCFXXGbus+DVHsoX3Z6vyiy+D03rAVZuELlqWqSXZWbfoHh8h5w4rMJuvLL5dn2drvr6IdJBInvA
m4mP3OvkOsz2nW0Ebxmx0gFxKn5ke11zZRgPFWtrpasupal3gz6qjj5AIbw7IHcOy+otmS/ovchZ
u2qCV7+l40BBg1ziXkjCCipsmxhYkG87GdxmYH60PG+qvt3KQrnGUvcWyfHCqsC+1692iTyHFfCS
GzpOwEBM65zcnBXO6ZjEz5SzfStvkLaFmAVz+ot1tZpbkN/N0F8pQ3KHnqC8MOYS1WAQzLtynN1M
3uQBGZqh4wLzRbhnQ6LhR56cX8ZUb4JK92y7tlcxwXOU+VIiXKNLcMIXHSqroOSIISgCmEXfXzg5
0pAoXbDgRvJGGsGjP+QflDcuRxrzYAF8xKa6mzGAldmiG1L0D12ubcLE/kW8FQqhwPjVWs5Lq4H8
HoKW5F2HCdToAOGz2tpMuqagxDL8VU76xsrJbVeF166kbyNmYTz8s/g/1J3HcuxIlqafCGWAQ28j
gNCKQc0NjFcQGnCHBp6+v6jqGbNqs16UzWq2mXkvkxGA+zm/DEt6CqyxoBR6nvb0LfIqEgVABz3m
lJJfRh9e1JTta9/v1p2Wbkh8CDO3+bDpuNSM6MlQYLOqk5uENhm8A2hoURqnW4uTCinchvx8sjt9
4h7NoySwM5q2vZmtH8pEkgXeOmfYs3vw4UtF5iz780onYzZdiITxjGNdV1d0pCziGWkOQt8ql09H
PVoW8kPlDrviIW61xmNabZkM6t5M91xgrBdttMlQKS9ocJwpvdboKcly+TuYDZ4QQrTn9AkO91ma
5dOs9VfhTHctIVzWjMpPEzlx0TvPOdZiQhlKotH7+gfO7TC2R4MKDhsBn1ntR71fA1LuXFVsczyd
La8NIqC4OifyTF5nJMj7fDN4oaPKWqdlOMoDGrXKr0Klz7scZQOy4Iokrhk5n+a/UXK+9sbvtvTQ
k08bkV9g1dcPfoGvk+/OCibdfskKG3XEtBuNhNui/Moew12nV+Id/UQgKNGlhgOhmreySdbbiZGg
Tcbso7EU8Eiop7T+ORs9J0wRCdZR9qN7vEp9foyt8ZTWlELjBLlkyd6w3ONEyTcRfPplmlRAT+Pv
pleU5+gWU0y9MzrKMc2YQ1fuZEEVPTK+QNkVUrr6yckFo9v0q5IKfBlSohm0NQzDQaTOHrkHur5l
2thO/fqIYe08dTfas2h4DBLx1Kc/LlGoi5Fz2OqHNhEHc6luwN1psBCFQIotZahu/6Zig9mjY4el
pt1sopBIto1M/TdraPYpY9NFK1KyMsjyX7c556b5CL01rSQPYxpDnJUzq7WO/Hziu8i82tt0ek/Q
8MG0QUInnUPH/HGi5bUe+RUgBrGr9O7dR4e3c+aRdSITN3Bjj3RkxPPNLziNLvAnvhNnqo9ppt2L
yv+a5i5cDO0KAwBikO/H+o8NYxXZLA1lYtWHQh/ZAaY1yfLPRIyipqAGlg+0bvdm7geUTyJ8qb0z
AO/BaJq3zlp2xIK804fzlrsEB6fGkWsCypOxhipQhQMlFclZ1PWOWA/yapf+OLVKrNGFjpzZE2o4
pN6VsDZJkgkOYiFDmSVH5eihtBBXLs6M5thY06n3kmFj8TWyabv0ZeYj12gQB/qhim+pTkMlPKKe
i2LlDN2rV07Mub2ehChUMUBIei4Rzsus+25TNoCx138ztjafVKW0QY5a/RKXjsXhMVTbJRfdOnIa
Iqe5c+EWM2onCMwR80rT1NGNJMl5Yt4qyqd3GKZQ+2RxkHbRc+Es8a2YNIII20a+gtFz4hJMPVJv
NU/5FbvdtHIMqZNMWJWBb0OFLLrFHL2NSMd7JNQGTuVv3L5g7Fd8GElFtaJXRzdNsOYNJgrupSNz
ODL3S2MiBOrtl0nTLp6HQYInhydS1rSMNtporG3dGTCI05vjsfLVA5JSl6rGBBH1Gnop+tIc/5bp
ADfCZlo3RH6ls3cBAcrxd+Wdt5I5EnmwxxCI9pD70R2hpo4YV15w2CPsrqpbM9DYOFR/CBQMCZUV
gWNJM1QpoZZZWX0bTpbd0ixu/xj20u68wgMg0uEQUiY3hYh5PbqZtvVqrT11rkUiYPsQt6bEN6e9
fwItR7sVYxPF8Y80FQmghsKZ7Jaa2nB9hxIGNl58D6I1NzVtvLvUEhr68tFfYd0osZc35p7xZyvR
To1SIlClHRNh/OLxJREhTcy1s1w7le9Tt3lqdf9KugYJchHFksMfF9x+RDq2cqiNj5Tx43jFqVqc
q9tTY/Z4WQRAmigZHjuSgDdNnTo4RarkOkEWbmuSEsOu42uLlgoFv13Sj9WYYo0iu2Qfar9kIz7G
xribUuzm1j3VijBps7oSut0e8/RHWd5no/e70Xd/qjSjcTj/2wxI8NvoGx3DTpS/Pf8tHo03E5F+
U1gv9lQmh2hOfmuu82037VeNVMXV+nuKpWGtWeKKrpBWsIV095hXQU/D2U+YmCcSjdFhmrXCMfOn
ZIE/Jk79SHkxcOQOprOyW9uhvT2nqz3j42WQyPrlvaHQeFNrCI3UXIAoyIumaQuh4k+CLIKdWXxJ
hDurWH8Yn+3uWrvKCe2iKAKnb88LwsuLS+rKyiYTvPTqDc7ZFZ01by1XyKNQt32sg2n/K5ke/plq
kRw0pGV5XbYVU3eo4/i9qJJnAhMvkd1epMjpQWWYkssfan1XJhcv0ZRINlVO5SiV5gRXM7TNIynQ
eqAXGab29F7IAV0iYtLZpc3EdQ5uEw0nbBQ/KWOOEWfHQg23Sh/++MCs9AdlLPwunpel+vAWl4Jm
tJ04T5nZ8cc33keTUX9r6g+/pAR4FA8JhYAbN77SrLulSbSzkd6aj4tEOCokCLwI8fayqMZBIWgn
tvxt09o8+cahMsyjPvbEMfevtihhpkt3G03uZvCMIDfGIE3zFZWxa/vhkvA5qXKHzjAiUdwYbKg3
xfuSxSNBuEAbRsuKLTHbYAPuHUYp99s0YWS6/tCn3ISdpMcVOGOKkH/6PeaH2S9OMSPqPETGzZTm
pfPKdWdqbzj4yPPVpOLGzTxSGhlbd3Er+5OLRolRdNoPxdyytCLpfWci6k++Er8t7rpOWwICY5m0
CenH+RFT6j2POJVNORn7xJzTC758LkQNinNcLdKbnkgkKOJgtJ3xiep6ZM9682wq6GBaj+aPTorD
KHMAKajdVTeg5+2z9pdycIPBqU4IfcvuJUkn2sPNv3WFLMejlPQSm1KjJ8Fq5teY7oAcMKoEZFLc
vOjqsCL3XMAIZt1M1btMa/W7iiry/1tcKXr7jI/jke4WGVQCY3OZzOk61F04VO0a6wph2Y68Fnzz
GiEwY63OiZ5u8tKpt3rnkYNMRF9gdY/PfCGMY0Q3mbYhVWVvkV2HngUkgy3bPtkAOZdhqanJYkMm
d59ECG/fyBm43GpVYEM5HZy2vsMupqd+phfCTavNSPrEtuymw2JyKeeTSwJZleUvqpFNUM7U2RkI
PANNknCIXpgnpJx+l3Ub2obsblk/b9wHSFG5FpvIbqSYOhqGjVHq8UaPaMQOU5xY6w672IVDHv2v
ANTL2AU4rz8RFaMnH5lfOqfcQj/RuFd086W32+l1LtP5Wyv0+IeE4m3UX1Sp7VIV/zYFbXOxNKNV
nxNA6SEPpoEhRdaGml5zDkPxZmMZwH66juWAV6a3n3sX81A37XK8vtvB3MN3/Zgp0Ec+a2Fpp09T
XW3MbNkMEWUF+BWWc4ITTTP1fak195GXeDWo5N5SX7CKI/unS5rtY0YxnTGMdKRVR83Qg5qeYstu
t0ZTvHjmbxOBrlFAqloYaaphDkplnjFfkXGguEUJAiOR5QixUezEEt0zS52VMLb69LBJDPzTAfkF
IlY+l6RI702pn0vXnzZ6PDwq2sz0vYg+22w6ie7ul3flVGQtNfsochDF+8+OTWpFTgIH5X8r11XG
19ISj0XQUBUOehZIVVysdjqn0S9pPs+9ZawH+5I25scsw8b+EEBywHnTgo5gyC7ppGHDIvwCv2yg
VVFo4ZxiFFk+gDwOsHA7wwAAQTBwgPFBYGqwCxjqeYg09rfU/kTEQNdqTqW6w4AOQr/ycu+eSnuV
dc7XjImBe9sPHdTxa4qzXHAVdczslzZ2A5uzrOOKJVwtrOL0SGT1gUbrQ5yC/7R6tov1ea0x7Any
3tZCWPSWjrvZF2sxDrhoZu99opx8hRMXHszCRcZlIzWcX1X32dLEBCCNZc2TInS4eGZ72s7ENz8a
+igU4zhaIj8OdBQpH5Vl/Ghu/PN4q5xBrvVKbbVGJ3aWA3iolrus+H3N4kAqSVPtwUAPrWvvnURf
aTb897Ad/PecZ2eK9Ke+rL9yS7expkYU+hV76q95obvn+nFUaC817Qf1Yq8JjsaQ152Hwdoq/XE4
+9tq+j0ZxVfrJ8GCZwxQoh+oOfL+Zmw4GsBn3uPxQJtBFtAWtfchn7pNUoYUDufiOZn+ivK78D5m
OkKi5A9H9tFvhhCj2trJP9v0FUSDiMKtBGbXLZoY4vHSYrZtW1YGw7hYvrbJB9Q6dtUey/hHUhaf
G+X5UXtex/rW6wn3mulwSZQVYORkYLPX0JokfmXeRkveHwHYLLl8gFZ8EMlXIsx9VZR7bbiRM1mv
c6ff4ZrZpRr6Htu52dWzZ34XPXFOc0KkoLjTGAuhYGnbHuPkympwHaX5MWJnWzEwhIZTBJPZBNUC
Oq20/slZxl+lFf+pDW7BqZW3whNBpuIne/AOCyeeqtJ94S2QEmVSHRpdvKPRxw32roZLBQMSjW+G
mW5k/DPBI2C+a8R7NV4f1m2/fKPqiQ+3RZm9lLdFQ+eJ0X2vTfd8gIaYWmfrTF1Y5N7BSocTRW3g
wXEwmB/p0u3pT3spxBfpnqtscO9Da22zmV6vKQlok4ntTyv1dpUcMAr77ivN0CP/k9XJytNtqopj
3V0jn34VgwovPLo7lVHVQNZH2fqBGz2nWXQkhm+NYmlrinmT2fgF8nGdI+1KLY+wuJtK3PWiRVyC
99F6qfoFvE2UZ9or4u6rF4cZrLdDaEMwRtOtc9o/B/0Av2M0J/YoyziW8rzofHRgk8kh9/YtkSFa
fKiYjpMszBkUqRGr3orlWjj4d/UvjSs8O8n6MMXuLmN+SKYXiubOYxoW+swFQhMuRBkZGWkeB57C
vcIj81gLLa3epcufyJyoRJueiprk0OndQ/oc40nAX3gGXq7HB+q8XIgQ31Qj2tcqviFcDgvD3GZo
ha300qizncNe1Tmeb4sxCWQtJTIOhn/vKvuKydGP3jn+V5FbhTrseXW0i7PD8Knt6g6oaGOmxqqW
f6fqzWyho8NUcP9J965K/lOjPkcpcIgodsXgbLQlx9CqvTVGFnYpJMeAUllZIvSWLfrlXT1ieyx6
iJ1LI3hu463yx08ze1ragOjtFfDKysrkqaq2WIDWoMPUtDhJyhklNpbPwKS3Hu0qdF435Q0R8yOf
Bd7Ds1eG7x41oakgLku4P6s8D0XmrxKKQ6n6McN66Xc5uxezEx2wyx45xwqWICCxn0J6WpBV3fPA
6W6IoN3dzZAZmVwiDKSe4LTrIWoSbh6odqV75Z76bXaz4iQNj/KT/tQuXb2rNHntkuh7dOovMs4B
Mvt3VIjqPRuK6oAKhonQyOV59pvPfPpYdLqM9Lb9XRfpqSkXclrpLXH+qQoKvSTodG9TatecxpMH
PO7P87ZxNc5iZyXnK+4lShq+9OKetnSxk57eqzp9RQZ1nV3rNKuI+tt2O4kZAyF07QPxfcmhIRQB
MGGZpWHZw6hJ/sv5e6zC0n+bjTeVXUw0WUzomC5UWPOIzmaxicSpNIeb0f4eTW2fUtgtvG+/S+8Z
IKxIbxFZ7p7bhO4yb9Enh8wJY17vk2I/92ESfYjxWNnPYNyXpjQZv8nOFragvU8Hg2pV94wZHYVW
Z3769hgU/qc3yJN0TJr2INhUlKKq8ThNyn1WLGd9Nv9U8S8L7DjogSl9QVZ6ErlU2LjVBbjABIqS
0zq3htOg8z+JrGxdjfautNv8WkVN/uksEYVGs7jxenVhBksSLpQNAUj42idrNm+UCwfU9p/5Qp56
vmzMwnyKETc/Ypr+Rq1iNSPydIiXQzpVRAkRH9uaDbhchSNTk0GW8TArokWReIIszu5ucDUfTjmH
3G20X7XmX6oFClfTrUuR+97RS7vhZVisb0T5LcTPdDcAhya/+ek7tcdv+MhyjjtILwB/0ijxMnUw
ItNEKkOmf3e25uxajIwHp2GjXLq1sr9nOPYVmj+c+yUIC1Lpcu/68xn3qiJ+JXaCKoonIMFEPVGc
eF96lo/eTl7JGDXXAJESO43UeavaGB2LYT6VxibC78B0fSX48WFOHak7SM1vPyHvYk7imY1zsq6K
I4mU1Hnc1cKCQY/1lBrkxvN5hPzlmBlxt/VGXzuUqjfs0KGDd+OCvAdW2eykO73HE9+GGq0ptJr3
Ec+JltjfvmlvkPPBYVviLdYXNjCxafGNUzRxdQa1hxzexJ7aNG2C80w/db5+cSlWKjKNiiBiAg7Z
opMD4SenKW/0gLpsfYsPmAhwZz4adTx4lF7F8b7KbbJqpDtLyuKL4l30BKGHApBkS6W2SAKdqLSe
LckU1Gk78Uua95KyxDYBu8wTfm6Qzdl2dIqwlWZ3IDiBVADMeMfe4neiiAgMFLwqwn3tpTbNRbLe
EgRzRx9V3WsDepTadPdKd7jamlXWhbmTile3led8LM2QTbNeL+7YrAzJajNIfSIJFKRiSfTuWQG6
hAD6xm0s9AQF8ux0OyzZ0NQ9kRzIJUQ6P6lBQY/jejA2UrAa08HqPdylz3kkf5M1YOSXKhImWte4
Nj/H0lU/wwPjjQWRBXIEaKIeqflZUj2nMW/p//IODtwlZn8l1MMlMrQBXCkzqGCpqXPJn0PEMA9s
VYvGXwEZY+GQNR5mSw+0Qs7YnpOHK9Jx3wbMtStL0tyFamOT9JX5CdsOLV3L/toLas4t3eD0qEYj
0BHdbuwl9T9iUpQAJbrxy/PE36RSVrernNE+qRYfbhPX9TFG6vCXIZbE91kx2esGYpNR2/nRQ0Pl
LwqgzUl6Ro+l2o26VZ0cDcypjmg0F7RPsW4cKtX87QaDuCQ/YXGEjOTKnZCUGY9OLUTBFqPdqO+T
h01Ob8f+YhSz/UGui6rXRtvSFJ5OJp2qRC5uRdFsQD1GTAtZjauShWYrSTEyqFNXrUsxtdewBhdz
8Zf63/wZk7+8D9XUwp8sNRT+8tU92s71cin++lmd4pcFJ4KIHSTOpDKtsqe2J1xRW5jeCPD0+ZJ9
lruBfFBmC7H21Sg+jaoXV6WTDtSx1+xlbpdntHGKHGpbXEr2B4YcyVBFMJ0lAlRmxrrLlbUC/45g
P4tIObzXRn3KMh90cEy8LbbjNLQoO+J7a+BTolw620o/5x5pzTyKlvdHYrgP4bP1JnAQtlwJg/B/
YcM1ttmiueEgG/scIaTeULmoHQComaO4TymX1aZ3d5hIjGmEc2uNud04xVCBVUrbOTYN8dNebrro
aztEMCZbBcnWABKTGhUbhTP8KsbYRpurIaLMkHmjfW4q/dC0tLLOIjbuRhfT3yNNtw4JY8CkXkJP
1ylZSgguqACMza49owahe66u5/jWg/+G7JnDLXcmfr+O+KmPzHDHjU9Z5tkmFI8/gw+fV5lVDpx9
i2+UMg9N6u9eFC3NRpXptMMk4H0NOc6WNekEiwq4xbS7yFH8uK72R4/KCZRhjv6UDW7jsoJzovuK
PD90VBUIReRTqQZo0hR+H3SZ6/G1pPbeaO3bFKmSW7My0kd1egyyQYQCZLZrvFtFZN7Ad3Dtt8QO
GRcKy3ttlaENZ0WQxhq3dh9qmpcZvLOiPgFtAH9n9hA8itM9FLCBOWfekyvjeTtFY3bUm2wIqVYg
St113J1XN909Kqb0SbJiKOGWl4xZEsnHGP2kD1k21Yqxd5Z1eqMHft4mebU2Hk1ZvWvC40aEr89S
iHU6yPgD35d1yEb7fawrdbW6aroJ0S0c18IM+bXoiDSjaAeG1NEyFRkfj6NwY/usUYKq4NdRH/gS
eCbucS7s7UyGIwbrlKfIavS9ZdXzi9M7gC5TSYKOiX4mBZ540hvRPwFUSQ3mfU7HlUdsi4MXOmtc
DP0WJURkw70mEAm0rhPeU5SEceRzd/DGVvFGxMQDYfP5a6UZJA2BcptaQvryDsGpIMlOVwaT/p+M
yJwzeBxtrhDmrSe3VBRAJHc5aEwxLdXFJTq+WqGInXkPS2ufNLm+cybBI0wbJ67YzdL63t51awB/
z1XrWlcHxar9JCurP8NZWhuDXICzSXJAqHUF71jWVAE2COc+RZVzFt7YX+fBnnZlrfI3r84AnCTS
7z7MRsosTUgSHNGpHjHvDPlt6qZ0kzzA2E4k9xlR6XXmuyW+3qaFVYuFuyuS6S2lsPIJ10V/Giw3
eq/JOwRwyz8McIZ1SbB0sExTvWvqcuMPFsH6QyODiKnx1bf7D1/oXkhaDdhoPRf9G3kgibuqVUwI
m3I60KTF7eSuUYRRkfosztmjfyKOa33D+AONRGbg1rPgKRf40Sv2NhRZJSgQRPJxykfz0ipSf5p8
+QLoAZ+pRxTDEYFNVjEhvRgd5MGOMMJJNstArlUvyQSZUezLCaOH0vQIsrgkYmio3DR0x6KiyhPH
KhEXCIDyVm7mftiXgHnFqsNyCPjyJeLcsDiwHSRDPgbWgF6A/JsaymoVCXQFZom2mHLWh/xCTaNE
4YXipFNl9LeKDe80g/oplDXBYmroeLIiwPTnrnV91A88oPnOF6P7i/AzVJlwklc0HLTcysbdFkvi
QPIYQrsQQ8PvXee7qOsbQBikwXt9HOCAJjNme5676MrTxmqetqpA6RSl9w5NIyOmN9QhCSvprmP+
WPFjvfeiIMZXIaqbCXQY+FqoVHCHoG1FgmfOLaeryPsO1AgB24WoU+NGdte0zyhgQOvZ42W23JZ0
d3YEFF8qJaXTiKefsVTp1SoWhyI9kkRs8sxagAt/OiB8hdBJ+PtS5uNlME6eJ9Utt+boV0tyglrV
Ts96VGjqz9zVyw/+4vpAC+Wchy7hJ3AXw4OAneIvBBj2FQH5sCGgtjiIAWMW2hg7edLmqgqJc+2O
BLmKYEw6Y7dMQ/vZxUscxD4xCIZZyDslEekZGKsOy1EwRSfTZ8H+wJtYawCGHRqPlz6alh8k9eUZ
K+2wqYuF/CchNBLN8P+v6e+Ig6WemnCeQS3wJCOLpTB2CZpFIWAtR6+5Tpiepgy1v+RK2jteZRA3
wQ2fj1N1Vi0hZzhw5utUo+ZpUvceQU9uJtfMPhMvVw5i16U79lpfB9rkhI2WLF+KaOaXtvMRZ2U1
jKs7EadEsUu2mkhYAaPr3CP+ErSJ45PpxCCGLVoEfW4uRHKZ264S/ZVUF+hpChH818bp5a4mBGw7
lIYK8Z+0T8RWcTFMQ8Et5JacpN1Cw1JDRzG82exdlgrJFe+MdkqwYP6iUzg9JyZ5ebzHCpa9Asnz
YIZoIF6IXcrotTUHh6CkWDpZtZ5cjojczox3DpNfPaTiHlbYX1mgCyGJ9vOmSqfsHM0Z70gUZ7wL
o72M344/+09efC4imI/k6Nu3qEzKQ9z47R81WdxO0UnlyxY4e+U6HSNAEy0blyC8FQPpUcVAlVZP
He10tAc0hw0JBpTJW2N5JOa6C7rGt1kno2XipffMuIEGAm1gQLF/Q0lYn9wc0RalInl7Y+3av31q
dt/6skp2BXAG5DkMPaW5ja4x2GdO4EoypIOiqOqVbqlmLbxkWxrNjiDWNx0EsF97ixHfPPNAn/sR
gxngXjPCHdfNsi/cApgmBohJ4TzFLD+pOllp+XKKvP5Nq/k3JlnqhQDIt+e//1S7/0e6//+X7vV/
swb8f1RzKh5VcP+7LeBZfqf/Vuj+z//+X64A6x+P1IlHTx3ZprgRzf9rC9AM7x8GhgCPYDLTQoHz
8Gv/H1+A+Q9qUljiXPoiCBB4WGr+2xcg3H9QS0S2An4/Q0em6fwnvgB8Xf9uh7Idfg6FQzSxGkJg
OBD/w2wnZx2Amki43ja84SlxLfiD1h87PZjoBoe9JvYVvHmel1Az1HDMO3/ceUQE/I0oYY8/oyrq
za0DSERLuEc40Tsm2uXh0XmcB/m8UO09mGb/3dNJycunKEdmap9R+tposaf1UNi9szHSRTTPUgM9
z6zCrG/wGYCiU5k6Q8jSAYX1KMaOEBwpIpqEo7DtAMYQWeqj9LfDjDmBaW/x1Do1uEI0kfgAj0QJ
sWuqrBlWCcXkYGRZ1FuBiqT2SiOBqgh3SqNm23l29UNXH85PFm2S0lIjVZ+eyB3j2E2zv42SZmrX
DimwKDQ6lJ3rIcok9GCfLkjvWlcUgaw1HYC3TU5RE4OhFtU430ddltRUTnL+1EStx8HUDr32jCi5
zgG9GUQP8zSOMyh8lr6khiNJlC7ScZtUdCCvEMLwOTYaan3EQiixv/jTXDe9xKT2kvhU0z75apJo
lyMb0ExPav2e0d5kn2kDL+eNVjSutyb2AiCBEiT12emGQEo8tJzcyTw0f8gFIxgrqSpoU9225bLz
ep18H+bF8ZNOvwLNJ8LjeM01myy33jRUTqOMhl3OVgYH/JIaZH5ZnZEc7HHgiKXq2b3EuqnMO3KU
IUWQlPJbdJmQnxBxib/Px0g8jRhbyZWKGbQ4T5c4RIydIBXy58ZC3DxM6tIlppTMCq1Fb3fsqzI0
bez89N85hNuY7M8HV6gUJ5QOcdQD8/gBjBQV6qbdJ+8JmiF3RR1kboU2QtEW+J9xkIWjKtXnmJbZ
DwGQyHfg1mPjTw1Ed3O7BNdIP8B3pWiRrG9DMV0fML+NFFG3XQk34c3pHLZtn6kASgZsTa/tOHmV
dj7+EnXWk4sm9I43qQAy5k6NUMPSkc22vhAP4hxifCaUvaZ1C6SEbCtu0R9pDWOZ4hfj0x0WJzrW
SEsflk8o8U3l+9MNLEI3AuWOg/ZcWJgN9p5m8LJ1hsdYW5clf2k/G8iNjGaabuwVOH/X/3oVu655
THQM/fwVEoZs+poo2bJ2iUZ3InmBCXGyMRqJOin/WLlZLETo+f2E1krLCWlH/Gsnvv82JVQNWAF6
Fn7w4k/y02OMEdciL4do86/HdREqsj96o+dLL7Wco+FfD10zJiWmFjnoQ0AbUVWdEoZ33g4H7dY6
a71v14oHO6C0UvHQo7D4EI1XO/vKGjOWw9k1USRl7ROfiZmu0mS2PrUuyk+0cXZXx8AEDWyYWL/Y
C9BKVFH9J8NmsaNTIzsmcdSE2G/sfd/WvMoY8JAgewL5R1n9xCTWBkslsP05Wplf3EK4jywq7M2b
rG6wPQ1Rh79w0e0xrLJIfydo7iGzIJ0sI2Tnc5Kee6ldvXr1AWkaEnfj+ov91T8WVP+YdF1hOF/3
OWRmX0Vl0GAhfkMC6u8Vtmyy0CA9aCKS2c0cO6YA1nJzF8NOIv6Z3eS1mOxnL5kQf9Wsa4Qt6UPX
PXmPcgJkeWPtMPy7KJ+l3bozP6KnyN2xAbJFXUAUt5GgXiX341QQOAZxJYmouyPt1Jja2BdvjlHW
NGNJvgNT61/6yad7PSJ5fnZxjaHO7gEdutEOAGDS+ywTCCqHRorrgoYNYKHOQ7zFM8dx95q7XXaZ
xfyDHbF59wyKcsncgXVfE/JQafuhrKP3KX9oNpt436m+OfHbo4v3+v5z8vENsX1E+5wAzrUs+npL
2D+moE7SvYclrTosFi90OiTduNLYzNe1BPNZY4Hlzc3I/BqhEhP6Gewi+enruXzmxEa9LwnDYf2W
LPU6MXD8AxLrrqOv/DwclWo2VJSVPucFKX7rhDtBrDNVZqeFxJgEXQcWVQ/dA0oyNwVM8NUQfde4
N3dGWYkvFrQabFZz1a801dCDRpE+PwNdOSxwsaLBgZSiPCDXuvPI7ctEWMeOcyFiOt/rbeltOUn6
UwlIQn78g4CGiNoVlbt8DXPVreNe9GRu0gduokzL6l9cjegH0Funu6ymOa+s4YtjAjfZUb3KEgdS
U23W9zLT6tXQ842tpg6FoAbY/9dJhh9o6eYcFzC+HaPIK8mN0aen5+6X5k0jFF4rf3XViCckm1Mc
P5hEEMe4ZAWnPBf8qBwGL8tk5h/1YlB3i60tACaZ0oCiH/mXwtX2B5WyunHCE8Pm8e5daN/sfhtG
5z73ydAHzWiA79HF5576CtNA0BSkbJN37j1JMbvfZTOrJ4iA9M6BWYb4ypb33BjtY+clBqeNjM5e
kS+/W5JIyfSBkRBt2z3ZuLrWcsaVV+lzHeCyiYfPLkorzg/Xb9oLZR/Ly1JKVPUIiTgYOuSvwy6n
5Nb/rJnIUH8XWoZ7OTeqfGWkDbZDPRvmc1JHzifxk7zsYhnQbJp2NYYsngIqiTXgx+tGyyJAV7Zv
eKG5+zkOoDHTdFm4T8jOJj+6E5sKPzTdgZ3FZZyNPES4WyrT3Yyg1dOG2yB/z50OihYX8HC07Gpw
Sdj0i23btTiHlDuwl9Sq7vSnufbaXdeV9t8yi+vD8l+8ncl23MiWZX8l1xsn3gJgZjBg8Grg8IbO
vpVITrAkkULfGvqvr+2KVVkSIzKUrwY1igiFJLoDBti1e8/ZJ+HlviFQcz7ZNsnmPYCjdABiMFgs
d7jYBkk7hHvgP40BPdgNpLDSzjg11rzmYvpbz94wKzTkhVvB7lYz/PLIlXGxtdCwGcjcLONa8nBt
SQpo0INElfXuaiiUyLfilFZIsQTMXy2XRmiAxmOaOfWFSTMSZ9UxV6ZhZulghDjkYnZrDX2lRtVD
us2jzgz4ilzPup906hhEwIGOGUd3+DpLYqmd1zqVzusg9DLfDgHGHbIaZXNQxNRb7AE2CrFqQhqF
XnRshluOsnN66UQzM4MmWtz+HCcC5zKX13l+GWSBeU4X2dyxI/sjMoipPolPEJ5i+UjZuWgyNm/o
whSUwZrkzkM+y6GGlSnYPgqgV2eCuUR8yEYaIww4dRMShET7apoUQB4j6LKDZc08565oJdPoNBjH
WzXpEq1X4jQ4O/IApQIG2J1LgWdo9U722WL7NqdfK/UANzfKJqlwzs4EJ997l3lQspWNVN8pjq69
MoNz3Bq31eeEk6IRIhurGmkVgTRlSaYWMbbRnF0w3xUXJW1JebCHaGCQEBtCkepyZv1btk+jMLAm
gkZBzLYvtIRRJskVuWHOHooeaK7vJDS/bGsPdpCgerQpOuZRzP02QpeG5s6Siwj9fOFhLzj37MoY
edpmpQz40lVx/1BkK9vyarr8qnMG751ELdTFVrKEkaLa2s2ZZ13nRdm8Bk5MUztLCv581A4edgUy
vaEY92OWo5FD1EJbpllOMuUUxX1iFIu0qmqY7BNiSWwcJSHb+xLSMeMQHWMEGFZlXUJE8JklDMpy
zjn49EicxZB+CsbMqDDG7fM8wWncpgpjEsbm1P+EJwCs+2p494QYh4jJHBNx7jZ0qnA6k94dgt/l
Yyaidj/5TVZdBtXM9V9EzzOkh0xfeiM97F1sD/JJYJN9YWg6Yn4JsleZCop5p6jnN7d32ju/rfOF
b5xE8jhYHvIjV5jpaBc2GBI1DPZrZOLCYAc4HQKSwpndyyXPP2Wx8KNdxygMxeA61VAGMKUJFpBM
LI4q0UTcuBN9F2pKL2wA+0f2f//oCJ/ptKnqLGyJEG2gwItVbAfoRphfA2ZPJwvF+hk73/ppcFDk
IWEa1gc06hrNJ0bvi0Ll6ZsrorrftPPs304+K2xTFWj37NPLQjkn9XgtR3PWkTT7QPmNd43Hf+Mv
U3rWRKcDYVLHGd4t1kXgnnxsiQU2VOvkmDTJm/JwGdtrOh956DAJFPjFN0yCUY0QfeKB2GPaCFYy
uUPTlzFwK+X3YVTWfcnc/TWYER4SThzvNPvr1tUWSZmqWn3MUV2lbz0e33c8kYDdEZeL5x5BXxPW
yZoIuixT0R7abtEvTgelYusZ+2Sp4NL7k+Px37XfLjcjOpHQTVDf+Lk+dYPp1YCCHS3MNpUYz0ZX
VudLn84HNkt4r5wp/RO5IoxEjOjEs+dbBOkGv2T3OdU6fsKc6V24neRlAWbwbC3nM6q35Qaar/us
momxR9lOCcNvgxuN4qQ7eItb3RKe12GN0JQ2h1nOw3FeCrPHujM+zYWjDzqmgG9tfAelGm9M7yKd
iowILslxfiPUCA18HjGM3qzBWl74qPfP+nHlGYniE5k1SF3/PK1n98ju855McfzmkeCK9MYRO8R1
M4OI2vIubbxuCEG0Rwe2V1nA0LHok3veksVVCZYIV0PKuLFoWJ3s9QHiIAF8HqVg5j3X8PJCmPlk
GTRwYANboLHn4Be22djdYo2sdomYxquJyanq+VPj0lvHzhPFhcws92yMPLCq5FTuWscq3/0Mb0eq
caqSkeetVHh1RzxHV47qNKvqr2VtzB28//xAZ84676w4Zv4fRFSWaHSJtxtjdDtd3yLQI1ZD7AtI
fuEQGUIMcD6h0uyj8c411Zc1buZzyov+LF+87rIYtA1k3Zc3bmmKT2OZjC1e3i49CZqF/kzyA+My
FQGiOyHeQ4QW6YRoJWUtsT4xvHapOMNBEHylE1nfV8buufkCyndDjF1/AfoWgcmUtnaw691s/F50
LQcXh6qG92SAsKuDDw8Zylu+6kkWN6ZpmoFJuRpvjbZ4iBIX/D0z5qx7s2csFhs771eK2V58JtYE
zWg3ONUh15ppSl75QCOpOnh64WAR6WpxQGEZowTTnaSNT37I8CD90jpSjCMTTmwVhaKJ64kd0Va7
Bom+3JlBjvuWkbVsaQtXzL5Bajn9XrWYlhmqW6+kf+iDO2oGiVk2w3i34uPM+QN6KpopahT21i7r
gU6Dqj62C4jNjdNXuAdQ+j7NvU4LXJeeyndez2eePcf53NCnxos5B/T6oT7fxnPdvqq4Qo+Z5qZ+
RFr72Jm4vylmT3fHqbN4cHQuh+yxq8YStXIwoJgavGwijGC0opsFhWY4dmPwqQJ3vfM9ezosJkZ3
NMdkX3BasUmJnrPinnoQS+ckTpktjuq+5qrqvgx53NExa8dv89Tn3XYQ625JrYKOeyEPVJ4WbsQA
hfw8tgASytG6ZgNsvw6Old8mKm5DzB64fxGQutjVyrI+WMCqjlNRTMeaQ9Jdiexda7SjWw0//Oua
9s0SsvUGRycpL3LhLxuni5IzR5a8KAD1n+maHspEsT6EiNr8926yUWcrzaFt22ugcuHoQX84zLa3
3ul1HJ5btSxn9eCa/nbp8mVfJ/0r23H5kPnVvPPzsrgtl+Q48G0PTCx40H0vH97lhL7jfM361T6P
tW+mHdYF63XtVPvsl/11k7nlrqb5Gc5Cp89pXNn3XZeVocLpRgPNTl8ChnJnVjzQL9TWQx1JBLa0
ypYzama0S1g9qLY5J9eY7rzychzW/MhxsjrgdvRerTLFhRKL5CrjLuERJsmHpAMa9QmkvyO9nh5o
srscgdda9wZKxpGaR/EoCCRew3BO0w+nMtsUvjVLXkWyXy7rVIM7ctcewHRgBG7k1Xcwp2o1pNd2
Fzgv0UBlN5maQeaQW/VFUI9zjtqhetWJoIYrlu9OOU/71i3ST24hBgqrKN32RCCczziervJ49a5d
XTytMDzDChObrn37URnDE4T/qropUInIaTZYHaskvbT8qv9kpLLO28rvX/zKRpmnRF67txl1xPxa
KUJJwlGT87UlnCkbtpyHPNpdEzykddOUku9Iq69qb9OVfJctQzliYRK7NY+69KgARcfxBcMNnSBI
/nZ7SMRI47IVzM62QV/bIFALy35aiLvYtsRyFwRQjPLCqmx+Awd773Zh3PLIjtuNe69KqaXqqY4V
yaox7YHRbcdy6zRd21z0fR0l2zqhqNowDEOWq2Znbi6pTIIMp1THa2aWmkMX9xRBJqMgnPI/dfdv
/2Dm/AcbxG2dVr351z/+qmOuIHlSUNq0+r0TdPgnRiTBEdGEBuHd9/Ry7peDrc6Ir0+wYdWkvsh6
iABCRt1yTXZL8/z3P/tXfNqpW+/5AapoBcvH1mBNf/3Zvjea1qnXLz5Q0as0EEQlLsQ/rTRdUQq3
w1ktiuHeinJZgrWz7N8AzD7wMfn5nv4BbYWn7usTxuzXnz/5QxcjISRzsRhBClRYGtYzbVWeCIem
9A4cwOlYBtPiEP+E2ge+iDeuA60C4rV2/RAVFPVM7oeT45qSWBYcEXawE/0OqA7TB5RKXdRsa1uX
zTYoESTd//0V/PNXgE1NUqyLMI6915Mfbh8E4ISxKcj31QZ2D9sep9BZEqTp8i0qpRofG186J9JC
wCqaSeH5StKvBFSvadDupm6gxcSxpc2wZKRzfowGaykuhhr+30ElLpNRmZt2vq1XMhA3pN8K6zdU
6w8YTu4CpZOEvgnQVvEP+eEuWInn0I+HqeM6Ue4RJEXKC3EcFYCIcaTBiLbVcQqqvZx7BMGDixsT
acqlt+bpkzR5WR7WzgK+4/y4C1aLruH2N9f5V/jcjw8JIeKEHyeV1+Fz/rpUSJgYlI5IQ/AQBI9w
oSyvvijHmM9F7XHXJ1P6HuQ946YsX7nIP1ZFUAesE7eNXW+XwKyiY6W7ZKEDqtbfxe39YE7/XyQW
PEVijFnNPE6usiXx3L9+wiZTaxEkbY72vGANCKIQ/NcibptxR/6LCL6U7SkIdrISmV/FLvKyDe/N
JLuGGFwnF0ojBGPI2+AmxjWdormuOJxh9jMkYqku4e2ZncZCtAQS/DL94n5SCpc2ujrCWWiHZbmE
MdWOyEBLzhwU1WT+WH5NykvHQvrO0Sm7FzbpDNu0ZXgSzqtvfWnIcJjuJpN4j8FMeMlG4MWrf7fG
To/BrxdHKPKMfcVVkh5U4V8vDoOLpIlalE39UATj/R8vVePi7To4DT3Ia/YFhfAqZR6z1XW3eMd4
NmtxHVTJPDNqWnAXb8ycUx4WbcWzZGbBYxS1M2ihMm3FFG/6qff836RBu79SFk+3VSIVI9IwALoN
Vu3DA74yW0H2ejIA80mSa4CWnM6GnowZ4COED8I6qKW4Ml3PmZAEGne5WAMvzs8VNIjlQnLuvGGA
YdJDUDGiBZalJLZ1T+eo47zFl/vSsxX+btaU2bb5wPTJRyi7XLgI2VOKvMoOpq3fDSQmN8RbrEca
R9kzMwp7efz7p+zX/QAwnOfSUP1B0iZ8wfnIfU4mZ1lI6IA64mMI4BAAdz8FqVTaZXPupR0tDaIP
KIckMscFP+fvksn/RKGlMSxB2ylbQLg7IaF/XSeEsKsFIgEt8SQ19d6LHUkdvPq0Rf6YSnGZtTwG
kUyekWHi7y2S7vRmdWL3m0pUUwEoUilJWfSXo9CFM0fXRkzDa0WuNecHjmb4ryao/SoI5EENOYpz
sgo5g1dqtYBKlm5k7TDD4tj8+6vrfry8TNgFsFDHUR40Pk+4v345lXixjYjtjcNVe0WzqIIEMBR8
epocwRUH4QHjhaPFeUQmzJfGruiIat0RmQLSNRK7Kah6B2KHF9wsNHe345JlDyjae4yXlqMeglNo
DpRpHhs7wuUaMoCqOiiOJ7bY7CMGWx06/8RqZfm2qSr4LwtPHc6PpruXEee53xBDT6KDnx577fKN
kSp4rsafQ3jSxxjMwqrhMdXFWy9Oo0HB4IZjUG1O7T9UCVXo0z0b96yx+opgvjk9qJrWMccKTmZ9
i/bkD9YkUpD4vf6LYuuDPuH0gU7YW3KvUSgQEq4/VDyllCl1EALxfmI7P6Lcsx4QK1dorAeH9KAZ
yPPT2I7YpFRfROluwpQfXQZBBZBBDb0ZNhOz9mzjxCr4XiU+snxMQ961Frlw9kOTl987UIXRhWra
8mrAuFs82JM/c0Q8zWh50TQvbmPUoxoYOZC9bdOA/PGrxOw1zBvs0dJgEJH5QGvz82JvIoslUvdY
tdCrcgJVps6BBTQl9e5SOqaBR20ANwMkTNNDWaP6oTCuaDgWnCsS/soJ31jJW6R/Dqqav6z4MUR1
SyniswqQw5nwpLP3US5wFlbREO1qn0M5k9qonnciwxu1rXQZyGO1ZDwpg+Xml0vROE8mWGhqq5rj
2yZH/4rksQyuCrvxnLBynSLYib6kAod2AFCu4eriYXEGJmY/nq3/b2Ki0w/6RoOXYOCkN//rB1yU
JbX90n/55T92VZ/2y93w3i337waz9v/BaJ5+5//0f/7H+4+/5XFp3v/1j2/1UPWnvy2GFQD+88f/
Or796x+ntfvfy4SO3XvxpXr7+Af+0AlZ6p+8vJAD8QJVHjW+pFya3k3/r3/g0v4n2xnaHFKOeBqI
fvovoZBS/4RhrXg3SSwAJ1HQfwmFlPNPShrBrwoOIvx59e8IhT7sqZLCnyLAZWcFlU39+eEt78Ta
GMMkJGxd98WDi7IPGliO2VpaB8VC2/50Zf7iqT8JrH56DakfP49PrlBOsY2TLPTrizcHpjZXCT/P
VPB14Tii9W3c2N2PgVvt4V/1hyBCBa8Fc8ggr4vnDnsCrm1ZHxsg3uf9NN/PPJ7naTE4WwicOaY/
gw367z/oqYj9qUo6fU5lo1IhXShgl1Af3k5BAGAPxHITprp7bespOeccD+SMCchvcOV/vgNU+myx
NjcaJsePquenUydPoIP5kJzXkZL1QPqrd3AzH7MFPchXPQe/S2r+8x04lU4sHIfVRYXz4Y6ndCDK
zoWu5+aTixhhBWyZV2kokny5Gqaq2zC58H9z3//iS4Ko5ac5YKspzE/78U9fssgKOqWSbGX6o1ZI
dii5eCYHbzEsvPJq6/vf3z33tIx+vX2srR8nACRwgf2xfKoDNdI4zNpwcGeXaDW7Ms8ZPtMEkplj
PQg6wgHY2M57aAtfvWkbKcVmYjaIL4900WpX0KjQuwWdTRrywVf4zU5q8ZJ1um/JVNmvOMxBwLQi
UA9pz7feqHgO9qVq1+U3S/Gvrh0LRGB+8j0Xg/6v165LW6dQSdOSb2X7l1UHw7Y083pZxjkl78CB
6u8v3h9JCh+uHsEcvA58ymBK7lMt8dPdWpnLiLYAX2Isbc6ZTKJ891t3uCXVsaGz41BC14MNAMwM
c3ykQy+eR68OLhD+M2i2ZSmya7n4I7iFNSP2BddRM4Yu0/5zK4u9hb49VmJwodXyLspWPbeDtEoM
g3FylRg6Bxu8AtLgvOpACzAyELtucapPQ+ciDEkUcplD4vsM32P6OVdV3oEJ0VXvnjeii++yKBj1
xjCmgKfrJz46BA7UtChJFL6nIdrcNGa0v7Q+7alNw/mZnTA4te/ThTQ+BMAwRAV953XnghlEEGiz
iDaz7NtPAa2lbldj15nwvKc0vClykFF2DaloSBBbdSapZL6hPHY/1U4JdlWQPv95wFPYb/IBCjLH
wVRDybMlYml7ynbjFNtnhp6MukxxLbzUNfgYdPp2+5W2iv8kO8KH6XjFwXZi9k+DXkc9wItB0YaZ
psj+NomWtns5WcUtkRz4rJLFzKDNGTlaIUJ+gzMJfUK9QRNJTz3xaKeFI00UJgmOcqZd3TJq3nH+
a2sQQVNypSvtPnUAJZiKpeO0bOqgIKqA+QZQUSQ9pgyXQvlXlsuwY7OOOQMVunp+ejaMjaUZs+Yp
XSDyCkGcGD08Ibzn/cm5jbkYZzb5YiYbex5eSTrRi2lGtVvM2L2WNG8M57na8Iafg2yXjLqO9quW
drJJXQd3zpq0zXVT+YYr4VaZDHU7TTagwVXKveHQPO0zykOMB75m5OM2QiVby/FSRk0825+mdBrx
+NP9KbdeE1Dql1Mt+HdpV5+DplknZC6d9QKojjEaKxx2oABSMMFUysVlXw7DwCExmz93zYQcpfYD
aI1isacXDBosow4n8xfdAGrfTFXf0tU3C32BoG+wUQ7+Gid7Kdv1eqEXhREVyIm/zYa5OCSD1/Zh
MpQjhgvoQM126OOEU+bSe7eNapksytQ4ty7CL/LRR0LnQKzistwNSTpdMdTMv48rtqZQOGPxufDU
dOutNkzweVwZt2WYlq/dokIisLCkp/1SCDB18+oCltCO87TaVjvsFt9tjkkpyhx8JhbacpyCcR94
85Rt4e54Xyca1Ncox4i1GhqO0TTXDUuWwYcxiNCq9E2PA01m5GhVuhNd6946jK7lBraih+YD40QL
rtSiY2x8wExDvJ6YcXBZKnyXPjySOEvs71z4Jg1pgigIqsvkfCedND1ZA0erp+eIFGW76pXMJZUL
vPqcNqwLxF0OEZ0yisvtXBGVE5ZJqoKNOyI15NWRyksGSACbRpR0ZmtJb2aoxGiGvSK2rR4SUU9M
UKWsKd4ROqrgnzJf+ZoxYBebzmrT297yOe32g4EonhoyNDceUsZn1xpRByJLxLZV1e60o6HeAroc
2+ANxSQfNkpS67Hq8+WunBptH8YGbm84NeVZY9sA7Xiq5cEjxhLtghnHF0s2wWez8ihxyElraMS0
N8ewakokcEtTBu+Bj6aVXdSeLmi/4BhAz+tKeO1tytqbXKorAuJrtqhhJKRhqBnvicU1l5x5CQ2F
G1JAUfM67w7vLu8Eb8YTFWLYrp+w7+WAYGxbvSlCvF97iob6MI1G9ceIB3vrkIajmMeMEMUYIpFa
n+X1cE+fn5ZXjAVw2E/IcTGt+JqQp2ma7fGYmDa6yWUqQWegLwMMqJk4bDzy6sFKY9w7JFCe+i0B
qOKzO3X+Y7NANDioxR1egxW26FH0U5vvkITK5yWpXW+T5KXqdrxqISdBo2yv+oWe7gboXf6egKa9
4nlsIJ8v9Tcvc8205djmAqB2sIOBNyvHCxTXFg0iTyc3tt8WQGg8woCIxY7VG9qSjggMq0EHmHf4
txMTNDcZZ+ITgideGGZS6V85gw/cJqHOARviKSNCvRAO/53bOVX3TAIBXER0rXugJxLuk+lj9y2L
YngfHetmO5NR+3TKbXxdE420OLGcOQ9nQD/2ec0xoQ+ZtBNp15fZ9Oz7cU7ohV4VIs0uQWHW6LI+
i8YU8FlqLyQQ86vAJck/mS+Z+0xl6DSR+jb6AWi3aOFhQF/oRe42bVzGnRyLqWbKsYz10S8ZpLOX
WcgoZ3uxju0IbWYztTOMOIYU5AAkDSr8TXSCXWbeZOwd5whms61O4HSOGuL9xrSVZR1cWec3bT5H
TEw7hkUnH330tFCgmnCuWrTHvhLFZ7aunvfvpHB8USsyf2+i9auXo7jHp+8tDwxjIODMZccujuih
iferVws8hrUtITX1RdDxfz2kKmOZw8jP+xIw3oLn71gS27Hidsj1V19HuWAngMx2wuTycneSDq8T
99a9rL0EoR/Df75CLIruUyvbOtmmhc5zBMnRTPyBtfBQxmPvb3pTr8/CWxueJ1kgkZJImL8jlC5B
QiVNbtEcWkuc4lZRvdDsQyGbF7X/zQniJLlcJ928ojIG6L3Gi7yXK19hA6YluzwFZ0NyjEbnm261
/Q6aGDi9TR2Fd32MvgNFAE+dc6nyvdet9S0yde6FFIKUkKnMo8vUH8SbWEmALqq1fi2HRd1ECarf
zZqL7rbILfcKpWiGx1sWL9qz5ls/JY08VMS2w1uc7X4XjKdmXQYyILdFss91XIMaQakd6DqbwlZU
QJDQCgzvdZOuL0ol8tGqIQ+7BK2RWOaaLtnRzzAvk1lKFbZJOWzLSCjvSgo8amfZqqbP0+qQ1cqF
s2m5aXdBFuAPn+E8rV/mITCg99o1f4zqyuW9il4cIxYkSKKvir69bBWtV6kisBhBW5m920KI2vRV
juMwHil3NwNjBnpueTGcdw2qN4DIjbsCa+T3nMZAy3cMkSWlkYMgBVhWSyBBn43Ow1oDNd225bJ+
btEe1ltDL/Q6q1sCBrt8NshYWEIMqHuIIHTQJyxfY1Trx3Zqxmrjgl9SYFISVZMD78Qm2GeIFGbU
72v0ZXBF92Ymkz+SVocRvoCChQoqq81TiQw/O4sMQDQWrX5MEASds8+BC0CPNltbZ/ZLTOXIQYKt
tFNPM1mmMb3Vk0870nbbPtljXmmiXeYUzFkDNM3JOQaKGkOqTVPPyiwkmm7hus9gUNgQvdJCX91C
C9LsKG5y6Sa2YMRHaPlXHFDNsHHsLg12aVBmX1t/Bmvud8Sthq2nHE7HGEAv5GLPBVbeIri3h9YL
zqRxa2S2tjIPfcQfDIMgmZ6cVWVn+E+WbGNkVr4stXLvJaOwtwagwaOje9yUY5ba4ODtNKcIa2DY
cAaxo5eoGOHQsRFgHBWF5cbAfqfqzqS1nW4L+mEpO1UibtrEIE8D/JthfJ1i3u8g9qenFNUDSGNc
BUHYZwP9O5dCABM2OV+3XRZTqHmtWx3HOuaVJCwrxyhBr3CzEmd0tziRi9fEccfzpsNXtdEDyt8N
FUEaHGadEeszYtBod7mQfrCtgmbFux+husE91LzZnsN2DUUkSgG/Y6lEjjY6Rx+J+JlXF3CBct/d
SXYS4LVkPQJ7Gmh6esMw3s5LQo0ejXhHN3QTZQ7qxCw3ljeNYwgXIbDuJD1WOB9rgoiyG1fnHWkL
DSgUDHrT+K4HrCxuaS/MZQRSI5UAdbe4ChJgMPhSd0YiXzuB6OjJ0H8cXrpOo/VEbMs1jXiZvrc+
ULxRDmhRGyZ6cCJ1mVq7unRSb4/tN9HbGHINBKGcTmfYuzk9XIa99RcUnUhkuyiPgBN2DekHTlrz
7BVdoq+y1uRiDzRi5j3gpSixtA1AwsLgknM0LxBw40W3kf5FCyqdtK1FSPQdnZ5i6Re5RdbfX2mx
rAPqzo5tNDc0PgX7PbU5v5tcEnw9EH/E+E5Oicg4/Cjg4sIpuYVzt3ZnWZ6iruDp7SnTmgKqvjfO
j5lfTpc+1muxmSn4j7nTLDlab0HsTAX9geevkffDOE/nAb2jz6NjtxwTeDJxcff4uCJYZviLfLvd
ry3lIE2WBjKOQsXAKY6detdYcr6LtKWRM3i5flw8j7y+mUApIJP1sEY7h5YTCp2SV05ISoZVh2jU
53sStHixreikb2NYfe+901PhQ47JNp0oy+8BFIxveRL78zWI6gaTVzZQDmqIZwcRpVDZEZY35d1g
SvE8gEzQIYpmycwroF8SpmhZqKdsw4ODR38gMY0tN9lWIrOhc5tm/UySkpyRMM707JgZCmAqlSpC
W2S8iAtttWdrt3Ckm1n1HmAmLaOdoeR12N7KEhU5EZqQmU70aWteuk8MZINxy713boruJKpRYzdu
i8FkK6p4XCr4J0FYMahhWrxWsIICE9eEatUeWdT8dTmliVNXjzlDHX8LXzT/xnQ3uJqzqr9kfooo
FQOIt4Z11hQvk+7muymOrHe2BcZryWTb1lGM+aTDqRxdkm4oXK/W+PRKmaJscnaUScEp1cVnLs/J
0z+4rTYvgSa44wwOSgoYzcxvAe335eAv3eBtjW+luMXBPFPwCAUeaxA2N6yuYEpTHIlwbv2ixyHp
TNjdsSBfuGgaNefllpmLzBEahXymWOzZEKEX0Q+2sj1qIR+UXBvV1Msy/7LyEKstvP7ysrBirnaS
jOm1K0f53UKmS5M/KtK3YIpBYlC8cZqbpwD50arVkwtiEZRIVDKaa5Iqw4lfEaTJnQP3XbVVcux6
dPcbL/Pkd4mBbN0K0/BIIASpBVzFCRTiUikJ/Nhl0LwdTWef061QMLIJbek2g1NSRuIFWo7w4HPJ
UZLp6n4kAGYO69RkxYFdFgBmP+UAMpPVT/GJE+l8Mcu05yvGhEiHdjpycrZ8tk7KueYbLAuseaoG
EJkLqBBz3/eXJl2s13YurVfE6Xgi5VzjNUmWoBLncdsKKgR20T60JrRG5zko2XjP6bFBu84M8/Qu
IIKt6eu4OIldYv9aOpX9gEhWL7sRtTWNh7Kz3/rZh+bJUQ1ym3TW7kExVCsPqp/ks+Exno9l38p3
OCTrPaxsN8ZnIROSpkzsITzOHNVvaqigtGFajiCbgu7MBVRzjpF1XvtPRLSWwSGV0qkhXw+8VAjG
RURKg47MFCZHI6B8MfrI0POUyzwSBifg7TihlAkpz301iK+ahJRu49bSVEeNeIMZPjKNc5OfZoyw
fyJwZnWBlwGygK23VR8QSQHMmKrXZFl/QBSA9XYgjQInW2m31/SREZoXslzUoe1X8ynSprvBmdka
iDgNUTJLASljX7Y0asKKUN+3FHMwK4Vqj/n1bA935RpbCWlRef4sHZ+jaTr1gTh2PM5sMjgq6YIw
sGvPE8T6tNNkxwGT6ZqjyCFjt5nI1879/gamjvqaOt3IVtQv8Pftasg+wyaoiOFYZae32HIgkMXx
gjOqI0QkP5B/vn5HgOyjhU44dvJgl1/Z4+ZL45Resj21JomMtyeVsPCzSG1JC1Ro+smv3sq+PtnG
IHZrovtkdNt2uKroTrh+e04zJYMmA7EFRTEnyrA1+MsurXSdcAWONBU2+diAZsawkVLfz5hy8oeZ
7wYMeUAh7YzaIEBmFLdthT+QpSDGZIK/5o5f2YCHfh9oMgvmPIrVsawzXR2zulCUQNrDeEfWDY2c
zCvim6LO5uf/VOht7QotbdjSTLxtxna9x7bTX/9nBfRm9UqQzrKoUK7Y7NpnXUGTZP/3zeO/mC7w
qhZK0RdQkgrx19bxkkcc9tq8DRvbi8/X1UyhFRfZBfg8WkprH+wg6OjfDLdPI4uP/WrmoraDDZ8Z
lvwwVBKoyRqHR4D2HrUrETPeHp6vB+a5+toSeLU1mi0qymEs/P23df5izqAFejkUBLzm0Ev8+nVt
Kzp1U5gzQCuZgLEVUwHkq2v6Y0/S5KkQ1WcWbt0rsgeAuDTdcFHTl7YhP/rNdrXi3875/+oG+ETT
KzYWIlfdD+MdZUo61h3XwtZ5c5+TSLl1R/oJ07y+D+M0XpaWAMy8MuterX48jrIrzgKJoShPKF49
5IEXOCuaiyVoANJ5UcG5SVTeb9bJrwKM0xyQ4YIQ/EO5nut+vHBe25kINwtmzNySdJWG6tKykMUy
fZSXqSEvUxkXBXvU4dDPvN+pW5yTBOzDkjmpBFG3kGQh7I/qA9mW00A4G+EtkrA6KkY8ulNWdIdO
ttnOJlvu6GA/3xcMEbZpNbtQDIPlN1Ox0+r4+CEQNdm2LST3y/sg9yPE1SInQjWhRzLGVTwBrUl8
oa6negmOf79S5V/9KFSFhFgySIDy+OtCdYcOgbdkJ5T0gS9knhA7BXb8/+WnBEyUYWIwzRSnxfnT
4MiQq+S0mnOhQGK8K/raeqjqvPvNxPTP34VjS8C7RfrcuD8JEH0xosppKYlbaRNA2Zc4DVjsxfBv
3x7it09XTGiJHEt9eK2UGAsx3fY1JE2oW/i3OgIe5BquU5b++z/K+9/sncly5EiWZb8IIYBi3vTC
YBNpnEenbyCkk8QMKKCYv74PPLMq3I1MZ0etatEimZIS6REBM4MCqu+9e8/ltvg8E8v9+fme+eWH
szk8u3pMYhCkh/qgVaF7IvJU3zS1qr94WX7y67mIN3lXOTr/NZc//+VSvpETioejGM53CmVp6TjQ
Tiy/uMqR3ogHHFmDwbnUYq1ZCBaOFhw58xosRS6DRmoER0WTmH3Ve8FWaED9TeCjZ+G4LmN73th5
xcFDVrRfROhc/Hnlf3ghwj4RBqoZnjQenmOpV+Q6jdbZBTFyfYier1/2prK0wbYBMlOQH9dm5Btf
PAgfdiQuagqB5dY0XSaARwpUUKB9nTQs0XKpY02Oj1j/NBEQb0dIKCyCXa+33poopuR/8MPD60W4
YLtsh4isfr+/xlSYtpbwfWPLJOLRCP0gTWPslFohzjBBkXfjC3GROo04wMLg/J66jEZDMX6xpj/7
4VljOuoJntWfrJtfF5rRhQTZUXQFWZEo4serM0jHnGkVI7yIzsXprHvN/s83++PvbuFh4JCPngLh
onf0RgVboJtlTYOODV/uJhwGwdzqMELTyA9C9G6U1+T8xH1UfnHHP1nwtkVuGIBr7r3BWeT3370N
wQMMhNSAQoMv4XMIONDHoewmQ+BhbEk9mrIc76WWxZvEaVBud1axZqId7f78G3zYVXhrwRZHIoS6
CMHR0QcZUw91OOE13OcGOHc5jNTUHNbTAZf/ny/14V3CpUwMC1yF04atHx028qHuRUvodoCHLNvX
eR5ubFOfvjhlfbwKq4jHiehbtJrsK7//shNqfqsbiU2sdb3ZiaRIbiB6Ol8s148/m8Mbi3cVDgLk
WMdKqNYYRi+aVRlISQnZ4y/ZIQ9HzUCc1xdf6OOTgY6DDd9yLQFh5mek8y+v4DDFLNOZXEprYr3b
DNLStm3iOaDAnT7w545+2WLh/kJA/fHhYF/mCGAZwuZd6C1Ck18um9SNpkoBqli5WradbM0kzy4k
r8wYpjPVCn1FtBmUpPart+EnN5ALcxxwBZo2cSwlNvIBwkTbVYGLRPYu53i5nkw9++LZ/+wq5H9x
KPCI5eZL/v717BC1pSOR2FvklJ6XlfttTDV5/U9XPLI7zHx8C2Rbwj16wfQd5wW9y2nTmZlF5mCd
X5GE432xQIxPFiOXsVD+OZYPxOvou3Tm2PRFGZbcqs66wBXLUJEz0Zkj8QwSwo0JN8njnaOs+LqD
fh3MaglHEjbJdXGaluDVRXLw1KjdV9gZn//8Ixz7VNjcHQ4GZIotNDNduEfPvQDNKkI6foEs7PcF
gfLUyfrGGebqYPp0G3I1AcSGfEMi8+B2555nlSDOu+HCiTB5VhbREMJIh8c/f67PFrjvswGgleL4
cez7aFBdW8yTlzBoo9hGVcLkpjci7EZOdjrX/VuUg2Y2CCf983U/uVvWsiQWxeYi3F/+/NcHi9EU
an4WRebQXulDUJB1yFxx0Iuv3lIfCxdWBKp19HtYW7BCHD3ETDB7ba7xX9dZgXRI5vq6yCeSS3NE
Uu2U4RQiqOYCG5l7YWP2XqzN2hfF20d5HR+CQwaUS4SESyX3+xfOYd12NGDIFrREiMYOVFLOwWPl
6qqhdzulJ8Y0+qf2HBbPfmq19xlEOegVRXTiR1K+56pRSwCguCqaHC2FKGrnNp6Y0cCqcoy1FS/p
Ui244/1YJeS4OLX+lRT1k8WCrUEsZitMb+bxTWNYOOn40NlVDKt7s6PEuwlpDW3s1i5vZjfUHg0E
BOejSe/uz8tluUW/lX0eRQvC96VfwIo5PinElt5KnXFBUHDll8ELdQBBkbjhCEGe1+R/9Vh88mLE
COWwpYH6o1Nx9DIp0RQJHQNbkCMlvOGEDUe4tMwvvtUnD4HL72nS+/HYqo/fCfowtLVHLzqYI9e9
rckjufAq4jhovhtfHOk/+UJsJSb3jjIGRfXR8rMjrPzO2HApIOEn8QjdGe7n4c936eNFEDzpnJ9x
J1D7HXvxGAdFWdcXBXkeRrqzFMdGiTTxi0fp41rgDLBYUGyXx5rjx+9PEtEOSLC0BiEjKG4yGWg/
9jCW9iUi3IsKztkXJ7aPd4nr4a/mxYHjFJ/R79eztEzn9Mj1LAF/VFkMzhkdh9sYK8g/XhBcyvWR
efM/LL+jr5Yww8vhF5Ky23XNib2cd2ai3U7shEHgP75Xy5EXsfxSdHH4/v1b+RkSDDcvUGrmSbW1
iU/dxb2hfXGVT++Vj4WGis6hJXD0hTwj1rNx4AuFKGK4TXZzKBlaBO1IQnLoZP0XB5pP79Uv1zva
Vtyx1rHP1nwrvKm3teP1K7Ti6TYei6+aAp9dymTvYuMEPeo6R6+IxlfhoBl8tUgScrpARQPV5s1B
6yLri0Lps0uxcWFB4jjPOHH5lX/ZLCMxEKrYMwVOZWud9KRuwNAsjItKb7X1n5fFJ8coFO70gz3b
ZQxi6ctB/JdrFXaJ1KlFBFeCaSV9saLutlLvSmJISrdVRYw0PJGO7WluUYKJ7sEhuDtIF8fQqqxD
b90mi6oEwkK9xiZhfPE0Livm951g+XysJwO9tQ+46/fPp7ccAWXHO9MZM0mCXRhuI+ahX7xjPv7i
Hhh22xGcjaiMj+snJsx0gXoXixuawV0cFvlJXTszdma7/uJSHysbbCyCoyvb6tI0O1pHVdI5Ob4C
sp2SuczWjP/dh9FDKjMZ7ViSGepCG+296asD6SdfkR4TX9H2LIpv/+i6oT/Nk6WgMpHb6RDwHkWK
YbTR7keRHVw0rDfcd3XKKp8vRG/1hylzgQ86YbhmzKozRanK6lW3e/fOqIEe/Hkdfvx0dFQcjkw6
nVGmoUefLvLbUeotArlGeN2tpkfVeafTHIoj4pn/fKmPN8CnvmI90UzkBrhHtXJdZDoTmAQEmOb7
34XICOJGYDWuCU/R1qHb9Hu4Kl81sj+uY596gLVs8HKEYny0q6QSTUEtaXtUtaXuCQGYbrxmBtz/
5y+3fPjfHxcOaiYUbd1llRnHLhJpk0PqQUsLTEaDp/MIVdXsmNAhivbGRV6N5KXHQ32iMVEE1oSe
688f4JPvSd3OqReTvk4xu/z5L++TTM2GLwojDTgS+xu/6siai8fo9s9X+WS5cDJ0aSRxOvR+er9+
vQrvRwTTqoXcFZr9TTv113RZC2zGbDN/vtJn38fHVmLgyGGDPiZeTORfJIPWo03UfRC4suhfXN2X
d3++yievYbpQNEPpBdK/Ee7R8pgrevNG3qXBqDWkVcBEqkD+kPLqTmEKpsePNkRtTyQztEgjcnLK
Rmf4YWRtuKVNKjaM0dC5p1MbLNSF/8GiYlktxZRnLcXA7/cU5SUzJsJ/6VDGikiFJkYs76KRKuC8
MJq2KKudsNxKh+iDjrbrF9f/cA/4XVg1vJZxLHEnjl4OvB2bsLNh5S6pHfex5mfnrgqLL67ysWTn
rMzZiI7C0hXmsPn718y0IVdsxmTTIrubaPLE8S4dQkTlblUxhGdxnPgpCdGRgZ56U8Tzs2XEwOyQ
jm+0pGs3kJPce8K0jPXP5fGPDKPnyQ8sOtV7+9Pu+d/2z5+Wzr//6lK+lbdt8/bWnj/L47/zf6Fv
9Cd54j8bR2+q4rlM2Or+dpr+/Cf+5RwV/l+cM9lOl2mdbRiLVfJfxlGh/8XM1HAwOHGypgPDkvov
wLzHH9G+5GDl84b81TdqmYvblB2B55yJJz2yf+IbZUr728vYFTS7Bacq9lweaIuK4vcFleeeBpFZ
JwAoI4rqSfQ52iuyl2YNS4FW13l4KWjSFIg/khhHhyvQ4HYkWwCUvPMgSjoXDe0q90WfCnCuIeoK
ZlL4PsL1kqlgYXxWtv8M6I5wFTQORn3pzmZsnKE2nbU98/UxJ4YWkFB8xzmj086rorN8iHNFXlVn
kGtS/QbcTG5f9VVlIN4bRHvrdYN7yGhwXQGHVPNJ0mXWI1FIpASOhSQ8fkIXdekSKuitieka62lV
l0ZVvOCBoFmwas1yCM+YPzaDviYPY9TviUDMw4uaEbLcWX7uke4c+WhCpD35sK9jBiTA7uLyyYoL
kg4FUtZxX1JD+6iNfVrmExjENpg7CJKE7dQNSUQaSsdVaZQQFD3N0yLIFEOkbaPIreS6VGogFwNE
3nnB0fkWhvLcbxkVDmd6PlSCaBr6yyjwveR7i3XjZnKGHDh0okaDKVhpbqcmdTzCUBgJby1UkPHa
zD2DXrcZ9fimaJT3+bklquGbTB1JMnyCoWIDtCnB59ghIMCj31lvCULMB2QD64gDGHKhRMGfRex0
zWytOkNvQuxi0zoRVoXEiF7LwsrSnRbCbwQ7Oq1zS6ln0P954FcRuH+W+1ncWvPjhIvBrWuGOG4k
T0URIswP07g9kIhVI+Cnfr2Pzaw/kdLLz8daa+sgZI87hanQvUTmPNEexdbTF2b+Q7dLkCFEpBZI
HLLUv3SxYozEBQ9ZuzaMzj7g5Eq/05KKmsBNx3CkqzlLvg4Dgfco6eiL61pErKXgDRjvbA1Z+9qc
hbot+ipmRuv3QGp9QOarOiNpAAepPp7PUHgQhMyxTuPLT8GZ2Ske4G1HSyNf2RySkyBS0bSZa8l0
TrdaraZMydp9Y3cY+fGltDcjE3QU2IlXPTZdgzWM6KjMJvNPFpemsqwQ/kefQcJznfKCMLTlo45e
N2+9uG/uSCpPXj2R2ETommn/CPQ0rtewtqe7TjkAAuImdAyMHXWr7ckltYuVIt8AKWMc3zfG7AIQ
D0dR7cIRLtd6HCb5zmwtR2UZNul1qaE2JeRFadd1aafuJh0t1HSecnKdn7dHbAm0SK1IweMGCK0i
trdNFVorTh2vqL4gq7Vg4jEVJKZzbaRZdM8Z08IJ7aThLk7SDv9ZG5rfBFD+cIVdUOuRZtTpZZ5r
RHvbgJHfi1gjuoU6FQEtalOCYaTbD2cRuKu7JE+XEHqXoQbxReIkK6E/Mgyz1KPGvLI9c+tu2veV
hQDWKEP/PClgZAQ5DKhxrRddo28sXAUZEwVHvyRJNETJ32aAx8Q0AFwUtTVmqME19SoHbXirzGbO
TzB4+dHVUkIisTH0Kdz4LW+vF3RiSgWFcsOnypUkX4b9HJW84LTGCGLMdj+8qLDGbWNISV2aaO59
O/aFGwiBk2KV9lVTbOBhZPeGowHkxodYPI6+2RtBM6fej6acyitvyEnRRSMWRRs6PWa1LbqYOQIR
H9r3yA4RwE1+Lu/cFvUgEnmPsEYtFPG7cPHjbLJCVt+cKGrVaeuhYMPpMYZnZURiz1baS+Y6NROm
HIUpy8Oun8XQepVZe/BDBu6R44zoGAW1B1qoqVBb2+iLi+VZ9bex3Ys9uGL8aZExplcUDCYBpUke
XoegN5sAZ0h9VUPX+OaIFuuEbvl+tOeiRFZMugUuhhQPXCJQfrBR9SaB3ptaEGuwRhObP2PEM92g
IVKIcG0eYQthq5fmWxeLLBnwukRUZEa1IprbIDgaw4aD7SqmKRdYKSPlFf0P7VRaFfpUHuP5hxtG
3j26vvZtLrz5PHcFNioFXv67SnsLT17lVGHAD85ndwYN9U6DJ/sWj7gH/1xYQNtnH40fDmA53Q4d
IUi7wdayJaHMhQaT6sWStEt6g70SPtEBW7PyoDBnCEEeuGt9EwA1DV89cv2g69gzLrrG5FUauHzK
+6oum0OXeGw1xTjTfW8HL413+Or1m2guPTCNBf3RQKZWdzINrqjWDoEAN7OvhoZEeATiyPT76DHX
u+jSnRrK9qkoEEMWxFd4gY7o99JSA/pj4pEGvPvGML/mUTScJi6TtVU3KQPq5jiBlZzmor3WNId4
LXZU91tdjuaT4bSRGdjEzcBxRqqNMh/g/iPSW+MGDvHIW0ElLFe3ly6ztBJDFuwus8bkAEB/GwMv
q5liaxbpJ6WpP3OspQWj8Nvgvy0L56qcXLaYuaPqPJuiHDwq5qLpSkPsWASNAatoXUVCPXRWLK5n
/g9ty56lk5RLlPY9G1MFHKrvBLsa1olNEtN13RBKGMI5LlSn4yGvpNySvjRBRPeNjr+Ruvvb7PXA
bqVjaRd+sQxZhsJj1VADD9MaeKL3Dg6NaDbs1DMGsaXGWNkaIQP8O8J8o5u6eIow+F7JTk/MTT5I
IAUyno3TYszQ7oE8dsN16NnJrT8TY82SV423QUaOhUDMpTqE4eSQFoAV0UXonPO8dYaevcz2mF7U
I0izlUUtDhgVLTRCerTw10ZJjOJpkRn9DmIGcTrT6NQWOTSTw3YbCvJcPVxWI22JMPtmmCG4f1hG
NbxbIIykks8tRNdW44U90dR6BOs+47hIlHlfZb4x71DCzPYK/encbdUw4n9pJgUY1poTDOSj5EqI
DFNMeh0+hnlfLa7FgIShSGGNHew7J5nRltcxv38wEmd9lfpm0m84NuLaHVHNjBuYpaLb2I3mTavB
wRuA86UXL502lgYniNB7VnBFvrdjZ6D0xmZIDmxBktcqwy5+kxsVOozYA/+EeWtKuq2RpRYZ5XXf
XS/QTySrdaG5JzQFnf6smb3lUZoMuZZsBik0SssaV13Sg20nEAUwiZp642aYJvMGxVr2Hfi726K+
Vik8q65It7LwENQnsmK1FlgSCF+m2EuKLZCmkYxH1N/aBRtpXB/wmyX1VirPjp/yGUZ4s7KmyPGv
jY44V5zSxMLYB57Srnzo+6EZNmmao4hY2U4h5ge9gbT6gnlvzs6Rv9f1HblvHD1hCXjl69hnTow4
oyA8uKuKVjz9ucb/vYqlGlhEBfz2TEEtOB/HvfEwBe4gU/jqBX98bjVZAjHaLX78+SpH08+fl2GI
hX6NQolW5rG61W9kqTjtwcyyRvI2GYKPtxjHeD1yZkTOhklLMiSv0jQAreVf6g35siQhN3f/v2Zt
p4V1tCi2/3PJunrLOfEWv5Ws/AP/qlidvywgY6DiELUwBqet9e969S+b5UGDQ18KPuxoNC3/Xa8C
M2KM7RioUpDjLs2h/+YcWf5fFpIRH/cnjTYGVtY/qVd/74su3XUa33APbWYBTDmOO3e6lY55XTj2
KrMJOCUwao3WhZ3IOrDNtlsxq90vv8vVv7qSv8Jkfyrd/25W/vuKVNyEudARtezlifmlV5hgJRxS
nthVV4t7y8ieCTWisEvvVNjdCr+79mS3BGCZj35n/8B0eZMm8mUqaiwBmrltOvstJjcYL1Dg1Opb
ZU7Qy3voCZbyvpincnt+L+b1BZjJ+AwtF6p9RkDLz/fLh8UQEzpQ+gRRQ8McUEGPK+XAHI8T4MQr
7mm5dbCykD3QiruGNO7rDAB5EzcDydDz/VSVziqPYAf1uMwCq2/IgBx9beUIoS5yM36ygQLgmCSb
mtOi+R1X0zVy5DUOasK+uliczt4lI/h2Qwm1bB5L4eiam76L+vuS+Pq17RbkPYfJHqkpeZVhNL2M
or0YSa0lC5owZxfn4No0Si0QDV4/pY03opFW0HFk2nHmwSEnxuhsAN2J/WEJlXUxR1Nnr/s5Nyge
iNdZl47y1jFhldd122vXUcgxBDBVsvVLae67JVC8BkUS5J2+8bUWJrvjbcOCMNl1mU7mW5hp2Zuq
rHRLQTKuWzHDhO80qIFUd56b3CqvIXStKB8pdP0ToFzfZkve2orU6sigvhtzgDekEe/STgdcX8/z
Geo7/4RW3YMxQnbXIZ2vyGOApeETConNSNt1TSLZSmq1iXrt1O/r+2gq9Ju5l8OmmHukN1qvEVWf
ixcfd+gunEz6epmPprnqLiPsiwFh3Tblj3VSxOnrQLLIVe6HyZld6lC2SvanXZJwQMiKOCPrINkx
ZzGzdVvr9onthx5KfUCQB2/KXZjQc3yLm5YUJKzMWL/TTUsWM/CWMA7anmwHDvP3SVbswJH4J/4s
nku/AQRdGXMwlYDcZ1EWGyM3r4iRbzZdi+e0VE2HC7+pLmwNXn+fVTUUniUlOoPojU9KnucTdULp
he+pE0ev0Wg/q6mlCUBjCn6DE7d76RTVNZqUdF1QgQSawwpN8VwSvNaYAYDLdI2pKtranvuDdKbk
WXjawxDnJsV2kp0RwKR2QiKbi43o2Z2Bk9XkRtxm03Jo0l1yaKiw1FqakXXedBwlGY/P1Kkp+WCl
K8tTCMgXPtFgmNUwhpBGTjFM0bdW9JpPtISAWFINs43VJEPQSOcyTg3zruW0zY9jFycFsRaBhJpw
EYat3Ga5b7+4yZxvtHqyA52gs601xleVnbcb1y553RS+v+fdF93X+kgzDIhAb0b5tmmnfV6F+yQe
/JV0GrzWRsshrJH5JorifcNZYuPVQ3iTWyK7sDtp7wjMqy403Z+fJuEOT5hUrWsO8gs5OS44Ufdx
iDZTIgLygYmo7tA4cA8LexrOLX+iMRTSKCJ7Ldy1KNY4qWvdC9Fnl46x1CiA9uHgYNoVExgb996a
zFeLFgdet8Hdqcrj0JfBSVuJtG2ve1ACganJrdl4ZN44OLWHgY7RCmW9IkvKIm+oG+vXftT8IGos
5ykM1QNkl4RIizJZR4n0V8qWiRNE9MAfrLJ7nkUhLwxcnnu3cR5TguXuibFW18rsQuRURnTOKygJ
ql6hX4+8coM7TVzin4PpW03iCrCd950suHSXsFavEerJM5mU+ZVIsz5wK471oWNPG0G/NOgTjqsi
lM8kDKldxZn4PYxrUkEmN7q0LUngUOJ2AR3L6hv9oe9TMfJbdi3TIN3Yxcq2DgR9uCtI4JdtNNxp
wnocbf3BzrrCIb5cRlBN63ifWY1wFvOscaNMfTy1c2Gc2ER3rXNekG/GWLoHJtThXhog7Fdg0Rih
wZfxS5IUI+ME3i4rkZ7ggfBEIB6ugVvIdCXPNckF1MD04/ZIrklLTzVDrOowo5itplpeytqG2GSO
NdDvWnZPbtsY+GkI6Zw54sc412Ai6HfVVI38sk35bsmu2M8tgfGI1t30jJzQXUsZ5IVJ/kqzCFZJ
7VUHSw7VfvQt4DQ+GZAvthFVW7J2mOTSuBIr8lCSDUEXDXFQNFbK3CHFCOj8uWem8hpXfkZidT7t
o9HSTiKixCmjOvFjTpKa8sLrwjs0l0aQkGJmrKtJDheQjeNTnI/ldZR2xoZlfWLAUcmCTFFx6nZD
FqdOldXF2IQixyR+u7Bd8rVQ3m3a2PavyAUgEFgV+Sne/DXBWvaqiG36qn7lbftYpOeZ9MN3CPT9
FT25wd8acHMYaXdbvdOoskQ6DNCscRxiFe1i4owhXJ91Yfw+aMp/qDAnbTT2+OcWE+ZBdNYgCT+f
u4OI4wxYVufIHSHFBUBno8jXM6SXS5mG1os2QYkJTWDvo9XfiroMT+PJ7Q4RDpKNTNJ5AyDrLSbg
5UKNRbVx3MHYqnw4bVwFedHM2itFJxt3e/HY4JknlKOSMMP8KqalWOromqD6lqOXgiIlI3Uqe/iG
yTQspHlfv6400W6yUaMXkHleuzZlvdxDbXzC40vPQ58DHKlbv6gvYzUnFxkys5MeyonHDnTOyYD0
StA55Srv2SS7FJxu3uTDLZWl3GptMmQQIGZ1EfrZTUt3LeCBCM803KePJueOQJJVeWl7tbWHar4v
IPEAn2mHKd60mh7vq8H1zurcNE4yi5ClziViFGFLddBU3OwNSzb7SqTvifLME1iz1QFWn/9AH1wO
vLKBspPtCuKwOdVTiX0ftktuB16kt6cerIj9RJ0KLdaMYSKQDLid5xjmv3LGcwt8OHPHdzw0lrGK
ySLc5sV4NdmKDIrcUO4aStV5Q8zYysuJRlUOoSBaAW3Nyjp2NWmDdcT/czEQvYEkk8ACyGThvoYC
t6eDEh5iwsHOiGJNH2nHzlsl6QhkbH+HpidMcFWTELr1asS85ajJF3LcQ3LGHPWmjWG4NDyiaiOK
ajgfgKbvIKzBLXaG6xaqzroso9tBGfA0YIwFMwrinQ8xJqhCohrtwdbXZibavcfrZ9NFLfwSYg4P
laGZl97gOYHXmtYZMxp1WvpTu5tt9yoJadPlMHgo17M3m4bflk6avnfjcp95ZrLtOmi4ESAgTM4T
D6BBOmBnDlMw9HW5BytiXBhj/pj1dnIWW+EN3CT3bihsBZMjL0+tXryWMB9P4WHgri/MB9n37XXU
z/s85rKV3rw2Ubuu6CLRuB2IKsP8zJ6WXrtaT2SlpIPQeZ1iY5s974KdNH2gs5RdKDOqeDvW9aF1
UyglQ3RW+qnzFppKnquxEQ+EmfiPXhvSI0onH/0kNKalZeNcxaIcrlBTAACDyUygOeM95NND169w
p8uD7adqVSXpN7chBEcJsA2mVwN4gV90AVuZAyFDOt7d1VVoFHeW0qAT4W1fjXVq78zOPhXalNxm
0jmvc4VqR5Dl4Gr5mWlO32jVO6vW8fOT1Oj6LWIpCEh6v7UlmcKjoBfkAoaxXXayPk7fJSK1NVXe
a9Y5z0XY3k2VvJ6pxc7zzPshHfMZaU58V/lxCM1MnGdecSc5ZJ8WSfwtt0bCqPhk6wSP9Jq+dAJt
Kec0CZ/mZVAq2mZ1P5ykCa1cmwZ5kJMuvQdYZG+LidkTbCLyWJAbXs7FfNtUpbcFL0wnXJGVqEcG
v5d1xZ1ceq/NOappeSPhJtHwZAeF2Cjpl4WvACqTlQSuuUjuaCk0XHaKiTrTI9QYbGBL1wg0hkk8
E1mM8s7BSXmG6htYrpNtI+AZBPj0J7pSxXlu5yAtZUW0bFeXK1MVFodRT1zpSU6MJNiN7dBC6kJ7
RhysC7RQDt42h1JyM4zy1URsyxilVZRNLjG7KYAQm4Hi4Jinfd7qF4hJB9qUs7lxI/e7KzW1H5tk
vLSK5DQd8nYbpd58KKXVLQF+TQwm2l6XA1wIE8IQOCptTe4u4YUV78jKsdYuqV1nEo7IFZkHBclL
dBFpMbWnanQ7j6yYvHpslaYHZTKfZUTCvRIC8zjn5Ytew0xkCgB1zXQLgBxC719ITOLs65r5rWgj
pN25J1ioo93sS0SGtKS7ilSQkh7tlLf9tGotiGqlHXX7rvb3fsdMqpT0A11AozAI00Gy9Cgx57B9
j5CxblBV8DqGUpFg8rLZE3ttWjdKf6rV+xCN40lfgAhdyWR8Gobevxxj4f/Qsnletw3RVZBoljgf
hlWGEY3bMauKHemAN6pwwCxK85pEpZey0W8Br0WnVsXTkMyUke3k3iZx2u4Xbfe3sXSSXU1JDn7s
vvWBOwx28r3I6+lCX950rg9gMU7DcQf9t9sUBTlaAZ6PYkITl1VnfgEKaEJ5ySiclDVRvapuLm6z
SGAULG19Z0UZ9v7GWbOzzCvQbEAgCpiVTcInqzv/lM/05EwP+RRNW0bVlxTr4qZxx93gwPRYFeN0
AxW82OLzU0+VAIllwh7adWEW7/QWMAvTD0rN0earkc64ambqJT5fv9WH5WfyeGAlDIm1wGrLg8cX
2DRReiqLrNiygDZOnGY7f+QIrI9nA77VraIOD9zwxifB8HwoQ7YsP0J0Ipx7MPR7KyLVZgphJSQz
leusw071eC/OvWbdMs/RHjhzd2c9YIQT5rbhD3ekXnc8QF4wMgCrZOqxybpTpvDjSlbxFLh+Za7p
R3trzYaZleK2x2xpSv1eJUxnw1zXzmf6Gydtb8C9byob+kYRv83mJH+gIk+3Tcqo/583Ce+qgv8c
a1V+RZz/n/837cvurbp4Lt7U8b/qf6Hs5afV8z/3EM+SNu6OhS8//5l/C1+cv/DpWkvnD7Ukiqi/
G4n6X+TioCSDeIKCD8LE341Emo8YjQ00++jbkd/93Ui0zb8Wkx3mdzR7P/91/0WK/3cbD8j8f4wt
+NDWo1VpWaaD/AZTIkKII+uTFcLPj6QtiYMICciVpcELVSeU+VmDtEF6btFPj7mM+7tmHOHRqJCs
h8TNtjOFurHBzIi2jJ5FcehVWsjNTO0vVyCwPdoFPdjMTZfUvX9VRumkDiPRjcs7zRkf/tyeNH86
1X7tTy4tWbYQDCFL2154R1+EME/TnRk+gl2cY38/R/AAdt4cW/NpPTQmDTVIeq+JaPyDCwfmjZKZ
o1lUD7hrsS1HTHfcxGTcbs9EuvdCRvdt0SRXTgj+OZirLj+MaDiJXxuj9kaPWgpDA8dbcgJMz8u2
tUlUc6Dxho72muuM9V5R5NWYplBbrFIyKOPVVNNjoTDVT2EzEWhIoFxKTdmkg7jyEeo8WFMyAsdT
BPURaFo3NVDCNv8hvbjoNwP6nZzeEMhJwIHwHXlntqBjUtC3C8jISe1NiSkWfTdonTiAjAHjrHdM
w4XBBOsRHlYkr2KAo0hUZMbeo9zek1sVhQMZv9zks9FtvWveTEm0KkHBdpsMdzexiGRPAiMsHEPt
HT/Shm3nDc1Z2dWTd2ojS5c7Q4lZrJBhyFcvcevTevbtQ9qwO2QY+JqT3O6bp9RNGzpnhMDyIyGq
alZEVdAEQo477+umi57seWivyEs3u23Ooaxfs+f1F95MDbti46QAEdqsObTTXJQosghHeJdT1EWg
PYz0skh6InV7v5xfw7ZpWurSwXyvMxwBfIl8uEO32YP/MWPxFomaeXWcQYUEvpNeGBywxGU1luKs
HpzBWiG84gkY+MRYFBs9QBEMGdPWh/kuw7M43LhO1M4LM3cytyMMpEu9SHj3M1emE0YMKzGuzLft
M5RfBpqIsPKqNUFsuG6MxrIfoOp6P5KB0WdAyrk/njhpNFcBzPQe5O/siu9uUY5Q+kmWijZ+2Yzg
UeOhXZNIBzVqTkFegxmhn7pDO9Y3B8ob2ECS/KIVTUzDAmjkV2rLEtRzjo7sJyurH+JnEL2xu0Hf
6j8h1kK/k1szjeuSNmS4iQw5EA6V2hYHnX4nwC6U5HVMQqwpFwc0ymEOgXTW46naIgepNSLDpxzO
as7ofmgye6dZdHuxZ2nE9eZzODx6lsV8Dxd3d+XXhqqQbbXtY5ga3o1hjvNwZ0Kd+ZbmlcuhhEz3
71bd07OPNU2yI5ZNJ0B1l058MmmjjgSHVuk7ZGfjR6fFrYSgTagmUg/P20Wzl7+X9tSe04Os7hzR
09bAgMxzgNB/hTsvOuhhM7zAH3dO7cJK513kVWjs/y97Z7LkqJK26Vtpqz1lODOLfyOhKaSYp4zc
YBE5MDvg4Dhw9f3orzLrOqeqq6y7t73JY8csM6SQwPm+d4yijzGMKChf8yV9Wcaebzm3uOxM240/
6s7uAHfRCKzc2NY03DhoyexksDuKwEK2hq9Fg0sdkHRF32Ktp/GYk1JKanfXNWYTx5NbEF48h7tx
qKj+LtO8DbfCT4l901YKOVBNwl1OlFe4YkNOBoN+Rojab7pCRHmimJRsJ/z4rIZWOIrd4OsoSmxA
CuAJDm3JfgwCR9l0P4T04mYDNctePXw5PuOFLzPi/NzaTm8ymmOI3LfJttug3hqx/iCCGLY8ipwX
7PzcxQjstE5CB2PadgwX2G7HhMtXlTqt3KWEY5aYzrPH1hWAJoLXq7aURcKIdD77xI4MHu/KDXHR
JGukxveKMzXeVk7BMpqneka/4+dhsBuJYnfPdtg0gJwYLDP+P93kQVq9A6lYy54w64nYwrmn2LQj
OPQpj0k05W6hzm87qE5nNzE6xZ4g7JH0O68H5N/MRZr6hPy4Gv4nmFFo0eVQkDCYCi+DrCjYXrDO
N+0+qDpi+aSGdNmPlWjgRfwxuyvU2o9HxIQMejq8QiZNXJENTiyj+XQclb9EQLm4cOoq+Ono2Jt3
9oQM8hJwkjc/gyInkoGbO0Afko6I4YRLHFmtnHi9oZKZSKWhDBov6Ry5nDPjRE2CcGn+rOiJpU5p
7IiATI33A2cbmUFc1eNmSWPOqrYAn9/oeHSe4yIYz4YiztccvWbNRQ6ehyQ5ug/zynlE6Db8VlHr
fJlJgqNXFVEigMq6osx5GBDLDXHlxNxhLrf/mI6B2tWc2OiyTJ7dlw1Z0tvW+OQqB1xdhCunmbhE
3Th8LsVahRQ1xES+Re5SuED73bhsizEcXwsvJMOdfjWfi30K/eWYWtaKusAUut9HuJe+97ldsowq
MJKNk9PQBH3pVz8gBxE0ySnS6A7bASE9ydXeC2mZ/G20uFNEdOziZtdVRjwELkFsLKdX3VxvFpQY
AG8a6LPzEfxkXGIJOimyyuqrLHYzEYxTXRzVxg9GjePL3Nj5SFicSR8W1SPZqcCsnK1AgvR37/v/
l4P/Bcn0Pwxp15qivyu/r4P9f/3lVRbjr5//41zI7Gf7R4r9+g//NhyLv8JjRxTGCMwUsLZXr8Xf
WHYr+itZAbCfMN3ivzl4iPm/0+yB/dcowJtDmDZ6cihe+F20MWP+X3+BZr+OgFfvAxy7+3/WJvQn
FYgH1Y1cHZOBg5eQDBb3jzRyg3wVISua0lrR9GkfA5X9B0/kv3wFnKuYGa5z+J/9ssNQMfVUvAKj
kFrDI8DM/+Mr8AH/IxWOH8+4DaVZG0yWBb9DOA7/N69wjU1A2BA5iJj/+ApizYagtHzi/EPWVe/Y
l/8pBue/bbz/a7jH/wWLfy0RFWxSPtP9n8T5WWfnvVtSdU4GlzffkvRlP7NpRO9Fhp35bFO5K/nN
spEWoEjeSkJ2d+jz61s6BMCLOa6p7O7nq8AUe3zIc9he1m9KTHZz7GepxCH1C7Z927IhFURdsW7/
w7X/L/QTf7QX8Btw9WAQxUhI5VoU/zkjhbStuQ/IEtvEq7jY488orsBg7F1rvP/wStcv9A+fFa/k
XPtMURRxF/y5X8fy6BSxa0tssEe+kN1Qnkmwf5R5syb//lf61y+E0yrwfNzr3Gp/uLIAyoKmkNAb
iMuShjIk17Rv5Fh/+/cv88+fXOj46M1JZuC7/6ebcA7ImV/EwmOUDnR3shE0y+gDnOpomeo/vNb1
Uv3jZ3f1LGEa5o+rf/VPNzx77UgOOZOSxtgty32PRmDu1q0znPNw/+9/rz8lLF0vCXx3glgnFET8
V1x/8X8QqVQBFEk0595mZsGsgzfbTTLCCkn67KPPcHpCvRc1F3zmf8Nx/rc7/zUE6J9/z4hfMMTD
GXCF/PlqNBA9GWM14kTH1y+hmEpqM1RMLCvMdHYvTUz9RYv64adTW/UNa/z65BqIwHGYey/xVF60
x5pt9b5svcAhKKSTrFJ0XjNsIRD51pmGhni/sxvk3pY8A7l3r0vscLX4uhxf0qUQH+k6xN/TKCjh
XSPEpuS99LSIi6DWPSIYndGe4gZIUD1s3Na2jG33UnbreGojyd/uSQ3/qjtDmGOIDfs16KIZwXQv
gl3tD9GTrxszPGVj6En2fG+dbxo7td1z1hn7C094TFduzWxjuWkPNx1Y643dhYOHhjsunlyd/aKM
nYYbKhCZqKnD6iK8EGNH5D54CoxQUBA5FnVOcBPPWf8MaKza09z5ar+AXhMbm40PvszbE8gAETbX
8h5vbNjJ85Kmj4SSIEcdJh24t65nhmnbU5dJoXMYtTbBbq3lJSOBk/Z+bkX3VRYWTQArbU9AEEvV
zPfd2iPOSB3aIBu1TJ9ppCHsMhwlIl2th26p2wdBy0nS4qy9MIoCT0xBQSxrA7GYuL7d3js0uzd7
qCFbP2dzDeANs0O9UlAN8NjwK5k5oxqYWAREeuUeSsKv9WFwcg3nW4XhkpCbAz8pQ6pfhiKqPuI1
vik5745+OxPEECn3EYdC/GwkZ/hBZCnMX05jKLReUFdZcDSy8puDpWIMIU2qM2QGlTQ3fJtEcvfh
nMxROt1QXI0m3FYZ1KoHm/RiuG1QilTBvJdEa3gXHV+Dl2FBQv+CiKA+rFFgvVGRMNFVpPWww4dB
KG27BCp/qBYac3uiTqM9mdAdWHHRqls9Ipsmnpw0URj34uSQGdo+aVQK3Z7Sj1ifGz7L+ziP+pNJ
Y54eUrIevVRcPO4B12WPEjcXTYVFo+79KH4ZvaLeaSdbz2qUQUKmk1mOpCVzMaMggi7PlpYlMawL
sx9GO6xBq6CfDj70ECan1irzdV+mNnyGT5tS+THZRICyhKVXk4sfww0DLJafQwtHfcbdEJ5AyfGq
z3FbB/BBMTpkoJ7igtWLiT0u6K8A3vKzn24PwNcnnh5ixAY83A9euPQzOTVj7cKXqNA6wRcEiM5b
od5lFWOvKq6FMy6VNnuU6fFz7jXV3l+8acBl5YyfDgnRe8/S5mgtRj3M5HZ85J7X/XaE8Y7AJ86+
KK3oWCqlP6PeNjuSapDT08Qc0fLtUXySoFxAu1GwtB+HJaKkDjWus5GGlXVTZjr/2eqYcBvaYaje
M3J9V65rasQe9foZ56XTbv3UlvgkJtLWnQ4t3czhu5+GdPwWuHn0uSy9kJtw1u7BCkbgJlQMO9/C
448nqm9uiLMT1meIO0Mc5EA3AOK3uEqkx+rL0jZn1o70XkRQOWcdltK1Hi7euryzAeefZNXJi5Dl
+qMsgjQ6mKaJoZbDqF/w3eS2OcyUjOUsTWnxuoDIuZtmsNTBb1KMHshGvYKOGLv5fc2fSarONfHT
xFwcHHAy17i7NOmt93lYoNsRblcsoK9qXC++V9gIVizcWtvGpx7laLHH2sBikmx+yzP9rRJlrd8a
TY+ATHqbjqgiGYvOI3YaiGmjOamp28jteVvMzvzC+5ZJniriFNdx8t1vI8UU14AJjhAZkA24H6eS
yG+3DCXN9BZD2UY1VKjLXpiDkxrRU6Fetj+D1iPlP0SMf9P0yjJbvVjrLqzjwttMNjp2xGZgYjZV
uK/I2fxXqWfq00rZ3cSdyDOYkCxL+gh3XtQhsbxQ2GffWss665de2RWezUJKeqywi2jXDb+MJpWb
PRknGjv+2iHBaUmifa0jJP/4NLpzjTsupJnCi8SJSGWjdvSGrPZursJp+lWs6GSepSrL9aa2CzJY
wnF1vIdw9Ibm25j2pt97haOLR8CxZoe1ykYJ07Tie63BM5Oo8HvvwTBMXhBQTOhszOodBY7N9OiY
LE+yycnuhCeDJ9lpx9uuQUdkeyTSCRSjGC2efD12huwzAE5Td6GnUYfjM8G2VOpVZMfZ9IvzRh5l
1x1UYOYzSQjZsR26OLtFws+aPCMEPi3Y1J6bbooxgBgSG9DBaCLUI5tFuAZ5iHezs9DAvdDTx2Yd
xiScCdhNEtNTNSDdTXlY24CJMW/VooaempCuTZ+mmBvliAbfofNjmNTRn4e2uVOgjYfCzvx3asZz
2raCZTb7VICFrUY0KDPM+m3l3g/3mVfI/YDtoUw4bqdTXweCG4SmqXxTObk4ZLbSD+NaTOGl6XKc
nt60ZGJPAjSoeLvE7pOHkJKPczaHbuDGA5FXaH+WtHh2q8FmKaDYmoKsdLdSZnGlJ4P6ECIpwemE
Q1LojfKDYkO1N4dXuIr2kK/Xtrt6DYlytychLlUcGAhr0abyyWu9sNsRoWQ/k9SOXLMJ8KlsBlvF
JJO5S/ZE+jXHjulW73XN86egda7YVe4O+dnPQhm8U/bTOLcNEoZtiO7lrqc3I7oU2WDLpFX1NUzb
YY/aO0HZWMTfu7zr1VYLj1M7CjZNV1rksE82WDu1Oe3KcDVXY918t+a65o4j29/bLIOp6p10KQDZ
iGr2dm6v5fgF2i52jVntALq/s4+eX+vq0qTgvMcicsmeF6qk1G7TE2VKQ0HcL+ohF/5gaOT7pG/+
KtPBE/pmRnpSkthrnfmoA4mrU80RSb8r4lmYo8jNdzyu+BE4kPxvdEY1b0sPPDsJm25byscqccwG
WfinbNWVvKE29Qr1mDHfuZSNZU8ML3pKBoKWkRivDR0jlswA5oKVEapbXiLUmNMzZBrtK0V5E2W9
Qk67AFln7hEBb34H51MdUhPnewQ0VyttkO0zbvtm02vb4wue5+NsexiVIl+tWKqC6FIJuK3fvYUI
0ZmGnjqWwj8MtWVJnrJVOeIoQiGIUvNa1pZODmpj7YfjHd42+6NBqFGRAqy7Heq25dw7K1qrcHL0
HqhiXvZYe7z621WrnQNuNQ4uw3YRl1bUFpd7ZcUP9jK2zi3JT47ZzDquv0qeqswFVpydZBVUJUI5
E1yb3YKHkpZhqnTCNvqkayLL3mJbdokzrHHJsywIP9IsVfvc7cisbo1hlrDsD2smQnOL1WF4nF1H
VpumGYIz6R8RoENUtrs4No21hRKJnH1EzQw+rHydT6wxkTp0o4mbk7da6VfjVAyDNFVaH6xRmmbH
olus55qoO/D1XKEp56NfPom7q5afqADS/kuoFrGkDhtLJ3ZdqObZxxd2nMa+a1G0U5twcuYmTNoq
Ek3iw83tMEIuuK8nyilmZ3Bf9ELcLveAvdwsi5WeLLp3mk3kpVZ04UlBwmge054een3/W3oVE7RE
LDGX1QnS/ox5aYOfFBGgjIN8SJZVWadq6StK4/PsWMZlej8Xdv3SDfuRUX4AGdoU8cTlb8/u2Nyv
/jhM3FAk81AiohFduGtGi4Kq1vDROGUPuroim4j6EogcS8Kdxki/bb1G/64Lv37lhosOIbUPZ0xu
zt7Cv/Ub3dDCRW63y8mQWGJufFSz9nmdO5ehcZHZj8Dr9AHVfGe9anrg503ZEm18Ld+QNNC4yt6L
tVjmZBGlP711MMpsYeRebKp5pMMKk16Jo4wUQ+X73YuNZLSErIjQOI19i4ytEJV3SiMKx3ajb4XT
1qW17cj5Yh8aI/sJO+hkyhMFTaFzUmWfyQuVl6hYkPh337DRSzpG6hlh/rjqVl4qakXPbe5AZHAy
5ic2K/zwNWLdYkckR4ui3c2c92pt6O2aYSyuhSYsX3BoWzFI+r6CegqPZTai1LC7YDh2dP2Yp2j2
QhCywCkfFkrjv/pwmG7JofMPZBfQRNki79tQmZa2F4Rz5ps9jRO1X3I22gHgD0aLo5ImpFu3Z4z6
snSZFS+jjFCQj3yd4S5T8/I6yjSyEOQ009M81e4j2sDhe0RI2bzL52A9Z7k9nie/9j7nxsFen3mN
LW9XY+xqg5pEceinNrB/2XnF1QdCCaM1ZYvZXZPd76pwlGhFjD8fJquZqWbuMfCgtFM/Olnoe8tS
cjgBOlZfXub1dP9hivap39pj2UurW7/PqaYTzOWJMyoKoNwCjeC6DOV7OQqILpdnLkxAmarvdLFw
sYyT5sekA4JK7HcU5LW0CE69szzJMq+zk4sMNziVMTP8SJPvcxPrGvVSxf/CV+3JChv3y1zWTx1e
DY71zrutpWw+KYyODjHWgu8l+NpLnOKt3aaIgsmnot5PCfZVudrVvQ8QtavnK2sBYpB+4GAJQedE
f8bHr+6IxeQF5y4jBdbLzfQeB13xu4anZRLHGHKIvXy5C6aFpRyGYj54gsdhgkRpvF9azzlUPoz0
a+v5y00+5EWy4l9a95Cw9boNoOluq6mHT2gyWz4yfrYfehLewIQ1sL2uA3OO56YZMq0lQ+VriH3+
TfdbcYOewz8E00yxaFHVF65fkZirDYY33D+6TitejFc/p5K5wAfQQNNW2EjzPaSsyYx87Ddni7gR
7CSwVZKkKY6RlRmOvjH5jp6+yw/8OO+uwkveJQ3qY7pVWvdHRM0FDoS+PcH/CmwW3WBQ6SkWj5Rw
tY8IO+exnTtwKWseEPy6A3biTe2m67wLvRzhnxjbIek5A94g4OK9YyoM6Nhz2pOc1+I5LzRJAk4X
JWR1YGGesqB6tCBdP7CLNk9BT6KZTz7EubaW+mLoPeNCQ6dy10ZBc5wWt3pCnBnu7D7ycYHU7f04
FPExqOIJQQPr+mZgt6P9cgzMd01SfTKGzhAcSVMgI4Ov3td76nQKtecpxDOfZ4i1MTNvYAsxl772
WO4Pq3CsJFCp+M0zhCm7d8pzDpFzzPK5PKn5WnLcEteA/g8mtqGZ9CX2l/IxF4JQcO6wNNgVhMZf
DRsWLXxA78+6NsFhnQbYxzkgjZgQj6VC7kxIXd5Sntenegg2rRZmL4zFsyZc8GdhAdBTRc9ZrdFa
2wvFRUtcspjjmaeTtRbzo+VEBI6giL94sL5J1KkFIe1SHHzDKeaLBVU9iC3/aIiZhuoFbeeh4sxY
NsKvs73b0aVr+CCiLdKW6SJFrFArjMr/RWh2u+PhLr9rlL1kapdP6SDc6bZbtZ9cp+XXiOg3+kQJ
i2FODXX1Y43i7n1Rloe0FUFLfM+ASVPM3BGcthEzFQajjmr+XBvrXqxBUFLZCxzIo3+O0Oc5bbgc
C8b+haAE4X+2hSc4eoFCE+WyPuyLwlIG5V7t7GwCeuMkFj1ZaaRvoILBZbDNx376MZHLuou94MEj
naDfDh370kZYZrpAt9bPoUXUzsQ99YAqMPoVLIBRTMc0DVGJtX4jPsCjNHIxuAgt1sa49OU54u4S
IJSDjjZw2KzLuXZcUgngaHYG7d1zGq9I39wi3MUEYBT7DhKpxELBRbDDvA1BSEpv75ONJcILhhOr
3kbXhvVALWhYO5glxl2uvA236jw9p6vadG/WhfG9bA626OwTZrjYgU5lHRuIp+mKXdxYP8dFpxTf
snv/SjWE6c5KG7wawuR7P1Xr2WDOI2xHRGjwjVTDZ+g1GH3C1kt63RYLynnBS5vBXbix7Uk9OlYn
7uea0y6urjKcuDFEeBSGEUiM6Z3XFnG/oY/ZsckSgG697Yrhpe30Zxip6XaNOOO9KS4umC5WzlYo
TnXjH/LHisvvuKQj9WHKYwI/hMrXaOllGN7YYzNzxlKpdwsMvzARtmxJs0NlNzEKXoRk0XXuTCTN
jryXeTpmtJDRdikgqDHENsnUcVUgf7E1NVS43FYYd/q/iRJ9G5l6v+o24CtQAWvirhqhXPGutwhm
Qpv961ZGrYzxapWF3uTdjCicIbO/JWmBg7fDz7kFR7W3jj12pItxmr4iNs1Fghu9Rgw7xVRkkTQe
HQgKwGxRxv0U3rlu3e6J/qCgF3acTHHZ+ebL0aYoDjXOmJOT1wOdPIz4nxU1YYe8m6pPCzcDkjjj
iJuUaj97z86wmEPRx/fcm48kWtBOx7218YvZT0+x0p6/jweU9yiY2Q32ZEG7t111lRxnV11d2WXq
W1dM3lYNQ6w2ddyk74pNJ946OjIETfG9vQWAr8i/1nJwn9w2DJN0Kr1T0PD+Ea9aTZqokrKTrU+j
F7EyyskHYPlA3WIfjX6CYP5qneYxhVT3N8McOfeLX7RiT5cmKQ1ZmNbP7ujpQ6Gc4rfLiIDgf6Cz
bhdZjbeRIbl2zWZZ4uaylFXpcyfk2RX+9nmmZ0G7fGZd1Nhb9pz5jWgcnBtpVNGFhRciZ+ap0Ifj
3cjsg14tPW0jM5DwQtYMuTfa02O1QwyONLW08qXaKdHASI42NSYvM2lFJKCE8AVse6K8TI5BpAEP
mN5GGaWVm6FAJHuoqB+hjwxPFQWy2RIf8wZY/y7HrL3Q1u4TajRES/FDgImj+7Ga4lJ6svdpqkYa
fnSXpbQO0NDBJ91Ewmw6JiZ22azWh66Va/VIrk30gq3SnrZ4HcxFhzoFueqI1DzFprKsraJ6ZcqQ
lXVB+UB2hhViyGk1iD+fGwrnoTefTT4Yh6iZvv9EeFCsP0f2K4L1mXRPknOQuKzQscYNHfPOI3av
gILQSooX6zrfHjPPRWWHAJg0pFHKnWdZzT0uquFZCxIg3qzeFr/WghpjMiJmGhl92QC9zy6yERvt
MuWJ2BtmVwXgzsLeM58Ut940puuBWkX1OGSOPprWL9meVLzej6ldoLjLzJ10hylHBzR3oAh2yN8K
5vSnXLSttlZJKf0WijbDzy1LZli7bYx3dn1pJXkwpG/SjexE4SsqblFDzYhDRrD3J+1wh28LruG3
ZpVTc82QshgPRNa8Kb1Uy67qdZ3vEEsbMMgMvHSjrax8KxQgAOczjdEbmjgwi5CKQn4ShzN1SajV
6gjip50/J7etUoKUov4ZaaB6rQk+g1DjqfXLa8ryAb9slEiOivEwBVG0q4MAQ1ATDXlzbkEHnynq
9cwW34DrXApfx7/rkYV1Y6daUFyOXMYcXHtdUAeFmUfH5toRXZyNcX281stXW8qe85NsKmKXlJza
Q5VV/QdOUf+WGLfuhBzcPNsuTZh9WZO+m/5CEmY9Ntag9mX8s6BdNvaVSOA3vXo7+3NWMzPaVNsH
lbB/DcLE/RZjU4S7Vqale67yJn9HP9apXUF3A549xfUMlRy/gv/dT3n9QlJGRetikCNhMtnQ8S22
627En8WC0ZXnJl/G40C1yy1JUos+08Nq8zxLCZzbY2/F4cXGP3YnXUo5Jh5f9Z03UheL7mcqVwDB
akJc5dD4hnzLuzoE5TpeyDQC1eMbLwDNWCPqe5sGGwR88EHEz5GFx5vMMwD5BbIKG5jqjjZU4VN/
ffBmRGhSXIwyVeEpW+Lv8Htkk9LxgVSWKxVXkhIzQ6ZcnZehKeX9FEqmwQqwkY+KrW0/g4Ji6A5r
HguSCLtqYwq1lDdCTOE3gQDtbGFQXe5VS5fNxp/d3tnKXNxkcWmKpKHA7Zo2V/RfFVKgYq/IvzLv
HTl6zIExeWMHxHk8cFURgpcoMoh3wOHtJ0LW/JTH5Vw9Slg5frNozOoHBGup2uTaatxDXS6tlTQy
tF7XobPv7Sxb+42NuvrsV31j76S9EuSzOoHDtBNjmWu6NXx37Sv0nVlj4OxcvJ8XLqYUc1th77GS
aXkzj8L7YuzkI/J9gX8Piuu1vXou+AbcMdwMJHStBwcZ7ZiUGU2PLz3zGG5dV9DOm9I3zOuRN7OF
KcooVrUDomgCku+rTR1M1lubImUuQx6p5CjVyxffHCK1cCir71VHGa3TFI71DBlaw6YgO145wUP3
2YyRdYUa8Y9XYgAD8EtlyivZNJ3GhtApFNq4MA7Z4K8vpV9MdVKbeX4diTJKuiVzLwvI9CPsefld
jr06Fq1s1Clsxq465kq6X2L2nR2ecZDJJl1CtUPsWD5LsVAdSp351cC6Ghgq5NFMuEFmi2vKSjE9
j9SRZVuCbNZxs/KP2t0S9uEDAkZZ72pFIlZiZFbbjChh8NtC91KfRtONEDUNZ+XWjevhlGvGia8O
Amd5tQIp8idCTitqruPMJXdq8QDy/UiZ12kqGzqW50K+DmaOmZmHCBgdgt2ycHGBm+/XKbbyR0R4
HbRXUQ0fbpY1p84GRPTy1m1xtNQrLkzX+z0Pc/VcdJF2Tg6I3J3jXpvAATlsdOB9MdOL3ZnOvowm
E7hLfSu3n3KaKNghucpCgOguOjXNIvBUwTOLm94dUW9YnZd9iMr0hGUMcfBY4D0yW9OPzQNt2cOz
y8Z/VQJOXXGDVrB7zAgc0JhjHLmvqzb7CJiGqAqZU4DGkgwoVp1h+eyriDwnnWFawbbOI2br8PSe
z2SLFXqLGnMeknbWxQMmfndFIp727Xu/luauLgKbtTyr6neJ1v4q2BzGl9EPFOXSIWp+L+gscP6i
vYlW7j6SySxaqmOXVLLNsrJNkF5VOYBIHXXCoHn1I+/doorDE6P3o1q0Ok/SVw+CvKad4/XrW0eQ
9C1hshFltSQkibWebgJQE5svEtIAK5xCaH5YAp/RBM1lpCR19WU4P9EzC98Z2sp5LKV2fnp2F+cJ
4VsTmQZD5HwUDIIAnwuiiA2EY3gcuGlOyi/1BaYt/C46HZ2v9Y53gVA0U8dktVcHo+yiYSUs3L2D
p+lxglDAaxyQndQUi/eaDjXn7KQ5lsKx1/lRsx3DVTaDODraY90qZDz2u5XG5B02ovU3Dy6RjCt2
tST1y/pz0Erd1g10eDuT5kZBtCVpKgb3axNplSF+PH/s9FPv9M7DUOhiXzTTfGfHtvNNqFFcgln4
u77jR/Uw9ylOOozTO9rKJdEIGNyWoV24SjzZbCZjB9POnawyuoH1md8VtMee8dnG07V041m5eXbL
CBi+EWdCPKNy9F1ndHwssgqWs4Z5ZnPB2jYfcYOBt+pYet+4i1JqYwbCtbAPwJzSdUvOgbvPGmHf
uwVA36ar6aZrOFPetc2Eb3Np7mimIGN7TOkR+U3ZO8UeBc0l7U0WOUNOJTqH8pFJva62uSntU23S
5rkUg/nuyiJDDx/gG6GXN1Yu7sK0G46I+ORNOXoBZn5GXuzgc8sVbVvN04K2AQ6z7MtfSLTXD2fw
8XmT+1KoIzDl8tqv9mjf5jB+fBZe06X0ImuKxqm3dn+53IaHlLxAjG5jiaVB4lx8yrII/GHsOvFk
QDCZp0DdaPV2JrnPLbjOuBlRtGaFG702a0q9LtX2Yb8bygKFGz0gOmlKd5UnteJxZoUnDQ5tNDMF
tmRnOco6W+sXtL7zBrDSXBymu3izVJxv+1aM/hnRnxaHem3kgx8x6iypwHnB5Iefhq8WR2lw/eL2
tKy38h6UM8q+u+R2k3Q7wrKtNhRCkjVTdotC15KJu8hxegtahi28dQOJpr3lzyftrB5ocwSkxi3e
s1Naq0hCDkhrOwyBQ+hneFwxXJJj0B04L6qHdA6r4qZC3PCUawkZz1dx9v1wfYVjz4a7gjwGCsJb
PCjwndlLZxXcV0aXdxheS3ChUGSoSZjWy32I0xR99KK5L/AREmRqMUMnJPb2XD110P9sCzettkE7
Tt+viajkgvR5w8NkjOekgtuqt6aU7S6CkpBPmld9IiyuOWP6CO9YZIJ7Pc7qURRLgRzaltAVEzmT
cWqxtUQjURurJrKAyb729mU7eOEud/zmqCPOYSJ4bPsJ0gzYl+TIgCZu30tPC4+Z6WYMKMYx/YS4
saZIONsrP7p2poMxNJuCfg8HvYVuH9zSc25naeXuGWFdO9P/Hg8UPpuMHI5RVs8homza7XVXsHH0
6j7Du8K9YeShZMo5i5Rs7VRV5lmNqCg3evXNhe6qddhRPk5dI57Z3tl3MQrPaybldAK3dt6ww+fv
llMs1jb1XegGrxefuqVlhWdHnbYPczcTHeNX14SdefFuTFWo+L2ebXxH/kpQac7XQrCU1/SEI5J4
3G9CTcBDbROJUU58QHtmBUH3nZFDsG1RA8nHGcPV8ox8oFbfmH0UVdekHR19lVe/B5tYo0MTU1r9
wD4fTQfaH3DwDDUN4vaEyXWjPBItd1cG19/0QTSD0SO+eeIYqFAt2S3Pj2snBfeU8xoKjbQdiGvH
J25/oOsjTAa7/jg7CfsMYz8PbcMqu/pgEtCltM0nzVSmkEMkUhzi1o527jxaAVZtHv0VkN+lLBzv
UuH+KbcNqrhXt8u8N8+l+byiWpt0XN7KUXlzN0A/tFHJzijAqHjHc35eKFB7J8GHPmk31CEojo9J
g0IFrbL3OFLRz2xZneokTQughDRREbVUV3O19btW3C6xYqgRkVm+jdIrv4pZup99NA0WSjAZfc9R
NY1bt++u2adBFv3MIS9ijvgRTxsukrDfWgiqObosBT2Ul8099nNyFwRiDBwy/5O0M12OG1e29Qtd
RnAe/pI1arAkSy0Pfxi2bHOeZz79+aB9z9kqVkUxvLfbLdvd6s4CkAASmSvXsqZyPlCkcZ5IZoL9
UAM7eu5Rqi8/Jb4MYUg7oWTiTpCB9A8Zmlo3odKPbzL36m+tqGib7ROVc4cEXfqnlmf1l4qM9vNU
STBhFXUU+QcRl1lUCkk07Uhsm+T81Zx8Q2xqEJT4ma3Qsa867VeoP/zbeKQ57Fg06PNuOs5pyCig
+SRpFQQj9YOgJ4WQtQGEoqWOuhKNW5qRbOfZJwmeBFJD2++o/wxzgnxPS0OOiZCbtb2hzb8wj1TN
x6c2QWp9///acc67vO45waNEKzY0+EjQG+ikuUNS0Z+TLrf3itnFd9MY0IMSQzJRa7K8wnp4juil
wQlQqkMrpQV+GMT9R0RqMSh9E9JkAY/p5ykCqsC+daz5eB34egFkSx0SRTvNQBNC1xdgbhmiFmlq
YwrxNEzK0mc42ejo+kQdt9Qfr5u6gHN1dFipwNfTLUvz7emAAGWVKTQ1cKqSOJRl/4UGt6frJi7M
mWNBD0h7L+OR7QUK2tBKaewSTGjlU2m95POWbP51E+cIaFuIkGiAygwaG9QFKhlxa1AwIdymgKs3
laS5cNXJQGTnUFuBBttnuGBbNnSFyxxpUsV4V774AEnOK4RK/KgARSJSrCT4hkiGN+Jgjm+ZfRNB
o3R9ZAsCTIGBZspUdAFsUse0giwWqCjnpJaDSYfrGpIK0oiycpPX+8i5j6N7OJ97qrxrWu3nKyYg
z/ADqoYNz/8St64GVDMh4aWE0X9Wi+7Q5+1O67bXR/YOFT+FkjsySrIgrDW0C6jNnbreaEkFGBJC
6HIzeM3W3PebcSO5MHO70RatnI2/cTySjx4VWa/djh4MOx6T7pIv8aQNdYittTE23Up3wPmO4GMh
YayA/LZMfemuEMx3UQ3rkatAING9tvbdyrhp5VlA6DHAzKoqpFFwbS1WVEoDMtW2M7jVVoy73/Qb
1VM9EkIudA//N27Lo0FsAxH2btj8a9QALL1g43skVL1yZQe9axCerIYA2tPPY5ky0ojvDUMfTzZl
KFPfzuDJt6cjnXyIaFL6jBvPfG52yif/IGW3ptuxAv+E7vOvtUlfiEvg5gvzYt992Fc9bCcF3a5E
UaHrA1R4si0vP35/KDwY50mr5m509Hfl4Q0Yi5u7pftpcv8MbuytKcsp4qw4nQhb4aCiGYXmJpOT
/vSTNCTgrbE2TVdvOqQikdcsvsSG6cEIDc+ODkS8hOG5/6E2rw05FfLSxyi2/kq5V0wHpxi9HKg6
mTAYqMuOoSKjE8CZSXxqxkMRlptObj9Psdl4g6Q80pa9oRS1Qgr63k6xGDl7XlZMRRZibeZiQ5rQ
jaSQYlJfiZ1PdfWlHIghG314aqTiboLesRvMTxR0yW8bNZhYvX0cbc1rtOQur2j6DYL7Mhg/X98u
l9aDT6VBMC0zGbScnK5H3cD2o9L55frtz6LUb2UidyPW6dsv7m2TRtDRdqW8+4eY5kEyRHlJ+wll
8Urfy9m5LxZEKKnYDteyai8WxFKp9gYj+OoqA51rSBvHSd2hCja9rRwSsncAxt6uj/wsCliYXGwJ
tZ6AfeSYrHF8gwwZ7HoDxdquHg5FuNJrc3bqLYwt1n40AtDwA8Z6AFXEeRTC6U1duczO7hWMsLMs
A4pcTWUxT5cS2CytqrmGSP1kbCk47csEQDYviOsTdxYNWEJ5ms5Gzm8HJpDFDg4sqW2lFoGlwLAf
p1z+Y9oGGbWs+WeereL1urHzMTk6ysOQGTumjqzeYkxlplVSa1i+K0XATgmxA61/xYtX4rRz/8OM
g2IjeqtoAVtizB/Ox6INVHQNHd+1lNc23mVgLXIQJiDZu69WuSZRde56xJ8KfVeiy4uGr8WgBgl+
CQetMBf1cKQ0ou7Y+z2sfdlT4szbPp9X7twLK0ZMRbM2Rw+/LndXFNmkhhXVh5PrZ28qn9Kx/ZxP
qavnwYrI65klzlZ8gkE5TCLiWKfzKIkKZx6blhs21hPfWRyCHv2dKtagAW7lFU8Uu+bkROWSV2Fi
IS6lD5euxlNrcj3WHeBNtnDnNfqzYvwZaB3KZcrH1jbrv+b9sP1LdxQWdQsXgf1GN5ZbrKuyDHlD
LBaxjiYjZLrGb39ak5E7c3pIrgm18Xe2Mu2Ni3GRnJzQrzBBKoyfxvKbUftkclauwAsrhQ16WpGS
Q6RtKcdLEbS09cAilpfubFI/en1jpV+m7vX6hL2rxC/WiIFQXSQChRzHWDy2+labkPJGowSgmHKn
yWCmKnjljumoxbdwRP6BLLMF9E2GsuzhHpzo0Kup/G1VOL5WvPNs39m8wEwy7BB2sx1McUp/2OVD
U6XOiBi9G6v6APAEqIad6dqLpvfpkZQJ6Su9y1cCUvbXuZvSkCc6kwFb46eLK7YC6NdrFR2Om83m
drO539ze87ud+Lnbubvj0XX55X632/E79+juW/e437uf93z53x8mDRQ/3c/unn995NfPfB/fuxX/
ni+e+OnxYyO+eJ678Z6eNgd+3h6wtRFf+Nvjp/gW8a3iD5tft69Pr7e/bhFk4E+3t/z8dSv+Ez7n
7cpuPfc4tO1pjBeMUzzzl83sekcylGohwJXWcZP6TZXRmU7ufPPlusudr7IGoRR7h/5WALjL/uNg
Mqq5bkHBFnhdX/Z01hm3GcClMvJK5891Y5cGxSbV6X+zdOwu1jbT+iFSHHJpSVo+0vd8pF0Y0OwA
gkQ6XDd17kYa6tymKjMwk0Z0Me4P3psEWiwEjqBwTKHF8l+bqtqQ8gKU1Gzz9o3K+nV756eQZnB1
QzsAQxNXlRj6B3uhkmilFodwucCnAmcNPLeU3oubUYIL6rqp84McU45joNlL2EIgeGoqasxAN5qE
9rreTo4K6XM36mGhHCezANkjR+ZNYE39LfCSVwt0yUrgJPb96RkFQ7/93uJvqfqZx4z9lID06RAW
6h2KjHR5VjfXB3ieZyDE/mhiMZklEkZwPfcsXqTkh0IwKxpT0R1r0JNeNQFggOLvVyL1CPTk6YPW
yWuS1Bc8Vew8XiCoF/PmWXyCLPX9UO/5BApVFi/r6f6AgFTPp6+pVf39Vqe31NCgdOMKU5ft3YDr
4SKaCXehetwo0o2Msl5GuNH8l3ZELuCDi9ZST4+vgh2KxptBufeBhsAd7FXpym15yUMcmPNQ5ZW5
P+RFXIMcVhJ0CmiGqlCeqjJ4i601ce0L240OVe57hWexwvl4OpYhTACMpjwPa1CdbqP1nqGODcRC
1Yq3KyJAX7j7iaWFJ4y0hNshSo5up9OvFj3OOF74u0VSQDEy9LPI83U/GjDcprRm+sIZhmkkfy2S
u/xmMci4o38dbBoPb+UlCh6onuvyoWoeB3UvU5vWo7uiv5FHlKR3bf05rO9AzHTOzkD5rfixsiUv
T/i/P8tiGnTKgH4knIfPMhX7oEUy/bsPx4dm3NG5axr7aHxO/Vs/7sEYbOGjnaaV2OCCWxEamSpI
TVJWMCCdrrkCNx6iaUxHWcsKBZOSCwsg0vWBXtj4aLVzY8BYQ9plmezoQFvDJUAJhNaxP2ph7ADC
/y6meVuZ4d+bErw3iEmTUjV50p+OpwqGSi8TDb1Sq/7SR9NT2Ri3gCbf/KTsVmydLx8hMtLcJPAN
UrfLWgGyWVUFJw5erEn7qrLftESlSd/59rezhxlehAgTc46BzTwdEjIMczlBhOmi8HcXjhkADqD9
xbTlGb6SIXq/wU83pjhaYOORQXlY/2LN+HCcOTrcbWUfknCJB8t+KimaHQNVk4YvaVtW8U5DWrSG
JTyxv+haO8bUy2duKylK4OUmix0daW42X1OT9/s94hPDb/jWnPmOvh1ICyxq2xA7ZwbRfjtTj9tR
jE7/TD5tgRtzjoxXlb7iRyjVnRtcZmwJyIf+pQxrWsBGzUSSRi/zdK9r8Qi4K4zqfyxzDl6aqI2/
UQtsj3E+dr+RGmiPdPyM8cphf75ZCNw1RzCxWEIRabESqlH3jREnjpsX3zT9Njb/g/8/D1cyYSwd
cchiM5YO/aVBQevaNBc/W8AN82C9/rUzwcHzbxNiiB8WWIqlnh4XTMi0VlGUhuzM8qxOSE+u7I5L
voSmF+7EO1UTj/JTU70R5nQSZdSu3cL9/q/ct/bQbjjutkRX+34HUcQm834POzoAta3/TKv5frgd
3M59LTey++eX7QU7azPdrN10FxaSmgRpPk1cc5q6uARmGiqgTi5sdm4DmADeHm1t+Odnnih7/NvE
4mxv534Y6B+0XTRO002WjIEXF/JwmOGM2DaFPL5cX9j3wtRi65I8UohicU6LKtnpdAPdm5POzh14
Fk3X1MqbMkHtPB1gPAHQBEUUsKqXhuIzwlmeHdKkVOS3BZ34Fu0viho/Xf88528gk4Ij5AEWDVuO
ZSxydA4CpmlkSTDD5/pnXQ+E3g8cBM0hnsOv9qysPBXOr/X3mh1MZby6CKAX022U6QTPKLjHrPoZ
OVQN7F9V1Hhz9SmOj5a6EoydD05ks2wqZ6oluIsXrwXelhpowJZj0p4PmuZDO0jo0vX3OkGmNvve
9bm84EswMrG2VOvI29mLTSub0FsojWOT00I5At0cbdhZM3Q0+Yqh832B99AzRWmQVAGXwKkPBUlp
SmonSyA7Iv8ubqw/w9zOK5fM+bUpSkE8i0n5iGLE4hVJrRHxFvCeELH+iAqZVhJrJ2nFyn44XyKs
mPTckC+zuTYXZ2lS0v8/RmHglY3y1pb53qdxfpQs2v3qIafT1t5fX6RLw9K4pslnceoR6pzO3dzl
Uy8pNIZbxUte0hYfwW1qrq3QeQ2HkqKli+QRKTMSj4slStWxzgpUq73br0hgugF5mP3bF2/rPa2k
qpRzZ3CoTyE3ZtESoGHrdEAhkZwPfCX01H29ITe0398hMuSStrk+ce8zc3pynRpauPegqSMtjnAz
0ZLwXiuuqRfHnrnV+JPGIMXfGX/dfv26uXe29w879ziKge8f33T3TnerjbEtt8b2zX2kTdYFV+F+
2W+fvcPTr1+3a7nR8914+nEXK0CrY4JEPfNCszgyZF0e7XOlhOAmSD5bxqCsROhnfuXwVgaJwltF
5+q2F8swDvQNxZDeenWsVlvTgFaKYzTaBgOByPWVUMW5dbIS2OLwxBrCjdQwFkMLY6Q6+0aJvCnY
wbGCIgao/PnVT+EhSl67dAQ/f0fP4G2YQkudexn4yHFvClXURD5K3afa/21ZR2NYOd3VM18UH8zW
4dmDyonfLyZhrtF2r3QhC5HT30wWKObsc/IGZDiIxew+mSCG9cAq0zgRSWbXHopCNR5hNEWpL6o7
/5BFdhDe1Hg8CtWwN22At6pPQlSi39T9VEIjII3SrQ33ne4pSUq7PMQRBK1VVmlfO4RRgh1Fybjb
XJ/zC8trODiUSZJCrK5ITH0IyFDQc0g2AzAbmjujFjJQCb2ZK1vswvTxACNmVXjywrG5OJuqpCqR
9BrQU+m6gwHgjVPz8NfjYAimRrgn0yCxjF27OeiQqGEcs9+/hqG8ayjzyKm1ciqJ6TjxUFtsPhtD
zNh5CjL1YX62K86K0Pah4f5KlwcE7YRV3XjQ2BCmkSquGRp/v0rv+Vzb0WyLBOFyAsc27xBtAb7W
Ohulu5lbXjP2tGLl7GQBNyKyxv9rZfG+mCDGnPsYKz06ezVIhA4qsgm8jCWv7PQLXkdRh8uXtzIl
kaXXQUqoTHYZpWDrkSkEp6vTNey30cqdeBaViQE5IgkHBg0izsW21VDm0tsWLSxfr2mIoNWTXN0N
JHK0jTKRZdVuuu7PdUc8v/hPPWQRBwPHh2gNRK4Xd+MNHQq7sW1vkGV7Gsd2R0i+4pBnM0mWEYZc
BccXOrRL/WK4q3KYK8LIo7HspqlkCA6m4bZUpcfrw7pghziTvAacleATtYUHolLRVFDmMywbDR5a
vjv5Lkm/Xjdytl6imP7ByMIBYQuYppSkjDcis+YpAd1vaEjpA4E0KY7U/xOO9fN1kxdygQ6AS+JN
Qg1dOctA9VE50IsyRrhG9BQO6g7+bG+s5Tc0fJ7GRNwz8hcatajQVZtIT1aOxjN3YReoMrTLOm8U
YCiL87eDaCilszvyBhkhiXaw3pzcMn5UGoqBCnCTTQp10z/Xx3w2ze/bgkocaD9cZpmcbuEJmQKL
bQEV4Tbq77LhWCpPNRT8KDXB23Pd2oVTRcM92ekymIkzZEvqq4hmynWMMl6m3ZGnQj0ePUlETHr5
oETQT/4H9ijs4kcUU84um6SeUeSBp9FzwvRGbb8FERqK+U7WVx5hZzuC84RVI1DhcCE1Llb2w80Z
pTRgwpzIuKbqE47yBivdPpDsl78fjijaEtirhGDWwkGIKOaQqA4Zh/i7YvxClM/UfpXhys67tEgI
WaN1wxYUfU6LwUSyEnYRbXqBfGznXzNkTcH4GPW/rg/m0pwhqmOBNOH5xVlyagbpLy5Q34m8mENr
L0VGBh+hjkSagxbwyjtvIawjcBjUXshGcDDydD2LJmPKoIUVJbGnhoP8CrmVg8gdArhP4yTTTDLR
ywKlsaTKPxskYXc5zQz/ILsysx9i2XqE8aXMvH7mEbcHUSLT3ID2zq/Gr8eXOQzSN8tqjENF418O
5zVshW3g5//BfJFMljkh0DkHOnk6X1VHxDfICGB3+rTxQ5runOIAF+DfX/woI/3bzOJwz1UfcQIL
M+DyoRs6BK3sGUkCe8Tr9fW/5GbgccGNgO4CAbTYM45ewQaqE192mQXaLB91/YtiJ9Vnkhba22yG
hNjXLZ6f70CNRUlJIQh4v11Op7CGiTSZchRy4USPIRFSQrgej6xZP+8sFRbODm7aehvmK3N6wdWx
q5MM59iDy3gxp0gY5b5U0r0Gc4mnJcamaJDHQ9zs+vgueTnAeoVMIhkahSTN6fjMZnQMZJwJ2lIe
I2VIMvzJsf/R620C4wp1ozbaVv6NFuz74hW2ldF+Rkgn7H+U5a0uuqK2Y/dAVv/6x9KxehInM+tg
8YGr8WgEULaIvOAbqYyIHmCoKva0tMNI0qwt7IXH4okJ8RE+nL+oMXMoN5go34AiwTAN4Vd/M30d
fo7f1qqfF25pQ0SRFJCoVfE6ObXlzNVYpQW2bA7Gibbb5qFVdSiINs0aLOmS3xCAy+L0EgfX4rwP
LNMMYJbhIROUBygjNkFiHOGjXpm+y2ZEjlQ8743l7TUHeqPZI2aCAqIuAAVGgliK9nDdDS7MG7uc
pxKFKm6WZQDeOLHGMTrGHslhmAtkROM5On+OedPSDi3nKGoN1UrC4sIZ86/6CLloUtHvB8IHv5Ag
kKtIntKeNUBWjtp0RkJxsrODP2QrQfGaqYVb2DOFoCoh3ZsUryiEuXTk0Yf4NdRXdtOFxToZ0mI3
IRrRGlqOHZrbNkHTbC10x7v5r3ULKO0jjUDKjYwAwejidJYjudZrOjOZOXvTKfUnH6oqiIl3153i
wtmgO5zFJq1HPMyshRmtr4s47gRrR/xlMGteE8/XDVyYLgGksXmlUEwEdHK6W0u/TJBpQg/cDIc/
UZvtCqj66OpbCQAvOLcA9tFhQmxBkWFxwssw3IeSGZDVSIs7qocALyAhzn+B44FEYFrZsBesQe4k
XkfixUex/HRQ1ItQg9aS1NNs81Ym3ZX11sbsGB9IdatfWaMLUygkUXiU2KTkEYc5tVb59pDR5Jp6
wWzfyAZlFNvYqs1KiHZh/1AjR3uJVifxqFyMqTMg9HEkKGbQ0tuL9zL6he4AeQ9cySuLdXFAH0yJ
j/LhVIh0SBEcE1Na7bykkIgg42rMKCEivv79uvtd8G9GxZg0fIIVW4wq6ouIQWMK1leUWK2HSVnr
ElszsRjNZIR9UPqYqMvR+TwHNfpJUxB8vj6Qy8vz74EsNmo40ToyO1ixBzg5Obp1yj6fNSSfr9u5
6NqcOqSXSW0B8TtdG6jZ5DkXirVRpT8LgFbv+IdZDWHgTu41yV57c196/4pT7v/bsxZR9QRDMrww
hZBgpMu9qUPUuPsAgQm1+ub7CAJEwT4skt31UV60KoSUSB3yGl6GREMaGE0QVSlKlukNxbQy/a3S
j0THZaYpHnLI182dA+545VMG+j97woc+eLw65FaDwCNbuFe9CUZECcpNRZe9YHoejIeMBKYBw1y8
XbErLr1F6Hdid+H+ugJXF2JBKfXBeQ9Hll49TRpknfuW0QIzKprJg+1u1zVHZBSuG7/oSR/GvNgX
yGajWZJhmyoZngO5qzxKj1MaIEM00OadrcQ3YizXxrrYIfoIY3NYiLGqd4ECu3UDfS7MEtdHdXEf
fhiV8KwPK4neSNDVwnMmB7p4o/0+NB2tk0EMoHdNUui8wCfchmwYXZmE1+CVT42lbRr0jU7aDTbi
kmov/IuV9ZaLUkvkv8SHonN1eClhO9LkowyhYfzDN02vD772xcr5c3F2bUcXFXXwt8t7vFfBG3Zl
y5slan5nNoQ5HZQfqR2s3A0X5/eDnYXXIHBPXQLdbhTsIJmdVU9qIaWav0Puu3LSXTy3aQ4hZUsa
H7DA6eQGFZEpvIr4pzQ5rlbAIInGw4qRS9MmclPAT6mln2U0ycUJcT3UAzu46SB0v4eZ+rZr7de/
90ryhwjD0u3Gk2gxFqvspRDMgaA7NvMXU0aAtIbJ9w5NdO3VyJIv181desgLgVBqSBQo8M3FLRH2
gk0WmVMvhSq/b48kq4r+m0lyf7rppNStrPt02DT+7rpd8b9dbnGeYyL2Ys1oMj9dsgJxo74LZC4n
KbqDUE/fJ80ku3JhNI92exOmr2NXQHS9hs5c2lVVtKVpgHEckn90zi+Ob9Op0syCD8szY/pyu11i
3ebAMA3TDeAq6wo4p9bu4eU+WJoUjvXhnEEINQ7KQNyL9biL2p9NtC8GbTO3P69P6VlLzNLQYsNR
1Z8iS0RIkwGbXD7SbzsQzFo1OlecajTSwL/wU0NDYBjybYwEZ6qtNr6LEPbjwi4/xGJhddK39iAm
uMl8iBD2+gBA2/49G2+V+RMiKgoqXqLvm24FCb+MA/5lF0IEwOh0bS2b3xHsDBMdJjkPSthDACDE
Kfw7NX6GISk2f8b95vpki2GcD/Pf5hZzDVxbMiUdc0E4f8mnatvr5k3ZiR7bLHCVv20HeR+dgKPS
/YZ4+hLQG7VR7NgNsRxgsM1UbYry0yzv42mtn/zisGgm1xT2BkmmxekTRvCAI3sA6072LDZFX+1H
esrt6t5ee6VcNMUtJLJZAgW1eAuVdRYiK8v1C0QZkOlBg0WQNKn/I/rbJkwxefREcrhRZBbVktMN
GE3w2XRTTTjRIgYAo9RTnzzIqH9byh1KqtcdY3lNLI0togolSsogtDCW902+72NFBk6mc652dKj9
d6YWR3eSzJWeKZjShk/W9JZKj/KcrNi4dHg5eAKIOKoyAP9O5w5AVSYXMQ5RwsuRdIUHXMClDuo6
/9FoPlgSAfCHYzJGJ3lG/5od1bauJHS6/E99/+36lF06/j8OZ+HfcdXrMmpWPCIhl6+0z02FaI6x
V5SXDLrFZnyoqu11ixcnEHgfKBeqkcCuTofFZROAIRPRVgi59Q6m7Sh94ZK9buXC6UeimnSJTBGA
tPXCylhW01TaBCeW/ke1tn29KY1jzwUqWxCWrwFtL2xdCIMElAiYPO/7heOpzVg0syWn6HH13hRJ
O/B6L7o5HuCCus0CNFmvj05cyovDlmelqCSDwqOsvFi1WanHTtOYQ1R+toNpb/1gxcKFXQuikC53
Ai8atpbhSN406VRrRF2h9L0MPmUTgiTpX2IKOBlObCxOBj2NUAND/t1DTtGdWg2SNmOr2OPu+mRd
cLgTM4vFGaLE0IISV0CImv4lL62OkfYseoz+GzvAg04de+b9qwBsIcuk924hPyB108Ul0u4rrv1+
ty1XX3tPdfPlHCoH1bNeafDYe3NN9QsehamEI40CycaHNTfc0A0ewtPbVQ76NLJ+DFHOOgKAd+5G
u+TzpbRAIddeDXvUq+IdNrrfOak+uHfDKifadHzQRnUsp7fROJOwyKbER/eFzWYd4D1IZc8uGmTs
0xKRT2kev/jITX2Lgya4c5AI+g6vseU/JVD2f9O7CbGfUAprF1aGYA+zv/nLj5L50UpVeAHDZDC2
cGt3iO1AeBV7M63m/l4IT/R3kK1J1U5rEiVETjIIv9RGP3yR6krTvLwowm8lLc+RKwU+ID27VfuD
j9L6bojreK10eek84ZEDit4kG0Whb7G4JbdBhmqh58OS3Br7miiu1A9jBZXVNrM/X3elS7vvozX1
1FoQdxHaEVizKtoERLGtDV2odlY86dLO+GhmcYw0yYzTTJhRtF8KnAjIvXVvEDhfH8zZi0rsc8DW
tJIQqqEBLkb74SKDgDN0tNAkAq7eSm2jZntNf0hCypXlrRTvreLBqR5N8+m/NCtG/8EsOmNwzVpG
6vUacAa6M7LPKSlzuEkNo3dl/aGRtqgESmvtvGctCoxXPFhBgnEy4y6L8cJg2UoO+q8ecMo3vfg+
9yPc7E9B/0+XNDdmMG1t4mJRbxvbT3NiPJGuPM5hcTNp1v76JFy4mE4+ymIO2tpOpVbho+gD/eBa
YaDbXW7oaQq8rkiOarFWkL0QTzBwAXEShF/WEkbiI0IZ6dmQQbJuPhcphV+bciZ0nJ86qfgTgMts
pua51O1f1weqnG9Q2I5o+6dbAbPyEphpBYZFiRqdH3P6xwDmGirZqzPkbh+nzw5Sg4Et86LvQcTX
tFQJzEngtkb03KrPehff+8rLaEHHpRnH6x/sfAUIE99RQqLHG9adUy804OQH9QEOQFLKfTP+kDIw
sPDZR6gm0na2sqMvWhPsDwL1AMZtcUxRq4phMlRyYHrFZqKF3aC1NJqKjRq85tLazn7PvZzeRITB
IGHBjAhI3RJVNmd+odtRlnm7+Dm7h8zKO9w+3W7+OJvDWnPle+Hp1Jb80bPsxfVqIJcFZ1QPVKaY
j74sqL3szPLopm3vIRweB6/M0aiI58YqbpJQ8uGrT6PI68sm/ONPmix5LdS9YIOz/lFWEUeJYYGE
chuSXZViu99+CxNjfBUyXvSL6WF1g1CVcTPJcvooxwRaeVCsFHYvHY1E35CG0fhvgMxbHBVxMDdt
2I9Iokl970GVfy/bjcGxr38D34x2Rp282GXwaKBxXCWaCxf3n+v+eXYHgFyjDVrmB5cbIfOpf/pz
MGdWaEnIduWuj/zi0CE4tan0lX1wFrK+20F+SSDbIQgWnvvhNKaFrglVOqXcunxBdJiK0ko5THzQ
E/9YGFhsNDNB3CErhIHxGb9QlCc4sq/P1doYFpFka0w0hraYsMNgZ0DZOdPX/V+ZWBI0FErM4Smm
qQnpAg1eZWdlHS5PkwW8m6Y90QV1ug7+qJo9RXPGECOGOqB88Fk1/z58AZwMbY8lg8QnJ3RqQw+t
WUImLePxkH3RtHDvNNarqaQrc3XmutyzQAgEaBEEFFQdp2bmIR5No+JEmAaiR3XXo5zVhfusW+u2
vnC5gCR8p3QiXwLUb2EJYQ5Ys+0p8yr1GwK1sk4RYoOQRzbf9PI/erfzUYIID1qFqGwwurL2kEZH
1CZlzVP5Z9dd5GwFCfDB8EKfY7CPuFVOhy2n8SxxJpGxhUSggAx+ymHyXrlILhy3rByBBwRMNr0m
SwofCd2iaQzn1Nvs7h9exI/PkOR4N97z5B5C93BYeQyeLyYFAwM0kgxVF13BYtQfzocu7C1trIjW
gjl3lWgzGt9V9XVsV06Jsy0sIOwfzCzcnweVVjUFZrKxcwf90+Ss9U1duIKxQCoA8k2Bll8cdEY6
RUpmYKGAanSS/8nnDY358Kdv/XxlL18ajKBSo5pK1MN2Pp0z05x9XIGYB2xQ+9jCyX83tLRmXve3
C5eUwKvTyy56GyjCLJbGzn0NQTy4t4PcoVFIo2oVWfMDFG+uX4TbEu3xePo59tkubd78ynhesS9u
9pOTnTX7aH+xZnEgGb3Z1hlKps6ur3q3miS6m5Tw0+z/qZtoN0k6yuW88Me1NPOlxQR8QygrUKT4
zekMFwVc93OOEJeZI9fd36vZRjxcIMyak3llni/tgA+23rvWPuyAaNCQdRTyqNrceh105sV4q0W3
9lr+4OKYqNcBWheQ8mXqHMwS5ReTN0FGXlFBytlKd930KW2/59J+ZenEwXi2dB9sCQ/+MKaxh3wU
NdQMBn+AMPpvWeG9fDB9+HCsnzM1mEgHNbXr19rEL4wRQTyHaiGkHwxx4bLQEEeNpRe5N2R/glxy
1ZygSnfl+MZaRSJctEXmD/cgq86P0zFKQ53lcVfSqKfCfavvVShWYDIMKZ6jJHN9Qi/4CP32AM4I
F1WI+BbjKtupUgNUtj2n2ZvK/UwrWDPCOdC9XLdz1hULqe+JocWeK7WpNtMRQ12GCtX9XEJM8Uu1
tyN5fKtz+/yWsqCsvhbF0W62XfJ03b7YVwu/Ab4taCiITIHCijn/4De54aQBD8UcxYBhI2VCEdNE
O5ibwXrOm9JTtV+JseKsF+f2g83FvapxmqqZjk2kgnZOvFMy/2BpNwb97//d4BaHCu1gRlyOdQ4d
Q+yCi2NQk4uep2IgA6z3HpJPkf3tuk3x4a9M6JKKnVhiorbO4HKLNPhN26Cl+X1u9I1ke2NcH//e
2sdH72L5phFhSyo9JOWKaKuhfJ3UdxLJ96Qad1WH7vkqSQ2YqrMRircoLykyosA4tMXyzUkbzkoH
7B5OpKkKXbOoLXs3TGlDO0YJ/m8/oSF1W0tBU2ySOlRelayKdjaKSEfYW6zoE/I59p+8UNSfXS35
N1JkBscpnayd02tK/2Oe53GPFmL5iAKdeWtOqv41H6p6XzilTrMaYpW+QM7K3xFCiL6bSmzRblVK
5hcy9bm/sfVcld1WzdsOHZte5iqN7F7bm4OkPw9J3DkPiZMXMTfMnM43gcY3HZ0gM5VdhljCV+Qj
UU8pSHPChpki57Uz/cz5XRa+ORzawEBfwfclxO6dSVbGfY14hOVNqBKpXo2eTb7N+6qsdkGVjcZR
QsvN/qw6YRPBTKWM41GHLBeu7r7JkhsZvVSmq6MVbci0cR+HutM+wJoVtEczrYJD65h0RNfOmH0L
izl9GOak1EHGN5axQ42dRjrVnvxNaaP7gZT71N9nhg3iF/U6WhXSLB2tfaYhfOOrdRh6+RBYd3FR
WQVcAorFRe73BPQG10fiOak+/WpngQ5NS3My9mVfWPUjUpdKe5xiuR02em4htRmhY/yMNp75oKrl
GG3HvEjuVSTkR9cI01HZqZUj9ajV6Pm3XkN7/qZ2ysHwpnlWdk0zoTTWZqb9lDrDVO/aMOYDG03T
bvUZPrFdnMrkk9okLB+sWc+7l7kYiw41tTKvto6VOc2xLVv5p6x00172wxyhNlRnSFXDwjLc1nFt
fwthAqVFxA+GvTw3E0VeiDr/oZ4TVV6cFe1TP5Si6bEwoxentWrFtVQpfxtKY/jVh2b1tZgGGSW/
NDpUaNXedlKSSWgp9kiIDk6PJHIom/PRSUvpJXGa7LMz9lW3GcBBbLQsrG51xPkCN0ot9RkN0Hrn
VyoEVe2ESiSw8iB5LZS6eqwLLTVd3xmagw1ToOw2QQzcLJ97/4eRReNbUUmwv1GBn/dARGQ6+qw6
6zfx6JjVtoutKqRgrvgCf5T/yOY4OZixpL1WSucYmxT5pd9khRvdK2PL7JEHzGbZqwfrRxAaKspk
il88RbVR7mvbgA1ACS3roXJydXIpU6Dk3kcOmZtODqxgC2RsIJup+fEPW1LUbl93uCbezbmdmF0+
7AYDLWm3VqIcCawW3jGeGVChznJATdDkMXAvwcwg73I2609zgtzCTaDtK1eeVGdHMAkKhCMg/xZv
Vd5up3eaP6hD33VoYBeTB7ZVCXM3NFUvlu/t+Imk6PUj+OxtIKwBc3VIxVKVXEZ5YWTkTepjTXJ+
NFngDfrKS+qMRUH0PH60sIjtIDlsqyKm8o3Y9lt0SI+7+fAbacCb8jXyfvYuuHhXhuq/3YUrQLqz
6OA91fPvnJV6OpM9xwwwRZIkKMahzYSC9qemeI0n0MnjCBTtUA5reZk1k4vFS7OBZKBK2iSYvqfg
aWiARi49TxGe/tGjj+74K1eoiOROLuzFGBezq3Zz2+cJYxzHT7a6Q4n+f0i7riW5cWT7RYygN6+g
K9dd7bulF4bUUtN7z6+/BzV3R1UobuHOXK1GownFKplAIpFIcw5exZyI52RyV0JMCqgKNPhrjogR
g3CCDqALor/K/sfgpG/Zdhx9yQc1kN9u6s1tm7xq+qQmg571v+UxUWVdaL0oV5A3eNKz9DF8yPZT
aoM5Un44gHnsYDiibzgcodQabinJBCNqt6SRqdOMV5g6ITjBGxCJW/uhtxPVILpxjISG1H1M0tYR
a84Srx1D4MrgZWBpKIuwKEBSmOqp0UBjI7ir86PZ/tO0yWlF//z9TNQTDmCdxJAjjvms26oyuDMw
z5a7jIcMwdODno+zgLzWlVADgiqcF1jScmkTiLw+of9iHH+rwrbLN2oPND6A3oMD2DZC53v8uByG
zSf6ZaOvYg8+RS/3qteas4BcsczzLcaY8DKNEGuhff3pMf8SbYQsCML347f32cm3r5aTa5wnwBVN
yekk4DBg8A7T+FfTY73YCyJK65h3sEi90z5lf/bNu/qrc14ekozMxwhnAdwlJHkV97rLORJXGRVq
NWfSGQdaWy06pQIciVkDt5BbvnWka8gUuIIvv0ecI3Catr06gMAcxmVE+9rYTsQSSLyIEaFrcqi/
6jfZRnVwr28lf3oqP6YdONLteg88AJ7NXo0m0EU2AIIKBgX8uGrsNpNlWsYJak4psOE0p0LVNblv
FFuZt5XmJMF9zWsCWVUWbCdwcoCiQdKMeaG3aTD0lQBl89ztXeAK9aT2i732BJqNw+yZnvU4bhBR
u7yOp6vnK1X2TDDjW/W27uoBgTtJrfsOXE7SCyj1EOpwfPiaIzgXw3hT7CWCTxliRPmbMdJy+u/b
xrkaV5xLYFwaBvcD4KlAApLPNZF3lac+dISEhzZ0MDtKXttN4T8qW+2Bdy5WlhCYoGifwbAgckfs
xKA8VZEGDCbgwrWvEkrXtTOr28l6u63gys0OKbgMaMMYphMZh6Mk4F/OmgV+TnULlBqjJkUPT8SJ
Nlf2iRI2YKAfiWgZp/3SYYtBYyiAgcehs14t41GMODN1J9jXi1ONpDOm9jSMCGL8UWVnDAap1loE
7kBom8DjBIbNo0JMP3ECD/giXrxP3W6fP6p2CMarzl7eHkYfrLeICgsC1swjfM0+cNX7+8Uv7HIr
k9B5zThrcLXSzCfSNTq7tCIz7gSAfEe2Ktyn4z4F1FrwT48DRGAPUdi3QIYLiodLEUMoSQC2KiK8
ZA5i9qQqnL+fHid2lXUk3oEqfKKBYeJOAWmCGGzlkd0pX1IDsu3dGOGhAs5hjqAr26eKnAli1iq0
ApwLzPXbcrmAHngXG9/VzBUbzpacgIJYhU6xEIhEKB4O4z+yBZlgpeyhkKO/TcRwq0PqKvffKwCm
osLgd4d4N9j5Fmj099pj9mRtcwcRgC+8lC6vN+PqjFCaBJQpUKjB5A8KT5ebpwByB5AGY4Sxqq8u
BvMjr09zZVEvBDCuLO8SSZ9jCNCM4xIARXhboU+d18a1YiMotML2APkEvER2YiUN8NLWOiqlvssC
DLXKIBsubTNDEc35h76LrtgfUSxQCOj0SkWaIGpaHtTS79vdYHICsjVt8K4E0IQCAhgUOC83JSsj
dew7BZuifqoVMYt90NaEdu6kHJNf2/5zSXT3ztxDIetIKumQVGpoEyrQ86HywryrtwfW61wEY2FW
YYoiyL6wXgABweA2kV1kxdwW7OIyEeA3l1+3N+j6ScdIZEwutKZWyiZIbAQvfhMsotq1XezDQ41Q
S/3U/g+Ue7x1ZHxgJyy4IlSK47YrhDuA2dT2b8uebPEDrObaTKTcEZzZv63oim9HcQD2jt5u9Nqx
9eJuHIdUbTUQLCCbkr4CKzxpON05p/op46sgAzAFCkwR8IWMKWKwcxmKCThhg1PfAwmPmDvjmD9N
BHldL/nSnRA8hx0Bbdz9l+KO5B69v8S8z8mPkYQ/b+t7/WIA1tT5xzDWajZ5q3WlEdkzQEM1At55
dSadsxxUO/rZuYFXkKm2S/Aqysh9k4Bz36+4sgvxjCUDHx4k1QHWIlN+myoQYMCLnDyVGJS8red1
4wGjJ2PASVrKdQuIHnsGMGpO2vvGk93sBfQrT91G2iz+62CrXkYUV3W6e8sHhvoG9bB/iO4h068A
Fxrt5EQkz05Rm+ZolUZF0U8FJ1HsBKGneVxajrIrJwcNApiCQMFCBpMcc7v3sSLH+tIDFK5DB9hL
nL/eXszr1wjUOBdAP+DMxTUh+q7iDgK6T0xlg3Ql28b70DW30c/lXjxqfmjnketaWx5Q9akpgD07
55Kvzk5cy/UAya1bZmT4UL96fzmCZkOytTvhe31oY9zrvAiet6DMIRnkvohyCVKr1Gvzh676ur2g
16eAIi2gG+DULHcV7sXRaCltE6L1PpE7IGR197Qo4g0BWHRNoeMN1187OWSMaSsxDNBClxPzVBjy
pLHMGtM5QfGwoI+kfux5ic0VvwIZGDyl7EOnubNLEzG6WkAxClkW/ft0xIREDcR6hPDDJvQNC8yt
i+uOzkyA1uLwwOPXZeMthNZRwLZiUvlStqk3kxSbyOCmm6Qn03PhWXZkj24LAFJbAGGu9XvR7eUu
9KaFtHseW+uKkUL3P/LZlJOYxJWiTpDf28GjsQVIjGqbzmKX/uhuF3sEp479fNuCVo7kpUxmT+MJ
CbuIDr5HJUm2yDrujA+hJD9Tu/6coLwTuWCTf6/ueAmC63FY2uwBhwb0RwCuAFHwcrUrUCBX5gwg
mTJ+NwJbjLf1sJlCXzNxjwkPQ586dUcKXUQmlHNbXz/qUYXAbQ2oLEQ8uLAZdyDOAwpAC7Agk4Pi
JNvcHV3LxQWGhDpR/OQrfDHuBtOeieFMn73ddxxPu3KXX34A4xliS8+VgIJRArneEzYLxtwO5ld3
+PhlevNucsL9tMeomIt5mpIU+/RFRROwLe7uu8WuA4KOHM4XrbqSsxVhdgNPsWmxEmDT1rOrg13M
aLwYEXsocF5c9O+5dMRojAcKAMUoQrWM7UcD3XYf9D0o6ePpKEUthjC8sXro5darxh+3bZse1ytR
AFzS0fyJWRm2Bz+twWcbqRBllr31mIIX43HM2v0ypw2YuNrYlufxp9LO0z5FDfG27GvPDx8iAkQI
JDIgt2UB48dQmYTGxHJqAJ8LjMJtJY52NPBgtQNtDM0pYK4QwwaXxydMaj0r9ASNfVqPkSWEYEa3
T6v4vTNmoPx1toGK779QCuU7yqFMu2mZU5MofRwBmIIi1jwkZkU63nzI6rmkBcL/SGCORZYtVQpw
BXgjBX4XQ6ZYvc4ZfyzEBFmKi7k8LyFv6Qty0qH9S0TnBkfFNZtBqxaCIHoDgGLoclVVcxJSDOmg
iBcjmqXhtHoMH0bCzUKvGsiZIEbTWk2yTI4hSHvODmgxAFkqWtL28Ta33+VP2TMtwiO0WL1fzpVj
zniaF4vW6pCJYbEXcSfa6rce6/nbPALnnowk/8kjTlhbTqQyKPCPhdiOtZjBkPPkBHmg1RpRE7eI
nMl6wMiRmKB1BFzzvMG4q/sMFWYROVNAueHgATeM0bG2lrmLlV4jYWsB4nLpjIMQTR9Cq8huCmR6
kvfmuwBGxfdurGanS2bVbtP4KVSU76MUvilmk94L+rz4KdjTSYiiCCejwO487WCmYO0q2nGRdWUn
jjNBbAXKiY3W1Zeueh+Lj9unlHUM7N/PvFiKvI3UPJKA04jCqfBmyC9T9pjluFedKuTFLGxIyApj
QiY1KdSlwv6TIEOBKAJiReipuswBj7iKFagY9CggM4aBPTTXM7sqt90ANGlZJTiyRDXetPS7orwK
xYSKwiGVX+tx3w6eGNzJKc+Er3oPIZsiOYNqzEJ5DPC9ly6hMIYyQ5exRmTpm5Q6WQDQlcHFILeB
rsrebdrR1jTED+NrkLZeYN1x8SRPadtzX//XJyiYiwFxL3D4GfUFvdTNaYBRG3PlSpWTBjW6tXad
CholPC6EYx+lyBkBBka3p1rCNKo3ye7Su8LijOqDXNlttKkBmTYHJJVHu0v8wXgppuexcRQxskUB
4Z4WeaOp2nMQoJfgWW02My6QyWxI0f4AY7STCndd9T1Xf7fNs2UeVQv4FqIfgnoFMMJZ/twbu6Lg
gRpeFc1Y1RlrjmMjWIoMqtcol2Nqk0yAHAxnDBgfp94BdZ4zJ08YfuGEKSuHCJv+Z8WZTU+mSRCy
EWKH2etHIKNjHZ9RfoCxhQdA9v/Da4fRUqEV0rOH8TKOqdmGEFfO6Oma0ViU7WjzSDfYsoTmwfmX
aPKwRFaO7rmKLLZ9XHWDLhSYRNUm3Q6rhcjglIsXbgZFxrdfGy9uVMpPQQlsL3UL5jnQcalr4Feb
bMxxkCZ4LrLflraT+kfjVCF0gItRze9jkwL9w0M3LeJ2MgLfRM5HIgBIt1LuxslvxZQIQuXe9pdX
Y4N/Lf6fD6QO+2zxgxwktKWExddCLL65SxbYvJpDHM68AZKL39kskSaTXSN8WOLvZQVuw5x0YuEU
kwWAhYKI1iNIzYhYH00McjbGvdzqnHjv6vY+fSZICYHpoBhAsGWcANAuxXlusY7hIjuCYVvpaxxt
0domgxAnsUJHNZ5MQDpHIbHq974i/fRLLU3Oaq1azdlXMOdRroPJQFEZEHNALFCDXzXIsQrMfNze
kzWHD5j5P8oy509EyJ5kwaiRsbGUp2IBTAsYHrT9hIqoXVlWh3cRCrJpIAOItEDSCG+KniR9gte6
EpscwLurrozT2usonpl09gKgnZcmMojWUhXSpJGsfsxlL2q2ipphRjEnhuX01odRfhOx/0BWxD8/
tKl0Revb2IAr4uX2wpxc/dVpOvsSZv3B3YunQIsvaYeFJPWmb1VSpPXelHdWAAy3xpEUCul2FNsn
UfTC5X6aX1UhcMJk0wP4OElmIve7BvDcrenmyPQlsUImtQO99Iehx8AqrPzb33w1sfPX6gHVC8Bs
Kt7d1EOcHTBMtI4Gmlg1MKl9BLJvGN8EJSJNq/oTaH+CYbE70AGB0VPivbNXrRVbhglssAlo7MUZ
moNeDvGikT4b0aHZodc6F4Zfaod3xW0l2ffzXzr+kcTsS2gGgao0kITHDfpMwacbeZ02bfVe59wV
PEnM0ZBzbFqQQlKoiE6Am3sp0PCaPWDu77ZKV8VRRif2VlKL2jTmCF4wrmm/OEFhBb26gNFanDx+
RH+UK8NVAlFkEe4l0ZeVXRjvVeTM+rfM+lCqN8Nc8B/fx/kOqNek6Y+FldtJ7ZbyGyLf2Xq8/cHr
LpIi0FKMGHS1Mo8qXckC0BPgg3UhuJ8isF42xmNIO7i7SfFSWfUmcQESqOHklvU9DT4b9N/bVRD7
izXgQcLjN1+3/LMPYvzGEqn1hBSUhjTW4pVzZUtiRyLrgOFj2xIqIILuW/Fh7HRixM7txVgxfSQG
KEcu1gMj3YyZ5HIujDF660nRRcA7Fe6CIXO7rOJUJtZUpAkIMBohRMeALXO9C22KqU0DF8KkCYkt
hNGI8buocvK5A4dc0Aoe/r+BH4BH3gaDG9ot0hkjEAPqwbcVXgvUMYMKsAd0ssBPsxmRTAnmJMrh
ZpKm/TGFilNa0pvS6Y48lbZVas/oc9+aYnqwxMHOCu0pWtJDrKpo7E855am1VYERUnxnPBrQ8MxY
Yolpk6zKcEiTVG6PcjIjwC67T8XCqAn+AA1gdR6/hWFS7KN5AezHKB7NqOfNJF/VX3GEDYSl4in4
whwoY4BGX0qBGkka6aYqdyPTqh1ZacQDWtojMmghSjDFONqqlTxHGZAT9HEBI2Csydi6HhhfRvDE
2SUJzp65wC52iYm2+tTK0JsHu+wp3KjmD81W1O/KxSBWeFRGwM3lO0M79DnHOayehzProH9+dgkF
tdJaBdhRCGiLtxlGzeOlcMuOhzhCP/9KPVpgppECSCCYBc8wzyjFVL002elSaFu8keE108Kw5B8J
zE0jDeociwUUya370HiflG2bb9LxXZke83IHWj5VPow8bI21d9iFVMadgColjJAdQ5BsvErLeyAE
fibuhOKhib+yDqQ2oBri4caubhmgpWTc3rBiFvVL65Be0GdoqmIqowjUTS50pCwsTnaBLtjVlp2J
YRa0EZtoNqiYKcztavSjFLPRroJ2UEUHEgcn/bN2JJGO/qMVs5J4DsmdUME1pOWDlHtCcge6tDj8
nUXovVXcvEDMYJfFL0mVQN3OicVuLym6gS5PQZbkmdRluJCUNnJlU3ioinw7ZOa/OWx/64genUsx
S5YCzJa6v0p7artjon8sPEeyetDORDBBZRmLkdhP2LUUvYviWNuDwHFVvLVibra07EQNnGHwVFHk
K0B0maZwZ5Wte9sjUo/Amh/YctAWCfp3ysh2uVZhPQk5qlSI6BvFjeuEBOadVANjMd4LOo8AZe39
cHExUaXP3GCompXWJtiZWtoN85cWyZui29TlBMTdBKHJUVx6uwY2bWNkRDB80Wh9c3q2+k2v/bLU
e1H5VRq/BMVR5QerK5y2LB113AvGD5RP7bSTOdHuyupcfC+zOki94d1b4nujGqkRWUcvcVL3wzbN
gf4PapWKhF3SckIJegSZLbkQyniEMJdpryaE5gtS1ikZi5k0ceGCHcruEwxuK6+m8Y+hef+6qylO
ErJ8qLEzjkEtJ6XQJxiCBgDCdpdkJmwafG6OeZ8Zx2JuvlQ9f2p0YXvbANce23CvfwtmsYzCQcky
rDJ93b704ze0H4aWiGnJl7LZdgmYUZfHytjX/UR6jeN7V87YRXzCrHQk9y0SmxBN0UPy4RsmN+2h
4BzkFbaoyyiIXVldr4dghpQEHn1AOTme38p5gXN3FPNHYwKCC2hDOkikUXAWbUzoOAsQFsr5uUo6
J429svuQLWRQM7IsH5zVXwmIsAQoBSBQR6mQzcO1RVFhJBUhWtm/TvM+U7ZK5g0Yu5yWTTiDeW2f
q3bKA+uQqX+8svEzsfTPzxxBuoBcEjOMyLBYSDKmboqAMM5itwNRbdM6QGGxy+DHkPgSwBLLDCjj
hg3uODKHfiY8AStRNuwABXSkJztz3/K+j2781eehyRg3P9BErroDSvC+1pGAVdHV0UlmNCZ0A7H6
h8DYtum3eeGYyBWmzunwncljDFEow6yMWywHgG43SKZIMYp+kldV20zYxdXrYD5r2l03bqIJiFTq
3WykJAl/J5MTS496VROOVaxuz9n3MCarL3ouDQndHu2j6Jdtky2eBJfXx6+yAJjptxkdAX32Us/4
Is6NtBbsUf7A/yw+24iior9xkhQIFxBwVdohCypMd98FKIjleC5Vv6zoMzE46Yb/IhU9bphLA/fO
KfA9s0gBl1BjdApmgLJvVoYBnOIjTDNi1K+6ua2n1jaMZ0EVOMqyhoaOTR33Lijb0A1CAXcuz8Eg
juZYCyZ4UMStlsz2CE4L7aBIb83wVJYcd3f1RgX7CuqglAcK1OLXM0BAB5aGRUAD/Yf309v+fvh0
759Dh1eVu7JmKsakLh2EKxQJmIm/QqFS+mjJY/tNIyCRJ+RAfJ/YLg8myaLv2PNjSgWd5m4NdHuj
kYZ5zcmBnJVyWMW2cwe2+o+7v3543p13RyAWP/HD/d9/8BufbAl+gkr+f/+MuC5xC3I42M7m8XHz
9bhx9o9vj2+/3jacE0VPDPOp4JcDKR/9CeZK5kTlwLlQgxLNeKPd2p7nxfbpB9Cjbgu6bmLAsw8Q
92jV1OG6YFeXFiWOZZ7mMxbf2TuO53hQ2iWcdOPaDqNLDilyDMtSwDEmLmoUKwdeRB3bKdnv3/bO
3XfPf/9UybvLe6+w9xO2+EIS4xnFIpQCK4Kk/d0dts12eaqsbQwKrGg5BXcZmk8ZVeLSKpM2RhJk
f+c4H3feb+LDHOwNJ6g79W6wBnAuh1EEYI1llJaQc/f9+08giAGkibxM5GlB2/SC3+O/INo9uPbm
+auyn7+eRzRFjORrJqg30n89cixlXXNgH2EsHjNmbNd4AzKTImolWAo9LtvjFstLbAe6b2ybo/51
JzP2ESXNv4UxKanRQAOUVlNhDqyfeBRADapunI3DEXWCurtaaRUtVwaan0CoxrgfcWrDubPQYeXA
LeAEeFt67KkjgHrQz6E//81ansmkF+rZ7RFa6dRj6BAy0VJH8EtKkIQkb9AWzWb2b//dfzg8HA4u
ZxOvks70fGC28m9lmQukrwc5ElMIhgcsiee9+N/se55TWT3v51LUS/WMUJLBA0PVc+6QKoP3fPBh
qa88M7l6DLDqMA9EPc4aCU3aEPTheFsfIKqcnTrlYa+sQ8fEIarBmCNji2lKUhZCii4dulN7g3wM
Xu86nv/wWbmfJ1dpb+gZ4Fy968f/TCxz/FMlyPNFglhqHyn56O2Pt9YdcR3M6DFr3cHBzJf3RHBT
qgQTyCTDb9/RcGB3mBnEwDcp8D+sP+diOoFo3loP5r4wiwjsS+pfW0uvUefu9AsODj089EbFNUoP
K/0Fv+LHAf8+HSYcJ/xw6DG+fZ50NgA92cGf5dKYTJFQB3UvXnzV6ds856/bm34F/Rb8xI1Af/C+
QKEmza4Lxa4+oUsijmHWpSyRKVYbNLhQwYgoTj/gIp/IO7S/B/gj3KTz6PGCmquYBrk5zMEb4NJE
rHbFoK00baQMJuQOYCUhvY6CqdUTK9VcJQufbi/zCavzQklGGOOVu6QQkshUcPmV5BiSEFOHwBQm
v/G7hUz4NaSRmwt9CdT2Dw/20/bJ37ou1P/6evyFZdl69CC9Pe43j87j29v+cdOTr9AZya9/DiZJ
+Y2xJwoq82BNZW5qLR3zAqWm1JYLTPTa5ZyWtbtIStEiZRT0hr8YS7wNmyLjONmVLUFTPtqFUd1B
NYkdYzcDoZ4XdUztSUIdEg+XHqBEy4c2a8kuLYBLdHtXqCtgNgXEcxiVA9Qb3NQp6j27S6xUUdJm
gJ5Kh/xLZXeqP5q2gRSF0biGxSkWXUUByG+fS2NWtbSKVNMaEcotD+NIVOte1w9T4cdo9Op2XMKG
qxZJvHIu5DGOsAZBYAK8B4w+W2T5CL5aomyWn9nPcFtuk6eKNH76Mjvjz388rQm5CgZc0caH+WSQ
4F5eYbpSZ01QWqCurh7j8UeYoCzJSxey+SSq25mM0xvzbOd6OZXycYCMOg3QopKi12EzotBz2z7W
zPFcChPfyCjsj3oNKXmmvMij4vadIw6AH5AUTvR9JQljp6BUAe8O7WAHjOvlmuVZZ1qYqO3sIP3S
wVsZv+jtDiM+t/W58rRUChgQQV8ugSSahcQAVr1pRXPS2VkYYZCt0tFMNMe8aahVXc6k0D8/2xsQ
CEUDSp+dDcYnB224vlzYeSAAjv+fko5SDBNMv4O2HGU45CnYE5XlMSDyIEkHiL6KrhgM1OQ/us4O
raMQ8SrtV96Ckcacp0XtI3DaZR26BDu0oda/M6NB5WOQOs9UxJnoI9pq0HBQcrzU+nr+0ZI5T32K
N4UVQssGecpcInFvARPNz2SF80K7clBQEC3LwLZW8awF4PTlxqnG0APNt+jsAuypeme4ZYk+IVlw
Uwmdikvr5KZlj0q2uW2Va+tK0S9AyAxSQMxgX4qtYzVMpQa230336BuJmudQ2ob5z6hCNh5ggrel
XaWfqNGci6OH5Mw8y6KTB3GAOCMS3VS7N2gGWNwEyoM2vsaxl/d2waPv4qnIBNtDhTxRBhQ4kGph
5EbdFoAzmoBLEbqi8Wg2PkdF6pcu7rWTikBbF0EoCXgFRtw0oUfL1EpcavGrJuJ281thmxYh8uIH
Sc5tS0XDr2OEvB7QU6h2SzB79Mca8D4VBA9BcRCb74n5o6xegdpnC9kC+jqcD0XY0o6RXq98S28c
TLX4Q674APUglgVI8ypxxELxwOrH2firK4NZFMa6u7oNC0WAdS/NSOTgqdA/Eh5+Of07rvRHbwwu
Jw3dMlfZmqbRg2aGDCECstFsAQO4BYIbGfQMqNx9cY9IZOR15qwa15lQ+udnBj3kxiJOYdXZs1G+
JtPoG1HvVMUImvbSkzXNHtQA3VjfKjHeJ9qXki53qvSaiQLgEwen0GYwsyyHJij+lRmefRjjuEQ9
7KdBxGooEwpdwjvu6GHws/lT1cCLObphdWfku4HHhLO60ZQlD7PNFmV5v1yPIqmnKJHoekzFRjO6
jWyGm7bgtjvSl9H1ZqP3B94dI/JsRtlaelAzmTjUQzOjuxGzPdrgdkAz1TqA66ryixqVzmCkj/PC
Gytau8jxpv5bNOPDVPRZahb1Yb0+7OK63mLW9t8clzMRjA8BRFDaVyk2z+omb2pAFSog04JeBY6v
Wr10zuQwLmPUCxFtU1ClbjCJlW5av/+KN4KdH5pNsSlM+0F+Nok1Aq6r38ycZ9m6qfxZR8ZUqqIL
xwzcWnacTk4LjO5MR6pgzjnRHU9H5oQaQdsbLb1YzXirLZ5ZPlm4etJD0juNuOHCWPO0Ys9dZylN
SZc0k5x2vMMrQ59+3d42jgGyiCxJEoxWJSEWEsqXSTlyY8jVvx9EipT+FEPvLHmX0qqIVReqQnHs
mufa2tz+/lWfiSoMUvdgGjTYUEfPAeabtfARHfoExxQkVVLyrFUvulptAEG+H6b2522Jq1fDmUTG
BupcF2tLhkR9BvqrPQsPtbDRyl9BxzG21d0/E8Ts/miJYYoW1M6OzGMPVh+1J/HEg5BY1QbdaQql
KEDpgzk46bgIiarUcEBAREFL+bQFQ3YJGOAPEbjbgE3m7NdaDIyREgpIhVoLOmkvfbral0FQ5g1V
atOq76bk6JbXDdvbe7RqFajRI/SllUmTWTqhxIyIqWPpQj1zGswtJhkgCXSg5oabAuVxofRuC1xd
xj8CWd6dqCsr4GxBYF36pnzfNG5X/hbNF0nnaMYTxLxkQ8Gsw6mmmgk1QnsHCa80/SlLtrVwZiiu
076Is1AKAIAEYOA0PE0utyo35jCcow4hH5CGMcqu7zCs5iG7Fm9iAnzerXY3evfJ7ttD4Fh2//EM
hAUn22t+DSwZLLld2Tz/e9UEQWP+s29icegrcWwaRW8BEH78ENxwp2y6ffmYvSt31X65T97j7eI+
UizIh3ofOnOI4JxznV5XhOknYIYbrRhAslLY9o+0qQolt/rWngEMt1P8yYmcsSIDss4AEH5QiOzz
AIuvK5SMTPlyK+YsGBodrH/2z3CxpcP0Lj7MD+JH7XwrbMOZbUw7OdFO3WPVNzyUs1MTPhsenSus
XAoHZEliWWBftudduVF9wMTPduoLwDAaH0D1S+JDdm96Jm+dqXndEsuERiGet0GVQizQFpzaRbvN
Lk0JIEU+D/WLejSBf6XfAeXUkX0e0PCJtf6WbMZLgSZjFGcF660cJW8hb8Zx8n4+6QSY+Y60Ex/E
o2Urvgpck/T9ufcQoXPRNtZc2PmqM+HUUHTNqAf4BPlOkWBinfuE/LIn2KejV3j5R+UbO6D1O7c9
2erTj3L1qEB+xAArGw2Dc2VugQuM7g2SwLRaNyIg7PhQPExnoAZf7TGQBLCz2s69wG55L8+1eOFc
OrvrbWbVhgnpgYzB4cGVrZkTqK5JAA4DzjCGIIBnwphzJWQxzBndKVkGuliA4yQy5zJYXUKgIuDB
juXDHCVjPhglGJMYRVW7BVmkU2/gpLufsJz9Z/FWkd/hNnxBgXrb29mbyVvAtQv2XDZjN2oLxiEp
gGwrHexwBOmSEyF1IIycZfwvStIRZzTGYOSaWUd9ALlgvUCQ0pPlE0QytnbMfwD73gbuItEa1HAH
u/yGBMlIZp/rldaiIxW1i/+IZwxlrOM41ye6xjPRPqeP9C5piAK+ZHCzEtNOfyh4aOTHX5zTsfZW
RMsvNAY6L8ZEmHgp6YYkqEfQQGNUBQ23ZvpbNw5D+pLKb4kGOuLdwAMBXL3zzkUyAacRK2M0JBDZ
xCR9HDYgdThiknVfbdMNBi510DreA6p3sEGH9Dy9JS5mdqJXDAjeVn3FH2uU4hGNhODywoj95TUQ
NG0eTXVe2ZP+WmI+Jz9WICsSwNAKB4E5Wl5kurLBSGzrqgH8ZRCPspTJsjybhS7VjQ3qsMGfrCzH
+Goy4CGUJZwDu+ISTENH4VBCog29/symZnEVg8e+bWzAPHhmNf8AMSMnmlrV5kwEs4lFPCDU1iBC
aoFvWy5ONx4HHqjhytlH9wYFKUF0Db5kZov0uk+UuIKQBcxAZZi6PdRJvTz4dtsU1lKvEETHyPBm
kJB6urSFUMqVVui7xh6l3YTw0MJskuorAQlBqiBtzeyuip5vy1zbIyAQ4diBu9ACvicjUkmqJB36
BlOwuVcEaPME4tFtEaeGRebah1p/ZDBh1qJFepGlkJFWjZ2LLp7fGOwAbo7iNYBKnDHJ7UTgowg5
rQ5rxgEIHQVGTukLr64kq6hiyxwbAIvfB8HveHou/zFPK/RCKRYzteguxFg/463FCUAF8zA0dle9
1JaEWdRPI0tww77dXsN1Vf7IYdwyWGu0PO8gp6zsVLlX+3uJi/RPt+FqmzR0Yxq4xXGDM9YnGHE2
gUAA1peXj0sSVJsgLd+aReltDNaFmzlcFr8Rq+JQStEW8+jfMMycOcUS5k+3tT3RnV5/CkZBQCRK
AQmYZZXUQgmkdGrsIQNrPWkto30D3HIIevqp+pzVYgJDy1gZOQHkVOoMbWHeRxg5w6UppLUNh1Zs
8JeXPrg6JuCUIC45TGY7GqSx9LAEvMPyEFphC3KiavLjsgNhfBR2rxo6GQF8P1KmEjHU4od6DNvH
SNDTZxMYOmDkkbutOM3GW2yNACCJ1Lh/jINUghUDqV+eEkDkycmx7GneKqhA+wC4RfTNp3P5NUYC
Xk7g+xLdEMDdD1JR4/lcS728k/ve5GFpXHX741GHphG0CmBkTMUcB/PQHIVumc1mbuxCF4D99Yp1
dssp9xZr2bSmRJRZ2SGg+hlqX2LdPZvAvo3k5B23BpgVMNWfR6RovgPog6jtuKkAo5PJAyc5v2LX
GPFAMRw5YhgdW3HNJAtpHw0bLXfxfhwB1lNOu8l4v21PK3fshRTq4M8qAPFiFr0mQorVVuM9wNCa
iERmqgCpQo+XrVi06VMqWn5oBJh8m8aH2+JX7g/gkANWHm8rgL6fIpEz8eCwTMRCgO/rEhHDFABK
HZ8V051bjpyVJMaFHObUCIGpzFOOq91sQtfAoLWVOsCnrMfnYeCx5a1sHDrjLQqxjhbiqzBVFtUy
FE04JEBYHjKp8UWhOARh+C/ud5gviGAwCoRDwYQQGkYR9QpAJBifN46VODizlUVEUyNOUnDt6kWr
PUqBmAU0wYTDrN1SS+Ng5NBnSobQM6Q68IZZrx2MXdXPDVgPyRKWsi1n0kh0sy1cYJqGL/8/O2Gc
fIGugKFLG6xpHpPemghabrLcrf8xOw0cA65EIAPAO6KwzNz5fWh1itzCTpQucsrCabS7SjWJIW1u
67Nmj+ijAEiNhYATj4rLYxcFU5Ul9Ng1JXKgynNSYVYEXLHj6xTOnCBj7Yydy2JiDDWI8MCeIUuw
dlbzP6R9V4/bPNftLxKgQrVbFcuesaf3GyGZSdQLJVHt139Lc3Ce2LRgInmBJDcTzBbJzc1d1wr0
GPTz0R70JrvLa1rRe/T5oxiPZxJYbvyaUrBKGXMEPUli1boPlby6pZHUPc+GXj5fFrXimtkYbl3Y
ilU8PN8Nt0dmoxyzZC6WR9BeiMK04QEc5AK1X13NkQjOMPYdofZk44kYaOWmmrKxFWDB9e0/WPkF
SRB/0PCEV+lUEaLEUqppucWk+QlaVvAIPqbSr8u7dTZP/P3cHQnhNKAASV2bLhpAze86EkCSxuyt
lHeK8qzlgH0b0YviDt0NAzq1SC1W0ko4K8RwMrryAJHGrXCOpbzMcqxwNsDfTrYDCIOH6CZDcjf2
2l7UBr32oIEcFIOyyIXgceee9qKnUjc1i7bXwy5MSQCqyA/0iFxXUb8npHTlmex0bXi5vMdrGok5
IWKAIcIApgNnJOswkjKjxSrTsQ06tboBdPHfG3w81X9EcDYw79NCMxZV0eXkvpeLhzQGTlsye5dX
sqb4OC0MFiAZR3R+MBu5uGw2WYm4sbG9uZo3ag1+xmISiPmuk3GOLB5HhL66DoRSjd8xaiLDrJKq
cVms0MrJAXYyAPgL9LlykTX6po91Y2P1dHy0WN3f1HkOZD2AS+E/SfhIJ0ELOtB35bgF7u3YURMA
Fk3lYSBbmtwmTrM7AKtqBwkJXT+f1TqoQRdZO6Esj/uwN+crkobF6ziroJekdkhfu9AufCtWCnR2
G12yH9pmvrfJUD+1qT1f9b0We2pdp7KP+gXDQIgejVeIe8C1FSFL86npedQDuKaqtlKp2F40xuGd
NagUb6MKNImcjKWr16QPNDraqaO2FurUcXzX9BqwEfCu7qQy3GWVpO6A1urPplJttNQKvXmobbTb
2dMtRsfmgOgS2esUYSO4BNmQ+OhQwPgxGFOtz2IEo8s0t/ML+JCVwhnMtL7TZhT6nRxwN6EzpWXu
W3rcA/NxVAJGi+xdihLFnVhioHkKrlLoXNaoVQ8ChDsAxyJg8D5L5Ki21Ja5CS9PBm7WPglpfcOG
ptsBYJW8oEUvBNllyUavlkbrRrEYqC3GdOoF92ftHQTj1BJuI6AHX/SpqaX9lFLwncKiI5nUs99N
lTlE98fw9+XliuRw1rapyqLWTPgqigpaZoPuQQT7glHtq8EGcsr/JoszO1FBpzY3kX/R7fCngdgJ
s+5omGlygONV5sNlYWs27vgYuYXlqNyBfRbHiIXsx8x8yEoWXBaxZr0tAHEhb4VJJFDDnJ7RgDix
Jcjzoo8QmFEsRlKpjhCQ1Bspr35WcuWGqbWrDVGReM0fA3cC8nHLhKfKN/7Y9iD12uL3lcoebf2V
FDkqkpppvkUBUHAd1vTjWBaXmCtYOhZmj22sTcocxnIgfBjyU5fT5qG1Je1/VHvu2ZgwNUFbFDHh
/mVeAehBI/Nr9SkECtPfn93x/eLOrlJBV80IBGXAhjDZ6Pdm48j2y6yhppNkd0VTO1NLBZmss91E
OzeGWDGGgnh+YVc51ZiGgVq5n0dgAkgfBCzaUuUTmbqKCNXwvCi5CDLhci4YSQCb5ZYXDYmshYsg
Ba27iuEydXSTMkbwsw+1TSy9ReFzW27G8lU1A+BlTupjjly1Ibgh59Vg7juWDTnyfbtstGUW4juM
FBQOarjJ7Y1Z3GEGntQHajlonwSNd6H4tOwdK9nbkmAY4cyh4z5guUtHH9DOUp1PKj6AKDG8b9ST
4EQ4pZ4Ahl7O/CIK/UbV/cvKdXZBOaHcpQm1munpAKHdGPspiLDHwsnjjdRvpfH9H0ShswIFSXTT
n6Wa29BmKhKW4PGWKqCVBTXYXJrEU3svDAXKu+jMiQ+0rAock4YMt1ExeOW1ssokUQOAytG+nbtd
0b/OIjCodRHackNkZJN4dy6VSV9SFZgZMbprptGblN959HZ5x84nAr/X8UcI9zLETRzOjQEEM7k1
5RZVE7n1JS1ib0Vv575hpWQbZbP8WI6opOR1PewVeyoq3xza8irLE10QvK1fEvvPB3HvIo3VuU4I
Blhi1TPB1B0Dftry9PDa7B/D+N4Gk4S9QTe8Z5iHBAS7iugDFgHnJ/tnPogzS2qXkdks8AFm2rqd
4haSr5GdIR/0FnD8CegrPLsBLjLAmNHTuhOcx1nN8Ps8/kjnzkOayKRPFCpcyUHc3cxm6KjJTwsj
O8OrbG3yZtM2ghWv69kfkdyO20NG+3IZUdLCjzx7mOpDQX5fXtaqDTiaueJesorKs1IvIoCwKzef
VnJVWLf9DKBqEceMaDHLz49MHCkq2cqrZbornW4q9iGhSqfGpSAEWjOky+wOgmK0Gxs8mRKwjElj
x4DnBFxw1GwK5TaZ3lgCn0C/HkLBu7G2pGNh3OYpuW6MvQJhQzj4RnSfkslr+p+XT2jtMT4Wwu1b
CL3DWwwhJoyN2h8KA1EPwJBEXOPnE9VQcHiIGPjTwFJ9Bl1pdWU0Ty0MZ60bTvU59qj464WnK35D
VQRxjzmQT5UKE5Klyxpv0m7j8UcjahdfXe6fr/huojpSE+Ch96iS4CvKdF8MP0b9SssfQ0mgJmtS
gEeBcUoU/5EA4G+WDctpZBUQSucbknm2dSOBwFQE+7WmH3BqFiAdQPCCO+5U5Y26j9uhAMtPG43g
3XpvJbRRpAJf9BxhAOdmAUoF9VSw25wNzk4D8v32IkWRAQXKcpoTANNW1jZTKeB3cesy4PfNeeNH
mcUOljXXIIIYpuowGkuYo1m5RX8NEqAigGZfRaDAnlPMLFhRrv4CJ5SOSDKMgGxf6aVMN+0ErGJ/
6bTv9ojfRznIC33Ee9CQmmB2oYzkfzgs9CyglUkDsoHxPWJ+pBJ5qSoSS0DQRBXVK0MfQ1cjEshs
EuQNl+vKvy/IpyJdjZgF/hXnhNW1olHJxEbSJmKbOjV/57UuagRZFQKyDETukKTzVeKQkVgiigVX
s2qvuzFxTD0RPBtrym2BkANtNcgEodTOqV0fMzrPYMFJOjXzkKprlMYxRkyWjFSUclpbjg1SIRNJ
d8wx8hWTELArdJpgnbKpcKzqvs8FVaZVActwBcoxyOzzvpZl90g55Qulz8IFwXZp93nZvq4LQPP0
MoppnqXY7SgdI5uAE2oezC8AIKGcFYu61c57EnBH0cEMLH4LsQ4mSk+PpGpUFMpS0AaNbRgoiW+r
iCPAiGl4mv4SpYNHpT1oQh1bEgSQ66v7I3j5+dHd6euon5o8y12Tlj/63nRJpAquzZq6Ha+Ne6CU
NrcKOcbaIvVdVzVPG33J0jeTLnhtz/IYyx6i5dwEEQkSWLwmAFDXBJk78IwbUwndGERpDUKl4bXp
0zt7jAyXlPlezkTz06vLA661IsPyoE2Bu00FvqkLe4gFexn4aKnmZan5M6+0l1L6uqyKq++FZoAC
ElMWSO9zBojGRK2mFoZOovbNkKiuMmj7Dh1Al8WsrQiDnf+J4eK+vEX/fmfAzk2h1jvaMLqFiSYF
AAGnTDRNKpLFPYEkA0qz1ENWX75b+XWZHXIkKkXkO+fZ0OUNBGIAmGIsUDnzFYqoSKZW++Yv1NNf
rE1dKjPHRO2WGcQp4uYuK3Ovoj+TRkhUs5w//2rA9uEGfM+v8FPPMvBNSqOiWGGtuUa4N6vbybiJ
k52q/aroVtfvJfXJ7LeXz3BRhTOpSycaENRQU+Uh9klSTXDkoJVGE9+paOQrvyioOqwsIMPmsqhV
EwJa8GVMHczS/L2rSB+bVIUo2gGYoVWabRiBCex/E8JFV6lsltB9CEmG7GUI5SezEIlY3TK8VWjR
WvxLi7vI0mTa4yzhJZkk9otGya4ewBpM7K01fNCmF+zaWiCC9oj/pHEL0mSEVkMFq8iUGY60zHwk
upxo+GHF0mvY2zeK/np5C1cD9GVOHKcEHEEA0J3aegx/SEUiQWQV1/fDXLhKnTybVvVSYhx+AFWU
XipeV9Yo2Ghvmj15KiMes2rfbERD8ut7/edTOBMT9umU5xTPjq0PLpVgXG466jO98/NRoDkrGw2k
Y1TVYC+RLeePtW3UmRbfMPcYoq7bIDXRKr01zMKLrA9JRLMuksYda8Ksrp+LEvcOSBfG/EyjtzFS
AVODkMm+Msrt5TNdMZ/mAsNJMDcO5j+eG7WtG31WB4bnWzcDZFuY9KV3D9ZMvctyVt5WE14cAggD
gQQGaE9Vh4yNlDQFhmYz4F42T8aw1aWrkmyVvHUaFdFzLcjSre0jxv7RcYfX3MS7eirQKhjIXUJY
zXy+A2N1XI7Xqr9jqd937eHy2lZ0Ea20yDuCR94GBSa3NlkymkgGgaLbMut6hF/hjCA5jXXk7cPM
vDPI3wKoo9oBgeh41lCpRLcStzZ07oxhJuHNSwc1YJLldEgkD7hnl9e1phtHYvhptaZVa71bxIQI
i9L2UGPcolZBQSawZGvOKzqEUQZF987SIsIZTmrrrKvnAR5y3YBAI5LyzOlKlV5PObmXxja5t5JJ
+wyp0W2msso2cWqw2CHow6Xu5TWvPfSg1bDRtbiANQNT8lRvpNhSi85S8C3pvka3uj4AQSBcfHdH
A6WrDIOGLLZNf1yWu6quR2I5NxoUEcXYxyr891G6pxUuYmy8VLEVSPZ8R80UWNUi7P+1K3m8Um7X
ZalQzGmAyGT8SOSPQd3k88LmcoU5kMhGrV4R7K1ojZxpm9uQJpUBgdUkAeP2lc7PRYiaXZWiRfdD
iQWm7byDZrkmR3vKxQ16OIZaW2q5W6u/xtof+0Alu8jem/bOJLd298yKDUVnqJ7uhlAQIq/aBLT5
Aa8V3IbgnT5VIzZ0cxVVUKNOjhyp3XamtgHzsAwasaEV1HbWF4qcAqYgMAuB0YtTYVk0hr2UYGM1
o5aBapVgqH2YgPlckALsS+EnidIaNJkDOnNl5VEKFc0bzA7txTS38YjHxe6yNq+tHhhr6CoDptfS
lnL6QfZQ01QvCXY+tHxTr69JGqTtxpKygBZzcFnY+eQLzvlIGp/RA6Z01NWJjvxUecuU0pFoQ0FD
cg/jBfpr4g1F6pWNeqDxplY81QUFd/JUp3sYaal4kDHAdjd6kqekgg9b8WvxXUv1EekzDLXzpgTD
D0ipYRdGVKMyWt/iaRBs9JqJRh8KekmRX8BwCqfiwJCKG6lbrFWWmJk39RnGlidz2KnNTJMNsJm6
x8u7vSYR2MMYokenLMISTtfQqTURqwRC+Jw06S2LWuTJ5Dk70F5JvDDqRPM9a/LQZIdmbuQ3FjD1
U1WaUIxiI8XjWpfANVMi6WPO56tEUW/z+O97XhZNOtrO5WOOkhmEdZkKtxo+tZ26Ff3Rs2dj9gcF
leLXUT0UMfz598v7uaoksA9QBNwVwk8pFLIUZWmDE8wHUAMX7X4IRWD8a1sI+C/EcejyBGk1Z4sU
jB7M6GbN3aHdy/m1OT5IamAP95cXsnrncUY6KqIKWgo4VbQqraFGtdz5qLzLNOmKxvRxshI/Yuwm
jhqBQ7m6byacO7R7aogaOXEykDy6AmQkGJFAQ3FrVPbemK2Xy2tafgkXBCNh90cIpw91ilxA3EOI
ro+enVFHSsFer/64LGXV51AtTI2h2IuZQf6xyOFTlmlmIMInxX0zKG5q17tkiLelrnqNJG9YbV8P
+i/T/id3B1lPE4YKyqfxLJ7o8o3tMLHh/zPN65J3RTKcuFHRyBe6IyuCQv8YqjEAVrTAOK5tLfIo
QOTEvNF5JyHSJroEgHYk21rJC9luxksU/xJs7GKM+PM7FrIo0fF9HudWxpgKNlaybbCKpy6Y7/1c
x1LTwan6MZiRIS1T+3407cSZk6//8QM4La1Qd5PyAh8QScWGlIE5v0fhDZmCro181tyr8pOl/Uah
8rLctctxvG5Ob9um06xCg5HW02ojaYFljN5lCWu+HAawkUhELkBGlHW6s02kRFrbTrh+Q+lqiq/0
z6kUEAnoNqmbg3rysrjlg/mDRCIKkxMLUAfyRKfi9Blz3ujyxBOvoAthcNMO9N7pRyUl/mVBazt3
LIjzUdtaLyO0Q+QuqctHNpdPWjkL1rKm+ah+LtQl8AvQv3a6loSEuWb18Nbi7s1CvYHelf+SRDgW
sazySO91GX1pxbdrPzzj9TJBZYv41WWR29E7qgjs1+rhHC2IU3I7s2WaYHTAnbIrpeldyaydwUrR
DiqwGSJBnFqPUqqyPsPOpeGVYj33+aFpH8xY4FOtnQ/KCKiRgbVpYR083bwxna3ZCC3c2dyqnF56
r2u6HaLy/u81bUEjAr2Cir980BvGsj4TE6bBylJyLYcKQxuokj5flrKWswNKJToVQFCqGsCpO12N
3KVmyQbkkxImfTCqYRZbAweV7E4YBh/GGB3TP7XB8ujUbGwW+RGulFVHbs5EI1arYb6F4UcATioY
1OFbJ7QaiJm6XcDkzx3YbZN+dLIRtV9SYYqscgfJdquEgmk3cUBl5VaziGJ1reUJBXkFzw08SWw6
txkxCoBKaiHRUGClDYAggWrlGDR3GGjfc2lHtEx1SrQERKCiClXF1a1GcPvPdBjREEAlUGBCskg+
o82WEzgcVgVcjNEqXi2QdW/VBPTOJrbmHh1ZsuDKnCnzIo7AQgOyDuMVPLRzHPWJBURb6spQa/R0
oNFhsiqgUXbk79uagZgPN33BQkTYzdcpEjTS27HcoI1Tq4O4Kf2y73djYm47JhrAObPSWBXC3WWW
FjkwmT9HNgxm37YQZaXdtjDHIDZbwQO3tnHfHpGBATrkgbgXJ4wlmRoa8ktplytOH7VfZiwxT53N
X4Ibetb3hcUY0EWgCqDbD87Y6Q2laG+u6wZMd3NfukRm132OmfI+3NUyeNq65gZtFldKVm+U0PoS
yF5WcfKuQjbyv0BxAbAXAJy4C6H04OOOzRl9P+Hkd+EM5sx8pxT9xqDNYTDi3TJUXIAWDuzEQTnF
qWCXF1t6Jh/8B+jth8nVeE6VhpWdRjWZumgNAk1dTUdHG/qbaGxin6QgrpdNpviXF712slCc/y+T
R8BnUg+l7BXkhGPPZuYH+nScMsdY8GUxaxcdvCdIAGGsFG4SF7iiWzyXzFClbpLYgTyMn1TRt6A5
3wK0YHNZ1LllxTFaiO4IejIwQMXXdZPGzsmsa9StBpCvIk4mPfGiElgyCTAW5dixGPWK/iWLZLfv
I4GNEYrnlmqNhRZFFOJbNpp+UVShQxLgPtWE7uMEkz1yr93C854cmkY/TT3dh1bzU7AHa9fIUjSM
8AIZAZkU7sKC32IGG7kOVYrTO0Chg+KlGTeYEfqhTOpVGmoBAwQji21k4Abz47L0tcNGaA3SC7gN
iOK4O1xiLt1qbBOj+sQ4DO34UEfzgxQBe2u23y+LWlPfI1HfweSRbzdNtZWVMOou6WrmAa+huE2X
xgGjIaHgdpKV2wlI9yV1hX1FbuTUMqlTZ2lI8ODxsE1fo/X7QPTPy6v5fvR5CwCSaR2A/Oil1nk7
W3R6Mk+ZWrs2yMCIJ9Prefpi2TbPNads3+LOuDai56neheMjVb4QGbs0P0j1ppi3ZhmQydVnv44C
vd4MmsATPD9VOAlIqyE5YoFLjG+va0c9IuCZB7036JWV2WEYXJ3Uz9R+uLwJq3KAFYeeLfSU4qU+
3efR7rW+oWntVnno6FPopAPopLUrUhruP0jCkmD00YKJAv6ppBhT++GQ5LU7IdXfzQ8meZvC27H4
cVnMueKo2DGk68B/hGlfXow96mSwwgwMC0NuoDyLVHMYhtk/LGah1FwQ9oDUxYN6tkwCUk7c1WiM
GPNrG5gEB/RBgRd8iF+iaRCV+c4vHrhT0A6Bt9rWzkelFWCJjKgo1mgPCuE/sUBnJprsTIE1Xds7
YBnBM9TRCo+0HXdEdadledkCQMncFuGXmr9dPpuzyB2er43YE2tBtukMxtjMYgABFD1QF3VPQ6W+
AGBSfA30HiclO8J+XZa2vpo/0pafH1krRQkTLc8gLRkwHIkRdiM3vcsiFtt6akGwIGQ3kR5GuHbW
BEttDUgu1Vi7MtNupNzylerdHh9M9UUFZLOjs58YXhSxul4WCh/xdF0aOloNvRtqRC3blm1iPZiA
njYWQWIkLmOJU4v6gFbUT9XAooiSL4IHwPafSrQAcm33I6DLakBD2fNGmmUvIwLlO+/Rxm1FKxpi
oyXljnt1KiUch2qKGNzeHJ3ZBuiDTUty4Zu56pS+Tqnx1Fcv6Jf0svAeaKCfk1xfjxlQaDSkRUX9
NOfhGvcx6unHtEOMudbFB7fte2mGme/8KEq8DE8gyElfS1Zd9xn17Rk5veEwjpPAjK1sOcJ/ZJzw
+OnoDeQyNYC/IXFaoXsAMLFPiNsiF/mH1s3aXOTBLS8pp8NEkwmG7Zd6JeLj05VWtZIkEqaKUBpF
t0AvdVCgWb6jZvSpG+w2o5kpKFCeV80wKwXHX0d2gIC1hbczit2UFoqAmJ7cqx+zY3mJ//meep2T
+JjA2TQ+ImGfbZ8HR3fuRQP/57xnkI6JXhR2EFvhH861IJYU6+g7AU4XZqAbJ7op75ZxJ0/3o0Pv
ai8aQtQgvimetpkjidzlRW+43Ub6wYaO49HA2Cq329FgjJJWoTNdPdR7zbGurF3mvlZv1S7bhP5l
67SmxDoay3Fj1SXE47Meo4aO7KTDPkuPwKPd2m4RoB8SALSlW21TQSuKUBpnb+PcjGbDxtKob1xF
V5IT3+ZekjjG7Tu5LkXh23nlAlAex4tbbtCReTftnCpKj8VN941X9w4Ft5WZe2YAunPBa39e5eZk
LV7UkSxDSXFVv9Hkrpj/c7zOAvZG3wxHhoKMtyLfb80SniyN01CFMEM3l6V1b+By+GFeg9bhqkKE
7oCb/LELmud7EXzJCoDv6XZygVQJOsJBqSDTui+2ANoAXu/kxnvQAmqFQwHuSjZj8B778qYMXgR6
uhizs0tBZASQCgKoMzCMAVgO7dRAtvJpf2U/NuFBdTtA2eJhna+qnfA4V0we2n3+yOM0VU+YnNXL
cZID4vzbwUVaF3tN3SiY0RRyO3hAgz9YroimYuXlPpHLqWw3THYhUchlbr1Blvrngx7Islhd19e3
NFpjABklUU5/chA7xooNZJ32Ck1av4qDBnheCTxwttv4/Y9k9yO+YtcYahCc47Jv5+f4Ry6nQ3ap
aSlJgRLYvGU/kNpAE9oeMDW+4o5+mTvP9yJW4lWBQIZXkM0G+MP3vT26lzqonUt1UZxBmveGKV93
JRUYUW3VYh/J4JSln4GxWiZ4LiaXuPa+9W+V3eTePryFXrgZvcgxb9TdIXn+ZTjT++DFTrQJ4uvE
Izf207MIc3rRkLMdRtkSQynL0BWfsBsSPbFSVcVNqZ7q6SEvg0l0O1YiQqT94O2hwwK1AT7ynHUr
o2GmNy7wRzxM5i8sPiQ8RKIm4vMBeRhVoCcgQYXQG7ENdxukKlWqrCTAsYwB3J1sZ0d9BxPfvRE7
1eC0HoAwHNOb75hodG316YCLifAakJOAP+Ykx4SicD/JQChDY9S2vovgdvjGrRQkomro6mYeSeIe
jgTwY0oxQhL1e+JWruWUtuBxWhVh4CVE/lYzzlpAE5b3YBbBedH+OZZz9D9vabKzRJ7LqhgTU5RL
rySK55xD2pQo4fcTNC+S9kb5oNItaI8nUU/w6jOENBZuM8ZgUKPkNiyzCtKGpoGn73P0BiB8Z4Hp
R46xs/Zx7sx+dxU7N6ifb8ODuVMFLsza7ULcgRF+MFGieMHFOfYU1yM1oZGmxe4mw9qyDlPfg4ge
an2Rf+RoXAQHztiCshFypiu18HoNXYKO5CoBbOTDENj+rDux5GOVfgysIteefNXrU4G1XgG1xP1D
g8mSwACGCR9isDKJlayC4hiH9of1ECHo2qMA502f5qbZxj+02dE+MFj5JG/RWfOZbOz+X1QXEQew
qsGMetbwmkWkUOMJX1DMu2G8N0MQRug+umAFS13V3SM5nAmfCmpNVQw5YQHkDdY60LBnlhYlin+C
gbG1Jx4pgf+WxJmWJNOBwMQgapKag6GEm0G3MZxTuarSvzTGZ97U6AQUBFSr/umxVO7WSF2pzX0D
qXNfeQ04CNRfk+JQinixAobarop91DK6TnUtdae2/uV3f+UVxtzawuCKYQX0SHAxTQOfv0xLsLca
Zgr6xc5pRd1xKweI5lLMfKJDGxk3HsS2QPkJcZO0wO3EzmQ4s/me5o9CKLO1fUT6axn1xMMga/zD
UKsRppBZ0oKF01E29S3ZhRv9IH91fu/XbnxQbe/y1q09RScSuZMz1YnZbQmJAB3zoCV3wx36nxn2
cNuIOlnWzul4dZxb2C80W9UiK6Gdk5nugGTi5eWsGNCT1XAOoNq3c1dEkFDbO73N0X3slZ1oyxZ1
4nygEyGclS7q0WDAQWhdOTDuY4/5qSfl/uA9ToH5dXk968eDiSodjCqLXnCv3ozRc7mpAMmhfOJU
JGfGIPA+HkFoaxzmd4GwFU8TXh0AYCEKmFJ8RXRMDFpHeg5CjcC+lf35OtzYbt046Y/USQM4EZfl
rarDkThO9ahWa4NegGg57zWvTXtgIImOaiXhe7IiTuOykJSzphZg6qDecE8CMC+mm8Z0lABTBrbT
+dr9EpLUTrVPfutPl9d33n+ydNEcLZDTxjEaqDGXkM5cjID62c3PfiO7wNjz5MfqC0C4vy4LXAm7
TuRxiimNTB5pjQ0d7Lsk94E6r2pOilmqUhO03a9JAv7Hd+812lDt5WiP4h5tHGHt5QqEN8V1Ayzt
ECnQryrxunB7eUkrHBrApzySxL1nqqTSWVIhyTikkjNcGYHu397dyrVTbzHyF+TOlepgHjX0maiK
vVLbPZXNKejcNKba2ZCN0XtHAbFOeJsFvf+bmY6IT2dNUY+XySkqzSI1H2JMGZGPch/fdlvpIN23
gs0UnRqnjx0r4qSpsB4br9igOEWByqbXdt6A6cnL57bm3OHcAAOCsSaEi3xHTGd2aqJkdFnQvAGi
UIRcFXEyf9w12/d4U73ZB/UpfpiuUyQJsp/ZJDAuazmskw/gFhvTsm3sAR9gAYEzat5odWNIzlR9
AqqhLFCd+yTkc25vUDnWdEAQqi/Crq/vBn3+pTjeBO5CNsXMAH62bMIh3U33RqBcW8F4bezkr2LX
O40fb3pn9MONctU4ycYMSjcOxlvbecGcxj84SUffYnA+Py0aJk8TvmW2OxC93ZNKgJXyndU5W60G
yiB0cYOPlO+1z5qEzonctG6PtARcmAADODcxfJgoRlaUbBOPbec7WchFtZb4BTfJH8HcUZeSopvt
CMEzRjN2MmJd2Z1xXeli45PaEVGSrnmDx/K4Y5XkqsyaAvI6RXUGVC4awFUBBqS0BWe2/KILO2py
Z2ZJU8syC2cmT66puG14TZKrpUCO4rhONlr8efnWrr5YRyvjOxLQ6pWmfYWVfURXLXV+4QXBrZ1d
OL2eDJIrAC9fliha4eKSHD0kVSUpfWRghSzdlrXXENR9NoXuKpJTF79Nkbjltbi0oZw7ZemAsNC7
RVOY08ne2PyMurvLK1p12Y73kHsbdTAAMV2BjHQvu+xX+JRfSx+pY9xo/1AWPdZ7fuyk7bSWdAo2
rwOtx/hSKDd5L9DAtSTZiQzuDcwN0kX/b8c28S521avSKwL0EXXQiGzXbhpn2Kqv5OHyJn5nc84P
CmgCADU0MHjOHZROgatkmFia/Whcmdfaq43scevc9cjFAJ9rU7uvsJxujtSuvAVy1vs/pJuw7j8f
wJ3iQNMsKROcoqI4Kt2jZzYGkWEq2N7lt5wtEyVAjAsuAyjfu3+k/m1XmdKMXCCoCmQHoYtjiyCR
VkNKGGSkUhdWSIQQpzcstsdcZhYWYgSoi7npVxyDDSu5k7zcz4NhF3mXj27dazoSyO0cS600jG0I
1OFgONPgvL6rTvs4bautCMF1XU2OZC33/Xj/KFJ5DXi33MqXQ9/wmZ85sjs6ZNehYu8YgCdx7sK7
z/oh8jsUr7K95mIo9fKKVw4R44fAhEAdQAX3CWels6wJc6oCQM5A8dpB2dXrdbCuXRayvGGcplgY
m1gmlZZMBJ8sI2Y2d6lNUCKiDaCNgiZ7Q0vu3BdOzW6FSH9rS0JHFgryYBBaKsWn+wqUM2NuYnS/
Gbk8PxodfZ5wpH+f7UQL0x8h3LPNur6sqhyNg0MCEkCiXnUGQbhibP965zBdhqYidKosbcbca03T
UEnLPsYrjWTfhvZm79IMve9lCb6HxrYeQkLpU5JTXSB45W1DQxv8IDQ2oLuBpwDrMEfGLKkAv4S8
iyyf2XcNPMD0QLOPtnOz7P7yOle8+xNxnKUmEZZvEohrJlwEkG5LtZ8CITprPQUneVnYioLYQI1H
Pxj4g9GUw108AHfXrFgqfDPd9UUGpkhRB8yKk3UigVuOmed6HQMh321qxVHKDDNPD6Q4VK1onGtt
346Xwul6PMBsZikEGfJ9C0y/Mqr9mV4rVQG0+n/IBJ+sitP52mimsQJFr8tmid4WcTb6TKLRfT3b
93LZqd7lY1qOgbMauGBLBzamDZdH5vQeTwUj9aRDXG/fl8WuSb6EOfS17UPyFVaCwDChG/ZURE+z
sZhUsDy01V2iOwPbDoDtnh77UuATrLkiS7XgP0nc3o0hhuDmGpKmIAyK3/Omu/45o25h+voDeYzu
6oAALTy4vIPLL+V38Fgot4OhGoICIINQK90WME/yndl7hHlT/BCLAP/XLtUfWcjBnW6lxfq0jCvI
6sbHZLiyRKXktZgYPeKLF4DmVBkYH6cCotKcMRCt4dbeVgBk8IvDEIzw5XQEFHgbwWTh2B58fCqo
D6yp4bFczsufonhEzhRykwgI6+ZrCrwkWRIIWXM8FhIr4FhibBlYltxRDV1MZ+THYDEiLxy9vAVK
keG08ovavXXgkBj3ZX0/278vK8j62v6TysdoxZz1aruszaq+6lx/VRvgubYiEDaRFO7khiq362LA
2hBuBlkNJzyvrjRLBN26pu0A6Vx60tGRfjYkFi4k1hHBYkz5d5Vvh+JhBulE3ziA2Wrln5d3bvVC
H0vjTLwaE6XLEkjDJInxMbFMv84witahPTecXUBuaf6Iq3fXKZHu6mVb7c2xm3aYFWp9zBYn7pj3
7S5OC8Mbms7yu6z+uvyJa5VSdOiD7xLjJYCIMrh9TyqtnAoDrEpzpgI+6ZUh+GbA6E5BfjXQTwzQ
O7RnQLnA6JfcHzptIs5AkfFi77N1l8fNTlLIFapGt7ocerUtGqlb3cPjD+SuFhhkADa80D4Zh3GT
3g1BtM0RoZHODbfksdiVV4ASTwM0A1/emTVbdSz3/0j7siVJcWXbL8IMEAh4ZYohY8g5K+sFqxHE
PAv4+rMou+d0hAILrOq+9EP33ukhyXG53JevJTwreGRA2iZGT6BIPlrtmP1DQfRq42f7F5l9ocVa
ommIhSpCBgFmsO1dI9rH8WPQ21a20jVd+rwuVzP/9wtredljvhYDSk41fh3ruW7+rlvv93ds9mbx
Jrm0IXg77cyJVyV2TEr9OHklqN8krjo+37eyVH7AhAOFgBoiICZLhIMJS54N2R/5KvWdh4ZTV7ta
AUcxKor6hjZ7DXCCaq3osbS2S6PCaTUWqcxAn8XH+rc0edVTvJaPdI1/fPH+wr0F0mcKYR4A3q+P
SQOWhY2Tggjv4sOb3HOzYYaH0/LKY+CZqPlxW3tea1suOQeoKQw0xDCrB5TXtVVmdH2mmnAOXiYe
q9CBa/r3KacrPZWl2HtpRviSzcwM5KSCf0TtZipcfNN2P01OZYy2DAE0bU1nZdlTLtYleIpU04bL
fxxybJ0hweQcptPwUjpkJHZ5IRtOSqJzkRag/OpX0qq1PRUcRo0CEhIZexrIT6z7TLpNPayw4C0l
ppf7KTiLpBrFJCdwFjakz72p2lDL3jRG/VpHvQck0crxLdVOrUt7wvcNgEBrBpDPdMiLq+1T3wAN
pBu8NP7kjDv0F0Hu7d7/1udNEiMKKJbmgQXwKdyMAqMxprMmgEWaSr/GmH/PU23FxFJRH1x7/9kQ
VlVMipxYErxS3jTPpsO9/kFBAyO3tW1w6J3OlV35AUiolTC26B8Ez3VTmxluRJg6D8EKzAnyHVaZ
HyzItkpBj2a0xj+8VB3D8v6zI3x0il6YVZ3CTpSxt6Z6g8TGjkIJuVFHSE1DbU3aqH330jDuhbyx
y5Y55pi+3T/HpcViFmGe3UTyChzSdYAhLNVabgFzpmWPPDmlxqssr+zn4jle2hAeTwTPtKbPYcNQ
neEBQ9XPksM8uuOxPT11u36f+elm+FR+BivfxeLiTIBzIHIIRJu4uN5MQzPJkOTpU+MHfQIpkaa0
syBYqSbdXEEakJyY/wXnHB6iqMddb2LZDkrLSJg4qjHsBgXMVRS0d8/TKvxjDotXX51gSHhmtExV
AghlQ8rhQH7W/vQl22s7cqxjRwdGHXQj3fa+e9wmodcWxSdG3DZanMqwiDaQ9rXYDm58Ho/hc79N
7ew4OOBqcPIn2WdvCgQG9+VKrL71HcG+cAHmMeb/GIX9aCedrZfwPd1V77GbHMzXMfQwi4ohcqd6
VU+TZN9f+o3zCJbFzzNt+dAqERRUzNSmyUeUl34rraxvPrA7ByrSXtYB4zGkFmEE7by8a9ALLiFs
NthFK7+HyJ2yGq8fvoabvU3dhcUJd+CAdSW4BnGsm/4gx1s8JRz2a7Tsjv+ZARj26oPpWy55/YdN
BfBy5pUHifKfovpFslvyJoGmKDY1SDFsEG/q4j1Y45Nf/BoxZgTKZFBbW+JbXK3CXupnG5VF+y0w
iL/Aw3ZupbHcAmbn/8OC/jMmfh+9RRK83WAsIr904JZyZoer04Fz8eXGSy6MCB+BEel4HhIY0aRD
oLk9PcRG7+UAdNbqvlG8qfyhSl/uL2xlFw3B/aN4skYlgE2LqdB2TuOj3uOBmViF5IFfq1+57Be/
toslCglhJgf5YBQxHJI8QQq0wvVerCRlayYEn4+sOJqMkOGozO8mpFQwim2EK/Fy+cMCnwjq3dBo
l8VnAriFMIOtYx26dZQgy1gdC81uO3sg2yDd6ezVkEInlG0SggP1rKVuTG21Xbn3bstR8+d98Svm
w734zDCMUoKNEr9iqHcysVWg9lSQ3STfouGMDjFIw10agexkTQtq0Wku7ArZRFRjIrlsYHeMX1Tq
qMkW0mIuaD/v++bt8wHrgxmU3KALDlKj+agv1tdMHXhOA9iRNMz8aliHQkFfHxQuCFUgeD5mEApQ
XKkhe2gE3Dc+r0H8GDG3CXydYmKCQpwRAeWWPioqbCeVuQeTlJvKrcMH8hUz6btw7QJePMr/zGFw
63qpg2FWxagmaHMA9Wn8KgfFDcHz0TyXGKKq89qNCj/L+Y5HK1/k0lleGhaCDmVyM6ohDOcx5lEI
3YWs9g01eO7D1bHUOZjc7CnmYTATSvEqFBO1tGsGQPJhy2zA3t0DfW92E2QSU3ekva2Xgzf/+7oh
p0RJt/AMdzJXcrjljb74DUISV3W8zVOO3yAZcfBaGxJ/yGguufFU9E4ug8KWS+G0CQdz3JdMrc/Z
UG9a0+Qr9aBbSNHs3ODzBJocSlaYyLg+cSVKM2By8UNkGjtB6/bdNjZ+SK2f6H6o2QVIBTk2CVD3
YS18zSHw5hzI3OUFdw6eJsKZVyRmgJcUCJHheCJS5SXpX49YzatDs0ZHexdEFSLQVx0tK+O0wjaz
r1C1SMhPa6aGdO5/pEuxHmNVSP1NTFlBK+l6D2NpIFJR1nOeoe87WmyjDqxj4/f7Vm6fcFgMOG8Q
hIA6M24EI420ZIoZI41Se4TYITDfcwNTlXoLPuio7ej7qFLTCUz+fSiLL01jPFVaAOrnjLwFrUZW
ItNiWAR3hazMj2YMtQjhd2Y+UtQaLdGkybyABM/MmLYtaKYkDj6igD1pXebpQ+aFa+wWi3n6XPPT
8JSECMfNsSYZ7wkI5J2kRKt52LBa+56OiZ21z5PSukoY/YKCpx1bbz3K2H352ca4gXit7ho9QZKm
2nSNsWf+YEVnxpmADAWoQKSBgjOPRlNV7QhnZkO8T/qnjIwbcJDaQTCcirz3A9Cz3feHpZB5aVHI
mUoIeI4juhZOGU+VTZCqNXL6yfTW0aU1GvklD7+0JXi4IrXToHLYSpBJWxx6Y+V7yVfSmaW77tKI
kDLVuhQ1igUjI8JvHFc2C8GMvw8iPG+9+3u39BK6NCVEvSJtuwj6Jui1Y1KnyT0rtQ32NUhCV8Ub
D+QYAJushPxlk9CTBLvHPPIivKZjXrKkp1idHFSwFDt1ou5GC2BDap0CChGC7JxI0wpW9c+E241f
oq4E5oo5bxfxC2nQUUlNEZu0DfvQnNHGE/ZQHImdOg+SNzrBzjoMrua0bnYs3ckOXjGdre2GPXsN
vlQ/tZUzXor5hqYjlYJECOragiMBJKKPkYKATLQBDVLzxMLVfG3RWdEasMBcC0C9iOmByvukY7gD
4fhJe1b8Yh96veUOjurrm9BP3JLbmEO/71BLvjsfKhhV0D+D2Or1FVCUqBsUTYv8hRpj+ZiNPc/c
BFFTd8HEBC7bsNWfmwaS2PZ9w0uLBc0GNCjBOnHLCleXGVIJuU+cbDwnxG+he83/5RaFvAHuULQH
KQYYrxcHSiSeM50n4Lz5Jk2nMHpj1hs1/X9YCbCBODIFxVAxgk7GMKa4SvGBmOyl6/r3uAanHZ9W
Pv3FjAdsUsY81A0eeBH621pBEMoDJJFT66hHHk0eeO6P9abuHmXdKxSP4JFED0r/+g/ru7ArxOto
ULqIR9McQ3PfSuIdqZ6LbA3OuXQPXa5OcMQ4ZFOYzXLckaGBxYoYv2ajW4tpuaOWueGzslPcKs9X
yPGW7WLMFeOloBYSw5vO84o0LVY3scxhmfnQG9QdJ+kcYDonVySf0t/393MplCCC/K9FTXirBG3G
egJdc4cUIUArJ6tb64ctpjiXJoRLHa87raIhTJhm4JQdviwvCh9D/lFSJ1e3KiaQMIR5f1lL98RM
Eo9J/RlnJG5koJd6M8U63KQvPFP/hCYMelbcJX17YugdtVp2kPm4+/+yKm6mhvs96XtYNYfzVELC
71GN3mvpsdG2YGCttBVvWYpaF4vUhI0F9VqXSATmePxSpA8R0QA2WIknSx55aUP43gogBmiowoaW
NLYEvgMtslVQMdejO7be9C+1uUtzwoc3ZmYyVjLMGdG3FKzD+eCtyhovPQFmTjcIAYPeDX1vwQhJ
wrZqkEg4HZTRmK+offiJiXP6g02J5VuFkr8MhZmcAB+p0Y2rQ+mc5TKII3kS8kOnx+2+CXOyxvOw
cJyz4peKLhbknW74js3cYmWL5/sMkgwwUIFxBrNfG3ld+hpBHgmyLgoeWWTYwjVUo9dfkB5FQs4r
/SCZlfoYZvpDOgCKF9fWZuxV7iKHOw4QjrNB6jU59z+SpWWC6oUgfwOOEjxP1/dgbRhNmaV4Kwfm
i6k9QhxZWSN1v+XMAoH3pQ3hyyB9OeUW6uVOy2JAZydPawt76l/KMt0H/fCqtoYd9RTCTZg5J5aT
ZL0t54oNYOd2hDzlQFQMfHw1UA68v/iF58bVDxM+J9MAWUkz10zr0LPIO+/wCe3DZnPfykJQh2+b
FHpuM8hcrLXRPm1QpMCjUq1/J/VrVL/d//uLq5hTjFmlHB4rPFobXW6CsUE6nFleVdltndpj5Zq5
tLJbi66CsVE4rImhZpH/n6sxvtIEDwwS7FXpF2AFZrryoFgzMW/lRVlS1scq5gNMdOaL1TMbaury
GsnCmo35v1/YKJK6x8wjHi1m8btKvKQ4D+Xzv5zIfzs1n9iFiVoxu6YE4MQpSWRX+odZfA0yh9dr
ifKiZ12ciHDyTFGjkOqwk0P8jLzF/cqVtvT3ySxwhy4+kkvxSqMFCkPQi0QMxBc4QjADmeT9nVoM
gASk6EjB8YK6YYAOpypo9RBLKOiD1W6HxjMLJzU+tUh2gHkaOEqFa1jT5WX9Z3O+ZS+PJ9Kp0ltA
pZMXS7HHjY75YO2z2FinabTj9+ZggX/p/jqXnI7MCk0QF7ZuVX9SSrJWK+Y6gHRI6UZCNWCV22Ah
y6KXNm68TgbTazsvq3IVGbVNd8qOAXuDUBjUAbq1t81iWAftL4h2FLw4UDO73kYMChlKM+Dd2zm9
K79Bsb230VsDTRG62QfzLLujLT20gCasjQ4t7uZMdIAq71x6EPwe+i3hjEhGYUrZa9G+HL6abKXI
sJiW/CFT+H82BCfBlKjWQVIFT7eNYbNt6KmfwaHzrU1k0+fQVVZKj8tLonNTBlmHIRLKZ5XGomjC
kkwF6cYPnh3HdsUEFDpwIkLhBHIa4FoHbAZ1BFO4iFsMSowJhHCdVGLVG6j19e8YquzfNTMrt10Z
qF/TJrd2AYulk5EjscoqpfCyiZfboJCjXRjX7ac2BPK3Ki6CrayEkx9LeoiyFi3IpuhDkJqFareX
6dRj9NTIp89khOQNDYcU7jFocgmVO7PGjEHcHVuWwkcaCpLdplOPzWhI57oKhtaWzXHaVEoVflNj
JT3SrCufgrIZDlrM2sdUqjuUO6MS0kdJZg0+65rQDWX1uzklUErNwQKl2iryt1cw2jKkGz07Ff2E
8sWQh2g2lcSkmPiF+IJpTxAWf28pGGmxcfwZuUq4U/RK8awAj0y760xtC2anokS/s6oPjJD5lwXx
rgetuqtWXZ7bI+hW3dwquF9RvfblnFsZ/kfZ4Jsjlw80yFjoyFNE3sJ0MvecYuDZloecMC/Q0rG0
tUzWDmopB9uQW5AWKRu5AWUINtHnWUpcvZ6kz0GhmbTtO2CnO0PvLT+mPdtkk0W/ZG0EIIssS68x
kqevE+hnz7iBNE9SItJhhkkDLylrjVFzSRpqvTcCXPdBJlDSDOFAH9KsU751aa3+0gomP3Ijjb2i
VhiKFQEErl0pL9KPLKEcI2xWkf7MA33Yx1BVfo8ViGUUuTI5NR+zI/7v3TEyzdxpU4McA2lU0NUn
0c4c1PioMr1y62LCWHeFXuOHVan0ieehFdtWVxPQQmhmyv0gC8N005WRuivUpn1KYlL5ECu0Wicm
ZNxLPOdfjT6SPVhrckdnQb7hiibXoO/X00eglppTGoCYHNLDc/5sDeFLmGT5c5FPtHDjMip3XVFV
n6FGI8uu2yD6jIuIDrbSNXi7MaW03uLEkPx4Sst90MnkNe9KEuw0njBIRanTExTocz9LRt2RAsl4
0o0q2LUKkrFNrwEY4oElLlBsmqPp52hxMvabtGmGp7TsRwy/plZw4LqUbWkgdduAlZJiG0NVfM/j
Lnol2BckDpBIfAkVvcndHKIMr0WsDS8qtHa+WiVk/sLUkls7LuP8NSd99U1PUdK21Zy2ph0lUfXR
g0DhRe90Ztl5SSAjIGnZg8kHoH66fvDTouGvagVWNjuU6uL30PPBUwCjeVUpA+9JagKpYGcqGKq9
jFnRC0mC+JAxPeI2SdvgRWExvvmgQ44jF3Ka2xFYmN9JHfJdkGY1rHJKH3ipBqeQtPiAC1mHTMY0
arsoK/sHzhP5cywIZnSTSsNP180ggxRkYZyyGhVVW4GX7aqASQgdtE7GDcMA0V6rpeRxjKcO0FYt
qnaJEYV+rneqF+gTJgW1oeIPg1zSX6qi8bcS3Ku7zEwhFRegA3XOUR/Lw7GK3LIu6m+hGUQnRMPO
leps/G5kauVPGpFQm8iHyG6MMsZbZRzDB9YzlA2skQabSouzlwHh2pfjRu3BH6CFu8IqK98kZnLU
yiJ+loIx2tKI6PgckhIfEo3AAk0g55yOU+9DJCj5zKxGso1+6jyrNo0tlw1IC9FQ7926HjFbKSlq
U/lQuAt9bTTMc69V3GNxrnlFn+h8U1JaWw5Y73Sgp4nSWDaHEFHrqlGTRiiI1cBE6SVQ0XavEZAi
G6wljhEaiUeVJH01Y4Iafd4M0oQQptejMzXaBEUDuUl+Q6MYk+JDUbXvVWEF3kjq8tPQgnbbR2ni
j1rafJJQareVbgCoLnWtVxt16YIxkb9FuTR9QHpc/1EUaugbRlI8AQBoHMLWah5AvT/tFDgihGwl
sPr8faqlXyTFwsWNgTxuBRpSrSrzqgji1vq78tf6ivOL9sKG8GyPE5X0aYmstW32cfdRWy/gFb+/
jKUk9cLEn8T5Ikm1ghz8mjVMqNqXKIUubP33aB6kG5A7QnkDqxFbCqPcJaOcIX3LlD0bPCljkFla
S7XnHFDMOC6NCIfRk5Qbcgsj9Cn7Vp3C07SVHOp2Pu9t8Nh+k7f3d+0WyD2fzMWqhJNJUt0M1XlV
3FEQgR6n7WP/ANTVI9m8Wa58WEtFl1IqyIzIGGoAktsS++SyCY4jq0XeNmZAk/BHU3rq9GNonqc1
CYw1S7PDXDhEhdgR5dFsSd5o0TasTVujT1OyKf6eV27eRJ1qGAvF5YwWzLWpOM102mcwFTzFZ0Px
dKAl9q3DVI/8DFbeykuJ74Ut0c9VpYTIQQxbveKa2mnS/J7/y6cENiP0zlBoVMTcuh6g3a0EaK23
5VG3CrvNVtawWIH5z4CozJTmbUHNaK7w9G8592n0UAQbSlZ8e3GngJcCS4EG1k0RGWfILK+abn7f
GRse+lKVQG9lpcbzhyJV/GAvnwjq9dETLR1qnuCJoNuASPv1l3Z3BnzeBAMF1IlcwwGRKv/S7qlt
bcrfuYPb4k1TbLBDsNXawPwcufdbhAfmrMCUEDOInZ48T8yXgWhSjE/V+pCBSsX3JYETYvS1NW7h
pcgLHDo8haIDefOuhbZXVCgzIlVqNtWQ2Wm9Rp63+FK/sCB8ymEHrkhrhqNa3fi1VH7O+vWWHNiU
oKvKflhp+qi1a/Q5i6UWjEFBuRaIG/2G2LuJG9Io8Z+jVUHbZ+OrzrcmuHSc8My+r8ThuW4snt2l
MSHwV40RdyDdRL3XRAGX7fTe73DDmLrPou3APgLtZ1z9XjE6O+c9o0LcKuoYDaYMRiNmk239M9uj
deFoP2Q39oZN/rZibl7DrTm8O8BBDbSoWIbQ5KoKA8hgO+pTfSBuuvvOnPDY2kZmM0d9DPxmh0aX
eQrPax3RJQcCtPD/LAu7a9VTFAazi9apX+7S3+FB/lG/xxtjBUr3Zzzu3hKFHc2thAV1BEOablsv
xbs/bZidgZtds+nP7Kg/R9/x8juFOSiS6lXC8sWCBRBiJmqPUPxAxQcncHHnNYZUq1qJAz0Wz+3Z
fNRK29xUKECDjD50oKP7OD7wHbXc7ONfzvbCshAHdSsqrGh2JWjd6vYZGbKyoS4x7OKHCUItH5Rv
bvPAvscbiB8quxXri458YV2IfEwiEi57WK/eOZ5n27Ni2Ok7d8s9aMb9NSL8pcwCIB5wISClnbE8
17vMmghK3jNSvQhOkNzg1G/LDWSogrX25dINdmlIiHv9WI9WPwPIpfq1q7+QcLdKz74UvC9NzD/h
wmPiCu7K5tA6GbsB2o/g5P2HvBlQDvQsIS4HVh/hkygsFPDUGWpr8QcO1ljLs/SVavFiPvFfU04c
wFCarJGVHn0paTIP3Ez3LUtcpWAOiddIRpZMYdYY2j0AOVg34KWinMwo5ECORFFuZ4AS0dFOC09Z
I8tagqjQS0PC2ctSXGtZOxtq2vKAsl2yz1E28oy2aR4NSJM5dd9VeOjTr4OsNC6ddD+ljDhQoVm7
CpccHs24P0kuAFniUHDakqmYVDwSjMSXVcxgRc8h5B+a1BmUlTrykj9emhLiSF6qFeI4TM3zOow8
QRpqJWVbtgB9CmCaQbcm3kIkTTMjnovhbbMpixPpV7LnRQ9Bf/p//7541+QgLK8H/P0q/xl3MeQ5
UY+adRVZ6d4Pe0uzcugmIOMCSAQYFXGYC44IxEYNU2ZPXczsIFGQfD0ETRaqgu0Ebi6wt6oh88Kk
OGAe6TSafDc1HWqPvR1DaoZMss24te2UUxdYKC2u7MXSvXv5AwUnbiE7O3XzXnTSh0kfI7rPIi8q
MJO/r8otWcNXLm79xX4IwQxVXdxDDD2IBHCPhrU2LUdHLbYhSnD3t34pMl8ubP4lF2Ezt2KIo41Y
WIx5CPLWSidZ9u6bWPRTiANCWxaQckTOaxNcysFbIgNOGKuHKFHQc1/FNi3v138mBFcdaaGhzIz9
6jBbgqlgpzvlfugZXuXSc7eT3Pw3e+1ezJVwvVh0oBdLE66EfoLEcjmfE4bX2Kl9VCUb5XH7p3xQ
XclV8EhKVs5rMYL9Z9ESYBssT60C4EwA/qCInjavjeHn6Ze0OUjZ2mDZYp/vYnUiiDHgQZuAQA62
dtOBPEAxz7FO4Bb32K75If9QbeMwbnVkZs/TSsdqxWUsIXgGGKvmlQqXiVi5LWJ2oFq6ve+Vy47/
fy4j5j4NUcchDrCRFu02BeGoD+d2aqQrzr92XkLgqPqk1pQAezgOErAttpFDcyxxtf6Fx6n7t0sC
MR/kuGf5nbnbLHjjVFo0kSXUu+Oicbn61Bkb3EIrC/ozRHP9MkB/S5WB1wJvGIU0/PXnTLshjDIC
0l6zd0dPO0auuiNu/jD6qWu6k2NCNWpwbAiP8cLNN+63vWN6K6nYLcE4piUuf4Swrcwo9VqTxxSs
YjGIfHzlu/UQuM2R7YqddTTt6mfy66Daybl0zef7u3zrm9emZ8e6iJgK8qY6qbF+HRnTgBlBsjY7
cEuQKaxOCMqkqs3eVLC6NgXA1ta+fo19+vlD36O6uG1s+tQe2NfsqXhtT9N3Os/NOooXfLu/zlvP
vV6nELaNCfxfMsGPqDESGD/Gsq+QbZYdClB03re0EEavTQnhO0zlHEU8mMJj5xPVLfTjyu/Z26F/
l36bW+25TTzjryMMTGpghjEhlGwA1XR9ikk+5KM5yqkTKdDi6hDV1miZ/8Cvbj6UCxPiKTIGgd8J
JorUVc5olWebFnpqxvk1Nuwfsh39pq8ftS3NWgboGrsckTSCfh37Tk/dA3jz7+/y7R2JyIBZK01V
ATSAjqWwYh4bJSlJ6mjKXuV79JJG83ehr1FM/QHQXy/bkhWMI+KfwP2Cx+rajo6W8shkC/2XsSj8
qkumbd6jcIHQp9MQFECReYTCVXQKraiD7kyRVSfO01mYhbB9mqlZsQlqRYqhRNNpHh6o6YsKgORB
jSGYaqto823RuzaqQ1GW1kYpqhI5EueQj4mLWAI9BmOj6pCS6S+QCIwhSdaodBc3TYXNRq90jeDo
NjfEUpHczIL2IGETA2IwJmFQQ9DeIQnm2IGWChytaaQdb2eDGKTyVJVrG33s+Kbuq78Wd9NgHkyR
ULjB4DIGwa/3OzM4Z0kZAqiuooXZGkn4xRyhugtpndy/70LzR3FztEAbgqoPr6cbxO5gxSBljZFe
pV0PzgolZ7uopKZd98Pf56WgjJyHlPHOBtZInBWOS0whcpABOtFYNg+FScsnNW4xfl6S1VfhrbIs
htyAB8XII3iiUCgVtnBgbcebssKN5eSv1nnm6tAVtwNywm5iUCy2IPtPDiHkR3QPCh2/oeS7Wcth
F/b26jcIMVBJupaHHL+hjw+6/h4Zn0n+D5t6ZUP4NMdEDjtQ5+TOlJ+D7lxHfsxe7rvI7e14tZWi
SFk9TE0rTTChTaOvYOR4jJqVNGfJBGaN0HOb+32ySKBucC3HLChMSDEmQKjxyPNkZRULIDCkNhc2
hNgNFVX0diTYqLw08uLH7M08yDs19JT9DARTyplb8e937tKk4IQNA1mFpcMkoOHgygP0YQXUuVBU
vV6U4GKhrNFCmi3UB+MFrPBAzTggYXVBuO1zt5kRfGdjnzvy2jNp/sNC3LjaTcHvpNRg1hDVOVRi
08feVZA7fuoP6iNomXaGBzoc33pX3vtj4KxRRS1aBh88RYsWl5GoGU31vm1ZBcu0ANtB/hp/KTAT
qQ+oMgGH9f3+CS5cBBRXLGpqM4MExOmuIzHCi5V2dTujZc9jD/EZIDHl0BmoawZQ3KTrYkxLQQNn
Ci15FQVJUGteW+xiFKvLAoXoHFmgPOyz+Fu3xmF+mzfAwoWN+XO8yHdrUkuWasAGZp/Y7775kEM3
jtY+uNu2EYYcMZWHYQQwXdxosjZ6C91Pbcid4E3ely90dgvVr0yMdo4r2ISFY7oyJSwo4mow1ICS
gbD0QaIx2OZfQPDsAA+m0Idad6pppZmysIP4tIByBnweCpEiN0AKyB5t+i5zyvJcEW4nWmz34wb9
Dee+Ay4aMlDPhRIdEMFi+z5UaWXkST8rr5b2yCB+NLFTZHCv0arn+6YWgjDU3//PlNi9D0qtkMHu
mTkjhYR2k5/Hrvy8b2LBueERUCMC2yzIQsTnbKVlyOlKmOB96GYBeUxICIDbuLlvZinWQ+4IYvbA
os8ankLg7Zgl8TAF8cnE/W56ZlD+iN9DdadrrsliZHAP04DZrtMEHOz4877xhT4byJxmsXWMGqGM
awihkba6kUSBlqGVyEe7sIeDufNA7rBpwMWCdpP1JOFJy21In7xJm78vIcM64KEGvnCgC8RXkCxJ
Rg/xyQy8CqGTdfgkmH9/gUuHiAFYzLkAdm/qYgAGCrEIME6A7LR814v9pD6tpooLz8d5FWhioPwh
ozUqvGw01o80A0bWqUBFzF2gf3wgLZ/YcXpqU7uS/G/qdo3pdgEvAaPIGTEyMo9+ix3KqdSLVq+w
sMwGYHf/pfHa2AbWuZuPCvLgvQs9vhNqw6dgW4+eucsctB10GxxG/tqPWajUXf8Y9TpGJ1NWlxg2
yhy9s4F+inuog4duYrePsY+XpfzFeEaHGg8k5pzWPHj+28LlfrUR4h1k5pAMy2G7/5L8HvcgrPAq
W3vsPn+YP6fNsIXQzZZDZtuOn4xNUdioirr3feyPm977CXOwuriiOsAyy3o+i8KzXsgXVNgcctQ3
cDpIiEvHJ/WpXJlXWsBUYGYPTz5r5pmZVawEk7jsQepdpI7SbkYoUXvNESWwc9N4yeOwYmzhG5of
7CBOAiEHkhhhh0c0PeoJw/EYfNzKGeQkpy1T14b+5z0S9lCfe8BzFERq/SdKXuyhqRcVK00FLjQq
Tpd4kDlduZ2Wjkkn6PHgEkTKciOtEQR51OSFAUmgU7OJPjQOoXe1s+WXx+RL5IUxBIO1xl7xjYUM
8MrofGderEuVoiw3MxjlTgOabcUGRL3eNp/lh3HE1PNZB3rPj47Zg4Lot5JpLJQpwQaE2I6ygEZV
5H/Xxg1rGsogMyFc5wI8DDk5cw8eouE7hj2d4Sl/Z66+Y5/JB3uJN+3K9bmQDFAdwDcDrJqIDmKn
ABMcNYmCCLlhjob+iVVHw/rN1e39/V1wG5DYAjKIyIt6j9hRNaG31CZ5gqdz9a5oX+jfDwbiPYno
qqJOh1FKcUg4bzq0jrUceDP0iKFRoeZn0q3kZ/MpCK6P9wGB50MVheAuvD4lNQ00yvv5sadslOyV
m5vC+NCg96c/BzrkaDEycn/Tbj5oaDnAzMwPgcwGJ3RtUMa81oTULHVYm9jK6JYKGgNsJa9ZMzJ/
GBeOX5WK1QYDjOgY62+DwiYgUl47npvjx0rA0KBjFItocyHq2ogMMDcdhgQtBxUJCwG9VrkSNW7c
+I8F2JBRWlPgZ9cW2q4sWa+m6NBXlptjvNV6VlLLWZM1WNgtxD1wXukqZqFvMJZBUZfInktULavW
TqsBlFcf4V8nQzrQwgq04sGEgKkUcbekZpYTx0SHk0fkiXS9q+fKRg1X3vlLS7m0IiQDY8qDLg5m
KyTZQV5po7DuTIy16eZFMwT7haKyhuKj8NX0A0qRdBpSp0/1QzuQo2FgICLr/t6N6cwRoEL4BLhC
8RUA1g2V1qDAcZqaAGAHTWBiS4l7/4O8uSRwMHQmFgJfPFEQZ66dTC2qHHVMmmLyVPe5xbxiGgG1
pW6Txs+DxN0oWqv33QQdwaQQA2KzrEBsYKRIuTWnkD1WfgtBWZdgmlJLfa3e6GzlNpr/4lWYQ60M
ZVtcvhjtxUT6fKAXAcGYClrqLVpKpgmx4QQJGS89PSk3dDKfe7B139/TW1rA2R7ueTznZxU78WoA
WXwXdBlPHR5Umy71SoAmrE0RO4XxliTvivIURV+scKU1uLRK0EtqGh5yuDJE7Q/cJZxlNUpMpN6H
kVNgqLBhD81g2UW/UtdaCE1obyC7AO4L+BtL9Jo8SaeqgClc/buMYEo0TTq8F393Vvt0fzOXTKnz
4Kup4NYAV/b12Wk5Zrb0Ht4CfL5sNwoYvcxobA9lU0l2G47/EKnAy2ehpQGQ0lzwv7bHVbNRAhUf
RK1SD5OrtmmgH7P2/Fw6KxVDKBiwRBn3JrG1rP8h7cuaHMWZaH8REezLK5tddrn2rfuF6BUQIEDs
/Pp7qHtnGstcK3q+iZiYB8fUQVIqlUplnpNNsB68nJRKZvkZGpTcOaePqZKDrJGW4URFijzbiCAQ
QwWfouOZ6nxctcX6nNU2nlXL9rVt7FMygUXMwCsYsbOwMangpBfhLefnas814yIWmQCvbsovs2EG
DR0PYwRvJtWPJtjHr5vJhk+GZNif4XFbfEJ0DQ1OTKiNboRKegEBbFimwX8AQcznLMzwCCy5OaTl
5NjlMoYRpG+19tj2xtJWJhjKpsWvULiZi4uOZWQpZhgTNYRc5EfX1idt/oG2SsFT8Nak4YkJThHn
C+jHOFtHXyIhM5ngifunHIThsSS5icj5bpwwyMnhoRn/4J2QP/ohjDOxCOR1HgEFayK/y6iEx9sS
jZrHOv1WWAJ/sQmHql5bg8CEJfN8ltOYyLJeLafmXB2s7DYH6f0AJdFf1RDf9NrzdYvYiAIhx2Ah
CEBgs3Syn1s5k4dObnpEHJnj/JByO9BoKrgDb5kDwrNFVgJh2oV0ITYRFOYa+FpcXm/kjvrdMH1F
JtcFH6vgnNyyB8RP0HRYNMnw/5+PBmQ0ykQtvNsTa49SYDeX940qEkq8TFrhdFyjcIeHqacFdWoM
qM314qcE33CIRo09lGo/vSrSbO2RU65QZcyyn5JVK0dS4YXQpYw496oz9M9mEahDf/P3K4kpXmqC
P7XmuLF3ORh78kRHWsOJHlDo+TDWr9cRNhcSMkAgOl303njSRDU2KERyFoS0ztJDLxcK2Y2aUido
aTaib23Si/JDW5BIN6DK3UZyAyZ0vqBRq2lRY8AJp3nxMcjvc6Y9okced8q+CK+Pbst28BiD5AhO
M2grcb7RqnsaxWQ5X2ojcytD/+20xQFJbhFh6taWW4gn4ezxYK3wvM/o56XlPIIBDNUWX8raSVxt
sgSDuUxycTbKeUYnnYwoMbETpBoc7MPO7AJz9mIDTBjEL2vN05NdIwoKtlwXalQQd4DHWVc/w8rV
kalIMbNmA3UqFWtvQKp8M6fdbZSDEQp+OWLdIdOZf33VRJCcgfSlOUU0BiRjoFHSTXe0f7SRn8cR
Wqd3NP0PzhmXZQOcv0uRDE9B2U9Tr8cSnHNL011nyR/gyD6UFZ7VLPXUTqkvFVZwfYRbW0Bf8ijo
Qwd1D++hobE4GsRB/GjhDUWf5XAq6FEvkSq3DUE2ZTPuh/NYDgMA4t/z7aZaJDPKDnsgQvZdyyDu
hVjBiiGf9mO0XEm7q6NnSw11SxBrbe09ZC4RjKPTE1zK3IU0QfHjnIHvAklEC9qzxQNrszACy/31
qdwK6VYwn7XsK/ts7AlEJ4t9yiAPi9s3CXnnugyTaXZ7IjiKtpbNUBGBfxLmG/wdOzYkhagLgwHi
rd5tIvunUw+WJ7UjWpGcbHd9ZJv7fe0ouXM8dnobNTdYLZDsgJ/xqbSt0s3KAeTPcajO+ZdxNj5Y
cQ8C6v9wvKMZGNGkuUiPaMvariYVLYPFgIIL5CwgnDbkqlsSgqNedQtTcD/cHCTu+kjxYOeBM5+D
sktpmocZRUxm29rKYTLzoTtBYXUEJWZlxSA87wnoYcxBze701kie1ETtjnbHEkGe5nJxcZ3DZsSX
IIVi849vhjYY4FEuUJtgO8FguhNEGMCsC4nrp+vremmxAIIcJt7hlnsWD6T1g9FpDvKbUXNL0WUD
Dqqc7nFVRR2NYHNc7sFzqGXMq3UE02OlgWcUnXEQwmvQIVUijBKFECIQ7ljqDaMBEQ9AiiiIm++O
1OMKJwiEtjBQwQFHgnwJBHc4J5baPZPHGEUCWcV8M+/3hZWH4L3ZX1+aDZiFUQ93AmQR0MXD+axJ
wQlbKTKS9I31DRVxOyvClourWOBIBDg826MmIVM0QLfFMwuwSVZS2EgjaFMUgQfZhIH4wuJ/cdLw
PFOS009SU5uYtSnqPdkubdcxSwoZl+jvtzHkSxCoIm+HTA/qWs8tLa7RClvkDvVSE8JkdmBbXkZO
dpn6NvtqVklog1RSKG11GSksjxy4ySGJi9p3vpfFRMskiVKg2nn+UjH2plY42GS8zMsUrOcSSDVi
J7huIxt+Qlk4OqFTiDomNOudj7TXYpJ3c1p6kSWHvQZxgGE3IzyBRHh4HWn5S+cZQhjiHyTeSqK0
jJtxBFJrvxq2g1MnkCIjmMevhorTPKhFzwciQO7AydsyQu0sAJOmdq0BMcEdAY2C+p5adtBIH5aI
S2NzLlVUlHzScl8cqJ2ld8bYZKWnmKiuSB5HdfLRf9+L+qe37ARlYP8PB0n28zVj4FCvIhMDI4qG
nO677swe+Awk46Nw3m1JRH1z4eFRxIFmaSRbUV5kX7LEa5HajxUYnM0uCsvuS20Qr5HTG9rFBwju
3Fw3k4vBcWjL7ysnj6OVmF0NtL6GUPIrYQdjSB5nNvhlSVzNFr1kiUbHbQBQ4PckZcDLmzEsLO2h
AnsRCMOCtCV3Yym8m18Yyfn4bG7x7FbNLSstMT4FgszjC2t+19bPURIcy5eBMofDWT+ER1NSIbPr
tY76tclI4jJCpaMCdmO1ABWuAv31gNpj6clVUQSt2v+W2kr09iEarXq+mk1qT4qyjJZJoWr7FaQm
O6jHjpaIXWZzGT8blPAIYeFmcA4E1tRCdSYsY1JBeTocs0elQq8He0+i/X8w0BUSlzscJMuh8wgk
R31roXA1hhRlOZS5XWa7aHoWBD2bM4hkhgo2iEWDfTkVV/tBl4a8TftlHWsgpYpf0NhtZ/WE0FJw
jouglt9XUKDLgWPRAFVZyrOtDl+IMXmgW7thhiMY1cVZvljnalTcAdsQiVK1xSTqsfOIAnqU+XXf
dbsRjGh7F6xwOG9C9JiCcLFqPBoH2uxTxFxqUvkUtlHnL63tFe3DbHuGSBJUNJWcVwF73NiVDFNZ
g7C9VUEPlLPOzdC0NkA+SzCZl7Uvn7OJwxWdIuoysecLVxc4ERwFaAYZf+WV4slqfG+P8Q2Y/z8i
ipBcbbrfxAD5tUNvExvtQRAPA6uBX5g5ihH+monm/HtMzsf1kkWrofucdeoqUAq29d7NEzMwylAy
/dwJqmYQpFm2ZnxhoMH5JOPWw4dsUgkNoZEyrLRcDmiGtAK9nPwZATaOFMGF8vKahwGuwTizynup
tPuxbryiPmr9UTY9Pb0FESgeH1PTzZ13tJYKxndZ7sNhcotc1HNrSTIw0WJF0/uixURWfkueM801
O18vT7G8z0jQMDdqT9NCuX5I2icrDZh5TONKYHRbO3g1BbwOgiRNWqLl+JzGiL+WEfsRlcNNNYpC
8cWbnkWNn6Ne+MLQSI4bLef+lCoutbQEDLG63WjSL4o9CzJmW0cH3oL+heDcnhNrZtSpy8QS9Hrp
xwaH/yw9KNkbKGmvnx0iKM7tgWvUtloFG4M1ipsUj3ioCyvraEjUa/5aV5ObOc5G2yYBVaKNYcER
efLoxxLYtnVBPm7bCpb62IW58CJTnI2OnTYSdl3WgA6PJLihRMdKEzEkLN96aQV/YLixsDQvo3pu
GvQWnUb2YkrNR0PvIE4VmjJ0JZFRE1j35sGBjNG/A+N226zpVIbKMmaPjl5S7p1fGJx2B1bdQyp5
8+R1vagBbtM4VFS7ofkYj/H840WLOLQFDUTjyXF7S7rYlVBcn7d3jvLSaoLqgssXosU6VmBcFFPl
MY0hFd+gdFoLRuiUgZbIqyvmRVXYx2BJ7QNdeSudx5rt5e6tU9xcpAOyPcerb+D2dkznfHQYBmyC
9y36OupPYNgp2kCHJINcBdHAXFu/b6wv1zehEJfb8KAuRdtCA1w2Zy6Kv+T+sWRurYYV2oOlHMQg
uPX3uo9ubO869OZ2WY2Y2/+06CVCJyBXXZDL/WGGJB/Ylq+DbLrM5fEcCaalDpCL/KVhlkspRquO
Ost+06IGVWu7j+sYl30Nn/bzB0Q9DzkGh7WWM7YN3vLu0Q/Squ+Os2PSbaHf9SmKHd8ddde0d3b5
oxWpZG86g9X4uFAfDIW61DuABl+w1xmyO6cvUqJVLgO5v7OvJBTCXx/tstkv3M9Sjabg6QFlnJwz
MCpK5HgGolS9TP2pdVBQGUZQR8s1UKi2e7sMrgNuBxh/EPnTtbfVvJkoEHtr16qBCUqyDJJzPUgP
khbFlsh/Vq6Mx/DruJtTiydaFCyA5AF1TuerOrOimFOwInu58lbhGcABod+Qdjdd9EUbvjb1vL+O
tzmxKzzOA9SJYpChNxhkmeedNo87dZCDqkRm3unv4xpNbSjMTXPFvw4rGibnAIqxHzV5gVUd6U2K
vvc5HohbbQpL7avSF8GgVqKLyObORzoex+Si+sXXtXSJXjjtjJlN1SlU1fFVmasTGMF3YC2+I8pr
qkxoPMdnWBN4zKO2hXqk9C5njms30a40Rdm4TSeBtkXQIqES6yJXpY/pBLFmm3lzPe5ytXsaE+3m
+ixvnmf/QlykqfoKN505AYSGxw/jDlExyXa2HmqjIF27GfqvgHiH1xkW+PotnF1m5KXRiC2ZuNVC
DZBkgg2yvYz/TBvkRc43iGrnYLJflrEHY7X5aA/vrSLyNtubfzUezsGBa32WpxbjsdA41SuaOzSx
m+WHNAJVPQ1aK1BBjag0okSfEJjb/hSs8VWiALiX0ZUexe6sBZW+70ntsdGdzL1W39WiaiLRlC6/
r7IOdl9mNpEASlXfgvpYFO+sphd48E2Qz1aNpUcE1JrnIBrNi9Fe1o1mNvi/qp0+mQHEKQXn+6bJ
r2A4xwKC/ckmoE8H2bnpdtV3VmZuXNqeTELI2wrANs1+BcYFE6jAt0o2AayeIBaR31U9VEvjb005
C9ylCGhxp6sVMmOFIfgGUEofyABSjMy1bG8SiaOI1ujilMUBkBEYgmzhYh0Xz4k8hQXUBq67pW0Y
FK6hP8JaqhbOR1NXZVI0M9ySooGVUpuQIH0eVeU/GdwfFM5RULzsxcipM29sjb3iJC9Tne4IdQT3
r82TzPgDw7mKLrXyuLMd+FhcKOdkp0c0MNJ9i3tKDaUe0bVINHecg7BZNOhdCbi4vEtUr4JKAUlF
LGSiMXF7FVmAxDFHTF2BMlufqU5C3HQuvqW5PQetnOGWXheDFmj53L1ct43tqwGOKkjimgj2+DIP
vZOSdhgi5rE2MNgRGgpgy3O18q4qD06LGhq3A+9KPIrGvEzcRYT5B5ev+6BQrJr6DGOGUoabD8SN
RlEEsiTdrkFwdj/1UpvnCiDQU+lLGEVl7dE57qpgUx5BIdaFJli2YhH/kmhk3EawKK3kHBQ90NoG
d2rVvc0sF1x4Nq1yNXncJjBM6LVArQ5etzwxlDyk5YsF67xuGpuh6gqEM30LPZnSNGEcyG26unTT
wAsyVUO5PESDRrBIHWZpfx1SNHXcRsgHuaCdCsiiGr0q12+jUiRGu+naV6PiDixTi/AYZcPn1tD3
o+xEo3LXmadUWNi0DYReHuQ2IGzAx78o6hkiCKBASMUaHpSCxJ5K7aAfqVva+vv1eds8hdEV8g8W
t1SsbvLWdGAP4GDA5WlUmK+1vpZ4svJfMt3oG/wXiluiBsIQOq0ApaBxUIsnj+hPYwHCRrmLv/cs
v9HiORiggfVfjpcVLrduupxBujPDdKrw8WioHc34NR4HQZ570xOvULgIQ8ucIdKW0dm63+ZPlZ6i
9AYP+EZYMSeIRUTOIhtZPmcVZ0A/qHOUAoPKoUOOd4K+2mnNV93sBJMnwuECDSUferuWMSy1biGa
hEtXneJtInvuSlGN3f/nQPnHQBT+rZ7aUhGlNrAcaIEPN9Cl0dDPmnTgg4jcPHuend+j/FLqrcB3
XPLxLAmaf9fughdklMzcnAsAp43ty+R3EzlxaI+y2yIgqTNpV1TPfT+5KMvzB1w5qz4KVYhjqhBe
UnvrCYVWD1Mhix7+rpsUBCfO15i2lt70kFrzWvLa9kfDfmzL5EDyNzA0Z8wUrPS20zZRK4Tmc3T4
cSeDpkxVxXKceSwHhW/l9eUIumSoEyk3I/02gVHBSQTnxKZxoSkC5HRIo+CqcT7AMYtUNWVw2sjf
uFYSNO2XRvtVCysNl0+/OM5XOJwHkDo0lqBmE+dRfVPRmyJF18+PnO2L/nFCp7GKs/Yn617r/HHS
I/+6g91cxBU25xd0CAq35nKma/UebNpulL01eNqEGGQHUqJOJB8imlLOL5gVBCaUFnBx8atO76DW
XttgVBUMavO0XQ2K8wqNQ8y80oDSZ/ONYXQ/lU4VROvXB4L3rHPbyGXiVDQFBFij/AR+TdJcSIfn
dXh9fTYDInvJ70PMUnc+WVZXjtR2erUlRYwM8FieJF2D1KH8ZjLr6TrMtnNb4XA22CZV1kUafIw2
vOONRNECkoZQXoP2aiAzHxp0ZuQmnSzY1dvJ5xUuZ38q6gCbbgYuQ60OWA8P0ay5uDz6ER1dmrEg
cb41NPlRkdZFJ6xLu+bWsqZE8B2by7n6DM4utWim2tAuvizvDpVeHZdOnmIcIZ4+C6A2Q5oVFGec
hWNUA25fzOuKnwYMhxFc7qqwGd7RK7K/vqyCYfEse1mTRVRb7pQxC+Mk9YDlTKiXFlQobzqR5ZBS
0De83MXPN4OujyaxBhhpDbaq5hdKQKqy8FPZN9pXJot4/TZPghUat1ZOZ2WtNWKt5OGryl7N/qg6
b0OUoCb8SKtwajvBHhQBciuWNZEEad5leJC4j02PSieFqS4r7wotQK+mJkoHbfqvPyPkKTmMJEHb
AjT6POT13QmZhpm0L9ctY7sGYYXB3SGjBnUkdMSg5Fx+dMCJ7zZ52btloS7Ee+NdPZB7uW1+MG2Y
PUufX5tovpHsCPnD9D5lSoImmEUENIfWCu11KAtOJbpjnUhEVnYpDIGvRIM4GmBQxosGB+4YziOp
lQsrRVmfhvfiJt7JeCwy8rLaq0RG2UZ2SPoWLGlQ04YvlshwM7aQbb4+X1t+eP0RnH/UkQ/EWyo+
QikfB6n2TLxoFlSUntt0w2sYfie1haQVGVYeBxezw6a5nYc3UzLRkvbRkFe53Bv1TT0//f3gwDzz
z/69pFEHxWpSwxaIPB8kPBTllX4X11ktmESRXXMxnGXLUCOFZI+HtO2eqlXoTCJu821XBHnk/9vu
xlPb5aZeojgKQ7HM1x7kjU3hd22Pp5hAGR9lYd/25oKh7B/9ndAnRzU7N6R4sMYo07FgUI/L0ZNS
drcFXhLH5GVMTgPdO6h0ldrSpSKWpM25XAEvv68CgxhsdHmJZ39vsuqdNA67QfKvW8Xm4bFC4Pdd
UhiImzCVo42EwhxWZoTe+30pbMjaPBEXQin7sx2Ar5awCHHGcoBZ0OTJqAN0X7oyQlA9SHvROb+1
jUEA9y8UN2vRqPYypQtU/agrg2s2MkRtiODAEKFwM1fECVqglyu9lN46eF5OUTNIRQTam6eSgz0D
W186xjmQZEDFkdZgeRQFLxPp7QTCDDl2tebeyQMCOvhaExzzypZF4JkRdYmow1zaos5trsr7rAD7
AgpYqZtB22t6MF+au0XITAZ3HHMnRHA38W9EcNctcWtTr3D5MEZlGUV9POZTn29sKwB5XUYe1PjY
Kf5EHq9jXTItfh43/w6Sf1RIqZn1iHpxMO4cF9og8SJm5s2u+VAcil11dGb3XXbz1zoEc16LpkVP
EtwttvbDerjq+TTjxVhLTR3DncewI0cwT8jdCzTRTeXb9bFuvhKukTjvZRQOVQeIO3sqOUZl0E2d
r8lHw0B9AuTxzLAuTK8W5YYuWQi5GeY2oW33sdpLmOHGLU8zYvpnmbhj7OKlI3lvX6OnY4tuei/1
v6FvS/SUrYmMids36pylck/gsR03CaMX84G8N74VQAUeIhExFvSRQJ9C99iN8VT70leI6tzsmg8Q
pbqV1+wRIzm+7ZGbvfYF8s6P0jEVXYqW8fP5ADDPmqD+AsGtzhNN5OY0Z6QgOMPGuygdQZ0qohvZ
clDrMINbd0aLNpcnHB40co0JlVLFLhKWu2/e7dYo3Dqz3Ej1eTmiCjh0e3St/ARyQj35qXUonMil
0FGCWn6d5d3ghMYk0hPa9lZ/4kbuniBVIwprC8DrtXTIZus45L8lJX9vJunn9X0kmk7OL7JeLim1
YVLW9GAor1P/3Ea//ycI/kpAuryjVozBqNnsqSnarLQ5BAmOfx1mM55ZrRmv5TPbTmJ0wzJpOgRk
D9Bpdzv7hqn3IG8ZlJ9EOZaKL5vFzXVcwQzyESgkRHpFhpIVSAM+GN7MeuXRUN+vY2xv/H/tgQ/V
DJs0VVFhldIBVXs9uD8H6cO2B3A5q9+J/dzY6f464vZG/oPIbQB0XrNcj4DI6lMkIwosTCYKAzYx
0BsK2k/EoRfVSLQBA9OwbDK1S+5KZ0BqxNHL7sf1kWzOnQIeU91GjZfBz52M6h90Wy8otelPkjvJ
pyiffFWC2JN5H+Ol7n/D42auiOcpIwNcYFY/Mf0+ysJsuiX2lyJ6HM2/pllczqPV4LgTAbrJJJNN
gE39jArkG5aBozATlOlueqMVyPL7Kl7P4n7AczdAIvDroLvdk1OwE+b2PYo8BGYnWizuEmnGlKiZ
DKgSdc4OylWCdv4+jc+aepRawbvS5sZVFdv47Me/SMtDnHGq8ghnuRX7xjQcFNtP61IwoO2YbIXC
mQPV1UrKl2sxiLju2X7e4+XqpjhVFE/eLh5tS4itajegnj8VoQxB5pMdqIL1uxRbWqxk9Q2clbSd
Lukswxbof9yDHCN+Qz3fz48X1YCSVQ1NBGNnebM3vdtB52mH2fDaUBd8w2Z30PobOCNCXnQsmhjz
0E0u9YsBsgzjsdn1e/K9/pE8akFWBXgCEwptb1rUauycReVUncymBi4pXVta6MeP7V79Gf3sNBAr
uXKouvV3vJDeV6hQtgIhP+7m5lnhL9+32jyRrmeZkwLfeD45BaLE6HYgAdYeBCWQleuO0ZN6F81u
/P26GxLhcgc7MZvKMCnWnEC+HCkE/TRLQSN6ABKgfEbpq9FZ0DBXRg2jS9l3Eh1B+JKBmXuuBde3
5WMvwso/k/h59K9gVKOJNOIskxhDmSexfmkIsx0lcWXt95zIiPxl5GxF5bIC0/nM7q1QdTqzpIe4
i9dVP6VI9/NsH0EifrJfTOQM0ya8vmKXGj3n2/QzKF3hxVXhSN2SO5282rMsXN2sD/wHnYLWndG4
bfBF/t568pN0S3ftq068/FG6FWkFCLziZ8vG6iNaTdXgsWA3tYK9MihhqXsQYxBci0UonEcqwZfY
J4vdQLjEjczaM7R3kCz712dUtICL9a7GkjO6lCgARSY/GiVoOr9OfhhZMCE9SIgA7GJIYMhcS0ly
Q5oqWZ16E4KOagu9mfK1MNH5K3oVuXSjHAo3JNIMeiObEFvM3pxb/XH0cUjeaKfhS3uMwvzQP03u
/HB9Fi82HwfJedBIVlLLaSAjCfpymaHeqDlNw6mGrAgzfbD7OppgI2wDWih/A20MUuccoNKZ6Wjk
HXSuP4a72stus4f5oHnp+/VxXWbnl4GBcQQiS5DfAu/tuXlUZMoGXQeOld6mBbjp7nMbZ7Lybg77
Tg5T3dUVKJ4hMWX/dU7+E3qhD0HcgTwYB01HXJMrAuikOdAONUEOQTfsTjDAZaLO3CaHwhlLT6zM
SBaUJuiC+dlw5zA9VO+0CvAUxI7TTf1MXiWwVz2JVN43NwO6fv4ZH7eEvU4nyVwEcR17R6wdKxpX
bQV2uURO10bHnaw1TWdjNoABth+oA0GXthNsaRECd4bGA4i5JQkIGKYbSaXXi1Lhl6HZ5xKBKmBh
lwRzNmcIReSoM21R+Sh7wy59yn0jBKfL3nwLS8/x+pP5kYaoTHHxoHL7OrnNXnBbuUyMch/A2cho
pHZpopTUG/1T5Ds/0iO7+ZXdQk3wDizUPvI3B1Ff0eb+Rub3nzFzxlGiWs0siwGSwjZ5IZBndgvo
4NzOSWmCvG0CP10+PeVx803uRbwewuFyRqOp6diaNbDNU4K3ldh37iE8uksf6btxshJP2uE9UAnS
0BLY0qa3gT4XnlvA/Gde9LrU2dAQe1np1IgfC1vzaudlaPBmQKrbvrE8OsqPbPw+t2+VTdB9KOrP
XxaS3y7WQgqmKKCPQ4nJubcbpGJQmYKRF0TJSChbk7zXe8n46eRVdmvbpfJ63f1s7Z5F0ANDNSFy
xLOQmc5MzdrBgGvUV0rjbV/+vA6w5WTA+QVDwpPyIi50PqJM1etFvhX+O5p3xvKIKslhHNuCLbIF
AwwwRIOOCYcSBzOmgwLGTowDDJRKVrkmvZ9jEcHGlqteg3DbENh4WNQBkmg/UivMy30O2emOvTTd
2/VZ27SD1XC43TeO9RT3HWatGtG4OFCcO0jLFWhkFMlziCaO22tQnDZzVgCpdb7F8d7Kni0R6eNl
0g/uC/JZioLK54X9jXPRuhkbjbS4r9ry51s9MP3iVvplHIaX7pjsrs/clt8CwSoaWsF6ugh2ndsb
tEfrJh1m+K3oG1ovM6tC3zJaHGR3cL5pUliL7nDbE/gvIN9/aeddReYGgGqpBSaqJkezDQuUSV4f
17Zr+jMwnSuoACG/qkz1gnNgvffSEF/9yWyv3w0uXhUU4rPwOuK2Df4ZGPdMVJUGqlDoYoNZaNJA
132aP2u6wOVuOaDVeumcxzOoWhZdDRSNfRRk11eCnIbo7y+/r64XVgptiLiQMxAoeQStkgMRhYmb
FreEp6icVaAmxJXqgaUxh+AYiMcb65m1qOse35isI0vqxtJNOr3LKJW9vjKbfggJWdB6QVoAjzjn
Y4rB5R7p4Kr3HOU2BcEdJSGNB3dA630jYuDfnL8VFmcFaGOUDINh/hI2QILmsdAEru6SX2DxDisE
zgKoPVGdjUBYUr/kULHnMkZSFk/ou47cFgqqyg5KHA4SqAZQHCVKBW9vLMPAsQuFX/vihhENhal0
UE/2pETB00BhgfhaTyXmoHTOLv2yjSCGq431U26Zxb0ZZ6BtA0VIclKMWWeuoqP47fr6bu289Zm5
/L6yWVnL7dJa5ly1ZLdTVbcr8FD7rCf+/4bDnTJKqQx9Z8OlRLDXdCzcrPhWg2vMENHdbW2R9YC4
QwZV7WZXIeXulaqMGq5vOvpi8udWv+8sn5bpvrEFfb6bTtlaOv9tGbpXfNRhqZAwRjoKa9o/EzVo
hkMrokMUQXCLpBUO+vRyHZcCYt1lHTIklNxR4fvL1tRZq5Fwa4TjubfTGTCohW+PhjWUuOQoBzKm
UIUxyAFar4mrk/io1yAzum4fm4H4Gpxbt4FVygQWysx7yh3XuFeD6AtSXHQvH7XHwmeB+oTjZy/K
ZWy6t9WQuSN8aLvU6KtlyFrpymrIsucy2eGxYf5r9vLF9fxB4nvpUBbf2zEDUgK+W6aj40EVbGWB
lfCu2tJKy2IlEHJIyqEiTR2hdlwIHkk2ffRqGJyPdkalMhMHy9Qrb5YNjOfrdrC5ICi8RXiNliwI
bpz7I0oIHY2a4FaUx65seMXok/wkRQ9k3F9HunzTx4osiiiQzcHWxZXhHCrLFZJrZomgw55QJHLs
+995BBbmO4mBp7wMBm1vFV+m6FQZDyBWFaBvDRTqXksJkgZlND54pHqWgOC0zrzh0Qn1XfmEl6DM
1W/a4HbywRVSubeoqwa5x99W5CyjVnUdr5+yg+sLt8kjU6JEiiosIGm+sUQKzfFrUjn3o/GiZU1w
fZRbHgVM/9Amgg4B2M+41SxLZLrsGdlJ1GF543wsyPdRs10D7Kf02Gfggfn1HwB1iJTKqmrib3OA
UoUgr4papEPt8jg1Xxq7cu3xLrEHb47il7mY/Dj7awmaZUoN2BCsyXJQ+nduSNZSCUqVHqC67crZ
jdofp14U+i1fzl/XETEsfGNgAIbewjmIY48d0RiyrkxvwqWAuU7kXRObwfUJ3LxA2ZbhYDhoFkIj
/zkOAwe4mVlLWiDNTxO7n6ca8VhzBwKRoGj1MKmTB7QoP014lHVyQRXX5iAhS2PCZNAEz/P+gp7P
kVmNTRFnh2n+kM29wgRPR1sQixqdbllQp1Z5LylpBJlqCTlQB3Tr1hjQAh5ZVOW35SXXIJxrMbOZ
6AkFSGHaD7LZPToignMRAmcOmkaLcipgc7WxsKbeG7kgrNmMVVGkbkCGFWlI8H+dG0KGoqp4YLhJ
N/a7XN453XFSn6XulSSPCnoFT9IJWfBZdPfcikdXqPwNJ0GElUMUHW4RxUGR/dYyy61sn0q763a+
hBP8dlrjcGYeQ8BnpDJwFHB370B/89iP72x2Hsz5RyGr4FLKvl9H3DS8P/Np8DZBM63MSgSmmQFG
qKYAAc1TVgu2r2j6OLMo1EaNWYRh9c5uzhJ3Nl10GmmJ4KYrglmsc3VrKK1m0EYLMBVuavk4oRro
ezvsK/mv6QHgWtfLtEzqCkiflNxSBwAZyOnH07c5woKdouqJQbsgzioP9Fg4v0WCLBu7C89NGhiR
UJKM/Cg3jQ6JSaMuTjDv5UNLrbteyOmwLDdngMuLloOqdJTI2PyjVmSUw+hEC4QF+prlOl3NbppA
SJto7jTUSCMdLI36g/Exxh/gXBeEPxtLiHJZcKur2N+ggOJm1uw7pUhRQerJ6Asfyh3RPxL5qyGi
fduw+jOY5TNWC4gXjljPLMC0bbeP2vG+1evfLZX965trYzufwXBRTdvNdZ+2gMkbctI7Aio0N3sE
ofOJlRFo/EQ3+Y3ABpKp8APQX0dDLb96RAHnKWlwbSZm/aarZZB0vxNwBEnDM0zKHcvv6EP6e5d1
hrnMwWoqJZAuG3WrLi7LZ/Mzyx5dV6tSl7T31ydzc80QHSKaMRUk07nJrBpWxOkChD6oXWcnYT8X
h3qOBZGoCIYbjzay2BpkwIztrkbtchPmicDIly+92GSgZ0XAC1UlvAycT1kb1RWolUy4QzSF0TRw
GLI9bo/0Qyt6XN0cjQNhk6Ujw8bTwDkU5DSwpRaoMRn8DqRUY+flolvyNgh0CBZJr4X07xykKTRq
9YaNXAMoo3P1ddJU1xDJiW7tpUXa2sEbDabN5iYtjkcVRI3QddCJsosSvAgQPfNrffKd3kFX6YiE
Yyqqi9saGYQYLCiPIPTDI9H5yMhg4jpUxTmCMVv2HFbUvuX0Q5hqsyCw2XJ8ayTOI80zJHzNDMNL
HB2Ml/ot7Z2bmCY+Tpqbv99IYEhHOcDyHnFx/QGjQJQ7GZKnFVjtB5nsGDGDiTmC03jLylUTtw9U
O5uI3bkFq63OAQEcLv5ORlHbtYPSXGIfTcudRN1AW3O3RuLO/UQq5mgaMSAqhfOIakXre+8Efy+u
CONew3DGoEiqHGO4gDHme2uAgm751xrbnxCfOvFQrtN5B54X0DsA9zIidPp7GpGye7e6YPhrSR0O
hXNxaaZoNUSBM1SMPZTdzZQE47i7bmPq1ppAWRD3eQt9Fhc6UtXYF6iQNTASFx7n/5D2Xct28kyU
T0SVQIhwS9jp5Gz7hnL4TM4gwtPPwjNls7WZrbJ/l698XKdpqdVqdVjrR3UbP0+nV8XNbsYD2zU3
8dE8oZ77oDnFfbhTbp6Ih3jt4/pXbB3f9UcIhyrOc7sflo/opvuRvSt97JLW/d9kCM6vGYcGNy5k
AK1RDz8NKjCWZYhXW74PBXnwzoBlEOMqguWNmZaOpoU7KU7mb1Ue3XKa36Q02WVA5GW15Vhq1DrX
9dqKJQB3CVxTJC5UTYzEWNkkQxdCrxg0kCq5T3BtADzfaZvQNSq/11BIkizllsdYixS2i1daFlYE
HqPOzXtdDVxtyL/zSvUBbrbjpozySaahsHN6YyY0MLCqU1mh3VkfvwaV0h4z3n4qOflM7LD0QTF0
nzNiSRZ3e0P/LK5wAhXSp2NWYXFnUx33pELShFmEe7mpfB3L4DMp1buIydLKm2dSR4lnyW+BWVQI
BsI516ZKWTzycIPHCwUy2wzIAtkkzVayxgSFlqkaEIaHumCu+liXo1FCu1wz7khquFNmeKAw3tdK
cpOnnzsrP7Ix9Fk4HUImm6TYtKKlzwLZO4D6iKyHBue8sQ2EPAR4ymkOw4l3WshxsX7NFRli2+aS
roQJVw9lJA7a1kRqSAueK+M9ndOj3Ya7BaX+H87jSpKwqKysu8RooNYUodWVWDdmYSI6NQ/9WD4k
HfEagB1bc+JfF7tVAUHnwp/lFA5lgR9hhAdyowR4AFnjJpgOZXXtcDu7G6fJjVL1MeTgCknIIei7
l7wyHsx46DCVne1rkNupIEq//lGbW2xggI/AmFVdbIlMJ3CHD/1yfJA1zaKdHXqG7gUoYUzfrkva
PKgrSYL2g9nYpQpCS1cfv+jUybNDhgoAeg0CoMoa/Pt1acseig8DEOP+1kvwSOVEdGCjLT4XTChk
+gR4JEeVogzKpAjOJxpSBs7TxZKYEw++zhoHMaFkizad60qV5eerZyHtWB+BUw9b1HefqN3dRj1A
yoL3oIl83Yj9OPpaFLJO6q1KOka1fy+gSKaS8Cipq0UqOnN3NI6PqqG5Ki98bnYHxPBI7QMMpg6e
Oae7SKl8K/xKlPAxi47/004agqvtasUIxhwfEhDN0wGwaLXxvlI6iVPYyghRAwAzBsVkmikOE5oZ
xifsFC+v0GS7ITEOyfzXgJEIFtcitPON5E0Tj6ECD9fy8JSY0a2hR+/BPO+vL9imI11pQs/FlLQr
rW6CJvoUHpu2ulP5s1pYaFqR4ZxtVdjQxqqDrVAD0yNG+s5F6YDDV2hkIyoMewcIRDN7zkAZSN9N
/dM47/rggYHeW+dO3/utdDZ7UeTijK+kC+sZIV5u9QaKashwlfqTEZ0iyx2qG63xs/6bgS8B3Gjm
cg09b4PEm2+6s5VwYZVbc6j7Znmpl3GDZ587G/sw7r0wfytsAHVKrPNy+n2xnZU44XYMw6haqCFx
d8z3jPsVmvEZ389xg7jqmSrPmeaNiaQUvGlIS5PyciDACrB4v5XjUWxAgdolZFZBdCwa7hioHwJa
cN9Dxes2u3kNWQt9rQrkMCAGnYviE8unQMObnUUcPXaqr/T6PsMLY9Y/4dqSuJQtxfBqh8GCtImA
9eRc2lSGOgNMEgJ+agLJK81+dLXNXS0EqNyssbfrum0VWlBvIwZgXkymETFJFZa21RIGcejk0/dt
Wt12bV0CcCocjzyZDECf0u9dXLfg6O5Lj45W6FTB/JIbFZP4hq0LC04dNXFQSjCkss411/KOjoiy
QGCb2Se9rzFvbt5l0lfWhrmi/rZksZbKN+BmhDurS0KuWZQjlRk/W8XXClQnozdM3EXXVVSABlNZ
yhbX1/lyVyETCTr0XFOMyIp9OoqlRXEZQGaSu2r7EluNUxrHEoCX/5uc5TtWx8LU+iQkBRL7k+l2
/ctU7Mz5oZGhycq0EQKYKhmYEVnQhgHjKLIKJ1dfdIKq7Ot1bS4tYlk1mCc6jglYzASLqOOo7Ei3
aJO9DPypIA+1LjG6y8N9LkLwXRGrZtteRIzmt9A8Ahc3LFFK/znLahGXdzjV0aNlokbPUEoXWx86
sM4o09K4PVZPYWM/E6uXZM43JVh4DyHbh4MsNnVQNYmCOEBZoF+gRD+AcXh9N7Z2HbTWy4AyXpZI
AJ/bVh9VUzv+KgGYby3d0QBc5cFDEXf/YMNrOULgqo0F+t0GJOCM3AuzzAnNtzBDSUpGWbe1XiiA
oQSF7BVDpU3Qp0PgVhnIjzX2g1b+lw0yfOxfLOrnQQCeVEiuGJjrpgjfBPs1FLMiI0cIXt1iruP4
RQsd06v94Eu7n3xgeTjvd9qJ7piPqTmg4eTodOan0MMDz8ETFj2aC3ALqt3TXhbuXWLhovEHLh8v
DRNJHzz9zpVvMONVTAUi155VTju+kh6wlGbuoIUdgHx3tv1TN5Knjva7NHkivD2gAvTaa9RbAKON
sIT7qmWv7I2zyNDMDj5rXEfwlcJyNX0WtCCDRjRtZDfB3N80sbqnNdtNOJbTLCvvbolTUX8EhqSJ
e0cMIcoyS9PBhJ017Vx9nswAZKX5bJmaW2ZZmznJpOqDm/Q1OxRKjsk7XecmMDXN4RTWIfftfs4s
JzWmX4TbFhreSMLbtwD5rUdWcl2Gxrr1vSgkGSDmA4y3JnanBTMPkGjH8kx46gBglnjKPJ6suLwd
le5HEffu9fO+dVGC3wmmqwEwFfelcEAmcIKNobXEsEoTOxj19AZAettG45nz5DW1jQxTDnSTYY/W
QsnuXDgbSKaYQrPgyRB72YJf7oqpL8cuq1xlNlAldk3NqzoKAkv/upIXiyrIEc7BlDQKXeBMUN9v
7000wdXFnoLzTbFyd5DVmZbI4swfQBgasDGtQZbAVTx0UTc3WoaMIFrrWu7WmP9ykNwa38sCOQ2i
Fz/iLJ32ZcOBUNj0uaRSs7WkDA3oKLqD4sMW08uY9oqLfsTgYAgKUCeZm+6RIdjzYgbS2Xkee4m8
raVFIQ/Q9sA5IQBhOncxoEznKL9D2zqfHN6/2+2pDw5qeBfL3seXloqFXYkSidTnMteBkYSODH1k
gaMyjmRv9Il1hksL9qmqqz1RjO9TpR0nQGRdt6BN4Qs1PTob0WhomYKeTd2VUx2gSIR7OThmE813
eh9+AlPRManHDLAACXDP2ADqQPtE6qnaXf+Ai9eeoLxwTAuwjXISYp2BdfXIMSgfMvVBKRs35ZlT
zRja50yRjLtu2RLsCOoyJOZQcT7fWyuprWogiyXjr0FcJXhT49SbZENHm7qt5GjncgJWtzyhkGMF
g3dXeGURunb9qKQ7S5N4gk1RKL+g8oKW0YuHl4m2vJ6yonJLPMvDON+HplN3XteoB6bfWJmkAWFT
HB46KHFb8HMiwGbAKsBCjrCanoTxoZ4N1VXqBIAOaK27t3Nb9bIY3b/ZEErsdfFoohP6xY6DZBJD
XnU5tqsnAq21oImnunKr/AGOwlGzA6n3/2CSC53Q/5OxKL+SkaQFDcgAGWNifut4ehPEsdtbwYtq
G0czahyqyEZat9bTRNcAepqRDsBtdS6S50NtzYhR3UF9VRTXDj+b87EdXjFoCkxx77p+W458LUy4
ncpeCyIzAXq+icx0xH/oCeZpfiGAfM2UyAmGm5hJovutbbNAyYu5TDwjDPEyrqKYk2QRqajzblS7
09zFu34wJM7kMiEAb2KBjxMPZCykJY7fzZhRa9Gkiua2oXcM+hLGLrd20bRDPKOF32nqVPl/iuWx
XIbWvLWoaL5nBp56aDMW+0sSzJcwVuGsk3HE/Rv7efxGzPfeOIXmcwFmqlL2vtzyYhZdRoIRBqKC
JXhuow/RaqdgTdVIA9OFeupzzY/Y6DaFLFG+eUusZIm9pdYYAYcAOAuunv6IpsLNA/SFMWa8NSHS
5EV51Lqxdgia4S0Svl83162bGBOiKNOhYcwAaMr52QCmA297guvRzjg86bONwKMgGegUgVVQSRyb
TJhwNuaZsxFD3WCWoN/tcK91mZclH3Xtj/SvcZAXW13pJQRvzdymaWMuotR3Lfsayhpal08VXeWC
04auIORu8PA9X7eQdKFV2fj9rZ2/qBH/puUycOBtEbapg1iZIDEkiKhIQ+2yhtEPqZcB3wBFYkkY
/2u451KL3yLE4R+QTeUkSxHimg9ljKfoeEz302P9Sd8ZL4bztfqp+oFf+q1voYPQkeGEbvotBoJP
TGKYFqK08zWcg44PSYdr1SQYuAMrX2t7BT9cN/At548p0d9ChDCh4Rm1mgFCqP1Wm8c88zQQFeMg
YITnIf9+Xdjmlq2ECaepHIOpZuDwApWE4qhIneoynLDNNUOiEIxrGH29yDgrRRGbWlNV4C5U0UOd
BLEbZm9qIpuQ2ZaDBACcArGouDfAucBh7RGDWFY07AneAX7Ko8JT1VZGMLS5Q0BZRp8JHnTQ6twM
FAIkZYzxwQWRxu+MUxIjx/wfcBIcUrzS4PnvtwiubqmwosvYtAVp9hxFaFaEyVfTR4envNJLcmFb
K/dHwAVtCebTLTDJQ4AxfDWhRG2eItmVIZMhnJwIEOxtkUDGZOzs5ImyewTa19dp6wJcqyGcm4r0
pOpbiBj4bZS4enuseg8DfNelyBQRDgwr8CTtKaQ0tAV7ZQpqCdvJu8a/Lmbr4gGxC0L4ZfoK5Yxz
EzMVDYncxQlo9a6znMh+S4cK+Znvhf3zuqRNhVaSlmVdh7d2PyG0hiRMezlGHWDSZp+1koDvssqN
222tz6LvSkqtTelUDVg2Hs9PDHCBQ41rO1LRBJG+cbXzIrvDxk1ujBFZfe64gxFj9Iol9009yj5G
trjL+V59TEayttDp8lw5KQ/2CyZWPNVJdUc1HXtPjsFh8go/ebM+ZIAnm4HTehmEszzprNWmBIs9
WqAnafKHeC53WY2UEFiyRl134Lz286B5EWAVru/zltNaibYExIMIb9we/fVIDsV34/itzgB1648R
8E29WX35a1l4u+DxgiuS4F0oqMmtIKJl00FWGeFwfB/AkTsADXPY6/yUyHzL1qpCnG6gaRPzkURs
ec5AS2IbCV7vVqSgCQ9hKeuQmIndTgEmPR9+TBG6hUmL/pTscF3TjdNzJlo4PZnedG2TQdNcvUsq
P6vfi0AiYsNaIcLCpB3a71FPFFxBYVTA+1ZapETqp6T3FN1PAE3HgYcu6efe1AVJPYo0F3rWxS40
PqUqi00sIzcO2nSKyvdkeL2+XJu6rEQs4cj65ClAYghiiMAIQdLf1XoN/CJ/Hg82P16XtHEbYKrk
jzLCqs3NAICkChvTpQB2OU3VlzF84sm361IWQxbCUczRIZzGa8RgGPEQ9MkV3gJ8G3dOhp4xx3aL
r9TvbzVHNke19ZTVgNiHdLmpoc4jFnrT2DCyMlps+246hc/TfbyfvivH8JhDWi9JWG+567U0kVzB
LO2KRAqp3Ow22ie31W20i++sW4BA7QEItW/2MkSjjTgUOXJAIRM8X1HAEjyGmRZNhMZShFQMQN+o
T2AI7vpWbVn3HwmY1z7fqlSLMXLfQwJRHvl4a7XHXMabt71Jv7UwxDYdS5nNIeCQMT3N3nSfod/u
R+NPu+Aj+qLs/uG5pQHxDMMlcH5MFcPQpRjGZ1rDy+YEw/25jcaHoc0lAc/WQVpJEdPRZtVTUg2I
33v9U6ejP/amSD46WS/Vxu201kXMwepBDmrmGLokNmhRdKccb7JkpyQfNr0v5qe/NwUNg0zIsltI
Y4hnyerNJk/rpnKjqdGQ8kID0zBXkW/OFpOs3pZdI5NOCKbaKcYUBQeh9HjwIKmOCz8cvHbubiZi
//3FjucoQFPwKsbzSkz8MCviuRbg1R3VFEHc6JYYNtOQ0UpK+0mPvllUBsy/5cUx1I6aK0MtDUM5
50epQwA8hMtTa8Gf63gNQrxnhh5TBhD4mEleJzJh2rmwmtZ9n6lLJFz4Zd+7mDFp5wRlVL83d9ft
Ysubr/USYvtSqVAgDCCKj/cExCOtBtyWxM9zrw06zO4/KgjFr4vc8kprkcKF2Awpn3iHuLgoylNa
2J86Q7ujeiTjONo6X7ARJOcZqnCY4DtfRcwddk2o4BSPnepo6XttvgPrakCTSAzoZUmAvb2Ov4WJ
SZqyy6fS1CCsCqPDkBW30dQf7C44xjrwCs35P83A0LGlENlU35avWmkpQhJEBNNvSQovAiRMMLm/
jaGGcQGwXsvqDpd0NSharyUJVtkHXZLxRcVBq75GKiClSMvcEoQEZjX6OaFeQqKH0fpMQJBVWm+4
S/eYhHY6Y3jQqtdw1FFqWmikufcPBqUiXAR03zKOLMQ9BVUyWpk4m6CMPrQtHHbc/aznRuJ0Nk8l
8q9AmjOWgVDBBagtAdaDAhdqkNc2eOnoQ1Ps5x/h9PEP6gBbAu2KyG0DtPjcbge75ko9w3+mqDtO
eBbaZuK2spb5TW0QdACnQ0daTwzj6qzNo1qHFGKkT/gWN82SZwz/e3lWnjpVdilcTpss1rOSJ1jP
XM4zXBnCYDxuwRlJfszRl3LMXdLrO1SD7mZ1eg3Im9miPSWTAeZsHpKVcMHLpaPCMzBPwKGS7MZi
LzkJXgChszOxsv+weStJgnOrqDqr1MKylil4hPdT8qU3n66L2FQG3XQIjZEfA+j0uX1U48D1toAy
cfSjoZ5V7OJ2r2Cs5LqY7R37I0eMgkIcd20AaqS7IP7vQr9NHBR0HlngZ75yW8kmZzavhZU4weyr
NM5Zk0It0mLgCaNe4+Dm9r+4ipUQwQrtDjzCcbM8xoaXejhk7XMSHq+vm0wPwdaUMgutOIEeKoMC
5W7SIhfjtH8vBFgAePvDIwP0W7CBMF9YiksIKevb3PSb+jaSoqEurwPxoYfKGhweRfcmtRc7XD1c
4wpVB3MkCLKs7/30GkamMzKUS/X7Hn5pBLh58mLl/1ATwrvyj9TFb62k4oE72WYEqajio3vUNWxZ
7mTj/EAhNHqAuA8tdGIXT43uAfgC+HF91N5SisdXTMNv/cjQUwNuousbteFmgQSCLj2gX+LdIsaN
w4R5cfSOLmXfH2AN9owpPSrF5FmsdWjy/bqwDdM7EyZYN7q9wJY7QFienXr0sw2mMwyS8uDm6q0U
Esw7q+aZqhypmRmdSLP2pmXPaTs4kYxLbCOgOtNFcKRgdSRthb9urI1v6OHbmd10yG2gV1j23dTT
t3AofCORmZ9sCZefr8zPmDUAB+TLfqHGaqCfIy8fJllNbfl24WSd6SacLMvqQ7XC9IwbKuUxt2oH
UIKS5i2ZHsIx6mO9HLMQeiQjwOm60RlbG4pkkutuI8Y+02T5+Wq5osJG2DtCzGzuje7W6nZjoy3n
yWFd7sowurfXDbgioD/GM0y8+bpczZndwntXE0YZ2ps6luWcfpXSL7fmtwjx0sswWlyMCkSwHT0M
7gQ2RPCv3yhv9+Rh+BzeUld7RfvLXbUP/LRx0m/5z1T2EVs3L1b1z0cIVyFrG6uol+QuQML7Adw0
tyPYlUrXLJwK08C96qIyasjEbruqP1IF7xHZXOnUElKzmjktgDPzzxWA1qPRCUeJE5FspNgpTMc4
bYE8gVDaqECYvbcUWfSy7T7+KCO4j1LhZdXaiwQ8aK0BtJr+kOzzFN11lQdoElASX/e9stUTHEeM
KuI45xA4194cePP8GGMqoY/Rc/u3IHQMRYaVdQjeYyjsvMkJJLVkP/XI6qlOocqyoRuX/5kQwX/U
etEC3nSJxia08HpG/NEUXzowV3DypUi8SQMQzv76CsqMQvAlgCfBqLgOvaj63gdfpKnKbZf4xySE
mEmtuWGwEb+/s6OvyjQcSF58dBXbXVdjqzSzXjqx6tQZVcTnxbirUHcUa2clhzYEaTtB8e/OKLxC
O7FCJlSyeGKcETfGmPcGHDEM3TrGPqkc9VAAvwP+Q9fc+kF5hQ8pOu+6soutXbhLAJECM5+hI/ky
h43IJ9Ag1hpCL87JkSIfZirfzUzWBrOp4G9JF7nsRo1J3veQNIE1yGhKp2r/5VytJAheFwC4fU+W
uwxjn47Jv7NwBz6/6+u1eV+uZIg+1qrbpKGwDZZ9NuyXObxHZ8CYdZ5JP1LZAMCmSwJaKyJdikyC
WCNUlcGsQU+CM6w9URXVGssb29s+fqhkgIibR2slSXBJGEbp+1RfvEX7TJjHiG/L+NO26jMUeLe/
tRE8Eg21uJwHaDMoCJi4r9DOLzRfrToQ/bklsARzywkpuh3f0/xzyd2hlxyybRP88wWCg5qqGrF1
By3b8gemKgsZQ9DmnbXSUHBQc2bPQT4uGhbv4fAMVuBWeQx6HFwvbxNwGsr67iUGYgv1ITYXgV5E
UAhkXChpu8HsDuH3UI8AefYv1+Mf3cTkmTE02tyriy0iP6ks+/Upnj7x9MRkZTWZUsIRo2nZDYCY
hKRBQZ/yTaxEGNl0jPH7KOtt2PR+FGlH4LejP07sWKnnqauDJUNCrA+l05wQQJbssZV1Y2+erpUY
8XRpcdaGS0JwNr8a4HEabo1Akr7eNO2VCOFwdRZXe3N5OQ7WS9T9nGRT0TIVhKPDgJtLwwArpRUg
q0xDj/R7KkO0kQkRzs+k19bAl3XSOLjkaO528Z6Gn657cIkQ8XbPmybpkCfAuxT3ECD7Z4UBL1IG
JSWTItxFDcfMSbtkS1XzLdK/xOE+GyWtD5cMkUsc+WfPLeGgAE6vztJFE1N17MOQAzj/i/aYPFiP
6n3tJR/k2HoZeOA9kIWBuaXACOeNInGpm4d19Q1CNqG20ABsLTHfqNgu4+8x6Kib8jaNb1V7dK7v
3Fap+kzh5RCsHqtKrEWpWUNYWH0NtAlINIM3Vz+D8TWNQGGfUK8fiN/ZtlfX+Y4Z+efrHyBd8WXX
Vx8QBWWh4qZEBLpTb9VdgDznTvOHnzl4VT3jOO/L2+Cm8Yt3snsKv7Wn9+vyl0N2EaytFlvwI12n
Gtm8PJ/D4YtevSl0PvDG2GWqipKmYTlFmsoYYJZfeU2k4FfKiAeDtcQ7HaiNMFlhBz7HYVG4JK6S
nRfBv5hG0ajjopo2Ha0RjMAfiowASCZC8C5dM+sE1z9M1d6Z43ORfZMOGWiS4yBeyBM1q9KeoUZy
C9bqvfoMdF1/fEQ82sxeeMf2hepWH9oueE4+jA9QRR20+961vTe6z71clhCQaCze2TXgOKY+/LV5
r1n/aLfPeiy5d7ZFLCABKKzjGSHYR5fRoSbLiZjmHtxhhzR402TdHNuL+keGYBu9oQWjakFGnE1v
cd6BQUbfpWPgVFX5udBlLSqbpwy9KQCmMNHRzgTXXTes0XKK+MPEQFENSm673/Em9urqFCVHIqto
bCeL0Gqho1Ea41fiwE9uFG0+5hOSvs/tO3qlYSLxLUbsQIT4qN+3sjLw5oleiRNujSaYU3syoV5M
PuvTyaqPUenm1vG6q7rEM1sup5UY4WLAUHNhDSW0Ug7W0+STu/hESy/7qL6AyeiY7JNT+sjcwL8u
dtMcV1KFG4KlGWpuBaR29BatjWT8iBSJZoubuPCImN9TUQsAHpT4KBuaTDPyEPWNDOO05KCmftvn
jjZ6bbjXTcAcpR//oNNKoOD1mx7QN1SBTpk1abcGomM36BlKk2Tikht2I4oEOSPK1oBmQfVanLdR
g1xpqAp0+p6PHNP0RrvvqrKVBC6bm7RSSPAZs1WlyTijAbG306e5iNw4NG+yUZJA37TzlRTBawDK
M2jDHlKMbG/R06A/5gToSIfrm/MLOOaaOYi3ihGU6Wgv3ZRz6GGOOyONY0T3deWP5TsvXSu+wRhd
HNzwFvgsLmU7+58e78AsBUwL2A9RhDqPSgY9ifTBWCpuKIXR8ZZNXwyZD960+pUMYTUpWnB0hqLH
kiCIqJfn38zuazf7avCj1v1aNqi/uXkrccKqgsSxI00AlXT9E5u+qxpI1m+kmb4NcwftLECeQAuH
Gp8hLJw1Zawslr1rp9Hl9bcokNjgpqWvBAirNuiRHlcmBDTdPs1POf0PcIbXDXBrY5CPopaxXJA4
uuebj/F/JbLATexSwGA8V1F3shn6zOY+YSetSqejlhfmbiztF01vZdCuW9uEFlgLjYkY+7hgPwNS
zMjsYoRrMp5N8wmtj6N2k8rSNlurSDXgMQNtDE3EYh/YoHVKVUd0OWKaF8TkGLLZUwq6v76SG9aA
5koMZMMkkGsTaxotXKISWyxzCSbeXRIFxMmqWhaFXmaXMTD5C/wKswYohoutjzGJWgV9iA3A2rLR
ibMuQgFFubXi+L80AumOGVUeAIAKHzBSoVebQ/Pzup4Xy4kPwC8A6TBBfxK27dxiymnUKnT/N2AS
4KGD/wz43Wn4Figt969LWsz7zDf+kgRUarBcoANJnHRfAGoTMD40rq0HH0XGOaADcCt3QN0cGeiu
SFM7DTMn77rY5dheEyucugQwwwFVIbYGfYzO/dj0AIPhREXghHx3XdaF0QgqCo6qaBoM1SlYzLg1
0QSMDa0O1yVsb9fvRRQbE6sGFc0EctzYujfQJDQMN42MnebiHJ9rIfYgWj1B5rLDioXFz7hBQ2yk
OSUJH7qaSzzihbtaJCEzgY4XJNwwKHZufMSIIxbo6BGrk9OQEa8ybsH35kyqO9LcodUu6nLJFm2a
w0qk4OVJNJgEYNONq3Ng2JSqE6v9S1rUHmEKmN5kyE6ba7kSJ1hf3Dccbc8Ql7HJAR6JwZ/qdgIO
yvN1u9iUg56UhdEUXKK6oBbYOQp1mgA1ZtjlTRSYyL7kvoJRSKOQdd9truBKlKBSbqQ2Z7yDx2jB
0v7VGA9xOqL7pnAbQwbcuS0LOH0oFwK6S+xz7zVrqPICpshobzlT+dWMslOtaZEHgMRDo0uJAJfn
3IW3WIAB/69AcWyEAXek4AQnGLfskVT6yYjbmzYkx6L/1EX1AyaEHUAT39Y5ccw+O17fxc3TDSQw
dZnNBkaqsIuApymDDGChbqagrF1TJ5i/BUw25LFpKyspwgaWuVb2XQIpJIo9pedHEiW7HrV0BECS
4H7zfkN/PWgVgBaBuEq4Xqy2Gpowhyyl8zWeeRhicRLMg4deBfYVK/TGkDpSGKnNdQRaA/DQF7As
8VbVeqPOs2GAX5mC3Whg7lSliWconaTxYdN//ZEjokhMkTLgkcQbtIfaKAl/aQt/KHqHW/sE/Mis
+Q4kLf+6iSybc2GgK5FCPmK0tIIpFCIzbJgdebg5ee629ZcEaT9iSPZPJk1ID+BxtsRIWEh9cLTg
JVSeDfsu0l8AzBnKAABliynEroNRGHpBIMvgNfLwHtAyuxlhwXsBcK5R9VIg8F1fS5nE5TpfJXDT
SlnIYSBRBTtKx7iX2OgrmVUvxMkGkvRbFo8PRl/9uC52M0pYbaFwJtRCjblVQmwIctG8zrxIl/Zn
b24cgjpdQ3s7XvDCYmoFoI7MeEKcoNxG/L2pP3XtDQ09VTskpdMUh1zfzXOG4ZAni0SOQQDefWP2
R8TVQEBxryu8eRxXHyOscxPnLZ8yKMyN57yf/Cq9AcaoRMjmqq6ECKuK1GPChhoap+mJNqNfT3/d
HbFEK+DrxlSCrYMVSZBgYquyjs/wZVhClf9o9QBwCY5Vy8CyN9drJWhx4Gu71GlQJZh4cAdUw0ue
uCF9Vw2J77oUohP8AeIuYIWAYSQ4kiZTtQy0SnAkgFVUeLwv0bpf2upfb8u5GMGDKGYc0pRi7/Fs
5ICEJoE/xQChuW5hl1fauRTB3BW81jreQRkLj8I8eW+y2KmDbwP78i9yABsMRDJECeL72hqRVMkM
xD56Z+yBeHFobLNy6NDtB0OTVUEu3ROUAn4sg7GpsGxhhzQLY7mjPoL6F2YQTS80cS3TixTdYQna
9zGaKaN4uDxD5xKFzcojaqQhclZuacz3mN1wOjt8ur6Cm2a3QOcjEQJYCLENnZsjOOYnKKVQlFyK
Qf9IdTPYB6ktm924jB0XCB99oa1Deyk4Xs9PEXo/51GddHBnpOVJiw68o/c6BpjqzwB+va7UZX57
gQtCvgX4e5QaF0yyfVtqqZUbCBsnV/20Iy+joz2VbnUDChbAkXjDp9Dtv6kyhtRfIMLn0cC5XGHD
1DZOrclgjWs6r9Ypu50fW39+4Lsn1c3wb71T7Hv8sxk6tvPKfOS1PjBc4gMvzAfuyyF5V13DIZ7t
lrel1/nDB/1xfWUui6TCyggn0ypLzGfQ5Qsfon30Wn2YfuRanu3jC24qfwC87nyyHO25cE7RngIc
UeKALm/C8yVabH7lTGdSo/I+4gNi9dQ0H6rxqiZHPX+cKG4KiXFvhLvnwoQrIiZaWCozhGmZp+p3
lPmhghk5ECk1u6B6aQJ/riQuadPMV6YnXBbTwJMCkCN4IgH9m/aApTd9A7EhDw6m7AbcWkvgEhHk
FnF+ARdwvpYgYgt4qZg4UqUzKtQBa6kzocY/h9zrmxsZk9hlMQzGs5YnmDdwl3TwaUNekb51upOR
+7z6gtefa5d3ygQaiZ3VAw1Mcpls+V1k5cCeh5eDZYicl2M1KlGaBbCY8SFIjkqMge7QVyPbSUHG
Q96sv26ngZr6Qi6AHCDw6MWUph23cwrMUuCEp7uh+WKW72MgOYeX/BvnMsTEUc20SusaBTdX07zM
xez1/Veexl/0PHSaSX1UKx0p9cwj1gAGztBP5w+Q4knO4mXPhvAVggElWRzhM6Dp0vlXsW91UDzl
Y7lTgb4Xa+/zEOIpc6so8b7hPcCdM0mBeuuwrFb6l7daOYO0VFluF1gFA1yFdVU5s/4xq7cseTTH
x+ueb8uK1qIEx1dipK82W6hKkHdsqgbA6R7tfwBzCcF22h5M/i/OZy1R8HQlo4nZzpCYTq9Jvcc0
ZljmmFauvI6/tWboR8RtyN/nPM+MV6SsGxsEJPMidTTfSh2EJrKYS7aQgoOzcpW1bQUBbTFHTgg8
LGXgTlvEIOQrfUqD9wIgOXPBnq9v4JazWy+nED8obVBVADODszMCZzBu9LRzzM50q+i/JDnGf5+V
WdYRORKU/THiLoaWcwcS4YzANMP854Ax4Yw5he3l6tt1rbbir7UYwUi0Guge5nICujk5BO10p3e6
T7Ra8rrYCsjXYoSLkMVdSFqMVy8VwmJYLiW6AyyBCbak6/r8f1zKn3UTzIPWwZSECiQ1QJtF77XP
4g9j9jRzTwfgPO+WJzxz58hD36cs7FvclRh+LeTIGKlEUzZQEM7vQ2ts1XLW0VY+ZGz4L0/1cW+k
c3IsKtPqnT4P+LNS6e3HzPXa401fnnRWDX6T5H/debc4VnXBA0HldQE7Of8Smhl9bDZR6+Zc96Lk
tUpnF68EXffNWJK0/3WiL7ReyVoO7MqJBiND01cLrc3m/3B2ZbuS4kj0i5BYDMavQG5337cXVNsF
s5sdvn4OJU1Xpi9Kq6rnoVtTUkXahMPhiBPndAEfZtiEsTl5FlAdrNl7bk0BlnnZ2ulOmM47rWJP
h0BPPw5Xev8JLvct3P+Q6T+YEWM8hO2sUdslPHwQdXLZNqWfsb+W38X+OPjC8JPlSSDXIWEkAslt
24Dw8KWAFBLXHc+KVP3/1evlaGekmK/FVQpdMOyMpv8ai8NQbyvtskSpWFe9OFSWpGPMwC6bxDks
uSzyS7opqqdSf4tEvCmrVHFrrwbgo1VJZzlCmQyYTvhWkW3b+lHrfAhA+2D18nKb+1r3avAXxaH+
Mq8kubN0qJEjgWTDwaG26S6xD1q30TF8kzh+WAd9d88mVLFUnJjrKdLROqWAzwR4vVqKPbWqe9rB
Z+3LrHnNZgD3jWhb1C0IOVCYvJ9cr2YX6bRVLHo1NBvQk8D4DUaZZSyRsKaQNi1vfBsTgnXsD07n
kXg/JzcIJlX94UYNxrQejBE0l08Du3B0CBWrJpy/ghZ/b/2fXyFtPUmnrhpM/Ap6e+u8Q2lyVwfJ
AdpXukf8FjmiNwT6ofR/VF7sfaI9qG/TQNtmGxbM7+d3ZPUGPtoQ6YMYYgagtcNPGTUn9czhA6US
7lmYt+50cbBJE4ydrZrFX32xkiOrUijNoojFjQGrENbwii2IbH59sBvuhT9jPFahD4cNAM+kB0le
SI4etP2oetarHEEKsNzEYGMW4xekmE0VcIQ4KCsVftpaHk9fw/h/H1pGp5YosyeZDSv6rsk33d7c
YUT68L0O8u+2Z/2c/GhTvYaa5wb8UFz0m9Yb/eHdevgBROK2PGT+EKSB+hAu/nXuZ0l3ate0ltsv
PysaDZYgc3ZsQKtjzJhE9fis9a7xYECIfvDpAHhL03GIMCc5734RIwH9ZBpO7LtOWAKIlcGu9TZ3
Wy8qGAGh2Ri2mCRKwbEACpUPtBqqfUYju92aQ8oCQHXppgVRYee1VcUAYI1FGG1yNxMXUWK3+5z2
1mVJBaq+QjPuR71zHlHd4CgGU0pAQlS5r3kzhBdpHU2RBzmxLsBhQkXdGuabgrJsl9TU3rli5huh
aRBzdrviKk8aGqB4DVGdvG6fs3IaLkKHxf5oijLzwJA2XLOqKe5KiCd/A7Gee50DydZ5DdSpk0Av
e+psQ5sUFw3o3EHgyOxtAXiQN3KNoITcWO+8Tbu7Ek6dB2yMgIcs5yKY2zx+0pLe8bI4d+/arJ+o
lwKsgorMFFrA+rk2BGbbyfmhY+suYxEVLSqQUEjwB7DrWZ5g8biHzlJ4sLWMDgjQor3oGKtf3Lmf
noDMFHfuOMa3jR6lF1AoMw5Cp8YmG3r9kwsTUm9lrb/3rckOfRHjbwzdOt9WExWTP09Ge6jR7LqI
UqLf6+EQgR3FLNznXu/b61hMTgVkv178DGeqbcPY6cJFkdPaG2AChpxTlNXkooNskOOZccuKLUpl
pPPqMLSB0AzTDpPg+mBOnpuYxsM0NtE9Cc0Yxc8qC28a5ph3KATEFihl3fyD1lHYgPM+qjg2vtYg
NSQo20MmhtzpYdpexLmlXTOnzVq/0t1kUzvh9Ok0DvHLOSna3fnQ+Ls8f+6YSKURMqMSmeo4JuY1
f0Cu+ZEEd+lFGPwoPL4zb8sDD16HS3qYtrGnqQLU72rBOetSopPHTcn6JUa6u+8dinb7+HEo/Pm+
8Mz3eeNukntoE9MrehveYMo99lQDNaspCYPUtQNhQnBXSvanDAeaRClW35bEaydx7ZDZ3YTd8C1P
3B9p3V3RAh/NLqfD+Y3/OrgoZZLS/Ti2LB2cssfStR9tB6rpqxivXjcU4ATpIWjq1fQRmkx6sjHj
j0iMnl1SRVd2LUQeJ7PSvThaMWiFISLgU5EHemxvU/IwkfGu7lQlhdUHDuBvaGVAke0LvJkLC7Td
Yw4gq9FsQ6uBhqnLvqWgmtrWVo8L0ME4nqWhxq1noEPWDFTlyrJQVG3W1otK3H+/Qtpy2talq6OJ
CPpdcRNq445ohznfCYzZnP+4y8Z9cesjQ9LG9lAm09CpbPwOlH2eNWXfQNDwaevae8ddr59V52i1
XoxZCWsB3wFBLj8gtSxl9kiSxm+HSwv36uQGcB8D91Ab4ZkY9ON1omICWlukDe4a0HIj2UW54fT5
RtrJ7LIJNvX6e0GRzdivTm17bvdqq1BJ6+tDVdMBgySw5HJRAyRD+sIu3Cwka9HoW+OlDf1yrQtc
QPAo2XLoXRl/zdePE2rjIWyh7w3Eidz46RmPqr4F+hq3nGd3yWXc8k2FUsd5Z1nL0myINBsQNYah
39wjR8/gqJty0Yd4LpTzvk6Z52jXZvt53sbyjJMd8tiG9MxDHcFilgkbEa3E1qjb/iDSSDUnsXa+
jq1ID7xwmqxOGLDSD1BBTpd57BS0gEE9Roqn5LpDWChwAX6ANqqsmsedoko0Dabsod7MAx4TuC+R
EPmiKQ+2aB2wpudeXLsBqSzVcVv7YhA0xP8IAhqRCWcSMAEU9tIKKrWrZrxPw+tCRRe29sGOTMiE
M1FXCPDiwYQoJig4VsEArczzPrF29yFi/LeFUjScDZZ2YsBzPNWucJgDa0rfoHv5nGjZhxEiiGTE
q1pVN3X9y4GhfKEyXPqc0qPETvHmgpZ041f1PrS81Nj1bEtMkEb5zjxiaN+juWrOYO2DASgDvTod
l7zz+616dMRIN2lQH8VSmfVgwx+hXOeo2JtWbfxm3tMBwAYg4jQcjrmYWVlhXZkTXQpzZ/bVvqp+
nf9mq50s+8iKdJCT1gXH+gArHAolxhTjlkwfRDjeNsT1jbDufYwiB6QfgqG2nxgUj4Lzv2A16h/9
gGUbjrYyrEB0X+bI2Np0enMA0h9n/kOzqr3eAXatJEpbDSlH5iQntXOjH/oQ6y3iXYtB4PG15S99
pyr+rlUIAPND5RUVLx0SLdKq8jgHxxHywLlLf866+zM3p41NU89qoque/OhF7fEOwLHO4hcEs4hu
jqHYQoDijDlxAv6ln5VrXHMO6cdWlbYofpw8W15Qp+VRiC0fZk/wy9nddSXYwRsf2lpB/deEi8ut
51A0EJkDbR9H8mOobTRhtGxF4U5eVRhBDTYyUhSKwv5q9DkyIznySIwBNIYwk/SvbXXbzWAPIls3
c6HxuE9mVPj/WhZHWpjkuVNrhCLuYVHPZ791o8xzARAvF32u80dkPRL82UHJZ6PYqYjRLDtIn1P7
BnzXXpVYCiOr+wcg7DIEAZy2fAdBMLbimKlr/BAQpSZ9HZKbaEpAz/wNGte4AL0Gz9rz61o9i67O
3N9qY1BiOD0kWdV1TmiWiD321hXubmh2ZCHdM7bn7azuH5DLNvi0dXB5Sx8qRWI5lyns2EC4z+QQ
o3LaaenmvJXVQHZkRfpKuYsqSDJjA4VdXRXNlG2jVnunrTt7ptndl1HiKCyurev4Tpf2LzfCQcuW
tMFOdK9OyyCaLuP41/llrd6vmGhyQUe+1HDkVFmPjIxrLqxkafyO/94ZtbuvabVJwvm6sC0gzO4L
6K6iWlMqOjpfbyeAzEwoPRNIZoCJTx46HucUU0izBjX0ngX1oO81HVPxeglFPHurgZ1x5oPP0cPG
6F1fRYpO+RIyTpLcxToQlcsvwMSi3EEuMNEw5yGDfn30fYiBBWpUgMovJwAWgK6A4ivFMwQHQToB
fTQKqw9TqO1tSHwQxuVYbLri7W8/oWRGqskwp9PQwMU26i+VuYmere/6+xSYzjWJvGl33tgXp5Rs
SeF+hPJQa0ew1dMD8nSPi1vmKhz/a0fktxFIhGH2HW8ceTisqWc+102U+UibtymocTwUxw2ftsa0
Qx0k9Qp7EcorwQAzJu14A0Yx4fW4IS6avLvv23lS/KIvh3/5QTa0nhYREcQZadUWDzHfWiWZX5uf
GaXgiLoJoYbRsWFXlqMibq4eC5wHogPuCYCs/MKz+iZrEhuK25WBjNfMmysWWsCviVK899xJtmC0
vW2jmd6Yln6duFBRTeZUcTrWfBeK29AaBf0AoTI38IDibMVHIMWzjnk9OfDqI3HfHJVywNrOLtMS
roPK0qJ6dHpEhhI8ZnkHTSXiDhtzzA4OS4O4AejKeo/A9f733ntsTTopc2/2SVLDWgu0vTDNTUbv
hIqW8rd7yoEFrovnuQG0riFP9IYQlhj7MM78sXIGPDP73NJRssrJk8YSM0BRvAYwckyL+LIWArGB
JynKmADozwdwiddPo5V2s9dqlHxze5SfU5CsoORH8nRRji5ioKTwN3lN6zRPJeNGUIUVCshN0U6b
aHbyZ9Np7Q1pS+NJb4n2GdYl3WedrT/bYSj2WTvlAca156uYk/xF68IQABc0HO469Dr++vWLs4N8
w0JjEZeMKz+9wZYzRpRx7EY+/BhGB0QktH/GTOY/XSfEBVaeQKFE/1LVStq2qweCh04ZDl6af28m
MMVczgzMo75LNia96PPGq1T5x5fUalng8rbHpBgDgYb0GHBJS0MHIH0/cb9x/jhWaNtctZqXas96
vTe4IgJ/RZ7AHoCXGBiHEgt4tZcjdfSk6kCumpvLDAdpn/M+GDEmnGIiedOCbzB5AzlvBKvOjVsp
DK/dl8d2l3fHkd3EjAttANuT7zbtjtNxP0yGIktdiwZAPy71M0yPUBl6XrdDa2YFviCo5KrmAG71
SeS+7SzAcIWptYvs2JQUCtIywnOmhCk3gn5e5OwxdO3peaZITlUrkm6OKIFIZB3DTAjW02q8G9M3
lpd+OP2MlT30Lw+/xTFsIEdR18VEpjwoYnex0RRDi5Nm7Sl7YFAEYvZ9HT52gNaDMvR8LDXX/MHR
oYeL5hY6IvLUoCE0PHOt5ZaOvRniKKx6NGd8uY0m7pvwhUFIllx30bdpYXbZW+lnU92gNOUZyc7t
L3XyswYFY149ZvO+cAJe5A/nf+Da1h//PslfHdFYqR0hDAOBjQy6n7Y1vbea7y1XXJVfm2LYeOD9
IaKAWjPaFdIlZtVgz41t7ERtxl7Bd9l0l4G1BwrnbXovnCmIDVSu2mKTlbXXZR8V+rkhCJJ/2NZF
Or4U7ghiQUho3KsLn4t/yXfR8U+T3LwzAYIfl00QORSUcmz+BkVWlPgt9pTkWwe1/nRfakEW5aCU
VTj/mkMuT06wPoLXELMXpxEjHYE7NvsCZ8yM7nOT3hX2DzBfBqmBbXAtEEL8PP/JV1MnCP1ZcEuk
LYDHnVpEV5kMHcVxw7gXc+8xeVZ0rwV9ivtvHbvnZkCQFSvZjNZiCeBvmLf+Dcezlz8/ioxDZk42
zSA1AGjAfjRCjzTprVMTRQ1kzYzDsCxIoKAeKj9YhEjiEN3sDKhCHbAE4oXos+uKuLh2mx0bWfLC
o7WkTcWKKIWRwXhvWxCw72i+teKnwd7n4a2pqu+upZnH5qQPJsRkR3yCOQeiEK7jEetmtDBhqnqK
rQUDalKUqhxTX2rYp8tCRRcnGBLbvpX2vp4c6vkhFumGGN8y1VDYitcj+0DfkkDtAkhdyRtoSIAL
ITDFk0cnqr2cAoRd3kZQSrUwsatIaVe+14k16XsNiRll2ghraXKYRekNYHvnMfEc08vJhxVth1YF
AlzxwxOT0jdLbIJh4B4mzdra6G0XDOW1rnKMlQ92YkSK3vOQQP9tSdUjcEqK7CI2fWyr5wKIpwIN
m6tfDOcJ7QoKIIg8eZEXCcnItOxh9sjHw8Bv2sICWiWwow0pnjgUlGLMXRY/uXMVzntq1cFAAOTU
lzkQzg9ttK1DTN50m3owAQYGhqffIkGDMm4Z3w5MEVZXt+bo50pbg+umK6A/g+sGaAcGPJhR76j4
PmjuhqoCqmprpOS2doeOzUvSF4rvpR002iu3thZrvTQ+6NOm5tvKugLHsFneQc87nwpfmA/Mfsvy
eFepbvS1wgCIkv7/odA1OT3FjZ6Fg67j1zBsc+oTkBli3j3VvaY/OEXkhcNbV487274r8mAAOd/5
62UlWME8OLAx4Y8hQrkXpeGp3qBxs2zG3ciezBk4pfJijBX5xOr5+mNGnpnR5lBjDYeZonnj9RBE
1b4QKsomlREpINpEizHkuWyl9tGwyOv4BgMi5/drLTZBXQhkSdAyZq7cETe6cUBVERW22PmehYc5
C4boUNMsGNPLsnwdX86bW1sSyuh4Av5ujMufR2/1qiPRhHM3bTR3b7uPsyqjUZiQP01lDrZOK5io
xXUWvQtno6lI+NdNOFCc1nUUm+Ra01RaMwTiBlwf834ir3pyVavwEasmUJV0luI88OdSAI9706hn
ilX04yM1D1N6xVRDxF/rysQCD9wfG1KQmmxDRA3K5AhQb/MHsbcT4On2L5N/dP19hmvR7nKFu60v
a2lEseVBLpcNRdV2pJz6DAwYhyj65CiBWN/Ou9haOKTgAPu/Cem2DdGAyO0SJppwM2h7vGnsIClu
ZrYxG0V1XLUa6SOxKcpi0sEUczMvMvYD/7BnBcJp7SY5Xo70kdJuGhpDhw3BJ7CAeYS+TG4OqZhL
y1R8nLXYeWxKukgMKurQqGBqKH8Y2kXWfFbA9Ua7899nrTiC1N9AI4MSJMnyG3hOBiCCOrjdhOyO
OQ4mgAwv7PpLiBj4oVnjYVzdgBlqN9nhdUyj+1goBmPXgt7xL5BcpBqzqunB6udb7qGffjn9E2R2
Jnohou+lu+W6asVLoJZeeBQquUA64R+UoKzTO7FnczwOBhjjupr7GB/I+DMtN1l4MZIZk7KvFkrI
LZ7iirvwdzT9YndR8kSZ04ScweK/Rw8FmmtTHZYOqES85qX7lm+s71YQ/ywB/fX4AbTm0U/ADV7b
a/dyUtheORpUx3WCVAA54pex97QGYT7FPbKESNcN8nbXj5vzjrTyFTHtYSyirwsRny65a5VDjVRw
De8SwdH9xfDkDpBcF+M7NsR4kIuqqpcr5+PY4O94erSdjgnu6WoM4TYk8bIEI6L8MHdXiaXQ5Fnb
u6OF/X5BH9np9ShyyaJ47WoRUNUoAY8YavyHD3RsxJR8o+rsokBK7McDalChb7HXoVagUVdiFzXQ
wANJorOwiSx/frSQ1NHm3ErhfwYjV03Z+ZbAFNfAN2UOgGifKPZtJfKfmJNCJQcnbaTp8LnM/JkC
c8pNw8u0jXAvXOylijRbZU1yv9rukOgUsGY6QZ18S/rYI/Ueuqq2eZ92n+d9feX9QxatIReoQlRd
UTs53UpqZ0wA+Zn6l9VVsuu32VO5my7qQwMRIOZrz9wnt9FV4SU32kftlRso8l4FCDhes4kUVcWv
7nn6U6Rt1vXQKTqqJT5tBIpiFy3pAc3bnl/w17MGI+BRgQI84JpA8Zyu155ztJ1HrNcE0zXpAgGy
hJw+0L9macY8If7+pTTkArsivyuTOSr1isOOYXymdINq1CxeF+2K3rnP6eDHtuLl8HW4RrIobR/q
v4kRhrBo3X5w33prNo+YGd51m6cfzJvf+MOPvNlwH5BLDrAeVBn4VeVlF+VjtJ031gYVup2qm/v1
nJ5uguTKmT6UxpQvmx1uQADVs4umfWd2oFSRWkk5jy0BvHf6WSnTq6FY3HgGqg8vmjDk0HsMo2uw
sCVbznIbT9K6/EliJ3qIDTfeOSB/fjrvW185WU4+gSU7lz4Z0TA4+BUDNChAvA/WiE37PdO9uymA
fEHAcWwutT1VHJzVbQa+FHBuzFaBi/F08WHNaivXeeq34ropiiAz7136DtEfUSsi4derEdt8ZGk5
XUeBNwccpS4gVuKnA0hikdWDiEofR68k+3h47ck9aRWp8Op5PbIoxSeXhGQyLFi06K4cNrMJDVlw
ZFT/0HlflmYvXVu88JFMnS6NjHExThkM6dTnDgYiMfkIeloUWevuMyQPOn8a2Y2R/NO3+88skRw3
jPQkcoplfUaQZMyrtTuHbQq20VW6q6vh9c8CZcSNEdVOk5ewpJENIPHDfGdMb4oDsPza08TwZBOJ
dPkbmlZhjDVO/cbuPaPc5Gi6tnOzYSH37P65TzxtOvS6witVK5PSYJ1TvZ8MrKw3wcs8hPCQj3BW
KZGorJBTBwlZkdvV4iDcuoyTxw4UA+n01y8l7B+uDObgfgIGRPL2qs7LcGawIUDFMCee6yKWGRgL
VD3JVkPGkSHpskhZ0YZg6wP8Cm0rov2IxDWzNnPtCRVZx0rIgIYF3igg9MfklMxqrYUdVMlohIR9
2NjFbc+Dlj725Q2wLMC10fyvGyVoRy50tBhGW3py0g4mMUbs3ZSjgJZcUeMus9/yv88+T01Ie8cB
G0+GCX21tLhrzbu6fxYQMp5uzU5xpa+0WU8tSTFpFCjhAOSBktNb+o34deFlXv+CWcgtdGRvPDH4
xIu/XSD/vW0urMT7/NQ/VAK9v3kKpDONBi/CInImAGjk0soEpjN37ACAMgyQPXlk517o30TmpS/l
LruEesJ8MX6OzdZUPCRWXPTErnTXiA6NVdrDrhveZfpjInzX9Qku92Ta/33YOjElOQ3p0d2rHOyz
m3222pvzKx4wkjl5TXdtiBcjuYbymGJ1K/faiUnJiTKNkMJNsDr0bAbjbdZ3NbsqVPiU5W859+0k
B+qntJknFwtjxs+p/2ZpQcgeRPyQ8X1oKk7e6opccGqjeLk0KuUo3A1NPAxo5xFU43s0WgFDj7Ir
S4XAX4nDjnFkR4rD6dCbVtrCTjTfmnYQVk+9Km9d/gp52+DwiCBLbx+6pKehvmjduDTDBsV+aP+W
+qelqiWvG3B13bV1VKzlEoPlolJE5wxrMCxQp5mPs5IHedUESsgLmkZH4JUeOhhftwcseolSP8vq
wYn+xYOXGvX/DUh3fdwa5jgXOUqu+b2Oe8pMb2n2EKsI4NY+97EZya3qRPTIWrCOuDnMxQsVXhIq
zv9apDk2IXlUHDVRPKZYiVu+aPwdegSLnHQ6pV6mYjJf/SpgsXNd4IIBnZZW46ZkMBodIAWbY5IK
wh+5aqRAZUFaTIrEtSwXJFyLKwE1wcpWZOSrH+RoCcufH70B6rZCo4wB2aHFz5w8WZAuSVRin6s2
ABrUobeBzppcyo3CuRDpCFRFOd5qWuCWV1b+eT7or+UlAFP8Z0K6XrI6alJSwUQ13bSu17GAAEhc
XQtt31UiAHeCIuKvxWLTBdQdAAF0iuR7FIAVA50LdN3iaSucJjBLPL+nQHOuEJ+Fkml61amPzEnr
a20W02Hpl7r11WDsOX2hVjDVezAhn9/I9W/1Z11SsBx6V/R8hqFu/HCSnUCvgihcbnUtQL9Aw4Ms
6DbpGnMFy6E9hK63VT0N1TOPDyQCBvwxSRQZl8KQPEspuqHLc4HAr0/7Pn/CCyar/B7IWudvJ3kx
C2r+WZE8ER2ZLhDtAHv7TvyqZaDHrvmGqQZ/1m5kk6EhBkkZB5FaOql6ZWYJFNjh4iC8R58XI656
9wJau/MOsBpxjsxInma0SWLEEcyY+r2mvQnVHOFacQd8C0A2YtCHQGNICppl4iRFuIAbxZyDxSS+
dJM0sLi5ByvLpT7cjEUB/KsJfdGCNYo22QruABUjiPGh57CUBuSGaVJYnLrtjFB0Y1zmO5T/A13z
gI4ChZgHctXEGxUmv1JdwDmOTUq5ISJFB2Y+mDR3xYE/PBUH0DAZr8wXQfWJStIuvjHujQ/L1zBx
52k/z3/ONa8BA6rFbAdtNBQMTuN7a+XMmgscttG9LTEzbyf7QQOM73DezFrYAHZ0yR9QpQfZw6mZ
uO2tuXFxAkpjZ4a/+ul2Am/HeRsrmMBliPc/I7ZUXcH0bidyCiMQbwTsNwCRTUjfCd0x2wcn71w8
JGzXZIrDvXYgjq1KqVc0WUBGLVab4pJjzrUir+fXtfqJKA4Czjam+uRaVQ2CnmqucCBa0FR1PsEE
5A5UXqbwBU2d1rehp5MH522uhcZFOgdVcxvnUE5ZW4BcrdYZ8ZQA5oa2N7Xwe/cJKPc+rBWfbc01
fmPc0TQ2AKOT4pYD1hxu5QPAjna/ScFeKDqkl+bL+QWtWbH+bKJceQPqq0ndZRNF+S2nB+G+dyrh
sPXIdWRD8gSBgWRRzbBhOAcwfHmYtAYA9y5r72a0H5owKDUwYW7OL2wts7FQPgIKEXNsGK45PVmj
NYNOGaxAftgSUAJguiYBeWmlCZ/y1t3ZgwkZoqbi11oboiI/5cbu/A9YdRWEavThHbwGZexvlmlQ
7M3wAwhyw8zaCESRkGWelr2YhSJ3Xz0KS/sb7Su0sHTJV/Tc6nrGOpSXoJAK1qNNNZSgP8dIbWUr
idpWXebI2PJjjlLfuSyycBQAMujV3USCdnhO3e0/7B0DMfOi94C+nBQWNfCXZEUG3zdEsROp5lH3
GyoFGIQogbuzFSdt1VX+WJMJ2YQjWiBnsaCJQ2HFfZ/rt4jN93mhX+qFi+QH83ZENemxfr8dWZVO
RV24gmTzcr5v9diPHha1FdSTbthmvuE+P0RPbAf+chATBPEmvCkPqqfraoA++gHm6XfMIqGZkYEf
kGN+YcnDe1VZfwUigZvnyIR0CKmm59qYYGfHrbG1H+OnOA76gFyIXXUpEm+OfXrhR+/6W+1h/vWf
nMimNuYV8dyQS/15jiFyJ4Zxknxas+bNg2fZHiuebdWE1+pRB4rs/5aknURffIyb5UR0OgYwG89h
vsXv+x7Aife/PBjAmwBpAqAupjAd4CVOv1nNaYkTzXLfQD/NHZ4sMMNF9oNGLH+2FO+NL0EFtnDJ
WUvFmi6ERae2eJj3bMpI7g/uoxN+akaQz3edCrO4ZgW1anTfAfjEo0YKXZM9DA0v7dzXo/E+sb6T
cryuCjcQyoGnr0ksFoSxAYzgoasAcLrkjYJgBLGgMFU3AgyWF721D9M9K/cauTRsEHNsHDBOJ8N7
Qi+hb33+y62t08W4GtgHLBOAGsk46zA4U/V54etF6cd0R90DkD0e11QUbV+ONVYJHBQyBoCSUFaT
XMS1eFaxCYagBe5PSQc+BXJ/fi3rJuDuSIRM8DxJazFLvY4JAC6Q+YoOVYNXOx5YP87bWNsvpkMG
ClcnDMnQ2SgG8xcJK5Db2d/d8b6i7zUihj4ozHy5zLBb+CSgucEnMcGMdOrkUYfJU+aAFGQil6Vg
1zmhAWpTio+vsiK9ZdjQD5bBYaWuit3M6yuMEPzMi1zxcF/dMzyasW+Ytwc1y+liWm4nrOxhJnLe
ePF9zEJPNEEzfT//ab4+KJZN+8/OFxR65bSlnQywkxVNoIndPH5Y5cUcm14Mvlib3WDKC/KHWX84
b/hL8UiyK7m2KVgWIdGGXdIu1Um/6BlU7dxNPxIMzjzoheaft7iyoxglNACkRHz6OolejCFvxzYt
fMQuEKOWHm8HL7ReQtXMtMrQcuSOkiqHaxiRm2CosbL8kXLLPKB0Ul5OdfWRUsw2n1/Xyk4yA6BJ
TCNTyAHJmMlOy9POsBAkmip9wUh10EYg3tNzQJz04trKKUarVN3WtSWiBwpoBhR7AE+Vvl5KDc3l
SVeAjc7xh773+jhgSM1DoQDGrZw2RHjoevxWETbl1J+DTU2glYWPprELd8luHAPoDAuce+d3cW1F
wN1h0B3FXgIJ5tOPxia96ocUK5pSzByBooPdW9mG1yr5ji/5BeCXi0oJto7iLSETGoWkMzItw6xL
FMc+CT8GSzwSHcJBprEvK9X2rVpbrg7MLABKI7+r+ShGjDljtAOAGuT4JSZVv0MWOeqbIM5UJEMr
VwmKpqA/cTBQQlBaOt1CQ2ugE9RjaRYv7rTcuqLi2/mPtOoNRxakkyX0CUKYbKFFTXq/iHpvNtoH
KBFvz5tZXQg6/MADM3wquZLT8mLKex0sBo0b3et0fLS4osS8lr9AiRVjJMA34d9y/lJy/N95CW7g
cAwfwnIGLvCJ5jMY+zz3sSig83lPyTX9pUOQoQAm+PwC15zdsiBBhJGJRaFHOr4FaURoT5hvStzb
BLJHxfCDd5tQn/8hNIErAdfLAv+AhNipR9R2PhgmN2DHotcQwgzG0vFCtKEYeJzBQu3xXBV8f9/y
J61OHDDLQQ8fH5BhaEO6OPEMWxTRSOGjEPhKovHg8Lz7oJl1WbX2ddE1DiB18ZNT0wc+jIOXsFn3
Og39ixn8y4cwX1jRa2tbtSLHqIL1fH7rF/Pyz8PEKzIhaCAC1SEdkrqyjYFPIRLXAegDkHo2XiS2
Vf4rtLk3sadOJf+79q0x44XCEOINSJHkrAhUGVC2igq/gGRb2H2nFCIisw+kzD8s7MiOlBe5gsaa
W2q5H/bP7XjXFwfdHoPc3lfs2qi21fAPNwOKJCjgLUcIBLCnvsXhwVo4xEhc3QTSqrmvaYPX1Crt
xbWQc2xm2d6jy5y0bdIYLrbPYXcDLQH+igKXPZ3fu7UrHINe+EyL0wJZdGrE5U2es46DNmW8CePr
vIasL90zfYsx+3j6l407MiZ9qFivyybPEoQeontCXJocBeNK4Q1rF8/xiqRTuEibNBoCqT/VW412
fgFl3bi8avmzqcJjrTr4n/XIZc9+JvqQRTAVGe+Vuy/Sp6L6KSpFvqqyIoVMhw3p2NiwwgAjr16n
6rbXvH5QBObV6IAHEvwAGR0UHk8dgURZn/AcqWMEfDXrfukm92GNNqi5a3wLdi7fnVRJwnrIRGVO
twAyW9q5p1bTrHQHYeEyEqLxbIyGDA5mrvu69oYxOZhluLUHUnua6NA7AQC8+JHbxXU6sm0/oZso
Bk/Yn7YQ/7AZSIyBNbeRTGBQ9vRn4V4OhyTG07RoadBWJaLxZ1o1u9J4LmZfK68rVUtg7bCDAISY
SKMZQYw+tVhRrRUobuMcijzZCz0jfmrF43UJbaDg/JFfNYWrCmAAiJQjRTs1RXDmw4JhcWU9X7MJ
6lij/uTQ4fG8mRWqdZ2BewZyRshkACOUNtFCvptDpQFv78Le0TR+7lt+3fS/pvCnNQwHN25jTC/q
vk2GR4OPG9usq0AzQTFiA6d5/sesrRnDhnA09DyBvpO2lyelmYN4sACXVLxhIPVN6mjj0vvzVn7X
eOUr9tiMlCW2hkg6UEoVGNE06XOX2mCjDRvegi3EptMjCcFqsQV5YGGDi492eVAZDFAyuxiCiRmQ
dqBun2k+AEdG+eCaWvsydgYH0jdsGMV8Rf0/0r6st3GeafYXCdC+3FKL7diOkzjb5EbIZCbUvu+/
/pTmAM/ItGBi3i+3Adwi2WyS3dVViGlj0Od7C1RUP9Nxsp46vUoKvJMl8xz5kfU4AHZod6lf/yjx
KxGJkBp/T0pz2DRBTmOPCmrXELkQU7TXN3HRPVY98kAOHKEG+iQqc9MGHxqkDINBgSB636u1hwKc
TvppUpy6MoqHwkf1mIRRUiWkLSCqZgxa4ZVNaqdgcwxIrSK7T4agLSwylmB9t6pGmoiuD9kvoTXC
d5AEQOoyDCGlQQqqCk6NLjvcq+uSogQXFbJ+F3fAWMgGFc992Q3RsVVH/UEKUmtwwX3SU9cY5OQE
QfrWATkL1Umg6slGTVAEI6Ug+q9BYQ3GMQBfSgpQjWKcpCqtdgGtDA/JZNwORqhTihs1sxrdtsbI
eOmjkkIlCM2iYG9sci9VzSLzIlCz5rYcqv2+o/Xw6YtB1Nr9IBRuoMkFj/ZiLdovXYjZNdXUT1UX
IQ6nwMvV/n3rPxlIiZjcBou5XnvlqzP1LqQyZd1kbzF1JKrAtSEMjMMpy7eB4UaiN5YvphmDOHXv
GztF2N7eH6u7cGGSudEMZldDvA75gipI7UIuAzzei0da8JSHVufwD+eegdIP9vxlhLPqcgJdDuw0
Q7XtA3WTl9EL0vhPRcvTHLguSyKSWn9t/fn/4pY2jNDHQ2MOopwO6ZKf4vjYqKE9otJUuNPk1vFj
VPFqLtfNMQArI1eAiiTSwOCqYo9NEQxzYV0ihWUdafmQ98dq+KLBzBEVzS3inhE+Y58TKXZl9Cfl
shPG703CyeBdXxkuv0K+nOYeFKd+E+Arurgjon+uxtjJxMH2A6cv3gKUn2rO4/XagWARcA5Q06Fa
r7PjzrQ4GsKgyexY0+yiFDw1NHe9zzOzkpqEnbnTDMrd4C2XGQfy+04vEpQobavXz6rVPYZdUG2b
AKpdSpiTVI7RdabgpdeE1S7My9Kd8amcc/r6IgsqPByeyAqZMlQB5/8vPGsyY6sI5zxlWNdH3I+C
jZ+ardOMAFRa04hcpRbInOfA2pKasxS2iPQaUpbsOTnpZpaGwpyTP3Vm74kJsZoHzTwo0a4fQgI1
X87JfP0AAR5IRq0BaRuMlX2omzqEouokzAGR+ZxAfy88pLVKgFcnxuDQOrBvh6CVScXSwnUUCc2u
SEBfTio0mYp0bNBkILdmuS9H1byLhCroCXQ8QlfBQbVpGrPmUZ6shInZo3Q4LeZWwkgv7frSkKRS
jMVMy9fQ+h0HI1HQaB4KP4T0sxvvR/kwTrxq0ep2WRhlriNi6oMhQsUGHbRpG0n6exO0Xl6pnNvy
+uDmwgcy6wZqfczgRKWU/VytkWwBMiFN7yvrOcVzIT2ZNQSL3bQ+pj4Pj3Qd4zGhaAfFdKLwh7zm
5YSmZdxabYVQUKe/KyjboJPc90eSCb9vO8zqHC7sMEHOt6x8TAyMrarv8uRnk7pSz7k2zstweRJf
DoWZviqyWk1KMZSmepxEaHOPvNIyb7IYRzDl2tCCDIOIiwhTlO7i0Hw0kr0pt7zC4VoEWa7LPJ+L
qJUWZoTCDgaTmSfB+CXU4I4YdkBUEV8CeNYH3Sqvu2VtdNhRkCqD1ATuqsyeBhAYDDkgc4KcFNRT
09MY3mdd6CnDP6cvcFf+a4dFtEK0QxnFAHYCKdvrUuY2eoLU3T/3buNwX5phPXtIOrUVYaYVOhxA
phuklVOkNWc0181Is50ZvqShzqdetW/3ZV+EoomUdgEVWCcauvK56EaBZLUg9k7Z0UTZaa0pDbj0
IzbGcovUpFkK96EYdq5SjdmH2afdXq6B6wQca+RpHK5tPVDNSVhYHH848i9dqeiswgrFJEchckhI
lUKIiJa977aF9PvfN/lyKphNDiYyFa8xTIXpd+fcl37VhuoY+fm2lbWtsbTC7HMpq6di9LGwRv9m
NWDwzCVQYD0CchGIE27478AO3La4NoPo77FwkMvzHZWxCLW7uAhklBPC0PS9qBS1u1zpYhRYoU99
29RaEJsVCjQkvufjnLmtNHXS0Hw21bbKAYwmD2Gm27dNrJ4zKMnNbmuZYKhihhP4cdRMImpK5dAS
WtnKuJXFbdN5SuNK1oOsB6RpOQjiteCC6QP7AJL7uGkzNgXBEsdiQCEB/J/EkBo7mcZdCmVmPWs4
q7V2FYKfA9oh4vJlsRc+I7ZKULbLGcqaKZkEZ0LPtKT/qORj1t9l1cvt2Vwd2MIak4w10r6Z0hTW
AmTnzWwDoC3ypBBJDDkzeE0mhECDAxoPFqguItww8VmYICGWzeMaNdExIdipAFEbtmhnrgU7MiSn
H98sIMjGcjj6ieH50T/3AuML8AHI1gONPXvPZSRJ07ygQ4/zL0Ayw0+/WjNwUojQilbIWcO1PW5I
SG1JqK1BEGHekYvjT8jAK2AJoCa2IqV7F8epr0CnJxk1EaEV9JnrY33SQgo+cwE1Wry6cWXkfMLK
TpRmiD+gUDP7M4sR0ocuH/L5caJF2kaYTK8IeYX/VRO4Q6MzcY0iudPTeDSAMYc2Dt2VMjJGKOv+
s3tKCpA0OtoT54YLZt+J7VhaE/hv7CJNt3JJiTAcqlAmVvDv+mkotCKggLESPnqFqdLzKIllEAeA
aLRHpohCSvZOyx8pD0u8+qoEyY4uok8R/ehsslsLOzx2YsxanvlEUfpNKJ1LCL1mH9p4CuNToZ50
fTOVjXd7KmefY++Xho6kpw5WC3D6Mj4pQfRVpT0G2AifgirvMySxMsp5mq+ke/GQw1MOTzgw1qH9
6tLz9cpPZS3FQ85AG3w1QtHhYYge9RSpz01f39f6Xpa9KQTXLq5m0o9U5DjMirA9dBHxvAI6ZD7y
2JckuIObUR+ws6Dgucld6Us4+TFUr+l9gPpm70hO4oQbcQc57glQ7ne6me7ML/EreAWfGO9j5hvD
5ZzPHzPXnxHNkdJnZqMJDapPQd5Anlnz8o2/2aW2DpE1T7ov7ToiYER16oPyW9pBESnbRBv9Recg
L6+X/fIT5k28CEXD5I9VqAHa2UZ3luzK+s6sOC+/6zMEJrBJ0ckugq+FZTzCS10qxXweZfGrrb4t
pJzC6ax337cd+PrRfmmGOarioSwCsYQZkHrU3U8RtfL8mMsDGXFm3Ta1UpGabSH7AbpthB620Sue
4mEKfNiiQ7RJ2l8gwdk38mdDNei2486m95CzQzVWin83eugYY3eEKJgzVepRiExPSB7AiPTM+ajr
XO3lR83rsFhKtU59vxNLiGBAwAQqYS6K3da4G0NH0d+ncmuK90rLMTq7x5UHo/VhVsjEZLDbSaws
cGjKdQPWefExTvVzEvHE2q8vPBjWwgQzLCWIhWEsq8aWMwV6qeDK3kCDQSjobhTugoyXNl3dEAtz
zBW1bi0UJ2qYU0KR9F1hA4hEJrSq3l6tVW9dmGG8tdcLaWh9TJweS1tae3kkOnP5VBicgodlXB0S
0HeIMsAVXoF5aN8FUVfAMSTwfGlgEAKkceBJzq7cu3EdBToNKR5gj6+aUHR0sDWQEW7sSvoOUANK
EqJA/dVHmasjaQReWrQUbW/P4pr7ARiMLYjLN7DjzCvYmAa9hJ4W5LhTKJ5Xyn3SV5wAuRa9libm
GL7YVUKJhFYZYlhCGKED+5QgN4JCklK83B7KmkMs7TBnQVjGmNUCdjJIG5r1KavdaZhBCW7Do0rj
mZpndTGkUs6luFZhKpYzB2JcRSXbVLCr5pCEX7dHdc2oMneuLVZo9s2FrSqL9TEVG0zfth0Jsjrm
sdmprmXLp2I/2KmDPhRbcqfNnXkKnl4i+4U6mnP7I9YiyPIbmAiSVm3fQqMYntlmbopy5ZR7PZSW
NGkvUEfg9XPypnf+/2LIKESGYw7dFhBbyc8CZDrMCMUeM6q9KYpdzeCJ1Kx6KBCokCmen7zso1rq
y0kR2rax1dKblEOhHk36OfGcZnUSF1aYgGWBFSeV266xw3TTm91WEDQS+vuhTt3CfKDcTr7rN9L8
uv07KuY1lpVlYfgdRpWPxPw2KEnfFUd8VN40wN46FIRt4XV0xK18X3qN5x/p+bbTrAXNmdfYwKMQ
F1X2ZOsUDZ02I8YrRB2JKbLwKsBwnPvwavxaGGE8k456IPyZVD8PHVF+CyHUensYK+9qzCPek2gN
BC3iFQHGFCfVNPiYx0w4lflDRn9UdGMMXyE0YbqTHt3pxZEKm1h8vm14df4Wdpkg48vSFAfzxq+B
SJNqoDgMXIx4LPWrXrKwwoQXoerSbvJhpczu1fy3Oh7kNiWAB9EiI3GduLn+cXtcq7ttYZFZsgEg
aCsrZr+o76zoR9gdaf1D4x3ZK1aQiUADETKbSIuwPeGdWIhTI8NK4c/ZD8VLerQjmqdOCne3x7OS
4YWJhSlmoWicyL0BKSN7gKzQWQJoeRsep41wVB+AsEp31B731g+J0z+yEk5QNUXfiIECNRBGzHFX
QIxSoX3U2E1xNH1o8lTOBPIUVQKnMXXbnJPHXvHGC3PMIBulB3gWiUG7kA+p8CRFW0l44kwkb0iM
Lw56AcUuETYq7akHVWPlpN2xTZwO8AlIhkndd6N6lbkXzceq22vZQx2eauq0CGw8VQN5vpUw93KM
F93IlgrQHNqnLs8gtBVpwtTHGK9D75VTi5XNP1X7KTx0h2YbPLVeKhB/Gx+ye53cBS/1P0uKQD58
+QHMNsl8oUi0GB8w+J4/eEXgBNaPzrovAsO+Pe/csTLnbVWKYRJqMAVMYhltRY1Qov4KvN/x4Svy
ordcctDi+tCT7NCS8LnYfPacILty4l8MljkbTTMfjNLCygOs1auOCvaIKnVD+qFEr7cHy7PEnIqJ
kY9NpmOs6mh3/h5aLWPyVI9nP+QdHPOOuOFB+vzaXNxigA0HOXYFS5V8qNSPJubcq1cSXX8gGipe
DOgNQjLm0kCtFrKvqkkzQ4s0/2TVZEi8UvGmbD8ODganUFDdqdwSxMo2Bd8jNgVKA8Bms2+GAMjf
IhnUxrYaBXLzOzpADizaRI1F5N5NTLRlxja19G1a7Gl3BPtJiRyCtteV+1571/vHMAuJPIIUkG5i
34nyzp1q0Jbu48nrQbA44QGkkFHdRaa/b1FtDs3B7WrNbtAyVg+vQDO5TfMpt5sk1W0DevdgCBqr
k9GI3gACW7ybKJo1eRFwxXPQVTbXyWZCH7T0Xk438jJ5Lkwa7gGIgCiL5NYxjm1LdEutcm476doM
L00xwTbvVYBU5dlUeAh1B/AMZe7bBK0UdfSCE9lXjQGkgVw6/sCKczkuOvVtkiowlqBBb0gnTxR0
0kjvQn/I2/uo4OVJV07m2dB/9pjA1tZjFuIpiseT8CoapaPIz7TWval1/4dJXNhhoppk+kpR6/O4
NJ+kdeqZ8lcODpwJWj9o6DWnhBPEViYSJAggXjSAx7WuUrOCHJg+8rYtFI5ckRa7cPoYm6OQladQ
cnmc6yuzqKDZA/VkNOmBLonxRvRGl5NFrdaWNd8ei5fRn5Ag8PqM4x3z6jNR7MIO44qFpKCYI84A
f+s0xMdEeg47TkheCZQXJhgHVCbFCpUS89ZAIk5WeltXOVe01UFA9RB5RoQrVMcuXVyeFJ1mASZL
Ddq3JpucrgieMh4V1+o4FlZm/1gE/E4yBT0UYSVGfFOalOT59rZL88bBRPxICCy5mGChTH8XpQuc
hCMhW/p/MqJcnVu5QrFBWsCZYtJou95UEXk51JucuWJxRWZadoaaYyRiq50g8eOgrujcHsdajhmV
s/9W/Q/9/GI9qiouG82AjTGbjhBD00bQnOcZaUbFKcLskDaoCQQ9HuMiun4Mt0T5eQgkJ+gyovXi
xu/PTcwrF8xLdLWfFh/F7Nusi7LGEjC7afti5udyvKd0n9QAPR8BI+1aDuhpNUwszM3rsJiDyBe7
LJJnnwz7TRdaRAjfEnnjx5zqM289mT0MRhsTWozzHo6jh7Yq92n2fHs5eRaYYyMvKUh9RVjo1Xc/
28jQcL1tYC3/euEvTJQAm+6UxRXmKtHEZzDdgsx66meexfFh6ATXAnPOAFhqUz9ZlIfn4hpngkdA
J0kzex8bQnxOwU8VYJO3J5B41PrdEFl2L+wzgQfpWnVGZL3mMjoIzdgUTV0BFwpptQ6sMiHxMzeE
mksP0iXgPpJP/Ulsft+e4jVvVBTUfZButuQrlhJzUOtisGCvtbpviBs8D8iFtVLmiAp3QuWVjba0
xUxo35gy0IthZ0uHOnUqSuJD8Wkc/fOL/FR95Zw81ApWXAMa4O/QmNBs+moSSRnMdV/iffhqnOP7
8TfKzsXeGG3FdbTdq/bIw7Ctes3CKssWVxhyQgHrBYDtnLv9NwAt2lHdBQkBiyqPIIizeBpTKjCl
IhezAbZQ73QykFsDIRRHTyYP57p2yC3HNC/sImQFGoACDVgg7VSxdnqi7oM+tPuRlyDimWECcSsF
kKBoZjMaQLT9XYTsGi95/+cWxkb75ViY8DuawG+0sxGorxFzU71Hz9lBcrJ9/q6eI51wQUArj5Sl
G7JpC4jmiF08L1KdvdJPg+gfjVMTwQ03nd1oRPhd7OXnDgxOj8nr7b3Nm08mPiNuJlVYwbKifPXm
q6zUpBRfbttYPdKX88mEaLCDS4I4+4Z+VBrb/5BIsw/vtMxpewwpfwex+wNkhwoib0zec5sTUDQm
oODU1gOobHVzeRyd49JJRT2e6AXJqftDBLrA4NyRVrAeIFoAeRRQ+wbau1lkpj+moVU0EtDdRYi3
/SlN7uLITdCwldZOGJ3H8pj527bdgBNEKO+jeMOZ7nlLX7rv/AFgegKrMerTLLxiGiZqJSATAD62
InGXOGmh2aNIsLajjy623Rjo7uS7aeFyLBvzbN4yzeyc3KRmCNxAbcf6nhooTabo2tvG/S6Mj4J1
SvNDVb7nyqYyXi2NdHJIhNxVxN+S9KnjjaJB5CV+tCDsZlHRBXAx7I9m6W8n6IkbxTOyJLLwnuaV
YwGqXRcdaaqPAULVTXOiU0bUYqsAX5PRXQcoW4X0RX2opxiFmg9zElyhUe1h9CR5G01uke608i4X
Mrfsd5mw8SOou06kSXeTudHHTdWdYyDulJNGM0Ij6qTZLxruKfSBddwq0tyxpockOmWyo8veWNlF
sR2yU5TuotETG9xXs9fUtEV/Gxlb03rNi0elQUYg2yfjYzICLRk7ZrU1yrPZeGmskKI7aPpdRB/1
/CB0L4HxBqGMajrE1R59rnYZ74z8KY03Wf3p98+om2TW2ei2YG4wxk2snDLsHxGgSD38qqEl3Jz6
yesM2Q0hFZ6+i/WP3AhtlEQILkWxfgygcYCG3egs5J/KWDto6gXngt3oFNM1oqam3tWCY4Vfcq5B
BPeHON6n0UkooP+HQorcRdvU9OB+6C148UvodntT892U6HI4iP4JaayufjHjn33Vk6A8dNCWbbK9
NkFxZrDjzqOqW4v1TmjLQ0PHjSafEqUnYm5uAPUFaMhLQze1eHWna7Y8E3A5DSCzuUMKpDJzOFyc
UqlG/UoL2hmTY0s7Y1d5jdO6IUkOAFyKRHxQjsZL5cLDziIlPE3BNfPQKEGHNPiwkCVmd2aZaHlb
yTAfHRJHhnpTbGenSiQ+eTvrBwjJ332hcPRWuyXnovNHFIHZmBeWmY2p56NuVDjU/qCEfFe+K8n0
RkuS4upqPxmucSzc+jBug53hFE60EQYiOtThnQQr8eHiM5j5D7o6b2iPz5Dt1s5h2nf0DYJx7+Xv
LxmZOQqNQ0zerV+3I9P1LQhFl8XEM8dcV4DqVTRQLxsomiA+Ctmti4K0PBaRlaLSpR3mpBPjtC8N
DfWrlKT3qg0BHy/GOEun2zSuv6+3rc1LKXFtMidcGgDe3piY0/S1JMEu80qVVC7yj85nc7xPNprd
c7xpXqVbzsTcmhOlAivZ7MaGdadoG3+453bDrp2iixUDU9LlTg3GwtTjCjYinf4Ute0kZrsiqknd
f6Li5FjJ8Nn0MkHrfEx8s7JHqSd92D3GMe+FKd92HhTtLj8FpDhyYc0leVwGHyGjonjZLnLie9/5
GW8GZ3rCqUZQZiG1Z5IOojmN3Tt3WkTO/+jEFgTD0JYHNhcA/cGYffkdvRCMiSj7uEah0102QcKM
4FobR3l8um3oan1hCP0QACFAIhrRijFkJVNS6GoI1R80Vwt6BpILlytNcr3CjBVmT8rg5U6GGlaq
kJgVmXA/I3m0ybb+Od8pdgY+MRSv0n/1XcYqs0Ozok8NWgLMLOSPTfRcaF7P46aZf+JiezAmmA2J
jCUot1oMTIhEcZfEZfomC9Bycod8zI8GJI6+hTYaOJXlKy/9YxXCxFg1KCWxD704Akymm5Ie5cCN
CGISUX7tq72svN/2jesnM2OHeehNqtyFxYgJtHCvc6TB0zf0Tv4hWDY9gCPrqdhrx3in2TUPEHn9
LJstg5cDkMu5zVlklo4ak9VDs6y3kx123c4QyVtF0Gy1qXeRi1taa3OGOj8mrxZyYZBZyJaWbVi1
MKgfm0OIzPDGsrVH46P3hk1wZ95z0xFzULtlkAmsgoaGeSOAwVLzBie3OwIF2Ao3NQ+tnJRwhjd/
/g1rf9IUi8tQmyV5N4qwNjjSydx0XzmowkdXtuf32bTRTzUuRoHdfMKbxi3v3FoNMngL/OF4x4WM
CTKjlOeZPKU9gFVAtnbbfs5iaTpvkKvbAp2P4HIB4Fxliwh6A5pCC9OKy1b73W5EW3eFQ3lX/PQf
DBfc8tN9+kC9pv+ffAeUNShdzFc99tBozaml6BeHVVv6Uh+Br/d8J/kpP0+2Zpen9idnMedtd7WY
C3vz/xeLqQly0gRB3qPDAEiWpoGCm2KDQsoRnR5Eanj9cWb2Gn8wb8eFxXn3LCwarZ/oqYARmh90
JCXy1F7mCR2JPN2RoGl2Gh1jI+yg1LL9Hmzjo7gTDtG/KiDM36CjsQFUHZhpFgMIdpfazJU5GCUH
Vfo229+3p3V9kAsDTAgAsqwHbQtieQNGzdTMSalGdiSaT1kLlCo4XIB3QSkfXC/RqCIFHRB/QJG7
D7a0iGwJbNgyCI+tqTz1Rb+LTYVIfXU2NYgtgzmK98C4vuYz88EEkC4241KU59NN3+kf/edEct0L
zsX2qSD11vxKval3ojvlboBSgDPYo3P+ZwTM5SewVO+KoA5VomHG0mlXih9C+2iCLMt8yxJeHnx+
s1y5PBIsoDDEvgbh9KUDRp1WhlGN+DWh1pVNxf0wcJXvV8MHOLikP9I2aLW6tDFkBp6nc0SeQLIl
4VLf3nvaXknJ+KMh9Fm7azYzU4HHY1bn2WXea5FfxUrYwK4Vyju1mA6oUts0H90g+Lrt4uuz+HeE
TBzuolGbIGiMbWy9heGrymv6WztlgHIBKwnAA7i0Mrdnoy4C2qM12RaotqmR9PAfrOGpzzZSltyn
PLjH2miW1pgwmOrFFNQJrI3WW0u9HFzC/z5dSwOMQ+hGqA3SbEA3z6r0q+m2t39/7fKIfO/M1z6L
6RnMDpbkEUSuXdXbnfFz7tPvnDr00NRiUfu2odX798KSybyw8gEaqkYMS6Eigl4qCJBxjqNjSn9R
H1RYYMoqs6RxQAD91ocZeGqz5lXs0NSgmaCTSGqP8z3z0rDbGRx7KhoNgTO94hQeqVoqXYbvib8l
IllOA1AROm4P9wApISHS8NR817aYBT4xHW2aM+krEz7UUFHNoKx7G6KbzmgcCgU8/JKb85o1r6HI
kFlCQhgAhv8vMzN/yOKgDAMBDGsVeniFrX/MPwUgvp7A/BEfekd7MIe5SeT2VF6N7I9BXcRDEfeq
K97KXNQyXZVGiP8Zn5HyPYD5qPRPKEneNnPlqrOZubEGPJ+A0LCEQ23d9rQKoNRDhUNLd6KMNpS9
nD+2POzxNWaOscTsajFF3ixoZk0gqdhMlbUHaq0hSqY4QFa0jtSpJMnLjWzFzlDXvwrt/fZIVycU
I0TnAnhVoFRyuYJtZU5TA6UGW8OL2xJUh5ZuA60U+n3bztWd+M84/9phbhumICRAH4qYUXMfaXs1
8gSuN66v2l8bTIBJJbRd1xJEv8RH/VHaBXhjPNa/IQ/ZbPUzGB2FF58SENE6wK25t4c3//TFDr8c
HotRiZG4UYIQ0zh0b6MFDehhGw0jocr36IeePN6LCieari4cGg0A9UZ7PQ7xy4UzzFEGrQomNM1/
qcCO6ujRGh0K+s7bI1udVOhAm3iVzm8Zxk46hq0caXDQeNpW0WcBhrEeKcaTxhPaXR2QBlVHjAc5
bBbFmbS0zmkkYyckwk6vvk2r+7KS0BYrHv0ozxKz56rEBx9yBUu9/GiZnpq+KbUBdu+Y4xTXSfHZ
KxZDYk5USEeCddWXMKTSPE5dThRQXwP/8lLU6lMVt4cQyfoheJaL1ywMHtANBzjM5PbmDxWChmNR
uZMe2kYZ7dQu2N1eV94kMNewNkHboFri26TSqS0XPUZiAC28p9tW5m19tS/whlFADaJD94zxHlpa
vSx1GiQ0h4+k/e46e4p2YnkHFtf+121T19niebYXtphlDVKommA5oBnnZu/Q/QOMy6tt06GNQ58t
R4xsP7Lzn7xcytW97I9ZICzRJ6mCU4dZZHWMpN6M5w0ynHLpVKOqfXtgqyul/zXArFSsCMUYlzBQ
gncoUg5j4ySoF3b/i0ywurDDXJcNOe9SvYUdLfwI0wmPgkcp/nl7LKvRZGFjHuviwiCoAh2T2caI
pp4I1Dfo+oqlwI7aJ7Pi5ENX5w1tpCpyFEiPsBJEPe0gXDjCVlWQAKbAxSHaA++uterhCyvMwRZU
dQ91akT+AFsWmdDGJ0butuIDmHdU8/n29K0eMwtjzAkn0gRSMC2MheLRN12jdqves6TngNp1tS3D
H7fNcWaQRfNkkOCSwdo/Xw7e23wzQDZTeab/joucdxAQyrgZo5AFMZ1Lp1CLERhopMxtMd0bHuhT
XErECBlzMj6g9PCgbfRz63yia5Bztq1eSv4aZpm9ACCC/kYOw7VgbiaUrUu9OfqNsbs9jasRYmGG
CYJaCKlyP4KZAM2AYZAR+e22gWvY1eUMGkzoKxUljdUWFib5GyRipAT/qfWqqk9y+RYg0SpId2bO
O91W9/JiWEzgG4IOlZwYRrUCpxmkY3Ebd+Jw7gs0HcX41YaaF2RPrQ4FSusHCDxtoX0DZOu5GwpS
RjmJ1P7l9kSsOuzik5hQKbQi1QqKT+qinhjmuSi8KnmqhM1tM2sLCgU1PK9QeUBzPOOwadGkXQ4W
OLsBw+oIxNbE07FYfVktTFxtPZAFmTmEDEFjErsDUaCk4IUv06b14l8gLIt5DyuuQcZJ9ZyKVMxg
MDq039nOv+v2DSUDqlffIpHBw+PdnsO1pVoOkHFZIFb1Kg1NzGH3NojOYDxKxrvGy2nwrDA+6kdw
B6XEqMbk92BiHECQDx+N9X17MGuBBDkNUKcCHGWBx/kygul9XkdDicGkAKviwaGp6AznpaXnH2Hv
UgsjbLQyQd4dyBWMlEDqpPRslY4VPaK+WEf7Oo+coqs58XHtbFtaZHxClCn4uWRY1EtPpXYrY4/L
ZMwO/a8YEl3/pzlkY5hptZ089jAm5M9x6wzdi/LjtoXrAh/CJGTnIN8x90xh614uU9MI6owUmc+z
+tnQy3o7jLKHxpV3CwQKJO7NfjPU1eiEtJPvTD1570Hya5eRC7QQyFIOkJcBv+TUcG4qa5EUugNg
iAWwDexhzDxbcqsGYg4JSBMSDxmoBSgy60LyCUBmw2P1WHPVpS1m31U0F4W0hq2i7Akofuyp+lJ7
DlJwbdstjTATjSsRNUcQqtvZGJCeSk6edPcp1AonbrF9LRaDXGum7EGyBt3Vl2uKa58Z1HTA0Sc5
2gCOw+zzttesLs7CwDzWxZVVjExqGSkMUCknPXKHCjjs/e41V10pS8ltY2ujMZDyB+fDTAj4542z
MAadx1EMBxWS3sNH0X+VvXf799dWf/n7zGDKoFUN6gN0Z0E+lSoQ5TKewfHC2cprU7a0Mv9/MYoM
iGA/jeZRRDvQgPmiq0qAqZp44Z7/h/GAasuaRZpFQEMvLSV9mqNXFyfxiOJVWXtK63uywYkbq4vy
1whbTc40v5NrEUZ8YP1MYxN0vNN3bb8Y0GiayTHwSmVT41kl9vkQ4ZhSyu0EdGtGsuEpkjmLvz6O
/6ywaXGol1KplzEOmXqp9D34PEm768Q7AqwB2rM/ZUUDZFqXy9G2GuLLCAs6tLkzdYfcgt6ewgFk
FKiO7IrqDTs0bjYFBXMs9itembf9YX0i//sAtsc5EoSoAqfnnE4N7Mokvv6S1+/DP2P1L8epMwGb
iiFIXGuMUwJhuYmzITlbvKvL6iZCs7+MtALEhlgUgT8qNbCoSNBk8qtWnbVwB5xYXrsRL3e5dspD
MOE/Q2xMkPORRgHSYcgiyv2x719GYas271W6VXla49dV53nmFsaY0DC32FVWCWMN6Pg842wRkPRF
BBSuDwfy9jbZxD24rk62Cq+NcNX7F5aZh3qfR1kyoj/lD1v5BKrOgqexd02NxAyOcf8o7SOLQp/E
Bj9D6tRPgi3cC3a5oUc08znlrrBdMrj03DvZiwpQLO89e92OcPkBrPtnZqUHkwCfMT+kM73PXyWn
aEh0/i181A/S413rVKQ66u7tTcdxIHY3gJFPrUcTVuUUIjAxNNcPZnsoG0eNPxKdAwZbMwa4C5gw
UK6YsXyXIQYNAGrSzsF4iHMvlIG2NbRdO1XbWrLsEFKdTVVweglXwxpI0GalKnSmQZzt0qbS+GHo
J7ia5qHtKyLa+8HjGZIGTJPQ7jPBmgTdLEqi8j6WD0bsNMPm9gyvPvCXXzA79+JEFcwKPDEdvoDm
9zIgYqDU6r0iOQb0WMG/oicfD97/xSbyZnMBTDagbHhpU7OCpglbC48aH2kmFT15D2HxIFT7QK9t
X09Jmcek4hZv559lnzkgSsXpgf4/3WLJJRMTUhSZDrNWpgi/iniqUUqx+n07gMA+q9HnZRpTsimN
AtCbKFLwIJH/H2lXtiM3DiS/SABF3a+SSnX3fblfhO62Wwd139LXb6gXWFexhCI8CwxmDAzgLFLJ
ZDIzMqLHI9WcCH5ZA7RX2zNBgr6UNs3NQAhzgMkVWlLnW9HGU84qGkBqsHqoldekUvDNc8GGL91d
p0bouRGaTWOT+pDIUaWVGe508xbpEgAv1z/rUhg8tcJ91WScjE4iWAreGbZRKrbhb65bEK2D81Wf
yCnJZFjQ2H2fomoIG6plh6L5v6ULEohJgunN+WDyyQYzSV4WVQwdxqB6iQ3rrpKlG0Uf9qbermva
CJa1uHF/zfGxlaVRrE1+lDrQKVsP8nA/IfBc37lFNwMPy8z6Bh1uyrmZLvtahzGc1KmLL6CNbBau
+kCQzNILJKaKJxEeZwAiQAqO8troqZ5U4BQtgQhwJs86gCh3F/ypNuFrcF98ouSjPJgYV/tN0S5B
t3RmLd6y1+vrXPCQs58wx/iTaNbqdaCVUpE6pB59FaNbhNxlJEt+U7zJW7sftH5wr5tc3Fron+LO
wOvD4B8KJYrmmTVJqC74oHLxb0rzu4Ak/HUjiy7y1wj/UABLYKL2lo/rt26dSiXQNBOcXnnp+gNk
Cwxi6tyy50sFedD7AaiYUEuO5qG/9Fu6jfbDvvAyAKKd6GCselz000q/CXci91wEK8yCyxZQyipI
pbn8RkaZyyxrnOw8dMDNgvTiwI5l/8i2DIM1bSDYzsUD/jfq8mVWjSmqDIRiiuJdiKHGr1YqbWb9
zoq7UtQrWnSPv6b4cqusjmYfRVjZEIAtOp4O0RC6dBBJyC5VWUElY+Khim4HKj7cCSdK4iudisOn
ptDok3CDaQcfGuOtsWKFU0yYw2jDjZzcKVXjxZjbuu6gC95zZp67YkhHY4bZEwQY1ZPQnxpQccLA
Seko5JZIgktzKWk5s8ZdNXWd5oxFsKYoDw1qDlOzqoD1NsKXVsHtjircwRfCkxfO4JnR+f+fxBZt
tFS1odjhsLgtgt6ehG/MpTfMmYnZmU5MBIqZp1KCdUnSva95tblSwsBVyVHz3xhGmzPJrn4rqeTF
4SqMXmfdwG5cobTjGImtRfte/yLBr7F8MjsRqf3ynusaxOuhfwcgxXymTn6bErG0jAb8trZ4Sdl3
3X1oILEqzHVaPamTC+dzwW0mCK5LrXcIeYFqHsT9iLE8a78SaXkSmtj0cUf+qL/K0u42pas57Elz
2r28LVdAagvXuhAfZn0OPCgNCHVcjDyGsQQCLoprZPCA7f/w3+lq+rLsNPeCP2DB89JbC569je9F
UXghWsAwZFShVICKPx+Eyaj6pazXSAcHO1Ze9PwYi0ipFteG9w3A36hrGvw8ZSIRBSjGFieVKjO5
J028MaidIVuDn/x6UFi4jTHP/dcUd2LKECV+PYcpUM0kkkvajZWtR8O7bmXpXJ5a4Q5NMZSNhcs9
dUxMltHb2hQpgy1+lJNlzMs88fw+1nJaRDAQU0cPnqPOCyPRyP0cnrm3CaSBAU+CzgaYfHhgZRhW
EhgFksQxIrLC8L9tyquUfYI0LpIPSu/kzEsgVgFEgCBwL53rM8tcyiQpSQFOUVgOy/sWvfEUeJZP
VAgnNCuKmU1EWONaNAmoLtCdgO6gwsqFEtmK/UTp0C1BqSapn3IQArUSqnfgK2rtGDqy0ohHhCCU
LHxF69Qov05ixiMrYDSb7nL9jsjf+vB13RMXLsEzE1wWU/nBpJQDTAQYYh/tCqQUWwx42aMp+Gg/
4EneXU4Ww3fs6q7RepnAklL0T1pb7mKQB8ZgzquLERupuI3yXSVvuvwI+bdSP6RDuJJNgG9MmzCw
/WjhFuIh3gghsEB/pj6BOuwXWAhsICkhl5zdDb12G0uR4HcvBITTDboIb1C9lLUaP7tDUYOCWVt+
sQCazFb/4TtAxhTAwpllni9wBmroF/VYo3avTyrUEa30PYAbgqFWVUJksxoiO6gxKwz8sdD691xd
Ixp0q/AOggga4iwXLpIyzZogAmwreczJPksEq7t0ZPz9Bi4nmNCgyTP//5NwlHaQ3/Fj/P01urVW
GWC0hnkWebu+hwsQQ5gBehflEjTrYOvczIz60HKNJU4SPWBcp2ceUdYYBdeDADLCt9oERTfbsA7g
U37SVLtxHGpDtHkShcal5eoqBf8vlgw1HS6xbcJCjkeK5Zb5n5zpB8iVrseWvguWe3ktahi1AO/1
PCsMpgHeTJLJZdKUqMSNtvZE1p1LXtKdfzCOWuU0tnFMf0Nrc5/sDEFcupw/QqYBs/KsIapbaB+f
b/RESCsVBAEY3QWLOmHaVHdjTqGqRpKmuamg4945Ua7U9/mQZMBLjNIg2XUYKFs5ivI7GfWpWwC4
6sjJC6vWXaX36aqvqw4web1NMxtzbgHYvEoWPvlGWz+B1B7fDprc5ob68b/fxzMwFekFxgTmw8f7
p5+DEzOcA62he5bqu2UlmGBb+lanFrgLGQrgZlIwWBjye7BmTP0jifcWq21LebzuFpcRHWuxFIwi
4mkq41/n36b1u0pntEdpf7oB8pqUGz9cZT3GOZxQCOqdXy3nQf3MGD8FVuL+qDIZxqrSTemxH9cp
dIDZSg42uuoNipvXt2nk5v7GFJKIzQvhbaM/iAvZQCUa4k7nCy3bNNHB4YsqhhqgqlYY7SqxEtkx
JBPy5zQ9YFwP76okBjeLJASi/tSfLszj0aqBa0SZZSDOzct+ggmBChE73tJ3/wPMLgcJ3QXLUbe+
m7+Bxgm4s5kuYJfeqjfhn3/HDOEM/rX/k7GcxFRJHqyKWLCfJ9+BvvdBIuVDPWB93ZsWQ9mJFS7G
aKzoYq2DFbN+YMyVMQEJPpnrNhbPBrj7AXxUoWnNY1Pb2ojrQulQW0c1g7baMbSUte5PyKty25R8
QfS6TL7hsxjYNakqm9BV4V/ipSIFcoslVZnpWBW1afhxfUFUcAYtbtd8KTWxVhyL8qa+J4MtPVvO
uOrXv5Oj5h6b0A4xM/sqb+xgC9UATLUUDmR7HdPpVynguYIUZukbnkQEi557KiaXAfuaIwIpDxXa
mtYmCAUPmqWzeGqC29MitHxfnmAChPDtsAU7Ey5bkO7HlieZTi2iWl1oQs1xB3c8SqcIc3zpaMgY
UzNASZ2g8OrmjkxvNN5AVmYMHaP5YyrbRH0vpB7wLPCykI9aE8xELfkQzj2SmXkw+QJo45d6ELdg
3XdAXuQY6O93VHDwFi3MLA94c8zjSNyVRKaiYFSfcbJKDWGJI4lUgVss1N9mRa1Z4B0nYdb0PfeL
qpRI6TNMzfQasAH7dHyQrY3EjkEDXQk3sJhd1kC74R9BD3HpeJwY5m8NZnRB03UwjIk1S1rLymfc
3Mjjc13s5H8H8p8tkj+K8YhLspgXWQS5V48fxUR3UijSuhOtiD9iGKHUx3miK1QUW59uk2yPl4iv
f5JmA7SzIIItHejT/eNOWwvsXs3IvCYAsIz3utnF/a/rIWwpJkOxD9JkigHtSf5FUBRaVZVNi7jv
q8CtVNGfqKOS3ecTZpOHYFpVek2d6zaXNnEu06HLCui7yROeDlKoRNaMxkvZIzicQKsmkedctkdr
14vk5Ba2EMojmFaeB77BKsD5vtp2ci7psNVYKPxSVX8qGn3yEkM4rL8QGmWigXAceLxZqp2zFBAf
D18ToWom1pehyx3kd5houpHkYlfMsseKZ2rIka/v5UJvBMNwf81eFPGHFpefhvgRDdYmzxLbGgw3
iF6UkULcSN/VxVMVhPsuBCec6js+gN3OWKt2DIK9xnhW43Cjtqqjyl/Xf5iy8JXxw+BWMlALaO9x
ga0K4i43MjivmWPqUWoDtgu1nFBQlkXxC9710y/TSqxtpLT9JlZH5oIeColUQRsIFzSTb5eQ3nnN
qgJ9Mp/Gvkv6Rks2fs1a1c77odllgzJENrBXigshzuK3kuhD5g5WxsB0ksXqn9CvIq9WB8h195FO
P42u0rZZP0KpIDDbAc2+anporUqGVxD2y69LSGxUYe0BbVynBylrIS9Auvyf4RxI2MEkifEm1cCz
kduaoCVql85IKmOUorWkT3Sll9a2KKpqqygoc40m9BvGXO0E19kl5w4qngAOzp1WJNNIis6vggjU
kQCPAmdA79sXVI3BA4UchWynXe7lnU2e6s11N1i43s4McgETz3Q0hH6ADfW9gt6jIcLhXNZtzlfE
xchGDRpTgiOBnGOFAlEuFbYfESf+9xod7ODVaGqGjj/wgVIqO7AHzQ1+Uy9XbctuMqW1264SXJkL
XQWcZzBUABCJygYISc6/UKH6saXmAPOhgdKv0OLc5Acldoq9vwmgCLzWCpCcAuf0ev07LW3jqVnu
OyVxI6thAbNyvcObXlJ+g9sq8UV4tAWwFlyfohUNrhQ86fgyG8piXVOGKoAuXZURJwzD7ohz3n9H
YNnaELU1QXnJiuHTzNT2Jht6AClAplus2MDqXW8M1UPCcjTUGmlKn6tIZXdlIrWfhSVNglO64Lpo
7SCgz/0dXB3z1Xny8MrSDrxirEdXyezdSEJ8GgQX4cLli1flrCQPGC9ErLk40Iey2ncVfIqOUFtZ
0WzVtdSus86G9orA1sIHBg4AXJkg/QZ7h8adk46oRdL99NBzu8veq+G2yVcxE+zZ0vc9MzNv6smm
dX1fDvEINMC4th4h90ud/MHYJ7f+XeQ037j+EJqpF9uSK+TEnF2Ue6jDNEpx+GBQr+fxSqrCGp8x
oATkR+1R3akraRV/qvef2g1oVDuHbdF9aTdjajsR+OjGTbzuRbfxgsuc/QTuFDEN9C7mOAMVsl+6
eYxFSN8FMAIEn0/WyH3FmESdFlkwoH3NWDwfQNLOVl20X0i4aj9FOglL2cWZPe5zhlEC3HcIDw23
7RHctJnrH6a1ChjrLrPle5Q7X9EWcV6Up0aQmC49/c5Mc4dj5k5IVIqlgq97m20j0+1eVcDvbHl2
JKd5YN6/31VnFucjdOK7kEmcumTGQ5jggiLSKhgywSEU+QcXUmIS6006rymjbKuDdDcvBGtYPuZ/
D8GclZ2sAeLRSTmNWEOZBZ6lFJBqetXRvfp34gI4oolGgiYDUXVBpKR1chF2KeykAN5ogx2YH41y
Y8WhYMfmr3xxqE/scA6oo3Q6AtaegpTkbuyOdf8qtSJPm6/UazY4T2O6T+uhg40peIgho96kq8yA
bHm/aaYjraCUtSXWx/gfMpezLeTcDYLqlhSZc7BQnVarnbYkTpHvFdGnEm0h73QhxNasFsvzzUet
uK0CTFYy93r6ILLBud2YT35KG9iogofJ3IC3DtNd9nUbyxEBTQiwcqAYdCF635o0CtQaG1aCPanV
wGa9QWtxLv4a5HmEzH30UiWPtZ/ZPqaW2uQJzC6Cn3CJI4Tbz29X0Maig/DTMDk5XnldYowsh9u3
pacY913qAfTpDaXjp5ZNMA5BhkOSewKrS7tr0fkZi5MA0TPuCzZaqFdjhBy3cgcXEyWfU2qz0rYc
aKzdak5xJA9ouxSixc6XCX8uTs1yHzWWlBi7APy1vsaE+mbwAtuuoHbcvpWP5V5EtL8UuU6tce9n
Q2fTWMkGHrLpBsQcfoVStFt1q+t7Of/mK2viAa2VlZphM1vBdH9WuOp0NLsCEquIk56fvl03tgCa
0rSTNfGdO1kqhwnK2+iH2gGohQN8svjWuEEKFNvpGtk1fQvAzx0+PCq7yklitwdViqjpu3iJn/4K
LivJh7Zo/BDuM92+RzY7TpvaCR+t1R+6rT3frtZFabf7/SCIq8tei0oIqCgMMMZxXjsVMstNglQw
qdwKGqyNgZbNw/UdXnrQYof/GuF8tJ9kk1Uj1tZ4natt2hsA1D5SUHGBGH/db1pRhreYgZ0a5Ny0
raCpg6kLvKDXMjhA18NTAMmLYQIBow2413+4/kDAiB4fiBHnCi7c+STe9KgBWOWc70UZkudDE296
0Ytz8TMpeBGoeI/hS3ELyvsq7qMBIW1GZ4bziAma6J1gHfM1fXHs/hrhp/AGMzTiaYKRpnjyARWM
hF1CwTL4ykaPN9wYp7iBpBISMvJBb3e+6GvMHnuxChVDY+jF/wAozr9GOhq4l3qA7xv5QAa37X51
hqew7di/CNx6cTUqKrLoC2D+4ueZdfLdWyU2gtHH2YEA3FeDEJHahoeQb9PHaDs5xf3gCMUUFr/R
iU3uKJkZbTo9gK8NnvrN9v3KdKd1fkhuym3jBJ62FfWrZs+63M6/i+Q8L9GaSsdcBvpV6+AhfY4O
bDusCocIYsRiyP+7rp/ZgJO91Ioo1PsKZjrP8AAjqz0Ny+l+Xf9kIivcSY2zcJSVct69r8kN7v0D
zfHIVbbXrQi27OfCOVmLGVC/SXpYiQ/+OnfC19rtVpEnuot/mspXPg2f57Sy2gTxADvqvYyrv9lX
KxQk35J1f399QQJH/5kuPFnQRI1UlRUY0slm8t2g2vr0+bqJpZCNpAndLwyVGoCWcn7W5k1HmgmQ
ejn5VUg7FH1dqN2O+oNveKa1ZvTbIF5uCJAgC/nMrE8LXdD5/Fp0XvnJyiBL4uvALiLttjqHRg2G
pzYlqs9ClvGF58ucExKon1sAd/F3hJy0SU1TBtSs3q5ypYR+AhhnwOIwYMxJXgFvjQFFCdNBfeoG
E/u8vrsLUePMOpdcdIwRyQQAG2OCg52ZN7KorrO4j6CIABsBYBA6H9gTo6sbgGqwPKTXTPoehgcp
PIai1H7BEWHgrxluHU2oNFFlwYwSHIL40IUbzff+w1admJjz7ROPmKhklgFLAd2maJrXGKkMnq5b
EC1i/lgnFqQqqFD0xyLQeLFz6zvsGgDfRHi0hXcBqCdQBkchHM1xvn0x1SaTCgorcaDaRYSCO7Tu
MsXOshuUdGFv0NypXhX589A++6JxjoUQeGZ99peTNTJJ6WIJyixO2sXr2jIeSVfuRwOqToqOUQuw
xQ0pHLFeX9/ahbv/zCyXzUZJHKCuikVPykPtHxLtOMi/lOpdmQSp0uU3REnYAMGsqs7qjDytTlr3
pQ6t3xi4OhLarC1vUl2yExIK4tPlPs6QCnBtgy8X5WB+vldr2rLJRp0BjVPbansshse+HJ1e2ZJm
3Rl3mWgOaGlhmO8DpPBHy4yHIQwFpvCKwmAO8ISS/MzCB6n+df0jCUzwgAOt1TPLz2GiwLhipb4p
LXRzRve6kYU6xA82fJZLthQDsxDnHujLVoPil8nAvoJZNLNw0u9ZYrJWMIZtG+/SUX9krggKcxln
z41ybj9KhdH3A4yWRr/S49rtRTn6wmsVJkxw8aCCDrgU33oqmyYIIyBFnHIFvjIP/XkP+i1b65Bs
a93OnWyjZC/GunDuwZp7iNfWQTRsdxnrz38BF4RTFeo0JMIvMDrw6W81uuqUDq+Rl+tfcMEMMJpz
Fw/j5fOpPv+AOF5pZ7URFtg+a9ZeGTyDPLUi3ZgFmDKIMeEhFmaoVTAvcQk1qalVpkmKWoOdPrAX
ubODVSw7KNjb0S5aQz8CFGdOfOxWoCZ5FIK9f+LweRJ3bp/Le8pkorU1j0+0u8mbFSvUX/LN6FE7
eTaPv431x+/r27rwGD8zyGfaLZmqNDZh0H8HuX5PHPbS7WXbWmnHdvDkbyiC2AKTl2F5Zo7BfCaR
ETSh/nr+KWMySpU2wGMqV3qM78qb7jE2XP0AEbLOntbWu+yA4dB3FE34rljyIkzWmoBkA2AIyPu5
aU0adZn5Abwo8RN7Kv2HhLQ3/STVW5n40ub6SpcWempt/jWn156hxZOkSFCYi0oGacSPIUueaPDL
nOhmbL6vG1uIo1BhwHgZLghtHvw5NxbHReiXJT6klQdgD/0YMPyiF4/XjSxENAzNIdKA2ZzKGt/9
xDR5k0MYHC8mkOhCPZI0xj1SQFPglUtmdAXZCgbmQA5/8ZkiM40NqUfxFC1cgOsKKC9cX8jCTWoC
/48rFMCfy/fFGFqpXM4zQ4bvsektBKl4HIH3x81lDwOxaLeKGLOA2sMX4M42IjX6xkDmYziZ76OD
8CS1wiCbp2zMerKJ6o+grCD+HQbo4B9GiN6CHYKk0jHMrnWtPuztUjZRekEzACPFEtpQkDTtJfRA
o6nut30vqS+pXyOLj0hXbOJCYZPbKUhESKo34brtE0V2OyQlh7rq2wPa+9VNKY9Buy+MSL3TJx0R
exonjzZjuNdpSt7pmJv7ITLrbcsMLQJzUIqcRp1UGWhD9GrBGR5Y+ndK8sGbVHP8jKRRu89rP30M
AX17hc5fu1ctNngabNwXJgDQRZbR0E0Hq9upia6/dWUIqng2hrI9tH0zunIgZTd5hCHfiSR1ADUX
0n0gX41rj4LObNvqEzKeqjfSuz6rmmkPWGYPFQtMH96CdMOE5JulgI9+yMJ8a2jh+FK0VegZUWcF
di6D/hKwAH0dRsoE6J+ZF2Agb6GgZU80lG4TmpE3Vk7+fd7UEQBXhlZu006KXTWtZOCx4qy10aAL
s31WsHyHz6gEK8Vi4x9a0jy1p56lT+AfL9BQ0AjxsrqOvmuMf1BPMqoMZXHDaBkaEEH7FsRx+UmN
qfjuQjP+lIMKGqNBq0JrLUuUgxrWaDM2ui8Jwu5SfDDw3MSbWgEqni9PRVYE/5nBlthJlxovVlrD
2dzrx2rRCMAwsw4Q0kb+4acaSVT0JiApknnf1V7SupoiMLEQwlFY/WuCyzcsTEPpfgwgVj28M013
4xZjhZBAkhSR6qBoMVxEJXmbF72ExdTjRq52NZJtEaxy4YaYub5xIwHICcgyV4GKupF2yL1nWGXm
QWLBS0EhHE7pSvXl9fVPc1nsQu+XEBmtOMyfYJLm/H6IYCaUynwmP5ocFcy2VGrWU0zWUVM4fpf+
iSVR4X2BZwo2kUwBy4kxVKzw3GaXlmUYzEhV6REdm+zwljvGZKdH9ekpuOn2kaM/aqCNLd32Lv0M
VyayV0zyiWZSl24TdACBW8WkOTgpuF+h+YGhZilivcI8HeMo7SBs1yw55akJ7qbHiNSQmw1MWL6n
tTY9js4nGquGTe+szFXuy20EgUprK6qTipY2+9dJhlFkiQF9HdgNFJQuoWncZ9vrbiOywCXEzSi3
6vhzUSK81tHNQAXVxKUMFJkY0jEZjHy4i7mUt8FIb541I1LunErvRmcYvzLoFVVOaWaAQVhTnXip
bwW4hFK9gz506EfUbRhNf1eBEsN/o3pfRH1XCiLN0tJPsxDu/CeBP/TBPCnSt88SXgJ6KAAOLnnN
qYH5B5x8PbNqWE5/CPN7+sJoti4xsaCNxS6jAkuiOMMFzSEnKRslNDX9Itr0wTZL0Bxo3IYcw/Df
k96zkMbt2iAbQcd8dKDzwXcbPXJH1U3yF5WUbibpznXvXApqUC9UUHPBoCWISM93sAzyrq2hDuv0
hRNBK7GAvLe6sSrF1oZtH4tuhKUPdmqO+2C1zNQxk2BuTAHj6tyRfPud3SUv11e10P2FDAXaSAAO
oO6i8eNznaVVYV8AAd+u2pWxsR7/ABz0hdBZAUQQ2cqabPq9tSneessVdXiWbj3k+KjaUpVegmYh
rNBqiQbbodTYwHabAADKk4iUXWCFf3aOWUD0aMTNEINm3gzvdPVBb73r27j0tU5WwtdG0qmaSjZi
JVqh6eteYRWQH/JxgvoH8EJ+/Pj/M8edsWhUy6ROYE5RvhLjK0OiX4B3I4xfr9tZqhFg9OP/vhDf
6InL1JSl+REWfVhPBKVGezqgZoZLAKxKQCp0tnljetGnwOwljgZOiesT1zlgrxiHPz9rFUJI5bdg
T+xwE6SaY2kPLX2UR1RxIzfMvWYUQ9aWzveMq8bMOHRnoXN1btMK5bAPchV7mmcz7ZCyz9v2se2L
dCVXNx3QQ5IlgMMuhUpokYEeFhmRAeztuUkk9L1i9ODGlHq1XUnKncZaH9ypGdkWZvmGqVcRSGrR
4g9NJHQILNyF5xb1tlHrkiHPzMfEANBLjqYN6yP5nTJfCp1SLf1knQ5tKmgKLNxvGHtRdMMEUxbI
ArmLF584Y3qPhnUWatu8PRp+ub7uMwun/H/lZnTM1gAKxa1MQtvTVFt08Qhj6UqboNyjV/UAtL/x
57qlhe7nPB1hAXCB6QSIUc4/5eQujdJuxMzQCJBps+5XGGv/sDo3s2OMbooeOQsH8NzWHHhObEkT
i2lYwRamhtKb9Gj+DiG42nrUo7cOBkiP5JMIvtVCAfvcJueWcl7OOlqwma9C8AnkNl5vLnMiRzmG
N429AwZfsKOXH+/cIpf5SUQeurgFsZ4B6PAXeWGB09jjFrKyrrXyH2Un2bVbEX3B5Vk4N8r5ZF/T
XM3HeZnW4yTtVcgv6Y7SoDs0isiRFhLPM1u8FlqedpreDLAlQbxlBYYVjIs66mO2j907475+DNzr
O7q4oaDlhJcCdCLzg7Gm2mVo75DMqdoRAii4+9SnchB9twsrmL5FYROlVZBtQFOR20EtKlrTkgCq
YVXzPPgJWn00djMwuwiWc3nkYAlhGeUslHLxR+7IxZocJmaJpFKh1k4xYwwKQJTPr8N3v+t/TxZ9
CVPFoXl2J6ulwDsvYhdamDpCFiYEZwFJXq/LmMI+DCrsZanv6VigKP/v+wj6gPmpjGIxHs0Kd+CG
MsmNEM0ppzApsUfSxyvWADEKPlcRwczSYkBVqOO+UUBMwscuNPoSKaFG5iRBYWvanZDT6iedOis9
YrsstLFRuMVYPdTpzyNWWyEAV76VOYNWZ3bha3sj1RpPGuPbkEi3aa1qO5/2B1mSdqZZbSWaP5fl
dCxoEIBQh3hdHd5lClPXSA13OThLfUmldkCUTpC0XU4+zz8VScZ8SjC/zXM39FVnaiYLc9R+da+Q
0w0BwG3UiVt04E0ecB/GvkOGr2DS3FgO5qEk5x/PqTZ3ydEpBG0aMBo8ArQufIxkjxJikLwLOsMO
qgfg6f/1avwxgiI5qE3B88kfU/SYyrQYA+CBcHj8mqx1VD6ENOY/MYz78Lh7AfYHMh2DafxLok7U
KaZWlAMgpnnSzefgph8opILRu6zt9fhVvT50jnmb7Q/strKTl0fpKdwV74Y7Cta7EC2wq3im4VVh
YMiUr+m3cZnJCsOC84GtsvbZGKvJNpphM5Uz1hT6r+Aslgtw4Wu1KFRdxsTZ9tzCRofevKAE0Cl0
bSMNttUYQwFD4wyFvE/CSaAmsnCOz8xweYGWVYChtzAT5aiVJPpNE4qUzubozX/PGROlwz+REfNJ
uFmCejOV8D316kH1b7rsDajMZngw6zdV3bS+iBrzAqgENz21xyUBzdiY/hjFuTOVbl7dsNGO0PyR
3X7aqdK7hfZ5/yyJBJgvk53ZKlgLcY3BaS90gVlXWGVRJWAg2KBIad6TVe7QX+CJ0V3VTbfdmn39
/vczf2qRWyfaAnlaBAxk+ym5HZV8NwTabSS9/bsVBTqoKF/j4FMe9oWB4XkQDJT+WjKuqmbcllXt
ylkk8MOlGAoHmWd8LKT3UCA+D/eN1bPBHHJ8tdvwMHjdtnaYI7/nB/UrtomIbHB+2PI+eWqNc3tQ
UflITGGt8RpX2ujraC3vq/10k9jFYLf/fvOD2RwzvQR3JUq6XMm8j6EYbcolDhlenkr9h4kMXKb3
8L5TC/N6T9J7wwAShaSwgDpBsm3eID2E0TK7sXXZZYduNzkfeHuL0tGlGKXixqF0ZnYA0OHcKo3l
yez0GjGKPMnaTgHnViLyi9mL+S8FoAhF98Sy5uzt3IavVdSvhh6wkG18ax6f9N90a91MOwLwi2Mi
sUdzyJEi99+9XkXIQvhFOxehi7OKPl/uKy1iFvgBs0qfUV+2MMe5FM3CZzs1M0fnk8+GkpIRVkWH
oHEL0rXORUaYO+YTbW22No75oXrRN+Xe2k6C0EGXYvKpYe60aSCzyYoU66Pr9wGGp1sIjyFqecpj
brM/xaHEU63D+POG3sZ2+SrtMIzuJB+jC264bbm5vtuXEBZuH7jjqEuxjuIafk5Tr7SN8Vg73V53
ixV9LHK39oaV5aqb8hDdsleHNYLTubgXIN6amb8R5PgGYKCbucVyeFik71tULYDtk/t7FrqZ/6fq
3TQXsCMseDRofubSL7BB6K1ze590VYVeMzpYCggEjHawaX/f5HeRCTaJGMzjIq7ohVOKZh3oA00C
1hCA8c6dTBo7razIkDssm1sR5lcXIFVVaC/Yx9lZuZOK3BNZ28+zAF2rczuZIhd+GBF8RLOSdlNP
wbnSaaJh9iVfQYkLDIUAxOAlxRdo4tAI9BQTK47+bL4bh8Y18AhGXz2yUdDA1Jg77ShUOY+mF4ho
cJfC7Jlt7ryWcTWWbQnb1Km/05fqADLxPTQJTTipVTiTA1h08Uxerx+PpY09XTHnMCYr4TAJrNbp
foA4mqiju3AAZpQt0DEIdsCQcR+OtgYmqEL8/VK1KghArcyOzSe5PoDgjwbrUSR9uJQrnRnkbquC
MUAbi9ngXl83B/lg7Ke9tZL+1C4od2Wb7EX8IItLxEWFQgbStAu94qT3tb4h8E0jH3atNax9tAh0
61sxPvHOxCCnscZwmaCDtfjdoJ6BgSeL4E3Gfbe+y8qe4VmKFL7ZGEEPlT4RnHzRI7EseYatA2TL
P/zUVglzsJ/kTpCigKi+JNEW+sVNDD1Yp+qeKYR9pzuw2gbRR9KuOyRXosx3aZWnv4D7mEwbuqHM
VJwJf5J24NWmt2qpfV0/ApcxE3oMqDeDNghvCITP89iSSuiID3VdOC17JBm0oHfNsG/UW4nsVPXP
dVtzRnEex85tcZ+N9bGUp3N8HtsPQ11nvh0PBzk6WiKRFdGiuFuvmsK0VXMYagI3NW9i/9nynT5+
yLPDQAWXzsJblhIQJM0QUWBFITFxvoMW8dWUlehIhJG5zcNXAqhinI6ObkCMIdPW4wDi/OTRt0Qu
Om/X+XYCEnfioVwqVSlMxhmAh8aMrCT8F9TNWwODKte/2rxZvBlAkuYWCHoDSBbP1zdaZAQ11Xz7
4K3cFKYjD+CXjG7LXDQnvbSgE0s/O32StGnVFEVhKudOokybVAUYz4pXU68//PuCLIQqOtOKAfDH
7VvC5DJuRx8nu0pvDSv4HKroSFBgAjxV9GRe2DwT6qgagC+GDhYabvNQ+U0TJYAtGhf7tg3uphHD
2OjcokjjMdZsiHInG8xOSnADDTdUftT16hDUml0qnxVjgqVfjlLNydjf38NvcVP6UV63+D2T5r/m
nbxSK3mnFdkuZuFdnZqrRB5dA0UZzcD8/5D9c7SBeUxUoVYxS3Sp3Jujh1gu65ug+B/SrmtHclxZ
fpEAOcq8ypTrat/T7kUYK+9FGX79DQ7O3a1i6RQxc4Ad7MMAk0UqmUxmRkb4VQ/yKm0/a5wmqdBT
n+usyihIVvzJQT6DYhf43Fy0K889l1lxt5SYbwEtOxTWcBKLr2yUXEUyG0KQJlGdF26UNH6XVh6L
ttUSBy20Af/YZc9WIrhs3DazqvVYiZlvneFDSe+SIkiy8H+zItwFSeOi+0ixFgsc+fGxMPaosurO
y3Ur6zuGSgSAGgTdAuFIOBrLbLhh4xeQodQA0CggpuhurhtZPXeY8v2PEZFVLwGSFGB2/umV28q8
L+1dtvgzlYzgXN4zcGeU6UGPhyHvC/7wtrKjbLaxYUpvIC8f9o3RHimImgAD0f1Ji7b6JBvtXNs+
3ufANCTq4Whvnjt1kdk5SBBw3ThO5ueLe1TLausO2pfrG7iSfACDBbo0hHwYEvESbd5m2tK08AUL
ADZmb+vo23ULl9kAL+ZxWnLUpjgE+nwhydRTvTPwerKdtMQ0DLAfeTKhl99Xn9OSUcTFuJTEv0u3
4Hc1OH3RFgPATORDJ1ZPKMMD3U9TdT8r7k3rGo9ZZ92OSSLrSl2uD4wfSAtAnwehAONC8xGpFTgr
kYsPaTC6H6YRRvQwmZ9U9f90I2EIJX1U92wEV/GOSSPNoH2NbLih77P1EXX7mL52+oFVkkN16RNn
hsTLo6+BAS8m3M9a927nuB5kipGXjwmIFUIkkxfzMJ8v9r56c2T1MFjIaOYbNjxY1VZJ3rp41043
jX4T95Ji5doXOjXHveUk36jjKqMdhbmiWfwFJIpLt43ST2XeDVkhieCrtlxcRhDgsQFuFI7tyCAb
iVONi1d9HZxsZxL2WBtdqHTUa4xZkndcBgkdigMqKr4YAMH/hbNFlCGLa34rTROIB+zN5HyJmvC6
262dJaQ0uF7RQwQfuBDH62x0lnqCABitf5Llqc2OyRJksnC35nOWjTqhDawyxqOFfdM0KF4YNrei
PVoRKNNkA+yXMRyPEgRwvCJ/RyFhq6jaNhVE9RpIBgZWA72S77F5b2T7EkI5uayuu+YFp8aEtwLq
yAmlgMX7DsMMWb4n9iMBIaSt7ntZLWDNBWzUpjA1g/TzghYEI9dTRRJsXAvWzqLbcg0DksgSk1Ur
nP0Q9x8fBRJ2L+lqgo4waNFd5XFxgSN3nxRbNjG85mm4yf8xIuya004KIi2MMBzOet+n35l2UDUZ
2HH14wA+gNwU5Wlg1M/DQdU0vZ2nMOPk5KZUFWWHCgZGa+P506bWrR5HpeQIrVqEEhdm3yxVNcS+
b0KSiqgRrqOo/MGv8972W2WvTE0w1Ns/P60oIv7HFCAa54sbzWros7qGOyw7DJW0U+O5BCmkxMyq
P5yYEY6rFZGW0glmoiK0xg+aPDXp6/WVrG4aejKYAEXTQvtdgT+J2qCoM7u0KBtf1x/HbDOQg+pG
Xp35Vvp43dLqYhB8VCiZIzqY/O9PLCVm1ExGicVMfbppFsPPivJ9hiLedTOr7n1ihv/9iZminBwL
CgqNn9MShWp/TsNFs7yhlnR81kIp0p5/lsM39sROatmFDkonPFUg0WRQ57Vi8d98/hMTwklFoToG
rS5MjPETSe9T957NknrL+uf/dxXCtdObLm0Jd2QAsDdJfEMh3Q1eosQELar0+c7d9bz2gcvh3/WI
zwjwSUx9a8IYraD2QKYe9Vu2VcinRZ1gsMtwZGbQWjTzs3rc5cz93/ZTzBosO4tG4Np/h1eqv4zm
Nupl3QWJlxP93C30Ykxzp4GNonMDO7lXB9ezZRoGEh+/wOZb9QSadxjR4sAdwtHZEP1gywpIq74B
lSXg0FBxgd7M+VIMdUkSbYaVqfkOFsF2CcfisYhi385l+dxKfRiucWJLcPVEA+mWPcIWeMQ29JDe
1Xf1F3TUdkDmm96M5OGB7uyX66Fi9VvZGOvFZuGCEq+oxLQxEG43CK/qi9GGRfnTlkVw/rsvXP7E
BI8iJ1Eii4vBcCKsy6penerbrH3NXX90np0JHLWmxL9X6lF8F/9dkBBiI2g5aUWLBTXghQWt3kd1
AwqGW2WbBu7W+HF999bd419jQqDlVFX1ZOJN2ymGZ6Q0SOYZ+EtvIt9q8nrd1u8H8rV9FHwxH+ae
9AmMqcuuDFU/fYVoNRD546Hb5Xv3i4Kx+jEcDsrW2HZPadDIUjPZhxQctI/jUW1rbG3SkR0ADOP8
RpYJIh4fenM76n/x4jj9kEJYBtQw72IT1vTK/FbYS+oBaLUBIeT++r7KPEYE6tpG3AC8iH0d4rCL
XkgV2EA9sWw306C2dnWKOzTZRaotecDxBVz5niLIlGkzprEt2I06sCK42d6dX0jEbUJT0s18Da2h
tpNkIJJvaAixuY4YtNhyGKVTtyn1x6adoGSz1fuPCZJL5fT9+uZKwosIO1FZ3uYqDy8VTQDKwNDi
0DwVii1ZlWwrhRCDWVPCxhJm1Po7ATX+cLAxVbG4u2TyF9frZe8H2bKEIBMXTaLMBuxFy6093NX1
i94+X985/pOveYcQWsa2aFBKggkIxs3LN2ORZD2rXaaT83WBQHai2MpGGHDm4ZUtyhOUTr1GSx5j
oMcWi9yk1X1TxEFWWrITdzHrgyLWqWkhkHSO3qpZCtOWWb8aJT1mRXxj28uhMNND56o+ayrM1Vsh
mVXJ/bDu/8jywY4GqoTfweDkMqoiWlJjwGWUKaZfqN/VLNkmJchQQDVXdtktq2WM6au+ggQC0014
NGMS9fz6M1huzkXGTxwBTU87hZVmehOYG6/7y+pVdGJGONiQSejcbMGeDpD8LR3H76b0fsQoa2n8
TFwZ99UKHAqf8KTLK6zKwssvNUs0RKNPJfHSz/LR2re33S4ePX2PG+iQzZ72ke1l6IDV73diV1im
1Q3GqCawqw18zC73Xbod6qBTGSRa3/Lxr3b132a28II3QbHSgxYDy6xfFWCHnbe+BpPZxpDdrWsR
7LSOLBwJTamqWq3gl7OebyGjPtWPlO1QaQldxYsT5H+9TJd3zWNOTfKfdHIUzDJu2iJFraAvfpXO
jUJ/zQM4uCKMZspYFda+Gn/wQueDKymL3CQdHYe5oDyY5Rs78pL0U3eO0VJvdD1wYukE1Vp8OTUn
OElZ20ZDe5hrkaXY5r5IdA+UEQ5QRsw9OnXYlD+pZQXXT+Dai+TUqugrSTHYjcE/IRBN83askbED
sGLpu+t21gLKqR3hsjNqO8sH1Jb8evrMVV9NHvJFknutXT68Zg5GdTTUwLJw7hpon9DYahGzaqe+
G5voCXe45BKQmRDutwqyPE49dLiym+gIMETY9rLH2+pGgcwOEnoq2C/EYhgKPW0K2j+g90juaclH
Dz3GjPjXv8bqwf3HCIpu51uF4hTIbGYEJHtZPtnwkrpQq0YRdv7Wg34q1R6d/I81I3B9gl4I/JcA
iGCURfg6FcAGDoSpUN5ZPjv3wZTRvK868sm/L3yaWa2WUeFJW2pZO8dN75McvfS4VsJokdUj1m1h
IgdYIc7FJAQhKxlTzKJiLeiJFp6t9w/LRHedmW7bRNbWWveHf2yZwqei9lzoOYEttUGm37y5oCvJ
ZPewZEHida8inbFTPEABwgdPXeE5mBGlX9JEckJXsJVwArCbwROAOrngAUc7WHdGIJL95ZEkXvQY
zN/rg5V50abcV2/glj9U2yXI95FXHGQg4NVwfmJbiK+V0g+LY2CNCx+oiYsEOtAg/SRz6jN39pq8
2E14xFw/aCvXlaZhbgsKchqQ+Rcgm4pkCUbcALouQpAjmOMj4IddHSju63VDaw9CgNhNbC/mJY0L
1G++VJVVWi7AgISG5lJulYJtIpCgFx3bDeZPdMzvCOpa2WIdMyKDAKytE1giwI2hTojhQ/FEMHWq
pgyAGpO2NDDAHhVqU+56NK8HMD3pVaAm7SzZ3JWjwScDDcz9AEOBHT6PYlUSOaB6xN2Fde2rmB6j
CsUMWv+PZgTHsbRqYZAARPY97Dq9BMlo7IGKRfL91nbwdDHCRcxyl8VgrMFi7su74n7YuF4aPlSb
efBY7AEblT/038bbrvXIH5MBER2zfRi0AMwBg50ijlSvaLVEGnp/RUQhvMi+TYsrG+hfweTCCDT7
uIQrknCxizAy0lslRSPOWsyHcgT2C9aGGwdkbgdlATEfJNcfUHazbzSkcr7Osq+ZXgAlZkGmPY1J
6WWx5DW5tuUYvjAg4YxO1wUBarPoajkbWPdIvpP2OY/zIG9ieO8CKVRX8oHXnPXUmHA/UXS51caC
sTmegY9SCJSNrY54SrJ8u+5KK5c7dhqNYjzcsM9izKla1GLcHv7aLSNYahO8boo0VQJtUfbtkpJN
V7ia18/9z2GuX67bXgmyZ0dSSPOq0WqtlHcKyPKg6b4+Pg79k54fkw6M4ZJGjsyWkFEUY6uxuYet
eJ6OFbW8LgMV4NiHkPp6yEZ32+gybtkLkxhRB4Rd4wPeDvB0gkm7mvC2YrTyQZ3ldVGQJE/9EvsY
sMnJ92SURZ6La/m3OUQ2C/AiFLu5A588dpa4dzADPVVgqAZ18njXTJk3po8klyH0L04CN0R0AJ3A
ggc4khBJWQTSNbWEob6AJvutUmw6ECZWbthOqSSarm7hiSkhmlbN7NqzAVOLclRz3dNLGhbFIQZw
J8+P5I/TTmFlQlg1UgP3b8e3UG03eCfexNO0u+7zl9REgg3B6cvULVOTwsbsfm2Nx0Xz62T2nOUw
ZIeObfLJt5DQNIDT7Pixt9Ivk/tkDQ9grQajveQEXg46Cr9G8NFMp3Wtmvg13ejT7sYkowd6Um+E
2GRj3bhR5+nqpu1vkiqkMl31yyyEGwdIwYHUOaQKRJyKYrV57PTgj4gc/SPHsKDeTncKyqiOlm8X
t/ZYBfGn7rPicMcmKmWfgjvqWQGS20flA2SvSAoA/Dk/MSAOXKZUwcQe1Sxo0EKBUgGnO/2iWqAr
Lo2dAjjvWEZfTat7N9UHiSPwDy1a53kefgFyGl2s09UGHa3CwerH6W2qrCDSu2BxQDCvAHzSt5jG
qu2wQVPMWeYwJvn7NFVhZA3Hrqxls0RrseP0twjnjETEmIsBO1GB1DtOQtX9aYCFpY3/ZstPDQlb
PjilCqY5GAILhF/kr4az1dXG6+sXC4ytChjcRvSLmwcjkUHyL6vB+Nr4DwPmKIritSzER1cd8rF1
sd+c6s9oQmL9MNTHUguzmYQ5eByWu1IPr3/ktVB5apPHt5OYzEwcLYxoVb6JWQPNdy2t2IIzW80D
oBembVek88foNtPTdbP8n710rX+XKiTYCUubcuRcN8T8kSk3eeMpUe0ls2+ot1nBJEGax4j/bu2i
PhBpwG7rDb6pXdUHQOV3TR8hivy8vqbrW4mHw/lWjqyjhcnXtMzUr6N2p1H7tkqfSxfLZEtw3dpq
YEQ6ydlmMR4JWqRzc0B9WDVVwY9CEsdLmK+qj8TEPLb94ljfsskvMCKbmu91dE8rySFZP4z/mBYB
FP2skNxZYHpo582kb0pKUeIGZbFMJ379SOAdCLAyYtAFpa3dzQrrdFgq69ck2nTIMuNbEAN7mnGA
MJvNfCYb0FoN+uDZ/semcCRsxopKQyEYXMhQerA3hWr6SnR0so1Cbqx2y6LQUjB391XyQXlkufDS
E7vCB01HR6GFBrvQOPY7d98Nd8RCiPeH6VhSzKcPQVRsQMNGdST0sjOy+k3BOYenNpJtTL6eu5PW
Z0vuliYYauruC52yx3Sa/Cl5LRTZrbp6Gk8s8V9yEnKGeSzUeYKlOiqCJkkCYwQQS5FR7qwtiFOT
8ccg8O4XCmraOCuprmFBCmpMdgbyIidGMK1M8zPXqAR1vGoNbOMAauOPKUImnbYrNUUFo4yiI3GK
DM8dEoy/tI+RSf3rjrK2f6CN/MeU4J8GSLNjA2za6BFg2j43QJpROBnmvy2yvW7pEg6Dq+HUlOCS
NqmScSw5T0510+ufuvtgNXe0PSbNd9CQG+xT1V61aKePb3X+pM1QmpX8grWYevIDRBLJaobqCpTk
kQDVP8ryoDpHzcx8R38oUxliau1KOjUlhu82Mns3BrVLz+xfefKag/qttsagAWmy0ySb0Swki1v9
kC73TjRCAa8ULGKKX8n7McKHrMje7ekX2iRBO0bh9a+46ponZoTUyXCSItVMmEEueTPU5obBRDqT
XVfqfzo6g54IbiMMmnMKKhTwzo+2khb/+Vy2O/VhEZluMKllB/1Z+yEbFDUg3Zx40I7qJPnESqqK
/gIvFmLWADBfvtUnMaVqqJWUJeb0SZ0qT0C3uwHVEVau7yR3dyFCExPEkajRoR5xURZkrRHVpYHn
cdm+WjRQ0+PCvD76dNzFg6aYp8lUIC/ptXmTCU0gkKFg7gksmefrautRsboWY5qpAwY0MEwUdPQo
szFsC3rOiexcnYWpbno5UYD+1DAWEIdkSLcDy7wOM9RpBdFNawqZZb+oteY5TrEt3HyTuXnQVK6f
67kkMVlxN/xkTkVGkMeiuHD+k5d5Ktq5wTwJKPKDJkI2AqR69qMcHq9/jJXzCnw/KMdBhYfiu5gt
22OlpPmIQep52BIdjJPJPp5edLSfTT4+XkuirsycEHVrrWOqzbi5+EuNeqLm3mXjfRJ9qabRK//m
LYDV2ZgFA/OdoYmlmbJp07lXMcUST0HheB0IWbNcC3r9NQWLC9mz+raOJGny2pez8dlAH4OQBIaa
8y8X65TMSQFmj7ELBgOkocXPanmZVFlxeCWog3TtXztCQIpLd7JaDceIOLvRPViWRxQTDMSY2JFK
cqwkVTyyohoMYCXeG6I3xjPoQ1LYsrWH2XxQZl/HMxqjqXQYPeJubC2om00H9ZHM2Drjz+s+upa/
wjlhGgNx+E8c2SmB9bXKBeNwcNJB/Z63nzbZ6OOucX0VNWBGt8UsORdrofDUpOCoyRDNVW/hK1p9
5zPmPpeGTN939QOerEpICxLLWCYywoTSJseWdBslbjcj5q1JXryNiRQmxR1PjLsnSxIFxHSr6BsH
1V3fbqcfXXJvFyrggPE9KmGHxqDPSuxsXJQrB/O9d2SJ8dpD6/QbirOZbu0OS+NitUm/z9uwBapm
ap4U+iOKX53kWDfPmhN2xktjSnLKS/pSRP/TdQsHJVV0vVocWO7aLFBAq8SG5Eis7L6zgEpuis0y
PS1GslXiMciz58V41cZCEs7XnkNnP4KfsJOrNTcsDIQ12Py8/VFEj7SdgsH1y+x+bP1i3FcMb7G3
XqbesxqLODc6QhEkLcQO3LLE6lyZsJpoQTU82/1DNG2ySpI2rAV1qPn+vxWxG51nEa0VAivExJ1O
cbtumLbTyafOpWhergeDlewBRQE0M7kgKFp8wqlJ7aUC6yRCket8Uap8azWvi6s8g+LUU2rexYQE
GJH1qCVGxac66Dc1ZRpgdKwhr/qFRDcZHpQJQdX0aMfA81YSf+EBVTirGCzGKCSGVzFcIya14EZw
Y71DxlJqj82ge3q3X0ZZ+23FO86MCAeDlFYZDQaMsPlhwCu9cDEBhRxMBiyRLUbw/VRxtNpuuB3n
GwSkIBMDnvDeu+4XK9GUTxK7/I3qgolR8IuqhVB6biNhAj+4Wby6deiwcCEZqoyyj7O6b2gR4npH
MQUv4/Oz7OpQ8atVmGqiezb+bKdnO34mw5+/ArCgf63wG+okYrAcfaVCgRXFRrW08FontKKwpR+x
0fpTJHG4tTsWs/ogCwZcBsx64rnqHDSWdG7OLu+7+NtktB7ENizyaLOdNoUTxWiP/+efjHcGQEDB
GX3FwRdSO45Z8GQQatlBGkPCxA7r+K5zjq0p49ZbO8GgRMJRMpGSQdTufDedPqn1yIGtuky8GkMG
2pekfnfm2SPDdwZlKUTg66tb8xK4hwNhO3AVu79hLyffb2mtIs4mWMRMpacMka+Y8ZGDc/VC+99M
ie97dB4ABsq5KWXy8znfKfqbQZjHakfWzVhfFZ5QLmbl0Bnkx/BkVT1EuhtQftb+MnTFjyqK629O
oynvk943z72tRyRcamCgJ5IUx4Ix+2gtejlsAYhJ9jm169pz5tQcHiAcp9EwZUk7BoAajZL8beVO
wmyaroEu2jHQdBLCQUPmuaeLXSNDLeDIG6t/IDV63sC+GHUCqMbH9a+9Fn5AAwR5AB05Pwijzvcl
tmgzYkYWN+3QenkN0bOPGem4pT44aSI5q6trQ/PXtHVUrS86HIrZ1dTgawMjsPY268kS6nZz28UN
pJdZA2GLftxOVvzr+hLXQgQ4UgGJAJs4JxcTXgFRAx7wiXNUNfWHbt7qbhEQ67HRH3V9xrzQoTdD
dPGuG11Z65lN7o8n/mbarBtNjnzEfJLHChaUy1desCNF4Q3AZAzogF+3eAlKwaj26TIFF5+XKZ5t
k5vsQrXe1Oa2ZFvettTsXaNB67zZu/EtijJDu6max0aG2lpfsov3KngKkDQKrot7voE6CgW4T73l
TJTDkzOgk8VCtG+reJHEjrXiiK0ZaM+iOwscgxiFk8JoU5R1gc7orAhjberyZMem9szSWdd8YyyG
j8ky8p1uluRXS6j71Z2TMexHCuj4jHbe3qx68o44jt9mDaXz5GQ5ybdKbU5TYLWgDwm70crfCCZN
gtIy+iBTOu1XzAxUsTQt1v7muYov+M8OiulaDhXRJtLgqJkKnSN9V7t3y7inra9AsJZCQjuyXht1
h1ZWaf2YO9lA5385KP/aFy6bGuQTpRPjC8Zsn+W+mb41mR+r/pJ+SYzdTN6bOJN8xpUc62zJQvyZ
UmT/OncaTH4n40+V3ZlUcv5XrtAzE0La04xjwWYVu5oAxF8DpaFqG4Ieq1vuSoa5BThreP0orgRV
B6RciKoOyg9A3J8ffmXS3IkZDGB797A4gTo6ntt9SyOwhMm+2ZopVFNAaWianH1LOHRuB061JZ44
5P0TbBcErFhOHhpA9s1MBqxZuUMhagpuYWSp4N4SK0TmwFno+xkDLiU6ftURmX6YZd9HGbh1zQ/B
GYeXGcI10h6RxlgbVSsaCw3UWJRAfqKyTUD5zMJMgqkfauYtvaqDqsZVq6OlOANoZzMooQZtPJcS
KrDV7T35JTzmnYTxvhhMdTRUALGT+bFn3+v0fUDPccnRdWF/jPpGQxe9N8hSA8IHBk3BbYA1jruM
YtkF62svskGACbzme+3a70oBPMJ1J107eb8ZeYBsQV1b3GTw2kYORFdwLFpIs8b1sagMSKfaEjMr
O4j1gN0KCBLcDOKjQwXId9AYh0qCEY9Fnqo/o3/q5t+MSZI6rZ1z4PUM8KLgXQua7fNvNVbQhjVT
kEg4rRdVrw0Y29T+0M1oxM3bsk72iP7Xt3CtOoJHgKvh6QZmb9T4zk06Stc1rcYRguovFTRuPS4G
Cmbi0h/nHFSHH3X9GhuvWSVBC/5uKArv7FPDtgCknxuaqwMH2JrK6AOkzHolyNwHEn3F7L/XTps0
OrjtlrBd6vq9+dDZ72n8weq7Xua0q2nHyR6IwW4elnIE4RLSDqXzCc7lpAEpVQZE/ZrZvW90O708
xiyoFi9WINXmR9UfY6eR+aCkAkYh9BzQ/hEOjm1ERmxyNHzkuGFG7pPE8tT6Q/Kx+Z6Kew7gIqY+
UOCAcozwsXV70MvIgpURjZZpU+hfo3LrcEfuNtly6LIR/KB/gbnnijHAJNmgkkJWde5ho9vaM7VQ
GwDY7qFpQIrRFhuwqz33Dmq8tgxodREUMBuGwgDCAR89Qpng3BxG9wvTmRFzbZqEddd/N4bZtxRV
4r+rZvCxAFcGIPSCZM9GnABaGRqSY9a8V6MCn+keXFn169I1+WrwUAd2BBUpmDpfjZ1aJTETBaqY
TkVCp82zJ9VK3lkeZ2Fq0GMZNXd5Zr3V8B1vZNZtFJeGpw6s9eaodfd5T/64doCfhIzVwG+yCQRz
hXdBSRqov7VQbxoNnBRwN+Xsjgy+lkN0+uW6w15c19yUgfyDj/upgBGer77CfC+0prPSbyaq3WY0
hvB1NUy+tuTR5Ee9Msj6VhcvAFhE1YA/7iAdD9jkucVcpU2bMFr6JA6Y7eX6TkdfNKs3LeA0xv76
8nSeGp6dR8GacDSA/62SLB5LP4VkeQhzrWd748d7vS098FX/qLc2uJcKH2fnyPwD+QGVZ8lv4CYu
fgLBQQEbF8RaxD4dxZCIZhr4CR1DHZLqqNpRmRzk2lkBnPkfG4LHxLi9RuBeSzgx67ZgDdT2ep98
s8teNlJ8cVVjQ1G1hSwp+N+Q4Qmfbxz1todyewnlx8ybXCRakOJGrKs6zQcleOJl1l+Z5COOmATn
yAEhciezHUM2qCz9ed649AABC/z5XIjuNzIwyWVWyZd3Ykt4apipNWaWCVsL2GPKZFeNwLGmPp4c
A9AsgDpjXLRTQomXrp3CU6vCplpRnNX9jIxgKnM+jzbb2a2u1f1nFDnLrTOkxr0WWeRnNM1Os4kH
Cv2uwlKjfaxq4+O0FFXAmK5BYkKZVZT/RiCh+65HjoPe1298k6t9T/rYCrVWcQA9rKMeQk+60eyi
PI2/JJW5IDVWhgQ5wUgkZY6LAwBwMPqr8BlkXVxU8/zEI/Vp0jKusTrVeLOX/rHH3XF9B9dM6ASl
Vt7Fha6eYAJgMTq7+YKbDzAPaAZAKUGJZVX43wA38SSjeMJTfbRrwWB6vhC2ZCMxKEinjA0wd9Ee
jWEfI9/hdy2IQ5ABPcahcbAXaHB7uuNlh2wPpY+w3KE0t59vlrDaUo+Gz/qxfQZcSfJIXourJz9O
zPYMrZ4UhTNiMQLJC+OZunv8yMTcToCYjpL6/Vq8OTUmHMkpRnxQ+E5AXFHXvUnp1J/a1DpPFACf
j+vf9sIWVDZA2Y16IBo6qHoKIRzSdKY1pmPls8jephB70+0yyHu2uW5mpZV6bof/jpNn3BwlEPwo
MeoSsSrIc0hPTJveDsGJ3FgHkA7O0JVulaDPa8BrblLjT9MdvkwMo+GCgIMREYxYuXXLDA3LdDM9
1BQIRSxmqOn1k2SZF0cFEe700wkRrimZbZXcT6zHLgm1Gz10AsxNAMm2WTbVXRSqwa/rJi8+oGBR
iG5LquQ1piRwbOKnwdw32jbKJed/RdvwfFWCk5iktpp+gg37+T0N2R7d7k/dT+6Pmv/Adg+Rh86I
eUw3RhjL/Ea2oYLfEOZ2favDNP1lv7D38f4bODW2YKE4PJTb2Qdw/W+2Ewk/ytQYLRevQ71BmZ5Q
3MAF+TVXDzq9kVL/r34xvPi5qqeNzFsIp9Sts3TCIAkQKMs2n1RUMjFe0LSSr3aJm+CegXchWvgq
SEQdwTNQ08t1+tsz0tpbFvNbXH0vaXHUewTKpfjRabbP0ZykzHcM7Npxnsp6PtzERUw/ybWFr5cX
6qB1BndOMKeG4Nh+U11l2hB3wpu5yJRtRMxntXMKT1XTm5mkyoedFU/o7+AyXRRFsiVrmQD6otgS
BBsLD6zzIKQ61ZQbPB/PjJ+DFk6AzLdsZ8kAwjIzQhCIIMQ4aQ3M5PVdlAGDd0szfAEiqYytf2Do
R6DWbyF3ExF4KLjlKWStSz/O7Wwzguwtc7NjtiwvLn1LquK2K6jvLO4Xx2bbqmB7or9fPy2Xs2rc
x05+glCd07QsiUsTP8GOg+QFGMkMYIBfS9iG97rivU1BDPlyr9+7+3HyMsk9uZYtc1JrCE6gGICW
9/nnHOO+RF6OdHIwQfT6Cmfz5nrbpT/KSXJ9yCwJARDiU5AJ4IlrNxBUzt5VHB207A4pnfZNNEk+
7GrMs9FuxhA1iAfFdSnxMoLCHQkrxDZmr8znJeioKUP4rIUhgGm5LrmFsd6Lw7Cgl4rxFexeG2T5
lxk8DSoLJP5xUbGBf5imCr52Bwpiqvg8a9lgm62Cooka+xMkH5dX6mw6dnRAQwJyWc0O7Eh2B6/l
aqc2+fE8STXiNAJ9sgubOl6ENVRVEGaar6NxZ0SbVg+YdZ+0wGJviPLe6n4xUa9Wg6HcW/Xelc7N
rd6dmAjnw9MctSweUrfqORcqfs1U38SuR8yf0fwIWkIlQnP5GZOcDNktSLK7e5LfGHUQYZioPVAa
NtNHkYZ1JrlR14KTiXkMFOnw1S8G5925Rimm4BUC9Sfr3xsLWGbIz2CiQnKTmquWUJk1OVGFdcGn
YLtRnHQWLAGJHtQ7c4vUYaMFxXHUvXFHNu+YItrY96nn3ilevwWwGoRn/kcSGn4JqcT5RgvzfXXn
gAfK2w3vCxKM8ZVtI++xCaLbJHy97qtr54HAUyFiqwFAL75yaN73MzEnpG545MFzWPrg/AX7Cu59
sMejWwRIidhf6FOnpmkLZ6gW6AaS9tautZ2i9ZLAyJ9K4rWLg4caHpCvKiL0+QmY8qKOC3eAz/UV
hObYpKn3Iwg1Dp3aloHRDerjSHV6KJdBtfylTKq363t5WR2HeT40i6cpfgQqf+e/QGV91NULfkGT
YHzzMHZh4t5WCkB+27gInLbYdurBajqvN79HTpiYHxjpj+hDKmMpXOOIOfslYgqSxWmczfDC/BWY
QnQbv7VBC+m7n3SLRqSyB6DzIQmdkO6sOxmF1NoJQDWHE+1hfBnZ5PkuEP7mIA5sK2jyaGSHnnwa
v7pMUgJY81wkNJgR5hUw7SLEAPC/aKDohPqntu1mbYMuSLhERij5qGvBHPoHmgrHhf6eiOWOiTX2
U8dDGRBzY1hOCfmljB3NvSXSs2jjpjSCOH07PBUoeNqIeEpqehUwE9KWx+pPwasV4FTUPy7qykji
lA6VXOzsDuR71Ju/zRaGWzbKRoFkrSSNXdvf06KqkM9p2UDtKEf9j00b1/isSswCyrgZ1mxgaoPD
zHQbmArhUQA5hpRZFAdGaffx+KFG21IWkNfuxVMTQq7WNsaCCj1MtHiuYaCSWQBRBeCzhTAIJhxk
LfjVFZ2EAMH5jTY3eqfj5kbdN0v3NsEU9ZIyyXW/uqoTM8LHoW1rtUOLMwaGF/AS2l3nVcqb1b+4
yr6xZUeA/2sXkfXEmhBZ9TjVmTnBGopsQ/HOYttLyi/IuJPmbXBCUCV4zk+13YMeybt++tZS0NMi
tOAgUMSylbjC9VS89PWdNdzP7FbN7tPn62bWtvPUjOAkpTO1faNigVH+HPemB4Xw3gyg2sDMLXJt
yaLWLipgDEF6Bkw2Rqh5AD1J1cxxrvR4nJFXv0Oy20k8/SM7RE9L7MmG8Na8EUxBiMU6MpILOZ+O
DBZIsWFJJTdOti30R0s2VrMW7U9M/K5+nyxGX4yunVr+haY3Nv3QoTve+WW3vf6B1h4Hp1aEY6Wn
em7QCQsZAIvWae8t4/+R9l09cutas79IgHJ4paTOPTl4/CJ4xrYylaj462/J95xjNVtoYu9vG9gv
DUyJeZGrVpUgaF/rKhvhiQqZGIyNys00Iy2RhjAUBCnayRgoAUXH1AStWBv4PzlV3JRwx+HzVA4I
YnqjmogNR+QathM4A3nUErUM8RK4ZTT1kl60dtfOjCUmF5OYNFVMnGHYYkOIydMTC2vCuqOcb/rR
bcI7iHDVoqLWua+4/WJ+eYRgmwaSBzyKLie4xMKkjqiDu4gKJwWo+zn5r2QcyFR/asHu9sz4k068
BsNLAI4Q49o7KAZFtY3rAOkVV3e7514neU5GsLHfUHe61zY5fNXpk5ORAZzwB2fvbFtKHM8kia83
ruh2vpb7Rdv/9znmPB6L9WAWQUprCW2nJ3truvQl9NNzsIPXcXTUDvGz/HS7/UJArrPDfqzKIkH7
Y5PY+xg2x+EjShEBNbwFbrYvtz8FiPN2f6PHzfm4WDRx6vNA61Ig9pAcJhJJ3eGQbB4mZCooLAxE
pZ1rl8mLLuWOn6jtezuvgMc8dtJOU+c6JCUFofe6K/8o7kLybtbeHYY4gs00ttONoMEru8/FB3Br
iMKayGyKPx/QnBt1gzlmbr7CwztSMoGFxD2B8ppA5nFlXhuQVINZFcjY2JJ4EoERZi21OtA+WnBX
YjPwTLsjY+p3lgmjmp92glwpmJF4aHLCCDfZDXJVJIVbcjKdc7x9ts1OH06O9czkvWk/hS2FQVjm
Wc0mF/lDXa/3+VMd2EpiXzOQWLmcEHLsjOWU41Ozxo/7JyX/wMNHJ+N+P/y6PRRXIwE9ttkoDCE/
GDdXb5mNI01mE5lgpRawjK0mnZEUhDjBpnl1FswozqyvBQ4l1K65JWWoTmnSGDQRuKtOh6ZoXgdU
PG8lar7+8+aAQQRaOqgL81vJZcd1GgsgWYg7jByFP3K8A09q6N6GuApt0JZZ0Bc5bvB4UNl3CUGZ
pGV4LURarfwYtWc2QUkSyYQwJDR+M8x/0XNIFeChBTxU1eINlTRajulk1EiaxvWboYQnO6rfnLAU
vExeHaSwKMRtQcaTDjhDeGK6bJRu5UqMzC94X6N23waRG+uNn2T6STLDg2PYvtHrXtGLsrXX8+IS
ltsHulQ1Br0CbFprpGEaRPMtXyiSL2rc/BWL7VWLCxZ2DlDqzLXRjOFVQ5JJ+zYGP7L0GED56vYM
uYrguM7kwlG5MNMqsmY83Y+wzURQu3oHq/1foIDvidGatRL4IaNZJOPhZajn+EoetmDq9O1ZU77d
RvlzG784m+bGLGC4IRonMInzGUY/T9/AitM+E5lId/GBvZt79lg+mSFRfkmeAHbeEa5g8XgNVsLM
CORJrXFooZZn7sO4eKt1lcDM4LdlenCrR4GwlXlD92MsBJHP1a47N3WBOa/8xTwJWaNZYwlMZdik
ye/BgPvM+O4kd0woEna9ieDJHBGdrKFWx8ZmfwlVRPCnqhsd680+1/TcRudav2flmzY9diIr8rXp
uMTimtWq0jS2BbD0LCKR6ZeBBy1MIvX722MmatO8DBfdB3GSuDDh/+ZGbeYXeAuoip+xqaLcl6E+
VXNhyyXYHAUt48sspj5sKxjboBfL+yL8ZXWvMfQyHFkwGdfmBeiieHyzNbyN8dyYmmZyL1kGYCB4
a2d3Zn+YoF8YsKNabm/34dqGuITixmrQs6FoTUClyT4ofsjW3gh//d8guGGCMYJewZSyhgUyVBTi
B6n8qobwX2yBi3bwRBenQTIvUOY5F7e6n8jQV1QaQyFxYJv3ihOIXsRX554GyrAC62C8lXKNMllp
17iIAm9Q3yZUE7mTOXh1Px7ljKLMQHsHr10QCKzOPh3v0iD5o0CENx1y9EgJ6z7A5byAftN8kDB3
jLxMf749YOs42iySgnd4ZOIv11UIzRLo11u169B+n6VuAttiRwrdchRMvvkP8XsudnMU4aIMxVF4
MeS415OmmdCJVfejKY9gyqNUcQu/eQiJaJDOFjkKr66rBd7c8MWGkZc07NUBeOq0K3qiqV7IPizl
TEvBy/b16z12dhAhEeDiZRuiaPOXLJBqNe6xs6ML+7Nzhyo25T3dlbv4XB+yV8VtYAuyDx/w6PzL
aXfpp7S5PYAr1QWX8Nyq1pqokZ0ZvtsUd6iAge4m/cyOs5Fas4tEEjfX8wXUIWVOl/zRO+XFhtRc
UjIWQ3W4ULbgRvXsHEzeqO5vN2oVBdXFcDpHt1p8DRGy9YY6TlnjVnD3Mk5m+FoPYgH5Py84l3MS
peBIFTgOiKWoI+Im/9hDTTnvtMYdDxKkx1X8v9kqR+1OPTgbFpJi24DovYH3QHSw9rGHF4hj7FWC
u+P1TMVXgBoAjXBUpVwxsFXdSUAmwd/Oai+aPEkheQkJv4dSVG16vf9fAnFLorfDSIUsU+MO2hfU
lfMO18vP2wN3fQ9GwLhsDLcYzA6FPFKKxsiP7FS55t7eaFsQWrexy3btJtxGbumnW0oQI3iJb+zl
re2j2lYQv65ElhruthAQkrFfyyj9vFyU+jgFvTzYjRu+1V8g6rRkuje3IZF+WT7dJe/GWTmMgnvO
CoHwEpRbirHhDLE6g7IvcAY9i0y7+hQTfd9spO/13bi73dlr47lsIzd9FTuVI6kDXDKeGuW32X0V
QmUXAQYfBbWlCrr3BIy3cm+fLZI/SkSRSXB6d/Bmxc7K+fH/1Ci+Smdw2pSpM6A67hNjr8lbSRTZ
XR9FF8PE+56O8B0KggwQ1rP2jvDRK0n8QreWYDpcv4RhLSzGh689HuSJJe04j8++hsnlCdL0yibb
6C9YC36xHzft7tX2KQm3GQnijS0IIdTruOUSn7tdhWYIucJ5OvZ+4EYn/Y5tko/cx+3qODx1O4Y1
aGEtyvt4f/d7eFDvQTzx488AE1VENxP2xTzPFockpFITLWD4lvCt9TUvOiUbaCfSjeOnp+QTHI83
aZvcPUfn3k22orvXdaqfGwlu53OM0TDSeSTGg+kHW3D5HLCxlZ1Cfp1UYn+lH9KjvXMEof3cv/zx
ghe2+XSBmI/BXzNLqRrBLbRr14rlbcbyYx0WAhbF2vJcQnA7Tqgl8jCNgOglCIYFBiLSAJV+9HB7
Ua4dUTic5JnENjOUuRccS8sYKxii0UTLf6GyHSLuuTWci8h46ntmb6ihCg6StTVq6SiAskHmh1MF
t7fpI9TUobaJ+54Ctl54Nznmtuv8aNpHkUZYDcqZYONZizkWiLy9aFBBSL3t5tsRqjGLyh+q+HtH
5xR0FwlW5trCxLPHLDFiw3qAP5zU1k7jYL5QgAt+TEP2ZOYpnuYr82Xog6dW7uAtOr7eHsLVNbAE
5aZKI1fQn5URJ1rh9NCVEC/I7S87mcDg/z6iBioNY7i2YmkUo/RoFs0dMnxb2XrFjPIcvTtQw9qU
aSg4qFcn8KIruHGuaNwEQY6vUhi8e9r6bkCVehFVgtav9jhCLNPGEz2ohHw4YMdtaw9YJ/nw3WQ6
0WFhIcM4Xn6Yhl1jSeR2Z6+uFzxGwy4DciKgo1zudkyuJzmx0aos/2Aa3dhK9ZhPvyl8yiEz8m9m
0wJMvQSrHDO0qg5gQZP7Nk13abOXHdeMjg3bK7ZIn2V1xBZw3F5Qh3Vs1DW6cgpAD+x6lNLKcK4X
ZVRWR2wBwx1erWTKUhdgjQxwJZe0H1HsSfIPJXnv7KMl/bw9XqtrfwE2t3lxOnWDUztxgy4sMpUg
hvMq9jMc6D6rRGwCERJ3EjUSrWN5vgab9HeR+q2kkrR5ofY/L3bGXQI7iwKzKCjZ6twoqZBMsBLF
wXVb0wlqdO5g7EhQ6Lm73XGrR9wChhulCqvNsEocDCVLZS8oYmUHgRkRq2t9LvxtDDc8NNblxm7R
GLMBK9faaNa3DqRmtjUlt7I/bjdpfYRmm4W5+gEp8cu5ADbB5AQS5jc0pV2pxSXJbIhWgURD/7kU
MgYJel02zlUkyPi3v8ocFC0w0XtqDCVe80mr3q1BgrDVU0oVVxHVjaztSnirhWYEEmUa9NAuW0a1
CYnLCHd3ChOmtL6rYVJSlI9j960WyVKudSJU/DRUdYDOAPoEB6Uj7k0oLvBFCE5hV4cILtUk3tLS
eIBwGHu5PWZr03AWUYFwF7wOrhKNHS0KmNyGs45A4udqeDeGw+Y2xErnQZcRjUGVIVix/FgVRljb
UxI3eB17jLtzohHFKkE6cU079m9DrTzpQAMDbAzkJqBdZPFvZchfy05RYqCiBJqz05dTwsqqK0kZ
j5sYL9CWBpVmGYyQuJie4LcnwMfDH4aHi1wViNaZkEGzQIvmOcBJYeejkaYNVNTj/mAkSfRhhchm
K6yHgS/cGdMXGki9L2thsZdiLf9ihW2iWj0onrvSjl4ChiAiHGnjp1RiGzuJDTzk2NKp1+rurmVK
T4lioMhoW2pp9TXYefMtzQbNNRql/KZCxjtyB6WUUM5cDJ+yJBlPTWVbd/DxCkDQRV2u0oXDr7g1
cw2K8vCOteHoBMeoSTZ/mwMrGniaReq+nAbJ78Mp209yhKpB5qSQt9TTKDlVQTNCUdhpK5kYHVNH
bxxG0/JQbUh7kpqFo26hBa+XJJhyPfITpdQoLMqtBteIPur9DA47Pm6S3e8OtacN6AxJFKN4r3U0
N4A7zH5UtOGYKFJ+arK8f7HTqXxrpOoVxUgPgOp2Q0Et2K3L09QRZsHIMI/UfHbZUrVN3PXZ99Zi
tjspZfbUIj+6CxtHid1RhVYmHZTCdO0irktfN1PUKo25bIL+lmm+mcjJXsmo6mfKXL+oDdYBi0by
aVc3e6nuqoPRdfZ+RNVlh5zDEPmsk1r2lQatEh6gWpi5+OrSPtTMjAu/0mtLO/TRoLr5hC4nWAkQ
/GupXLl5VqO+jWlj+azXcfKkUhQwalPTveRlDQEzyXE2QwdmIKksWE3aeiN/H8YEub4W5iOmpzvh
0LhKEiQbeHKDglyVXfjcTg2zn7NsaEe3M6j6TnuW70odmuGuOeXpBuoh40/Zgn1dXitl6edS2r3C
bMlRPYUGZrGdKh2Yam1E77qUVvZBDyvnBZF3vhtRPa0GBDSr+LUcjLInEIw37R1VWnYa1NKihwbp
BR0+Rqrs00qOClI4dmAQjbKxIwV1rIm08EXHQuyLbtNSqr+hwDkNYCZG4e2XyzIuY2m9GyrFcO16
Qi1FnZU60tCpalGShsGL0WmK10Fx6gyf82ETYdM+NBGtdoHEnJPWZ7EK7DCFgYnMwh3L+uQJEtTT
XuuRUCXTECt+EUDFXR9glliXTgflFMPoQ6/MrG7f1SkcEYZ4ULyZ4f1bizuocjVdjEiqU4eAmPDk
O2mSlD3LVtH/cqY29kdnSh/HvmC7MKyHFyXLEizDxJ6OKU3gux4a2mPVKJIb53gHJxravDGqLpXJ
JIX1d4h2xyqx8jL8UJMEuawyLu3+IaA0P9RBBm9aW2bZo943zjNTq/Ah1+j40Y/NaG3kVHO2U68G
dDdZUnOKlMzCWW/EoZ+z1Hzsykxuvd6WMuXE5Kx8MiRGj6pkJqDQJJZJEOg2mqvrTe/DP7p1iJna
Xf/Megrz2KRiB3OyRg/cisRPDcUaBXvmtdE6cjSz3+kfgZ+ZIXJ54vWOlRt2A7LOiHXhSRPkvEGA
HC3HQz28jwP+1ah+6VlNSYTdsyXp4XMMC48WZ0MePgUHyNr+vfwYLixrZLlswnQ+frOQ6FiLNPcS
6/swaN7Uhr+L6qsKjVMUIPJkkPxrRBfc1RNs+QFcqJEpUmbTYX7AR0VHAo/StqIebVQXSmTgdSs7
XWe+mUUeij19CIm9CzpgDtL4AwyDgdeKubQUKpKXo4E6+AR1rTjAzPozjXQvaqKNRpvvbfZeQCuA
1F3hM7MIvayMiFMOgnhkJfxB9cGc8EcptwH60yU86FeojbMqwLPq3gjaTyyVQ0cPFBlrQUuvGKPz
vFtAzZ+yuLoUEpweWFs3rlRWXuz4clL5eN8kNQT5ujcz3g7RoRVZm68E5DPTChdpWMygQI/r3lTO
9ADpPESSOAeNqX8DO2s3TTIU7KjllnX6JI0/bjd0Lf4C9R9FcxB7mwmbl+2MQkmashaQMdQ4er0i
oRpBTGofgOQuEgFZCSehbmTj7VbBBUbjy6w6GjU6KhEQf2lfLOyJxbzbjVmbH0uAuX8Xg4ZtUK0K
GwAtq2I3lPT8jvbBtyxJ4ZVIs0oAN083fjVoEMdA4c18H+NXg24kOMKNCcPVPdf9W5S8h6bghXC1
y/5C8ETaaJTGUuoBMWgDiISN14hI5YJG8LWgNEBRg6kCoa0/7W7XWq//IkcNH43ZmAQZTqSp+ap3
bYJ8VpoquEbEUU5sVPsVVUMkRflG1fLURexxiiJSVr2I0bC2nrRZFxGFQoYKp7bL+ZBq2SiXstq4
XaOQIP+Ucx8xmxRNfpO9DLIg4XhdlI09A+cUpCDn+ww8Jy7hpHwYJZUhSWd+px6DpPx9/a7cIYra
Fz8rRv5xiRngILnmwJoNUo1YUZdw8A5sG20+GlPlpSr8bPqUrOMg2gnX1hSMhRQNSmEmtn0OpY1w
t5UReboJvW9qyPcMEEFBCPHPCXgoiFvgcGvXKB3Wx6mM1qBESS6sXTNlpwKBakZlAbVgbVHNtZg2
7HAxYDzxZJBqmO9GmBYIN06ZPZ1GiGXd3onWVhX0RrArzC8DuDtfjs3YyTpCBUwFqbVC0pnU8qoh
DlyqIvV+G+rPrZHfhv4oPOIZGhW3DtdzuG5UkpE7iEr84RsuPmbuH9m28nV3Opab2DWfg43lW6/I
v5OxIPWB/vNsyf+XmPzPB3DzvnfqNMus+QOyhsTDgdJfsCi73cq1d/YFCMjClz3q9BXyIxNApB3C
/so/5z77bNxgm23MffEVvDQP/Xv9PRG8Aq8ln4FrYPvCfR15fG4kIQrY1lRCjqupyfdpZ+Uk/h4p
brh/xgVX3eWpK6SezH/yekD/QnIDqoXT1KcBmiq73V7Zha1nPnQQuvcVV/owd/pTclDvpAd5J8rg
rkbboLDjn+4YMmTQLztZNcoxAh0b5tfb4aS+4rUs8eJtsAOvYKsSEDbi53rbH99uj+3qelygzr8v
ju1RydrKSSQM7fCQygYJVIGqwjwBrzv0b7O4uHGyO9yNQwDUJwrX3mPym77FG6ckys/bLVk9ApYd
yIWNlJpNGuvowLwm6R37Rk+xL4FYuTG2zoFt0/fbeKvbzKLnuMkZRmHcsRFwIch6oL8TvepJJnJP
ua6uwUmzbBU3IXE/Li2lAwzz8juDyG7lf+tQCrsPnuXNj2YXC5p1rRbHAXI7im4OcddZANS+QOjN
z5Psqj1pvzUv0DLVXm534ioa3lJxr9BBN5P5ijRoHCmJVWF6QKuNfWu26gfoLGf73oBsoQBq7TSF
Hi96cw7wcYm5nOpN0lTOlIfMhWPak/bceWA6slPyzd5HT7rut0d7w34kW0dwRqwu7CUuNy9jCjH2
EClRV/lK/eiNevFA8KgwPIGfbbjqnf49kYi8jc65KCiaFy+/9qATD40avL+h+pKbomYcV1GRmogv
4Zu+a2iKd3mDjaMnRQlK8IsezZ8q5LxKzcixr9p68jxVcvNa9DAIC3Jl2BXaRM9lDTMY//ZwiL6N
m9dssmvIW+OUrmkHd9thX0Ch6DbE+uQC1XO+9qAUhI9BKzmJtd6GFm866XgD1J6V6qNXo10Kp9mS
gl2Q/ypLiDIYkeC1Yr1x/wPmnbtmmckmHtHxQaJseivaUEXkork+rf42jvfniky8/I0ZGgczsJPy
s8HzC45J+RXlvOGvk3SefmS/ZaKJ8sBr+zke0P/bp7xvBpuKSIHlauNOVH5jpboLg2Y7WeDAWXoI
KdIQKtTmQ1PqH7cHc227XeJyx2Om1WD+yOjSXHqoss9KOljl622I1Q0Cqjm4KkFAA7IxlxsEHIkG
2wrQo7DutPB+adyb4JPL326jrM6NBQo38dtY0tNinMct/mmX+1ZEiV+NmpC/RH0vGK1IwnEbOIUM
lhyHiJq0ezTCraAOeyc/VJ75VW2cfbsbREm41Rbhiom4Hu8n6LrLfptMijAc6ptup75J/SmVBet4
dehNiO+DSQqRGD7xW6OWwBpUNKitURYvDSiufewmkWTJOoplQScGdzo8pV22ou8j7IQ9WjE2T0Xv
V+NDnQo25FUI5L5wL8HLBYTTLyFCxWYd63HYVaiUxF0cMmUySfrm38zjBQw3w+wpx9+dT/Aq2Rt6
SvJgp5tvci64eqwulwUM12FOJuNpfj5Px3GXl6fU2rcS/PgEl4D5Y6/OsL8oOnf36J2YTlkIFNWC
1sRJrr9nlucoe3vwUXl6e2muBlvgZuONDPpcGkwsLgdIyoxO76uIue0Pu/Wrzh8ONoRNttkh9mwf
srl2583JIMHetr5kF7hzVy+icIXWiWLWM+6h31r30hPuc+eiddmZ+cxlH+3udkNXhw6FVPgPZHEU
L1zi6XJrDloTMzdRTvFkuEaS7pP6ZyqVIm+etWd7eAb/F4kfPgPpHRvnMIZvdNtyY5tHo3xXRujk
7VNaELnYs+QxL0kTikg96wfkAprblrRa6S25RSOdL2RFnffoWXnKz/CTorvBRXYxldzoLB8LTxaJ
hqzO2QXy3CmL4eyQmwghpsDcNHKL/ilH0Xj7NrR3eXIaKlG11RovHD4MkMkH8cK+rtOWkwjyQBXa
2Vhec5YPsLweDrDSe7C25Q4px7NWkvxeSEefu+9qYcJyALkeMEFVfg5pBa1SY8KcZV73jr2fBM/h
/iM6O7vp4fZsvZY7xJUE3hb/heInUdLbThhMaGH5rfXNbXVnfKa/ivN4P9Rk3Ogb4yHdyN/DD+jr
CI6e9ZW5gOYn0dhrRTu3svMU4pB8mx2tO7r7eA3c4iicOOtzdgHHzRylm1hW/+nUjUOU3UPnxueO
WK72BKFQ1zpl5/xTRGSeT50bA8kfr5mMU52iwhJVt/e1dEzlh7onkgnqk397HFePv/klE4WokK/k
3cpxP07yJMAwxjAia3SF9M5nF+1vg6wGIwsQbitNzZq1ToINRzICogxPyFLeBljrrpngpKigG6F0
jpsRkGnJ4RWFxT0hW8PGyJ3C7FwMjhuWzZZatSALsbZVL+G4GREyDaV6JeCguU8yPdy09VkqN7mo
PHr1kW8JxAXYaj1As01Fxw0bbQ/h1GpnkMEbjr1C6iN4hMb39ijtekIfB9H6FnXpPKaL/bIcnAwv
6oDWt8YXOAIwjvNS3/H1+7p0nUd9k23D/eQHPhXdZkTI3IEvQylLa3P0rmP/yKNDZr2MGcgPu1ak
/7g295e9y01Lp+2NnjEAGWBiVlBchEBfL/IUWz0K4B2F0r2Z33FdBd7kLVyh5siP+iHE0uzsGGbv
tb7PAtImRzl6gsUhfKxi/ZSoLylkwSPBc99ahy6/gIs95aCPrH5+xWT5fTY+g0FAwGVB0pU4SUxu
r8S1PgWfB9vJnPiBS9TltLHkNJ/sAaFhPEL29meVbzRR2lQEwc1MqW46VZohxkJ5pAkewMxgwzqR
JdUquWDZFG4epjDXLFsKHOZsnexHK/m16ofFb804g2ztRaObO/dDJwgDV+IUTJNZqxKeW/MBe9mB
09BnuKsAVakroiifHXStoF2kK89DACZeKzhMV7ayCzhuK+uKGOwbBdcf2H09VJR6OoN+MoplcbkT
3BpWToELKG5qTLgt2r0537S63K9ZeggbkdKIqDXc1Kg7ydJGBoguv5+U91F5tqdn+i+ujGgIVHhm
5dhZr+1yiKoe6m3FHBAM/TNIOEa8p0wwLGvPZEsMvkxEgdctZSXO5dHOPFRKe06YE9SWfjCrIGpY
+QyChXCX3FXx+Hh7Ca/duC6wuSk4QmrZMXpgy/q3pPT79JCVuyJ+myq/iV5DY8e057Ha96Wny4+a
KdhBVnarC3RuRqZapOvVgN7NQ9hKyD9rJyJpBBm8Qn4rSpFrmgiNn5ROFmXpfOtqnQdF+6V3iWvT
jsj5EYxOQb/OX84FdXjzROimo8gfWqjztyyOVC0p1c4O0DJjRLhcSScZqd2ehQ8V+G/QGvgoKAin
THlCtuve1qHalX67/QkrW+fFF3AnQZHbkqOkaG0ygJlk270CglutuJZSGd5tqNWOXTSWWySwhshb
maKxbWwcIynclLpx0JwORkyZG+U/b6OtNwzkE5ywGkqDuWGUwynKqIKGGdVeH7ypAGlxextivUF/
Ibi9JYu7KpAGQCjghQ4WKeHcMdFT2m2T9O021PoKnH3C/tMc7uhR1AiiAhBbRSEhEmfBWdk0Z/sn
MjEPNIPfg77LHkWn6oqFLQ6dmYsNOVsIyFxJQShDqnQxMNlL6ydeQRiMeiEQSGIXaV5f2+be4Oeb
kkQH8w4/nDB3j9pDIyKprAgdXH4ItwFUKaZln+FDjPvMfUuPUHzJTVdlnn0CN90ddz9Sr6yI9EJf
tX0kCO1Xj99FL/ATCYzfuDYwymO2q3tX1o4wHddVP6ZPpVkJtrq12PCiz7k5VQx16vTF3Oeb0oPA
wfZbM7jdLvGcJ+WJ+RGxxq1I7H59ckHNEiUGs2U8n6RA71a9Kmc4vkyTNKisgqUJ+NATScbunBkN
MVCVp5qhb8ahmykqKdTUa40vFCwI7oWrS2rxJdxIR5EyNFM336NQLtfDDZpC2wqV0rXXR6IDdd5v
rjbfBRY3sLFdppDFQ6v1Az2dkZXpHpIHtjNfcJFKiUk0N960PyXvMUHt7u3lLGomN8qy2jvMjAAt
WWAtmCi5YalX1y1Jul8RZANvo62HDouWcptHmUClzigBN0rvQ2SQttrX1i4PoHGlvzjmA2Q1SFwJ
2rgaedkavFWMOd3A15JIk2q2RQ3QYNbAxnO9bZaPUJdQhDYC8+dfD+RfpPlLFqeoYVTQnNKBFCLx
FEPCAvUYsiXYBtZBoLSiG4jyoO13CRLbDUsNOWduzxAKwwstaexNJDfe7bFa77X/wfBRXtoM0pRa
gBmyTSJ5NHhIG693BCkOEQoXz9nQp4uGjKLH0p0x/mbOQ0K90JkEE08Ew61mGxUNowLZFhdhDtvL
TfwldbR6p2nyS4HBpGDCXY8Q9FRQaQveGorntD+1RYtpEJRBEgYZuM+WXVngtk62X8f9QKLOEORU
Vi6CgIJL0WwOhoQA7yGQK70UW1qNHCQzz3H408nagyq3WzlK/ST9bRmJK+kOsdR2X8idYI+cN4fL
6f5HN2ZWIEZNvMHnp2wl0bS+AjgshDdxYjyl3SSYH6tdOZeB/QeCiwrVZEjkYgLnuTXTjQXWvJzB
pSISCWiubEyXTeEWlUYxSn+41Ul20qLXHiTXwXxsVC+tDmaUuJn8TQpFNqDXs3IGndOUJiRaHL7O
klYOqIANAwm1BfUvDzY0abdWAb8DW/TOIoLiFkBrmOMY6oCKbNMfhhEH6lwC4NyDwC94nrsOU+ZW
obwS6tQy+LzzkC5mP2rYnC40MGTwzsqTN0Y3tGsgO/ta55+GLQrJ1hv2F23+fYFWh2mjIyADdUI5
m3ZNymTvRDFJDcGue31QXrZq/n2Bg8cY2cpGtGoM4WgW9SQufzuwzR6i905S3H+6916CcbO+iIpK
zQo0SmJ+nDnn1Ppk8C9qRNP+OvC4xOFmvUpjlqpxizeJMXZgCx+koF6zR2b130K1v2vHHtT8UZ+O
mZmArXG7kavgugxWJjTlYY7FgXd4qZOVHOBG3HpS6Q3DlwQLqhwufM1zVv4ORW+qq1PlLyBP0C9D
rS8HELFn4a6++tEyeES950J29MolAb26wOHOtNBwqkBu+pmChyUQ+vEu8ODIORCdGNsf0nn0mvvJ
z2G6JZ1E8dzqfrnA5tZ553TJiGI2YKvp1shQUqg6+1zLBGO3cju4bCMXsk6GgqxlC5z0h+6bB9XX
oWH7VPqwT3yCR3SEw24rH0UX95V81yUsF66GyOwZdjnDvoFFH3nwFYF0Vv+m/8q3dDdmKD1z698I
Ig3Bprbar9il53pkBdlLbkxB6Y8L0D3mcuCzozASVN5o1YKQa4WSiuYtULjRQ0VCrCnzzEnqrdHc
GyHecWHQMjWeXHtlWPjhuK0Sh+BAcrqX28txdXUssLkRpbnVxahfAT+V6ccxA4hcnUophlObubsN
tbqXLqC4UcxRJpCUIaCo1G+lfNqqI2jiue0WZkawXbzehhON3fz7YuseyqBsMwo4xfkolcdiTImw
fEXUe9wxZGTOWEfj3Ht1jKPhMUcBqXWwRXHsalMgjw23OdTjXj3TQcKZRdA8wylEj5nk1eVXJNIt
WA+F5hocdb5iXAnFVEhX5LaKqM5g74oNhklf4tI7fUwS2AJZuS26DGxzZIOK59vjtBo4LIC5Uy8G
4ZQWc+AQa5vGqdxiwkbCoLCC66GJx97ENAT6ZKsTcYHIHUEoVwXr0p5DFblE9lK1Non9MQTdIyyi
3VyXBeyWeV5fxct/4fgDKKJyFHVzrJIwyS3b8Ec3TiILZBEGt1HRGvoAOQoTXR2jhptBQORRFhGf
Vmf7oiHcPoWnCkNv5+LHti29uJMNN1Btf7IUhF+FKBha4VRgVwRVxbJnMW4wSS/Xb9VUyqiO6DbU
4xTTNi4ekuAjaE56+MI0nQTju2rs2+ShjPZN9HF7Tq5fsBbg3MKGtldB4xbgeoaq6aOunkPz3Uh2
cAfJsueoOikGWF6C02Y1NJpL8HTk2hBZci2eqtJqihigVMrxTgIn3ST2elX1S0MnTWOS0kpcORey
V+bJcTVBF7hcY4cmsgdzjjun+DSNMd6eoD4O+3V/KN6sJneV8Y1GsE633wxo3fybnl6AcxF222Sa
Nc23IZZ2RNLPBb2zjK8xQVmLdWitbRV4Yb0LrMfbuKtzeQHL7TpwmQmdqAOspPpNYj9WUHcwgmqj
WG+3gVb37gUQt9mg8qyvoXSOK5gV7UdcJm2JbvTUEYRmgvb82d4Xp93/I+3LduPWgW2/SIBEkaL0
qqEHz7EdO86LkMSJZlETNX39Xco9d6eb1mkhuUA29kOAVBdVLNa4VtqxdKzYImZ0QrcextfYnLFw
jo6t3BoF+qgS04GEiwVhwNQCZ1SxUw19Yn2gJlZepzsLe/3FtAMkyeVjW7+Bf87t99+fKBRnNKqy
Ggql5JdRBSOgRaJjCCiHWnMWglBd7sbW7XEPNwSvnyR2u8B+hNkddd9aFJjK4xHyhQ4DTlEfetkY
+RR0yLZZuGYjDiQH4ETfHKkOah58TG3mTzmQAXPnZTJ/VoU8bvyi9fv55xcpfrdqCmDNNz3yNRQw
AT3c3/e5V9bxFZsAZGnutRZEL13gRBsB2+9i30fH8EewEhy2QO5gpY2jmOu3JjL3nYWFlNG6tybq
iYIHFXoxRvqpK6ar3h6BK6cfWVwAuvQJGDQguAifa+v7YL8t+Ae6JDDF+KrnGRhhSLzvhPGzzZsg
igCRIgzd7dsydZmNyLfmj5ePcPXFX1YE/+ebKqEnNoEzIGFCkbzHnt4xSn/UxHCp7kfjtPG11p34
H1HK5WjCqnfCJb+tyXVHntpw3OvVJ6O7p8hbNO4S/nxZt4+3Ee/kiW6LPZ9clKjRc4sOsI6Khi4c
y6HVgRUzjsFlMf/LhfyjmOqoSyrMHrMfy8yOzYPa9iJRuJHuDc0xy7xCSr+fXTTK9huCFys7t0IG
WBGGXWD0hhY80XMFK6fNOzgcKJjctCGWHemVBYtHiiTT7xlKZ2Pq9eXNWPgNFtfDYcOBryS9kL9s
hAHOcAVRWbMAlG0u2WdUo1nSooa2y/RrCrC8sLb9gk0eFw9AnWjy0ptbtK9NP4/v9ancXT6Ij0Z8
/juUJ4toHXDLavyOuJurHQo4IO0eY92nZXMfAlHKLQmfNmR+NC7IBOUP6oEAsEcP9vzsh5lgKW1B
zpbOXU4PUf2cbWHULj/7w+ddxqAZNloBA6DYVT+3hg1QKJTy0PSb+miPLZFA2oCfMmLiO+FNG2MP
4vJRfgyXz18w5c6MlhORaFn+xmCmreGTplulkrWDO30jFa2Sqc7DcTm4IvZ61Oinuzr/clmJ5Ueq
B3cqQrEHicqAo2kQwct7DbhSeRhY0U3XbszqbYlRAphhmQpbroA31rfm+C6G17D4ZJsbLY31L+IA
6IQA4uTDxn8xWUM05fgikgxuF+2y7ue/nNZ/AlTujDCZ7Elf8Nmr6alpQOD6EodPpA83LOuj+4dl
gd15QXxA51FFQ4p4AlqL5bTCPjKFa9oUTnEGQPG7lcryNWJa9j7TqnuewxSd0DbPwo0sYmVsAj8B
RBM6agUU1MaK6c0p6COnGfN6DXgR6n14jL6yyG2ZVxyD/IV5pWfdXc/v5hP3hy+2i6YAtq6Bvnj5
vFea+svPoCD1Ar04ID6UlNSsgboYLfNiNPfJ1egnX603uasOoVvcZGDFC5xn7e93zM5lknN3ZWs9
jWsHIz54Kqz+mWyRk6ze6hOdFHfYdFoKxDb8+7F501QHy/nspP7lc9sSsVyUk+e8SJxBozZEWPad
xo6Rnbm03WivrV5pZyE+w6wgCj7Kle7tBGiBKWQUdYPF9G9IL0cBkDR7d1mXNTmAEsKynAWaCVyK
c130TI6w8mWaorfyvT1n/VMe2vHgxRXyTDeMJxjmZZFrjyRqtSDvAhU24MeV40NKn5ldg3lLJwfy
vPwVWdidEzB73ruMjq+Xpa15LQqOv4VqgYFLTjlINMTqwVwYLOgo9oVtISUp/0UhUGmjpYb5ZQxt
n58hB56yWVh4Hg0y+qUVAJ7SbcCUYf6g3dNlbX5/d/VFsbAPCghOgPJ8/F5tleZ52y27786h+0Ju
TX8U7vhluMswA+6SH/Zx2M13lvu5vLXup4fp/g14MwfnwF1AkwPd5PLvWTvd05+j3OZ6mPU5rvBz
lo84htgDm14uS1hBZgHW7YnGyoVORGGSsIMIc8fuwlux1x86nx/4XXEl3zS/v6puLTffA2TyUNyU
QbdFC7t2Q07lK+bakbZGPwzyF9DGPL+xk7tQaL5AFnRZ05Umw6IpQILBy24u3/fcjtIcneh26DFC
a6KpjVA1mxbiS3oFzs59XgC0RHapSxI9qPOfKGn7upB/3/mGe15gFTBGaAKHV7HlMqWDLpZtfgIq
UAwBFbrbYtSpoMfLyq76UAYB1FkmWVRizJHXxdTOHLXs+KvdA+kzzN3J2qggrXkaTD/8J0SxTivm
Wt0tQihcW/IwD095/4JcxZWYj7+sz9pFOBWlWKmIQiOfKUTZ4Y3l5EEJCvDLEpaTV2/+qQTFDkMQ
RlVaDwkD/VIkhzG5R8RqVJ9b2EX6RQwbD9BazI9nYVn5RLBHHEWhbmwbkTLg5+TiuTQzVyOm28Tv
cfWD8q9JuWEOq8d3Ik1VLnTyAVUjDFxMB4ACaH9P8wmzthG5AnURYpgScGUA7hiiHm8O61+76MbU
77IKFRnnjWNaffLq4cflj7Vq3icBnnKVy16fCnsJ8NKeBjXK7/DbASBFN17vLTGL7zqJRBpeOMVQ
QUzOjkCrdeFTwH7xD6Z9GiIot2iuzUiLCsyblsNrX13pzufLZ7XmYE//fcXS5syoin7ZVzPaQ9X/
GszEdaZ9X2w1YNa8AVb98HaiUrDgNJ4fFsbMUh3A/UCEGn1jiF1GDr1+tIcWadnhskpr3+VUlGLO
WlwChLLGd6lMFEDnzDfj19pO/P8/KYqRab0FevQOUmz9qjDAZZ29WtgV+xchQB4Eyhvg+lVG5lkS
x+qcRRXyHtYep8Tr4q19t1UTwCbp/xOi5MlNhFE54DBhAazL3dlMfItgUigz3Fg+X1ZnVRJf+GKW
Rq3lKI6AVKi5pwbiXY6ZYRrep+Mh1ANAAVwWs9KrXXD4sMqGLNPiiHbPjW3MpoQk6Jp4PadezfhL
SrlLzbnBLG/rznjcp4Lt0UDdWa325bLwxbrUl+JUtmJ99tSZYsCgi0fKGZzfzcPsGBu1gLXHCFhu
2E+kqNhyNeSN4jkuYS/L0FUElyPL3qdtRHwAjGOuUTB+7Jow84ndvJZ0kBvt2rXrhZwVBmMisEeG
dH64PSchnxO8FjxF5BAJb6jsm9DuNtL0NVtZkA0pFhPBF6ACichcA4DviLjeCgOSY2+7F34H+kmn
3l3+YKv6/BFk6+f61JMY4mpJIEy9NQbXaMLuCXuEg45SS4EbcVnaum2eiFNyPhTxxcIzBr0AYJUl
upungMEb8cgDF9hNkxLLi7HPx3tZzVtx0lpYgVLlQj1joJjIlU9nlkZojJiU9kJUaqnzWFUAP5b1
TZwRnxrvHZAxL2u75vVPs01FIHfkSLty8fpsAKpSF0dexJLyQGrykPbo4dYbt2/1eEHzgCgeZTIU
VhQXk4fGXNPfmByZvAqx6FdYtps2cifJ5I4Ave6nhzQufCN+v6zqmhmdCla8KLrxNWo8KOeMUQkM
+EOp1W43bkRqa5cCkJzMACcrNrWY8ujoFYAqLQuvtcb3c7jX071tfWfz1iEun0X1YRgrAEs0wjYL
K63nVyKTA6VygRsxogcLS1Ni0r0kyw+90R6x/HFI2PRkVW+ZAa6fCLymtXFFyq29nlVdsVuB1SJb
xyzw4gVPwitNI2RBdl4G+kGgbgWpiNyiCQCdefnDrV0K/keOWvgcS70FNxJm7dMyfTSTNKiN6usc
6n5PIkD6vk/J1rzemv/GtgdY07AyjAlnRTM6F3lvjBU2LxIz9fEuFYdGIAVLx/DBNMXtOIBYjAgt
9IDnKf56Yhfz91hSQ/lTR0aj+oBpLNq0mQQyevY9HR560LYN3tjugH3+9+dqmwASxl75MrSqaJkY
oxZlBKm7Zb9W7TFN37BfkFVvUv8RPl4WtdJ7g1KUEnDsAg4X/z+3lXQo5QQPgxNFTVn2uwkNp2Fn
xPcGA8XWzgbGREVeyVZWuFrDPZWrPPZjlpma3rfL3u3uffQ+aYe22dlfH7UXuwmSNmheNrzMmkO1
GccO2EILi27buaLWnKMdQySiznz2bHZDgU1nfNPTz/G4YSdr1+9UkuLPcjYIO1kkIcRyHeJW+rch
82i4EcusjDHh051opJhJNHJztBc5ZYdRWePQu7lbXpmfOpTk/fqhDj32fNlaNjT7/YScOJZwSP/n
DBMUI7rwvhGvAkwVTrFllasfC9mOwRiYoIla4Z9bLnoqxgWQw/LAKfm8Ex41Xfve+Bo9zV66rx8q
5HXu/HZZwbWnCNXJ/+SScyPpcjCFCHuAVbbfIzB+RLeRs7ssgiz/hvpEnMpQblyv56bINMjod2BG
Iy/1VeiPR/vY+uGTeDYGH/heHvhz/Ohb7l1jAcH7l4zy9Bcody9PuWZqOU53JuQhm/VdVcyehWmL
2X7o6+Z4WeEVOzWA8QUfA4eNF1idyxcpkXlR1MIrp91I7wfm9o5067n3+szV5a3DPGn/spvGRQHE
N9jW5unHjwr5GCeyCUA6jA/MCqFWmjjuHlRA5GpIftD6UxxtOJeVGuipDDxQ54YzcRYyCwwYXuvQ
T4QAt1ZSb9R/pCy7cVJyMJPyaxdNb6nUXCKN4wKoc/mYPz7G579AiY4xX9BZuY1fIETuOWCjadu7
Ku6urW70GZBeJrzPlyWuflig2WJMC2gveFAVS65zM5OzQQV4MqLZ2mt4R77IGXicKKcP3WPMMFVU
68An3wFcGqXLkPEoujEimh14JXpzJ3OqX6UOLpx/+ad9dFTLRAH6Qw6Qu5bhjvPPYec2bTEQUHqs
0K8N/YdeA3521BEosH9AOvidElDLBMYtGlKKLKKZFY15BvOy78Lh88hmVwe0QY7BFXGvic+WvJbs
qug/x9ZGPrn2yZGM/CdZeWj6kjRJ3OTC06dbXt8a5ZGASIiZdzz+bMyHy0e6EilgUQGIuHg6AQOC
ksf5maY0jopJFwKJJL2hgjxO/bPTV5iyErsq7dzOHG51PbuxNfuqNcINz7ymKzD1HbDE6Yirf1/A
k6cHE7NM1mMpPNR8XyaGlpEwd05qe3Gjf2kSTERFdMOI1jW20VYgFuI+NDfONdbGyYzDCBonY/WI
POxGmwx/xEKzl2EcwkLKO2XOlV6ZHgvfC7q1erMSI4GGBmeNkV3kE1yNds0wNnjfWaUnwNEIRrB2
qfp5tY2++nCwncAGVk+4y02/SL2R7TbnZ1ZSQvwArFIBZAydHVQTzg8ABJ5hK3VWegPIz1DY7BiY
17VfcUJcSzvk0xFBzTj8gyPDkw84V6zt49lQ7tOcNFEdL44Mrcv0Juuawh1ZV91it/EJjFp3PA2/
9ZnT/XXUZgATFU8E5sExmaTy8xlmU4IfrEOcUZsulaXLrek+QWyvG9FfbwksxVxU81BqAuPv77Gw
E1sOK9qAIEwX4GH74bRyj8VHH/R6rtM1Rw5a842Lu7w95wEHxCHtXRZCsdP7ewfqRJzMQykzpxBg
TWueRkrBzVZ4Qgf1oF3vh/ahd8A1IMNdZGwliCtu+Eyy8ik1YaX1oEFyGz4MYep1ZeNqebRDzWrr
rn6MqhYlmQ2scawvo4J5bqrahA0yp4B/6GbziiapixfmBlAsvlk1QQaGrAIVG2E/zuDwnQdr326u
6a0qywnck4PUzVHnc8o5qUlcQtlZ+9qx2xbDX1X32KZbNdoVT4jVUASpQEBCf5krmoJuL2xxJxFO
GfKqsfsArtqzauOHVnYH8NAAa23cb5jQ8qE+mNCye47+A3JgtSxMK85LTJcLL0uOTKCKcWVE+yY/
UJD52Yd49gv+yrSb0tmR9LNWgqRwODB+Dzzeyz9kVXdwOQBmFFkrp0rKI01njLUJvyMFzVm2p+Yz
Z7d2g0nq+NrJ2UaovvpF/0hjSlAH4og6SWv4/1L0Xqe/1m2MpVLqVlsub+14wRqE8zWB6AMonHPj
DXMyDVKC3w5BnIcVOS915GNpVNexmT2CSPnT5VNci1YJnA/2sQwUwVHnP5fX6qOeUGoILLBh4Byk
uFW7y6Tu0uq2LDxsRoXJYwiaDDvx9OT5snC6YkqnspUUK+sHQ28KAtllBL7r9MaIuw1zXQn4CVZW
l81HWOwHqvC+RXXWBsupl2t2YKfSAw09osBkK7FZU4XhcdZR1Mf4jFqnYZICrrmb4N4aR+yTKKbu
TIvoE+A5Hb9nY76PpbgFkyKEm5EPbtTUjcH5CrQv9lnDY3PsRTFtXJEVW8KH1fEfeHLg7ZWgJa9a
WkwcQbnIWiwJd3VaHGbAq0kw38J/urwxs2umhWm1IXi5e4qPwLASQjRwx6AhqVYDrSQDKopRl14T
BaS5G6zaJ7Pl8bbycoBbtn63BRexZsdnIhU7TmTpDP0Ikdwe/br67GBWWh8L7E5kD1hVA8hlF7uI
bLBaRfQ95lS8ISQbAwcrgz6gBlr+GIAYQm1Q8cfFhCAtlbhMDTrAfQ5UWUA81+y9N7trqhdemOHB
o9+cBFtWrNmDUsgzjPKQFA+NbR0yht3fRLiplVyHtrWPiQaAzK1Rr7VQEvxFKPChJ4QKppqq9a1M
I5BFwZX1NqK5K5l9AZwrN/2wjT6ntDrS5IvRmi6xhmfw5e7StAHd4d8POS6gtUtl3EFFAKx5it+Z
qJGg3oCA2tTQNKXg92hYgXpH22ykRmsuAC8VRmVRIUMOqFiGwds6l0tqmlJysI340PY5yDH5hqdZ
eyGAkgJyU4yYIzNR3qNRN7WUNUXl2THqfCDDyd4TIXZ0a5ZhzdIBfIFcj4KFDVjbysmVKKWnXVpX
ngBJAAniRC92TEfZtpda/7m3J/5qSMM4FDGvblreGje21RjXtKx6rzacaOMFWbvrGM4GaTe3gPCn
PiCiqwwLM5eY941frfzBDn+R8Yiq7Zw/xMWT1f+8/GasHDM9Fae8GWmXED1ZxMXhrT0eHBHMzQvd
BAtbC5TR30NkgSoVogvlkIVWoUweygr+3O2Tm1C8S+0X6QIM2zCyr8t9vuWsyZbIRfOT2DxJpcDa
EkROnuE3r5GrPX7PahdZtCuvQUntPlzFP7UH6XF/i51n5VARQf7RdnlITkRPcdW0Tgoo2bR8q3Uv
J2DJnu4Hc2s0b+VBOpOzxHQncsIi1EUrIUcj+U7DHnTmjGD7ao9SVKCH2YLdXwsRT9VSruRgxsmY
DDjRvPsyNyMm5J+G5FHH5CPGPMVWNRdQDfj5yrOHagjCKfCWG3gElPd2BqQ4L00EiRZWjSWoW8ax
2bd1a7cBfJAFvm9Sm0GEvsRuKrrmRa8a8qAxZzKvOl70iTtUxrjDbHGTuXLiU7Sj8zR9IpPQAbs+
m2b+AHde76uhpPyQhNn4LTNGEJWzKTKDeI7wrkTAA78Gu1Q3+KSJaePWVi/iYATe5VWuCw2IfvAD
ZklCbKFL3Xh3Or09kHbIJl8vHC3x+zgFy2w7hvYdA9EvAxqvXT2YEdWfsc+WfwE+mK17mmGjs+60
eqR7NDFC4saiS4+yAEg9oMidzDd43OA32PIOFF6Y6sp1LfpmNAngU4nVPGF0H0iqk6yHQKad/hWI
ZHCeVE8sjCgUUWztWFyTq2gQY+F21dK/LNqBxfu20IpjBUc2Ax04p37WzvrBqcmgu10uybwQDjtL
HxDLi1hTm/qrIYsd6dVRar8Lw1qAPLjzK4sqA+glDii+HX3ynTyMLUyGGcLnoCHHuQkcshu16ZT6
Ncd6q551VuhJnRY/62qSt9bsCAxMZ2kod0koY+k2Tcp+FU7YfUMLe7K9LGqbH7I1yieRiDl0WT3Z
ft+YZuzOGd6kRy54dNcYo54CCicXpjvQ+YZ2AJwFwXh6xPOJV3pw7H1fYngSA+3dsehkejUPQ3mU
U02Oejfa3+qxGhIXzeNC7JoWJqY1o1leMTaZxW3JhB0QrU8iv8lleW2KPrzVSaU1h6k0eORnRNdu
CwnjBS0kEV9IM4WlGzqYKvGaaa5rfwDnrfhUjWl8bTWTiWmgaq5ntxzrOnN5L1oWjICq3aXx0GKd
YDZAVj8ms1vX/Qz0XlMQ46FifVkFcjBkdIsdM/NmHEgbmEjjvvfOVO8dyyqBzw3T2Owvrl7LZf4T
PXBYkco72zQdzKeoEADoFsAE9nF9S4a3LLnDuEiZHkzxqwEGpXljbUJqrL3Vy9w34AUcvNiGWsAS
fefUIKXHjUjYTdv3dyx6z0jhsgxEihA3Df1OkOG6BjJRi12Cjord5fdyxQcCPs0AnR1HIgQ4pHOX
W2r6XMSIxj2pGS7x9uwGcwm4lroXJ1uznCvuHSC0wKbjIDkDgKDi/8BKzlqj08DNLrHdf1cBvjRp
D1P4HJrJ31cGUWG3dTQbQI0Db3uuVjUN8Jt1VHlhS9nzWFNxZeijzN1krhlgw3XgPs2RkZXuLK1h
qyu/8l6ivG8QtLFQJfxQl0T9uW/SuSm9PJm+JHkSOFpz22kYxQR+wuXvtyVKeTJzrSemhv13rx7r
gw24Yg3fshszLzIfLktasRQMsWOYXbcNPEFq8mKOk9PY01Bi4LcMwoJVPtHEkzYOQcqLwM41YLuJ
jdh8JW0+k7lofxIQ8Ci1gFoCmTn2TMvGRBrydFmrxRCUN/k0XlQHYMLKSWg7taVXgYODAkY4A1FL
aH+9LGX17E6CYKU8VMap7OdBYjVXOnjAtZckc+7AtogRo3zHI7rvI20j31hRDGsB2HnDvaYmahzn
R9eBQD2ZB9wA8I97rS4R1ITHPDE2ctoV+8N4i2OwZQMJuHuqGPRV7CquEBoaXdCwQxpTRG/PfKvu
tZY7Y08RySBuM4JE1VFN1liZVZSgl4/7+qUeM47OwjSXzOv6HDt8A/b8KhQusml2rYGGlov1w+Rr
2Mu+dsHKld2UkcGv47Z3DnFkxYGDyOiaNIMZGDQHSmDVWlnoZ90gHsbcsmuXNH2cbfilVYM+MQTF
BSYMNW5zMYSGo542pCjzZLG58U1W/OypTfPlR5zcGoFqpDE4EEK7ziXjwZDvDf3Ekh8WCy7b9crX
p2jxGajioKrF1TFVmcqOGwLZVo9SVap3vpkcLJAPhS+X5azenxM5ikZp60i0SKCRudwXmf2wK6z8
G+kuy503hl38Kss23N1aRwt2jQoVccCWjbW381N0+qRkugSrS2WhSB3PLqDUwZ7+NTZLLIV/HQqP
5H5BDf+yqmv39lSscqGytixIk0KsZENQFc/mNO1zuSFk+e2q19NBs0ox9IcVRTV97XKzBfc4agTg
E3UjM77PIrlxflsiFNdtiAZhQAQRRZHhLobxJyDMbTwPK2cFx7YwIIJyYml8nn+iptZ5j1VB1FT0
6rFstW+Avt0VYfUPJYxTMUpNQSZ5Y3U2xFQ5/tyLrkBwdAssvNwJzP61sDZc99r9BdQEZmDQgcPQ
pGICRY2mVcFQDAVlky9Ed5/OPOiwJUe60OcAurlscaviMORjA2kGVMOqC09nq7akgaw7RJPPmPOA
1ZZPqgZt+vi20o6Xpa1dZYzY/CdNsYu6H0cNiOqV12j3MzZTCHlvs9uO7WIMBpRbz8Za9QkMiQAI
wg3maBKfWwjNEjLHwwxp1k/KA4fvx+FXnj47Q+jX8n2kWxNEa4fJ0NhDS8GwUT5VBZoj2rVRVntJ
MgZgGq2wCUFHV4Jscoo5iAUt+f3yga5dAkzWgKYTrWgkMaq1xKNwBK/Q+sfsrgFgHOwr7Aly2o1I
c02zZVMA5UtU8kDxcn6U9jTxBHet9Mo2ANZyG2LRYwziBhmd8U+i/usPqEGZGaKAPucIannzRei6
K5LPkxW7VXiYttqEv8u7566QgnAZXWCMiiyxxaL2yWPJtLEpeJYAgwsxwMQ91j3oHMBy0petHwsg
/Fc73r0k0RYA7sfvdi54uSgngon8Pe8UA8pG7kl6PeY/x9jcOMiPl+1chpLdIQgURlFDBmZLh/nL
UByBeGmHZdBwsputjWGFj5ftTNrvCuaJRmxqEtmPkFbYgSYDpFh6+Y720XEm2F12QB2zv2z6K0Hh
uUTltlU2OqBJg4+XH7FWQa6K3K1uumsnQKJ32+6AJmB6j9PuM5anrwaXufyv39Fz+eT8GzJnDuMq
g8Za1gUR5xhb+GvnvEhADLI0Y9A8VAJG1OyZSUmKrVvxIuMjd667+iXOA/RjLp/lx+t9Lmh5z08/
3qjVAmS8CzTJro7fZ/2qHL18AHrw1kzp4uE/3rg/KimOxOqHIh4pJOnihxhci3t5zV2xNYP/MQBZ
FEL6g4VYDB2qtEJTih56bmXAbmuBVGBn4ND466fsXIJygyc9JrNtwfpmjMNMSe0OifBCTm96oSHl
YH478I1EcqWGfC5TudE2i2On1iEzAYdARsB6BUjbOtCdvDigf4rJZzBiEeYmSITeEkkLQAvVzXVR
gBPALRPN/E7k3P6Qo9BuGmqPN/owVl9pF+ePvZbS2yThYLu0Ef0eUDOi+6F0WFDLzv4F5rPpUYQD
/VlRYEtThu2NClXSyA8dWl41I8qNMalyxOZOdsv7qL/lAH4/Jro1vqRdd9uiyEVQQwQRUe2YyQ+0
oqqjnTnsgAV2+hOYv6mHd6uoPUtjQWqOT3rFi31Wsydz1JwDBglZ0GjJg3CSrahk1fpNTOIsYODc
YEpUogG1qpGkBLyW8YaYYNISlBoAZHYz8uDyPVvJK/AFT0QpD47VoGCraQV8ckqOloY+v32onDeN
ph7y0yyuXJ0GubWReK75ZnQF0X/AXCYCBcVWazmkWklxG7Cb4jZtvpvKzBuEPDas3McRQEXRdm8x
uXJZ27VzBRY/kjNuYNH+w6RT33MJqjYsw7W45vxTD/pm167a72no3OpGtvHerb2pp+IUJxbGnGn6
CHGZ/mnI0VaxP6cgKrqs09qjeipE8V+8sZ0ZQMSwFfET/J9J5vf5pxpwKLm4JqG14ZdXasQU3Wkw
ZC6rw4hTFHFJPgM63qmwy4iQLg+/DbZbNY5vhm42PEvNdFsAwmGOypkwHmB8v6zr6oFiwWiRjmKS
ipGQa7RK7QWVlZP3BRUxmV+7esOnrZ7niQzlo9UFQ0NrBOhzhs54Mu8HbNnyFLHDG5Hvm7BD6xqh
4o7V2mUiRHWgZiYiNuCml6aJ6Wse0O8jExuR0Nrb8xu49/8KsZV6Xzag1K5laP/Uon2JS7YrGyf4
ly/znx5qZmNVs1ZKDXq0VRLEtubWE7bA+vfLUlbvL6aKMe+Kz4/19fOowDE7J0lSfJveeMEwM7FS
mEDq24CsRuq9YeqrhnAiTHHCZmfORGQQ5vRPofWAtqI/sO92LnxsW8fdBqTcmiHA4QM+H27JxuDH
uWqhLCuQugBK0iTVPuINOoIsKLONC/S/5Bf/hSGqKUzhzBurxYNdRoFW7ek4u8UyZ2Z+qbEOpd3M
4jOfAgcQr5e/3Jp6J+GPah/lFBtECkRZZTgjLdTcEG9Kxv/B4Z5KIeeHiPJ1OYsMz0o9BYxJAM7t
4vDnZU3Wj9CEA0KVEU5GLVBEtUOzcoIQmT5F814fPs9snxmxG0b7Itlp7fcm/pxsNXHWrBFcg/9J
VayRakS0zQipYfstqV8SA1uk/bXWH83sKUMP6bKSq5/rRJoSFeQ8YZj3hDRNe0sAqwVsZhR9LsvY
PMhF5ZMYfwK+WhQ6EJJWn0J5T5y7Uccqp7hCnakFKjSmZQc0fCttwxbXvMhpyLMofyK3ip08nzuE
PLwJ9/M4ekUS38kBvW0+fQO49+6ynsuXUROM05utGGWqpwxY/ni0hHMXZiDO4/sMq/D598ti1kKq
UzHmuVZyGGfw00BMNJeHvKP7tkeP37R3VUZcyUs0wO91Y2tfac1QTqUqr6WThZEzLKDwEXlzJGaO
rojzfFmxrfNTPlfCHbMlBkTIbgRmlTOh9GKTt7Gk163xeFnWqjpYfmcLthxG4RW7L3ledD3tgfkE
74uBhquBsrcm2eLfXlUJY3e/n3y0LBQxVSfSyZAQw5C0eaPtPMiK/jIjAOaNWyPwK9aOUSlgduCR
x2q2CnLWpAmty6wBDb19uCeo5A/9nZlsYVws31kx8jMpi8Ynd6qcqIgN1jZe3hyquXObrbBsxbwh
YJnOxS4IBs4V856sKZmyEAIYyPcwueRif28n5PPcMFcPtR8xYJhae2tVecXroufyu+UCjFJMRpyr
5WDKBpTbXePVHFGTHrqjRT/xKnbT8qa7qVj66bL9rRjGmTzVJUZoL2CTt0H5DygdbtqKQ14cZ5Sk
L8tZGaulZ4KUuLOMLStvYwgy6mNFjwwgQ9Y+a4PMeeHDjtSlm2eHMd0z0HJ00kYSOP/9E3P6C9Sp
ayRGbKgIfsE03ebT5BL7kJWHDTWXyPaDWf75fuq4ZxFJZEfL98u0KQjHwqPokyRje9M6BcKPNJDw
JrExPAmkPBsKrqXW0BBdEzTuCGCclTuRzXyeBoKpaRMxDwOYoWbv8gT4PE8tUKNCfsTqnJtqG2JX
L8qJVMVktSrHbBnvG4/LnRH5JfGQHO70eh8JtyqyHUr/lw95xWeeqanY7BCaJcD4oWbT3tb2PWYk
63EjgVk9SqyYGNxceicfRlgmysMqqgaYq550d6MTj75eT2EQGiYIj50S85gWdpedmAAun86WiyV8
c0PPFRe3JB7oLDOUZTAEfu4LWg4vCnDf1mt07d2uaj9qWb/x8dbOEkv8aIEyB10ptatRWN2kZcO8
INBOiCeJR+a7WHy7/MHWXoRTIYpdajlGauZ+asCXEHlj9iUnez30HZAMNPvLkn63K9T7dypKObNO
d5omzKGPNQYRiN+qTwl7jaunsds7oIcYqiDPbuP8u6nvZ3kYcm823STxCX+7/EPW/Orp71BstEuw
lZU3+B1aATwp86XEDOUC75s6W/BHq1+QLdBtmCrDaIjyTmXoCy+ToNDYZN4kdhMBwdHWmNzvzccP
53oiRQm7YqeKc5pDSsqAa9T64/QdmHS9fh0D3JpdN32zm4brJLs1OMbb3lj2K5y/t1t0zcupXfoV
y1mcPPpTpetDJ4EIZCYBX7jEMLdXM0wncLBDoza6hRSwerYL6QCWa7FfrIKgWTYPc40vCESzU/l5
y9A94uQb69hWImmuXHZsEKPGYEIMhiKV9zFP6/j/kPZdy5HkSLa/MtbvmA2FEGs784AQKchkJnWx
XsJYFAiB0AqBr78n6vZuk8k05s7sW7exSEdAOBzux8/J6wQTTJkKmhBMBAz1OD9n+VXOUEJiTTiF
6XbImHgHNDVKL7PHtzos9sZVGkCliGmPwk8utfW5ZqXTc/A/A/utT/JhzpGvbQaAURGRuLc5CIhN
tcnNM7mIUw7CQIkavtZZsixH66rMaRaiNFtgwh8aDT4iW/fzlqpQN84VqE/N80dTR74onT1dKhOf
03ehhqpIDtbT74/+OQtHLqhoejHlChbQscY6HS0K52pVJ2+njx9x5F0yKYvUGmEizTa0vUiscCqe
E22dWeFAttDn0s8x9ZzaBb/b5EAKAjzBMVJ3aMtizvRlF1iR5oZNeumdM3GiwwPQNvSNaIBSIew+
ruTHVoLXSYZdULFm20XdyvOC7iVdPc4BOOtZEcR+zFDnLBzWrauQnLnzT7nsj+aPdgapCirm5RPT
uvU1+GlE3w6omdW/YwfvCZBtgCsA+/2zE3PtScu6FJ85y31qQ9Xol13tqXH7/S48uWAfrBw5bM0g
09KLAYedaQsFAeCBfjdE3xv53bJx7JBNj5oAzkATxjpu6ZgMMQDgjlqA5xZXRFuhpYO5DzF/GBQz
aXWRe4cC9i03AmOyd+6knTKP/k3ksi1IowDqfJTDFLPNE72awYMp9501BdK5dpJHKl+M8g7UeOi2
7uyti0Nh7o1zZAEnjrmx9M5SBzhnExi5z8s45KDkmkH1CbT/CJmUmUbUyc+8zk7cd+BjXQglPEBL
wQn02YY26XYOFGYPDm2XqTRUymKt+z6kYQeYbvqvSwVAh+CDuSO3YkPjRUsVzJEpi2Li7kwiWTsi
pqdy/f3O+X1tHO0cYwHo4lrVkdc8vu8SaHK04IQG8962Ykk0+XFQMaDx8mDYVqsx8xWrwl9u0DB6
M/oJc/yM8eClCPLLhfPJeWrP7OVTc/1hQMf3HPGENSkLA1KDb6Rvs5MEcKcgjWHgtqrb+d94EGMC
ABsGZYkFxoUjNwCd7spyStjTARhli+ZlgK9+6X4kay9nT1PBKofls39m3pc/+3Xe/zJ75BcA6kVJ
AGJO/kMRSo3xhg0rdNOzeGMdoDy49qLxQjDJvND7iQxzwZ69zXO3hg6oyXjU/bqqVNBHsx+H3w/s
VISJ+XAApMXTFcoHR+eJ9ynIIGMMLL4nUX3Jg/5laJgbxJc81MHtBY0UxAebc8Qbp47xR7PG5yMW
c0F0ZcIs70ymm2Cbffz+w343DH+d8b8+7GihTW2iY+PAgnwZA3NthelVdZX96O5TP76lqLswfmv9
qBHqAYgQbJMwZ+//xyEcLXpR55QLXvTonezYEPa/9EsrqO4Pxe7lqd6Bpfgx9rHSJHBBpjZfuGc2
3Smc0qe1PYrvPOg8obaKKSDrndwX75AbXlN77W5efkDtIWNoqCI/rVv31ls51zN7/f7zTz0KP5k/
utllCwSRleLz6X7v+vZq/AVyIlYxfv2i+4CZhqaP9sczKPTfMNUv6w5iaIi7ALqNnNDnneXldQq2
uEV4JQ67OqIgvG5N4Us7QGFU63eEb1H5Qm+bCxK9nymaEM8W304ednTnAqoCngGAHz4PYa6d2nYm
zLvq8fA1e5Zr4MTXXDD3rExzU3l7t2N8AD6ovFLuVX3ubbpM7JcpADPRAl0Hl+zxHUmkoSprgP2J
XrhZwLNN6XHkgx++X+BzZo7O8GSbmtFpWN+YwIU11SXEsl5Im9zofXyG++g3G/rXTwK5C/jx0Mqu
HbmppEx6nS57ydvHUJlPVvG1G4qNvHPv9JW5Hi/kDdmV77f0FfmaCFdJ1AUgBfa7x3On6rTHhHrD
fw/l6LPbrHMmTjC7+YxjO+J9imdjFhUQ64VB2foGG1dapLbO5vv5PvX+WGIeHRAy8IMjsfB5X6G/
Qkt0C9y9Xj/7ypErYniQ6sTSygKNAum8R4L1ue/NEJ2zZ5zJKYeN1LgFMDNeyV9KGYK0ZtPMOFYG
38Xa23iO53UZ+/EC23SJSnBk8NA5jrlm6k18uSCNZIbSMK/RhBpJnQu0ERW8Cb+fyuWvfWftKOTK
eNPNjYQ10febsrWjvjPD2R1BH2Sx+Zyk8sm5w6cBD6i56Pc8+rbO0fk0TODldfs0QEX5EkR/Z143
pxL9IIEDLxUK1b8zqJ/3Bs9A5KyZIB6uqpmlY8VUDFBe64Z5XF2MZbmNoQBPrHTttCCB6SBprAsk
Ak0frBznDuspxwD0I/jDFjaPLzUcYyy4OQ7gfihBb1ODxtPy4otiFisZoy1IGFFZop9mutXRJF5o
JhpN5k1p6KwBh1xLs0s0cfoJqTbDMMGL/8zK5xxFLYqW+TIXuzl1J0bA3g6x+DOb/OQJA2kT4mMA
znGDHJ2w3DLAyLWwVujND2e61D1m9E+1uxqSA62ZLC9s7Rz7wCmklfHR5jKbHzM9MW01rYNN3uUs
BSIEbKA+n6BqQiKt2ktvp4Mj3xuAYouGfyO198n40dZMBDq4sxnGh4nc9122td07dMuGmQCpHRSU
rfnX9yfvZFTw8XOPj17p0k72y+fWwOQhT5OUTzmSirYV2NxmUxOY7VqD2LFp4enco0F/lRK/FG/T
fOF4b2dGc+qq/jiao2gB9RPBNYnROFkXePKyB7Itp4EhQxXnoRMfmvKHRgpW5o/QhiLu7Rn7JwpX
INGG44NDt1C0Xcb3YfEpeNabZKFIHoy7FtGQlTzgBW0YG2qz1olAWOCc1ec89eT6aPMoLAUvgl5L
C3JYHeTcx8hNtzMBD7QZjbJm1b/OJWh5Llqvl+4yiFseN32hayUpHQ3oj2KhZCbebdO6fkoFc9Of
Y32u4Lms15Fj/2Tt6DC1sd7aPF1griDvKsWuaP04doLKvsnR9ZN3O8s8cyuftoj889J+A9jOkcsA
PNIq8w6xpZOKsGuRLrMes6JgQ2HeTsO7iDlYhM/hF065e5DMIaCCd0Wd7LhMjg5O8G5S4PB0LCO9
MjqOTVMyqw21aWOIEOz6vkUAr3mmQ8XafNOY6++37olL7dMIjnZRMk8m4R5m2nSqHyUYzTZeb7Rn
rpIT9/QnI0eTa6UT4dUCm0xHvuE89W163dogfXNF1Fv/BvYK1lCSAw8lLq5j8j4nA9+JVFhKD1Jw
jgEW9vRRT9M7MG5HM5hcU70+s3mW8X/Zrn9ZPCbwQ9imZ+OwIDaB560NsQbblZ+LfyP7jg8Dfmc5
ijoEWj97GYKOzKnKAOYleJKxmqifmvb8/XY44VQ+mThy67EBmWhjwZ5qWblG0pLZMlpgByUPZJL6
xjktnpM7AzwHoLQCXT5c5+dPMmUK0GbV4JNKNhIz6kD2nq5cARKZcxxIpw/bB1tHW30svbntJthy
VKUd5oXqNbWvB+Wt6hHoaNMgt4aVdkxHtpfJTsyHGPmesKHJFsTi2b53i+L+++k+lYP13A9jOjoZ
4DWeRi/FmOIiezCr7meh1VdC5C8QAS9QnMvjOJhIvKKQnFcW1OVj/mLY/Bwe6ESo92kYR/62quiQ
uQtMvCuvRg+sm52FWsGDM5zxNqftgL8O3KVg2DhuSFKQ1kENCXZSjrbblcPzTYWOq7MgvlPhCT7o
L0NHaw3CRJmaA+Z1dF+0ZFjZc4+UaOzc86Rcm+LJ9tw1RLuZOfdB0T12xngYqPdYY4b1Mr/KZi1I
veKMmzh5uD4M6mixKxTXpZZgUBplhnNpIU7s3EXHOdXRqSJn9v3mOumVPpg7WlRCyEBaA5M9zMh9
94Ecgwp4mu+NnF5RrCbgd+hrOC5tTZosW5kB7odmbXDCRXFVMgrwVa6fuUNOT95fho48U5XZ8Thn
HYD+5atF1cFJrwc3omUwzC9mPJ1ZqnOftYQLHwK6dkq6FPBuHAjTxMuVaV63Inp75WnB9/O3/KEv
VwdUdv+cv+OroyqgWk8LwNaT9KlD1lxoQYEW8Z4+NtCYcvMLOa2+t3gqtYarEfGqi9ADlNtH10ge
A7n4G/yvCrmWjWQ6oAZlWjNhVVe5CdI0u45c+joM77R8M0ATh5cg00ovsIfizGBO7dGPYzlaVUWN
JgeXMeZ5ykrWorYfTI2ZBFaa5Ovvv/vUkn40dbSkNa2Em1kwlU98A3kfxtNhk6nCV/Jf558EO/Rf
M3zcyzoPtTQkEOA+1cmuapDxN4217Zypb5280D6aOcqmYdeIyolhJiZiNaTWI6nQZUH7kHCTid7w
cx1INpBQSwf10jELnRQ1Pcti6eSG30/uqdMJr26AuJnaSJUeDcXVpoE0FNu44xMkUVtm96B58+jl
1P+CztDtVKpzd9ap0AGd60A9LITR5nH5ckKU0iYuvKk5m2BkHUByVWUCRssmaExjDjj/k17jP17k
f/K36vD/z2X3z//C/79UNTqOedIf/e8/9/Vb+beDeH556/5r+cX/+Yeff+2fq7fq6rn4+o8+/Q7+
+J/Gg+f++dP/hGUPHrfr4a2db946pHl//30Mc/mX/9sf/u3t91+5m+u3f/zxUg1lv/w1nlblH3/+
aPP6jz8WdpL/+Pjn//zZMv5//LF6a4vncj7+hbfnrv/HHzr9O0rIC2wSbbIUmSucuult+Qn9O4gT
sBUAm4aMFkheYKSs2j7Bj/BLaEcDjykiWd3Ai/KPv3XQYsaPLOfvSAw76LoFkgWdlEjd/PfAPi3P
X8v1N0gFH6q07Lt//PF5i4BEC6JkC7U/mNodUFP8hg198OLKiYva7BVKRXPMHcgV2SXSZ70Va1mQ
WpK2OzAVyBddlt3mwxT9OZKPlj+fh9+WMSsGKFsh2gkw91F22Zm6PCMcEXPXFQWQEImm/WrsPnZC
boLfL/Am2+s3g9vnb10xFOfK60cZsMW+aeCR/lvcC/wOx/XY3urqrrYz1CYdUEowlQnL9F27q1ZV
J737ftbFm2XMpRGQXOnQFa31atV3mnXGv392ur/HAXJsXG6WjRYU2ziah3qqJzWSLvPzIrbGOzcG
SSHN44zsehzRIRgrKs9wx3y+Un6bXCgZbAOwTBM78uhKGbVKIMVNMmA3FL3QzDz5YZnDtB0Sicbc
75f56wYzAWAAqQWwDIvIwlGY2clJ9pDhy6EGIMCSWHeS5hvRjx5YJVMigehIEc9D51T79b3hUx8J
wQysM3JOHqjcP8cnXWk7s1HrOd5NcWtf2TKLsy0anQWED5YE5PfWTnwmzjHOjw4SXg+g2s/W6qE3
3Tk3gcGWNr0YM5mHfNS1QPDstQDKdpMvU/29zWXq/gqMfi8j+iuRGsGNgq7jY8C5VNpgC7Mp/Fqj
2i+qV1i8DP7ijJmvB3Wh0ob4CTouQav9ZbfMaTHIvBV4rgt60RXdawYZ+SFSsmTmqOcRFB9QZRZT
eU7T++sSLq3cCO9+o3++cBuXaJNxjVoifU/hHhgBEwRKuYN6VeDabM+s4FF6eplOLBw8NHpl4Htx
Y35eQoeArrAxQBY5Iun04IyFzf1C14aVrqcDSl+1beVBL5IEeMnBJKAX6/ve9WdHkhBspVRjRVJO
5zIaX+cASDV4SQP8wLhAfkc4Hxx07mq86mMw2w9JY84XWlzMUJnz8glUAol3xhedMgZFAA+OASw0
1rExNWtWIjlkjLwaFdUeRAgrCvqqhAH8VD/9q7t3udx0NF/DM4D2Bjfcx/eDDW+XYSOhJS4dvJWZ
Tdi9RQ1QvP+9na/bF3wDpom8s45VBQXNZzs91GJxN0Lit53KcZfNCATB30oDoRokDEFXwF80Iou7
IibAx3xv+6tvR1s+TEK5Ao4WGPgj2yW6/mSNb0wcA7fbkCq0hSgbT3vbyIx8N9QGrp7vbX71CtCN
Ba881BVRIftyaBrd5XYZg8YV7BnygPSoeIDndYPvrXzxd7ZmuXA+3uIbDPzn5y8bnEyB2MqiYI3U
yQHyQPEublxrm6dD7EvLrW91HN4zMN6jXBCOKBwQHmUoDeOgwuoy3x8OQ9USZMBGOUA50ku8CzzT
XLQTIZmfd4ly10Soma/G3BVTWOIBl7JZ2Pw1LYsSTMSj8jaZ5uTmOh8yXZ1Z6qOnBsaGhUa/O1Dc
Jp6MX+IZKAmiWD0S1KtpXa1QIc3GFWQeeMJ0Y4TYQ+lkF70sk0NccM+fM1VuugzQrzRV+Rt6ApvR
p5I2VeiaQ3ruXH85BGAVBRcdpCgWHwcVqc8Th1SPcjMT2oK9nrmPbT8WP9XCjhbas0ivVQae2l0q
CDYm4kSEgTr4uo1wVobDICNtPlJnguAxsJhO4PHR2DpOPE2h1Q4gMO5EK+egVjVcck4NNEa0oOME
7subQL+IZbRlMNdl/lq12Ez+aOSjimbp9lM0gYwPtG/EQgBo1XMHuToutd1kS/dtLPRSrrvYzrJI
Vo2YotqA4A4zZlTtQ0PLxRY6CkMa8eVstVqGSlqdSAzCG/ob2erpQTPjMjKKFKlL0LCIF0cXs69N
UwEtXllAx9nCnMQsJaM8VLkiA0uk6V4YHA2GbKxHRF+9ArXNU2Zn8irVTNmH3x+j43WBV0ccj1I2
lHyA1j3uXpcil0kxVqVPrsQYLfoLIgRyyj7HCbT8XSzxh2gBJKX4+2Ahthf4P4Xg6+ctkEnUqT08
BxkyuHbyTAzitWhcn/E4BqX/Ukdvu4SNpQ4YqJbVfZD15iGGBBiLtRjcXd3CGm1LTq/sktdlwG0v
OahORSJPLk0JsQyQR9vomQDrpo87Lb5ReaFQ5MTBS8KkUEAJlYUAdVphMCeOVRtNffoT3FWEsELF
qIFOqR1W9SRCqLxBqbWb15Vssh9am/OWuXE+3QKVXgIp6M4uQ+pGw9ARajEEk1UW2E1zvbjENGqq
2FqjGlYfGmW442Waokesdiu7XYHqHAjv3oUcDIBJsbmFP3CCpLRQkowhraTAKZxPWhhPrnM91S3d
5QI6xjnRbNSkidaCjYc09YrkNRRCkllGoPaAUBgkH9SjyVP0Htamesai677V2dQImgSEKSsCDhCL
dbh52oiIYryDPwEoUoEfoatBGzD0c3YNkkBwk/cYxRzqjU3stadcstUKVQUZFd11rM31TWM5+a1h
JMWb1Q1IvHnIlzpMX8ifUWrO5Coe+H7w6saELpTbgu+m67z3ttZbCAYSQn/EYylnwCKUy1kKQj2/
NzsTrdWOHA5aGjfXOh3FBpnM9LJsYrolvRnZredGrSnNC0y+doX22NavLZKtUnfoTNDR074NedlY
/RpyI29JPP8kWTLjKTlM3o8WO+omIUAWVMMA0vIqnSomJt186rVGX4OxB3TmIn6g5WQcWk3v2KiM
Vz3jZZilLlAQriL6BAnvcY68VnjAlYKhdTcXdgbqJUpvak+fWqYGbvdszMycwVj7LmenAhSQIChe
je6g51cirl+cxL5Nsw6yDq0xzasRtSlQESmB9AtYLB7qKS/5Cq1qBrQUa+0a0D7OMo3KgPAaGNVU
vbQTNPEGmnG/G8GzXufmcOOIukfvl4d2JQ+ovABvqWplVSim2diIfQCv1VE/HzCDGSF22BHSb3XP
7YuwjFHDAKFh69zpPLtLjLjnWzxaxCZvNWT6ijLtVoaH5txQ9bN4BKpAYSZzCjLOknNcI8QC7k9U
w6FQAMkLOWkBJFfUjg+23OKZbeNwp0+jmZSsytrbGFBJkPVPrBnMKNHUA4jzHzK8UhlmlbKWlJsZ
CJZwwj3OJjguZiQQC7AJui1FM+g0VCiBvBqZpxpIa/a6CDoT3fh11Y0xUxBWYjIH5ziIYFSYCtmA
b1+24Whx6zppEvveTcCsHxvcXAhS70toxW8cj9/WTd9cg1c/fU1Gu9iUlbhE3vzOSykP7ALtkC19
rqV6zp1WgHuuzMefiHRePQsXmyTjL3BkWT+yWTnYy5a1kcrI/XEsoNvF92SuygutschjFqs9lWBQ
znn6pKvXtkzvIRP1mky69JU7b2eN7+CgOHOGMXT6btUovQk8uylD2VlPnHujL6ix10mXIg1dR1mp
7k2nB++CJi+4LXcliFJxk1b3nOjmis75O6S9gxpN/h6tf2lJeu9RiO/a9oILGhoXOUH5jP4ldF/l
9fyC2O5GmurO1XItIh1yH1ATzRmtFxbKsmjQRs0va+wvkcRsbPWbJuYAEuHSvawKk7V6DV7iUdp+
C0KKILH1vbBmrI4aIWKQ8UuEngJ8JfCZaW0bwVTN5KpYqsyQjxAMCUwTFjS6lXaiBYY7mawoKgv4
FQIVB7O6KnUPqn5NPLHerB28g8w1KXMCPE92x5FMRZijEBxQtJnhjIDfVWOi5reonEI4uqz2+awB
2QeGXxtAeDdJrA0iN+oGbWNYHct0+poj6KhZVhD52gva/6C9DmAXzhjkTsE2CiBCpNcphr4Ql5F6
3Ocd9FZHYshbiwDkohflPaQnLkAOg749b3lgIJeNzG8DSSe1QSSxUx00j70GqTqlo/du8sAKZhQX
o979KPN427UiXqWyBHLYAqLZQqIIaT7Pp1SaAYfaa1iPbnclHHHvIJuIRmxdw8IUzl2jFAnKbgA1
lh4Ryq8FYi+gTkxoX9HpOs/cF27Pow//yi+REu7DmiQvncGh/WHAG5alMzOn5QVQZR0NPCPnu6yu
X4yk3aKJz916PQTipSjfXTIkDLbTdzwNE98SsRa6c5W89rEqL1oBuV9Qfotbi/biXsUNFsVIPEQ2
RIVajR5j9DomQc7zSOXaChEzpE2MmWFPvBmFp7Dr8OofujndpUXpbtp6vgEsc61P421RgghyWFiB
ZfZDyuY65Sn1yULBatTuiz4LHlaJMDdqbA0kluYstKGYwvSmDWOB5pIEbMUKnvmmbUYoulYJ8ya5
su3Zh9r4DhDMBPvduq9yPCxcjzO34YcsT7YNoZdKjtdG0sDJDeOVYaGD0anvYjUi2kSuZJ1P43ul
emjM1PNlwnX4jbK8HI2BsoknFXRTtXe782pwepmGeZGaYBmjUIFAutxmVWGgSVlMl27HV02BWl1t
jM4m7uS1ifZiM9IxkaAiw4IX/ZPDxy5wpLUicDgNI2WSX2kcvRWmZjPDK8t7ry9e8KpJgFjpJsIg
RjEELTJw2IvKGhh35itANLd96ynIcXhPcN7Ur1MFZvV0qbRzXOCmnSFGIRBshvrSzpKiZoagPi2b
d55D72Ec36E21fhTgQ2KFEYBNVwxAycLnZ1yjEfWqp6AbHWOwVaURSinh42WrxI38U1rxr/p05vc
8ND2WvJ3z0CpciLons5V+aqlpGfICniRO/TMtcqEFVbSsm409yXiaX+a4ju7bC5tkSE5Y9ggTPTq
Zz7pFyP35D6P82FNOWi8s6SeAtPAMdaa/Vjb6U5AHc8f6viqAjNmiEb4lSjyjSbuYoev42kOQGMc
Wo1+kWrJzkmyUHNb3MxlOUA8jmisyRto1cRmOIrmNR2TF9tJN3yZ68RWd9DkKsFRbzmbibY5KpQt
fgPyLVFrCD0AD6AL4XN7VSfpikwii2hrHCBPxqh221ArjmTTrWyToNksAZE85IRM46BPybao7RbM
hXWA7MarIcZtl1YXSiMriLQljEDflXWURDyfo9FxD8gw32tF/JqVVoS+3hBZpNBCg1VVObcTLfaq
A0JMFfmTAxWUxpzuK0g9JgNu267SQ2u0rAhoozwyXXFALlVEchir0ADLvd+YwkY+LI0RfWJJUHIK
qjLrrrJsQvBug48ygb9H5XcNEXIQ6ZXmKqEjZCan9rZpOvQzE1QxkVtjRGEQRcUftd61mSO1S0G0
G4M7V1AwhJ6SJBc65IVCARGerT2bAtvKSlgl+AWQtuWqomhqgvRIWTBiez9TZH7COJ/b5WqgoDOY
D/OcXSi3vMxtOV6NZfXizJT4zpRll5WL6ByR9aNbNAfHncr9AGnY9dLPYGournJAvluDpGtzjsl9
ihfKHXe9XzZQslPqbMCzfuPa5E5CWEp3EKyD0eQ9ddwRT1JQyY+O81PzMnSz2XXBJqfR2WCqXeoa
pW/gUkC4PT4h7/089K7D4tapQ7t07+xJh6SSbkRVKdRKKplt3cK8y7l7myQEPehWc41azrXDIcqB
VlO0cFfqpzURqEzVhg/JlyRoTedGz+N3p4vjsOD1geQpqm8xSH8y29kgXlvNGe0iT4LyxUmoCJA/
36fxiLpgZTcRKi/XVZP9ytsBDO8k2Ve1QOgF0iA0QXbNO+SXrotOx12AlBLT7Pqh06AnTJ0CegTz
tQ518E3tovRH9B46QFNPfYD0wJGtd3I7TmrfO7QPiMHHiPKsyEFxh9ZXN2mes2K4NES9S3GfbRtF
4sDEAyjA9ZVC5Qm+Y4dtpy5kOj71JXjP0LwLt4foRMGjXjpeWsVBodvlOk6qF9Lnctv3HqCnSbpv
+nhfdul2GocB9B0ZoEVVj0todkhIrCn39baemA4VP8hmgvdVM1QLslI7DrI2RydbVjw0qltDZhIe
Dc6FaY0TzgUpLwXNoPduGoEayvuqIG+KNu5B412y09xm3lZOY0RFilWWlU5AATrxnTk2kZbHm2Qy
VqgRkaexhGFbkJVXODhA7hSvSkEOmVtGbjc/8LF/AD0qHCSYVx2nXREwZmsg8WOdNC9B5HhdDVBv
M+rm0lRx6FGQBuYzlJVojZgnL5KbwXPuqkxaPlXtodHoj7n09t5grodC0zfgvkQTkwsNTSiyhBnv
7i1F7vW00S4at7qeXH7T6NVNMcwpy1X6pI1otClx7BQFLa6oJATKjW1Lva1SMnSbeie1Fi8UPGZw
c0dJL+GiKieC9OVqkjJESmMD6jAd9wxwTS6FVBTU08r50mjpGDajt0mL+Fq3gDEdHajeaFO88eoi
MguAr0ThBlzoodTxvpW5i0ez/t7Xcjm6tc4SNPWGjnBqEPlDDRvgzNiAjkBTjaaL5yowdEGTTZMd
kaltBz+nk3ePt2N/62lxInzQd+dFQGSdwKlkWVwLhp4KdUUF4ukbO21xa8+9J7o1zcdk13Qkv5a8
at67aoTvI22HCLIxU/PKEG2FxFbaW+hdl0j/gFmUGq9I6tAHMgLhQbRkutLroRlXE8S27puKVvsa
FBuxr+kpEVFKB+MQ1yTG3a2Psb2pTCHCnhq5G+BIuU2gddMQ1oN+V43JoF8OtHfu7LpPDgYSzMHA
570y4jvPxbFEsv+XhHhx0LjPcHeQdpl/ma3aT9CDZWljAJoONTJc/UmWiQgCE/2TxARhh6GD0Isr
iMxZyXhNjWKIHKS2SIe3Q5bsYsLvJMiFFWidfCnFTYx3tFDDweDeNXLCpT+3E+4xj+4l4PASVMHZ
zpAkj30ed/EvCnGXfQLJ4SpzoDZSaX6sMjeYG+sXkMxOWBjAEAnUi+Haq8nCLynqawR716ctLpl2
4ltlZjwsbVntq7K9gDbMI6jfK9Y12nDXOsZT6dYPjpMiJzoDvCO1YpXEHXIkZZWvwQ9J8BaJQfTK
M3WRej1eAGi3TnLaICPZauO6gFNhoMl4ECC9vS1q/sMocHKxSSoAAfFxFqnMAL2QJkM0CI00YK16
F8kEHY9RaNmbQTK2U1Dwcu1044aYzU2K3u1eVWmQSCO+QMn9V5Vn1Yqns7xNalKMl4Mcyme81/iv
pmzdg6jzJpKpK254bSDbm0o/nXtCUV+YbpC0DGbubpPJVgc5dpVPWj6vqsGGY8t0vLCyJLvUSk5v
cdKfu1YeUkT5+9Jrswq00FUeZqUk95XokYWNUey5nftWbXA9QgUWF+xdXeDtJ5TKDg6of7eO8h6V
VpItqJcO3MweLSzIRWWVVZg4nnogdoEdgQAOZL2dq92LCq/8IcmTcEr64t5TSCrYaUFvdbRQQsVB
hxALSoAb2TdeIKk9HWrlJS8uGHRf6EjHh0HQBTljPTS65l4kaSH2GSeIz6nMdsKNR4QUqKyDIFtj
WYN2fc9BiXkqBnDlUMrcCbQYiY7CfidfMqfbYVlQVZvaZ5SeRdDS+npqqum5TpCRwtGJCuk1yL9Z
0L4zMhDrN3WxGct+2LgVKLnTMa7XVU3He+hnQda+9ewfoNYzwgbBtY+QSo/ceUSYiOYP9JhU3jVy
Sq6vDYOr+30W57c1HhZQE4XkTVUDBUGAfsgIlB5sJ7+vExLkCjyRUPjjflMgdEsT0wwEKAGyFf7u
/6PuvJbkxrF1/UScAAjaWybTVJZXlaSSbhgqGRrQg/7p95eabVrVfaSYyxMxMRPRmhaZJAis9a/f
eM1T2ovKiivbI4Gs3YCqlJrEe9y7OQVsFJpRGhafQEfWS4SSWHawAOS1nS/iGBJDjh3lShz0MD6s
itK5dL3yatJJHQ+4RpVR1y/TYRLE2a6t68dLNV+UynZpXTWrV9z1ldee89SxZvKVseZp8HbbrUGa
PqFDcG/rYryxKruKEdiVn8ohzz7VpiCCWZp5Zdbmiy92pvsDNFH1HVI1T0SqZYrGNO+/BLrblntm
5yXecL2RX9sLukyf1BVEXY1UJHwbqbNbbMK3rhtUbQEpNHqlLFzW1lOHdhsnQKPAH5qSvcux/MdG
5HUdRiNaWfe0ogIhoAukmu93xts0HYrwyyam1QNa3LKQyjpI2+Qss7xvrqZkyGqQafDcsxxk7nwf
hnni6xzGPom8aqv7z+h7+vlFhT2bvtSDSl9Du86XG7ENXn7FGjTpXjBK+GCq4eckAgOe/Wj4fKLC
DlpSNaHxEQBLdT9QUwt57DqiM6/k4mOhUfsILp5E5XivaZV6Dx2Nfnryf44Q+k6b4ooydHWoHGpz
GkXeBo/lRDV3dsLJV4dkMHo+EW4zfGy8UmZIvDz+wTItimSWdYFTAADiW8U5sxe8rLJ1JKlyZ+zF
Wc5zv5bVneqc5aFcx6LHS0+oUzZNXrjr3SyhjwJrBMPuq1W8Vl0lyAUSQfN9sC3j3K+T51R7rJUc
l/GYK9K4S2drOfRLM3YnoPhq2i2ZJ6w9A8sKLVggME73J5zmzypPhoAMuobbs+yYNpsQG+txdS7q
/qB7rXz/qOz5GM7tu2XW8wv8e8ig8ismD4CD5r7X7WHqjQcW3LKdhLI7TcDKjxsQaxyYTF7ztj9l
lK/ZNH4PBrHttT9vn0yZxw7pZ9FqgoZqB8yOzgqcYb/OdDjDMnvxWgC0XJr37OA0rU9L+bnPZoSi
wrMYFaVGHujecRmY1EZmX/8th9U8WfNnmQ7eXeNNIiID95BOaXfPv+I8AZPrZxWO7gch2+I0ustr
MKDPKrLNP3WNmslmKckaLTvbPzfca1RoP+AVA08iilE1OJ2ewrA8OmJoPFzSy8CPC1jsUbr03no0
zhSQJtyuC5+I11XqZvRF/Zo6c9rtdJFPzrkzc6XAGC4j1oOc7WI+YehC8+64ug9iFMI0AI2vaEPo
D8cRVKcMj00TrM5N3hVrs+9a3D52Wd/m9V7NnedfE02AKqmp7bo6sGACc1DTtIhrvzKWe5+Mk++d
7Ca38Ou2oBUk9ebitTWlwrueW6GaK15vvp3kZNtbnCwD9+37HZslDBUmrzA40vkAj9PWj5TGS/o8
lGupbvQi2Aq8yeK/VzYgbKREE5Jj1pJcS6WSEJJAYOthqUMYtpnrtILdJUiDqOl1o24qua3qSauZ
BO1wcE15EhfD9hP5Tbrton9vE1NQjNXnyfO6/MExqqhudccoJ4ZxaVrkdW1qSKX1KnJWQ6+18xN/
cwJY0WfltRwC/L1U392nTk8rZfsaY6im4sjDzf+eNbwNh54AeWuvICfMH8awJpWqX9ocd+nMnCqi
qndlCYzxoEXbn+COzZc5z4duMDKIktaEMZEEsNoG5d1taZ0T8O79CP3tI0cm3RSV9nXXq/WefXu4
zh3vmmD4kvjw0DtCUbiwPWZwG+UOx8puNnKGs2ZnrN5BuhlS+9TOfJUZK4v6y8B9XZhl7VxvVN/G
oLAOzMmTl6S2yegATsteKpNn88HMsHXo5knMPQE9U0RO/bDe1H2bUb3lrAXXqO669BWgT1Z64V21
rMvJzgNDdxUSSry5NWaFjSadl7VMiV6Z2jxfRimHEYenl6XXIctcBfXXztLrfuzdmzTR+nVJ5fpo
YWfwOJl8zo9zoHF2tLb0ahPiiYwIeD6uwHV6qTwAG4ybwbpMslu70BysdLTPOVtEd17ovI72WH4v
U6uIdZh0T3Zv074AxDn8knWb6fP6zyEv7SljZPJZ5/UcizI08VA7RF76bikjIpl5pmveUrauQFlb
L5zTZlR+rmWyPPi0pA8hJrq7fmo/9j8Jeu6UPiz9d4a09msJaMDMzB/smOHG+l4zY/2QadU8aum/
qBkcZ5bE9VTLlDw2jteDCgozPetgffCcZDp2PkwN367b26DvfQD7IbjX4TgnQHi8M7GWGlvGIhyv
0K6mx8DT4esMFRZBztzcSBRjdyoRY+SDUtJyu4Q2Zpedr8s+SJGoa78dX3uNTg5a4ZWfJ8vNuhA/
xukx3IWDr87Qi1omTH37xc91nsSys9e97usLTlqoqTkwTVT70u2SHJt45bw2vtucwrkRZWRBJJZ7
oyuWnJ699Uvn62KOisSyafiL/CFkeveyhoub7Sz+mlslN+9+VIyFoiGz5ZnJvx3GK/Oyu5ly5GCs
ekK60JnHesvMg9WP50KSOcEsZfZPQAjM6NxegQzR08wZA+Ux+JR1WxCR99ztVbPWd8ZJBXVh/jHr
mwRLjNmZKrKm8mqHU1S5lxiYtdAdvgixZZ+zxAsOVtZgxTUw245CkM4HYS/Tfu2m8aMTjLC62gXg
OLMHCGj29ZYBGsrQswFKKnveza0L8FS0jgNXIAufxn5U8QqL85gtgcKTnjBvXsl2XNVYXWW1SZ6K
JlyvU/jeh80R3W1qTf2rT57OXaGn76XjdXfSBD3sBe9am/6DWRkA+U2CpF5VhNwiBliuOg90zSXc
5VriAsIgWbhHp5tzKxq2xHlcbH/+1JqWp5tM3XqLNMV9V6cz1Unflmhd6uAONCeIdJOcJnc70czl
ByNGTGLE8g6uiPW8evXw2DMxo7rN8X3MieejSiwOXZmrjwaXCmgViauuUpefFZFO679LcpgBASTz
q7AnCLQtxuQ0Fj5oXR7GRSCaM5/1la6z7RMsOxDvFBxSFF7/aDkJeWCU/rS3ptBPo5rly+za6Z2r
84nz284AdTz73l7CD9q7YK2yqorj6Mo8Fg2cA2h62S7UYUV/Z+yTzjd1TDI9PmztiLlCVSZ8F1n4
Xc2J+Vbp+ntZkIfXd+P4ZSps/65rnI6Y0hFmqm9wb1+Y9zEEX8hRgi0UzHZG8VOU59U3h6CUU8TQ
++B01mlJ6gkZc7qBnLpn2547pKIkqYbN+snYRbGHYPKemMavLm4WbDgV3W/rRG4tbhpSlB1KCniE
iU3Kqug8ZGzSroaDVV1qIMsq43qt2x0gy3Kjac1NtC3ZO2Dx+hp3hXe4o0VTUGH01hi6DWtkVHnJ
mDs3C4bEkbvSNqeVtWbXpu/yQzhN6TX8j4EXwb4ZziGHdAWgVU7b0ybmJtZstPtpTiXpVAaKlQj3
6eg8+6J4reCRHXBWwjvJmffUZ/L9IDWyjbw4V+H6uTXS7AOezXer4czK1Zw72Iau77egnWXU5jNU
wspsa4VlcZCdra0KPyZVUoFe+mvOvyELNtKpMkRgJDQP48xpF3VubV2XFq11M80AvabFlH1EJZ9y
hEd9NmocraoMQH4x96YLQJf8st8xQs6uA+3XuwwC511QtuDpQNArqZ1HAEYaFbqyXR0oGIHhJHZF
V7XPubCgMfXhsK/Lyj00nJQHZ7OL/WpVftwCxNym0gMXFtUl8EkiTDY+qWF1z0nppu47kfjrzbaO
3Xs3oZGtgC1fLM+6Wlfr3KyjsLHhapobEO2dGPrP+ehWDyPKumuvqPIzRjfy1PWWeZ8EjrzuOxHc
NGnXfVtKzFBzq0uvpayniEjvER5zIe5hflkJ+dAdEwhGaI8z6MbOHYrq1K6QC8PgUlc2W84HqvR+
LevwYNuWOzDDIItv9GrrLsgZYaQ0/8+t1QYPCUzUfSkBxux0WzbCZ8vmnbDbL4Ey9Q2KGqs5kG/a
nPy28fa5sxa7YVmH13Bg+l9Cto5oANm5K/vaW2jPblcw73fpnDE13rA4kbsJ3PdsTeCOl7Ly49Q2
0z7ppI4T4S9HcBN5xlbIirKEX1D3ELOKGZiTOFpjzt5CXE/Ur2twbvSQXwbgzeeVnWY58VWHT32j
y5QIhmqJM98YwmVHqzmti2QPyMthv0JjO1X+ii1TvfC15W7ff0x6ylDwjyDs40lM2kTAeOJ66S3n
nIKr2Du0kv57J7XFjyxYw9PQU7dNa+aI963rmcfZcaz3dT7at33t9+dt2D4WXVDdLrRhj6pw+3OV
eM07q1or7P7TSl15fjf2YOo2AquZYVms6onGXyzrLTh/uXdpHkU0gek3V6VXs8t7UyoBs9N+cmJr
SLHk9QaBwYnb1l9XVWfjPrS35H3WDfqH0knIfMXiLAgCxg7DIFg2JpwKlnzeiDBqm7x4ttvVdSLY
cnYQ503nUidLcz0Yo49saNR1pbvBDaO3nKEC+/Jghs0HbtggeHrAzXodmwcro6N4rogYYDgEYw4Y
RQX3XZv5BcQa2csPDnwLCqzCS89BXSc7unZPnewaHEK0VT5ES9Yw/3CWycWtb2rlupPOmH4XQzEx
M/Whb7WZPtuqlq8KhfJ5CIltil2keGWitps2ZB6YllN926AF/mhv22u2APS4LnNx7bKPzXl+o7W/
3KlF6IPfWnPLmPDSSTvNN1TjV4Nok6gLi9vGHz/lLHIQRbTXu7zJJghLLqaki6Npftq2YshSmvre
hUmV7iGnsetRkZ9kgqVFbucQZkZVdERIJM1RplWXRx6HOL/Js3yoSYETTZ7/FSgvP/RdfTQuWcTZ
WJvbssDnvC+1wD4W6QJUbS/ClJn137vhIVv76sqmsdipJfga+gQ5zZAsj1Unh4+FJdOrsElSE5dD
159GG2/bLIEkQUNsRbgApQ88b/hF8PSu9VIscFLnZjpsCHQOOsM33tp4SVY2tPHGSMO6DsVWPU8N
/WnsVXMg+cP6dnPk9oASGquxbk2t7cy+yrzWZ5qs0ghMjFmpw2Qoqlh8wX7Jh+LKpDV1PH8m9oZN
moFy1QlC56Gv0LSkp8lTqo9dMU/7FNLJAQjQGnf17LybGTke0B8wLPIdyFmL+3nC4Nfi8L+sPtv1
T3Rhw8tW5/NJqrakcAhqwuyN1b6o0WWu2eKD+NK7FhxCv1+r2yFxi2tUudwHrO2EARg9dTqKKbYm
8cDTZnNGJ8c7rJvtKgeE/QND+41dHQ0InguI+Ykdw4vZhxv+KxWzQeiFO2Xz3zT7LejXhdm95xUR
KD2EH4cSgT3r0pkOfnK1zsHwheG9z1B4MD3CmZBO+TQnScmKXWqIr+yGy0PIdJJqrFhqHW2DGu24
LYfM+l4NK5MaPTbVfwtl/yO133NT8Z/fCv1u8699Y5ofw2//X/8fyQE9xJv/bzlg/L2uvvT6r3LA
y7/wv3JAifHGJXca5BtOFzzdf8sBg38JH8j3YnKCfwwuyJCF/0cO6P/Lx8cTYYbtQ7nnf/5XDug6
/+KvwzXZ4WzCJRYPvP9ADvirAARu+MVYCw0aFHYcbHx54Sv/lWAPi2sp8o22pmEYFXZhHidD29Eg
d83pL8/k4d/M47/q/y76jv/jI/+8VCBdMtKhzqNNDfhJf72Uzv1kc5gCMIUHvOBy9iFfzSURcqpv
MqbJx7mvyvdF2wfHFnbHH+SHP/Vfb69/0VDanos8g6f+6/UpLVeY+LCSc0en2YO0s2BvLwGmt7S9
NVwehwFhpNJ5vMWZuv9O1df5uww+0ZOvJv9rWmCaZDth78d9uYoKINDtSJWSvd8dEk25erC3oqqP
vizmH93ckblXe9AfMTrnsfawgLNdMTX2HGUcAj+gaNDdVnbhy8j3B/mUDiHe/r3TJa+whKaP0+Ta
7wUt8m04rdawn+sye//7d4Ik5h/eysXQUWEZy1vx3mxNOOBTv6047835hUgzCsf+Uk8uuzcTCMx+
YGw5H0Vpyy+l8WxmbYEkGaxtWuA8b1Pdt42BnB0VWeLSV5epFxuinb8auUAUBAWtkt1m2T2DhMJV
NYSfUSEutV15TF09PCcDUG6cFWX56iJ4Kg/WFPTLiXD45mUZA9Xsci9Z37ld1euoD7JlJMDGKso4
DPrhazGuy7PRJF7tLX4FM911zO6mxXT22Tht5t5nyVjog6iAPa8EfQVNXAFodeEseWO8eDYsZj2H
Hl6wPTSnOKty+NGhrocvohRQJGpvlc2VGYkTvt2Cxsd5yKjgcyK7QJ8aPyMAghGj3A55v/h+LJMw
9+N6G4cn1J9p+qDqAi09Upnsi89A9AK62u5ynP0FCN7rfWNHxtRbt9cQm1rkkgRtxWLLnQ44Nxca
HnhO+bA5G75Z3XaBfyNVh6ODen0RHRjErNXNZCWhT4R4Yrpd4njlu9z76fSzWLWM7ZE1HTvER/gn
F0vc4nOohyx4kY5tVc86Cfz5NkmtMDlsedDmh7yYZEnOSyhQN4raJgtaMf4GWNDG3sN2Cev7QhYb
tO6qsIfYzeaSGRnfzL3tEV8Xq9KfQzR8SDIjSiZGzePmZPnBGZQPr2AxKyi61XldvMHCxNNBh4q6
sK6COQ510UMCG+nCGFQv+UGsASf175f9P21FARsuWgzvohd9I81nJrbqSeBNljZ+ePRgSuDrbbp7
jXJni8Z5wCRtoumZ0EVEQTkmP35//X/46ELHdwT+Pkhz/MuR8NetcJBWmpdBOe3aC+N96Bvn2jYj
zaBTyWMD2fZPHor/sM3DBsPK6+JH4lHl/HpBr8PVvKXA3s1UgKi9PVofXEquGbQFX8Zu6U+JvQFo
MdNl/j+Jq7Jr1WuDocB6wJzTI2IxKSkcLeQAVpH+KazijRTzcjY4DPIcQjF93Bsc9UaKaVfY43cd
rpWdlWBKEK7ukYKaFAKhp5JBSi53Rbpkp3qC8Rg1C7CvGpztAOtnOJrREn84qy5nwa9nBSe1QBjq
hpzaSrw5FpnQ14ibRwGL0OnIHyrmNIyA7Ko/ich+FelcfrhLdYD76EV+iV3Wm+1XYqQ8CwQWu6yZ
pwe3HCyz75KJGs4x/ndraeD9LAXubJHos57J/ppzTjteBgokySBeY92v80vnbkoeRg/4IAbCLo+V
ZRJQUCIIzB9u+e9r18WbTYVEmPFgqEB+XUqB67v+lFzueNraV4lB0zFZkuqQ+3X2lG/Wn+Tyf9Pt
o1kn/M0WtmsLIqjeGuRavm7G1LIRklklLITEoUXKew/yR5BuKva6uc6OlSzT+yLU+gOCG3UxWzTW
4fcf7a9rgqKFskUoiahKugLh35uPNkPmJ1tJl+cE1vxYMh2PwA3W599f5e+yQi4jEZTj4cE0mgXy
6/NVHmyGWWfdzmqW8N3aVaXcMd/1IK6U69elLIKTRxlzHNEGcUibAlHFImrYF9QvWh8yr9NITAqR
vQOTLN/9/vZ+3TkvDwEPUYpGfP3xk4Mn8OvdtUFhGyfh7vq5Sq46N7D2C7PtI9KM9+moiz02/DJO
Op1dQ8c3T//51ZH0IupF5+/5zpsSMu9xA3RGr8WubJDpfigbkAmdWxvOtrTBGyHst3pCcBbLVoz7
3t/mz7+/g1+/13//ftu+ZESQfEiG8+X5/KVeDvB8pLxjEUw1IpDd0CZwfAZ4Lw9N66GxKMr8ZK9m
2v/+sm82yMt1cQvxKPuhR3B0vI3uUl3j2fAkUUIUqsn3EOug9qQdRdGkUn1LlebvLQjE9y4SKXdX
L9m8wGLLdRmDs2ztwRMukWO/vyuk2/zc/9snf96WxJLkEix4ker+TRUM+dGQWdHtDJP+tFPBIxYP
po1qUY4RtVgPN+uiTdmGiTP9zh2rPcht7BbWMcg0/ELEnvq66ZHURSk9g4BN07Os4VJ6HZzBwfvK
DHTAMySD6RW3aXER7xFV++Jlbgg/2VBLtVAFjzyL7cFJw49FKtIbn20k2WsLiIKSNvcfMgA2EFDO
8h9uFmJ/YS19AQ8+y1FGuC3ehJWBP36oF+Q4VpZ02X6YA/tqBq1d4o1MzSVOtJ3Efe3BoAqCtf3E
+EXcW60MGIZm3tRFQ83Fr/UUgIhhwIJ2VgxJfk9ySoGivpX2lWja0FxRRrVMntHtInTTrfs0NyHw
+Th3gBC9g05qV69IiwHJvaneUyqq/gj0PJgzbf8ApxWL45iKKvgRdBCKomDxug+eRIALoCV4z/hd
gHa4wELfbULcq51yK3cDHrCYcxaGAiu16i0up3F4XlzVvJRJbr4HqeoQVrlV7cau6YvvmaQqvGJT
doJIgQC70dov8ysneY74jkPyWThptRy8LSQ1U5WKAVMhEp0eisBOwGwaud7XI/OBMVggVsgsI0DW
mtRzmHn5x9xnCHDAX9C5HS1Z0yM1dpYTn9Y0zGkWG3eNyhrDPEqGSmPjtIhB7z2/qRktwOgso7nd
uDM2i47pVqvyl0xt8s6faTN3woCQRoMgBSsakrHvYphL4XHz/DrfNW0L203W67ZLMBPAKLv0IZ2v
I37EM5X9t3XU2wcn4TuLptlNrhAHwE225nWQOxRbgHada4W8xNIUHwJg/i/YlobOThVCfLKpV75R
Xq4dqrxq++FpP32BgjfUsRaLXK7WcoVUl1m1eu4t3X1qxlk8QsUNH61yFmUsVsWABS0XQndMMZDY
MLdZ6Ca35W6YLj6eVqtW/4rf5X8l4r4MI+jLJPPajaPOrg68hDxnm36ub9TY7+3WTafr1JloGCzP
BPbRLFaaHrJiLnz43TMj4aJqs/tp0HqKVjdv6Ef0slwVQda6Ublait8yBiI/KxJkdJxPemSVJug/
d1uS0a2ADndfvEoDVrpkHc47GkV7Q33VwDOb2gX6erlkX4JGkYbkLtuIk0aug2lfibGBLDOBTvA4
x17vtSH18rz2HirHTmvralrtzCLOvlyLaOAQeE0sZwPO3Dr4cPz8drlDb5fKI6gmx/KoBOS5vl0K
gVxEQjCdNkVLF0mNaOXotHiaRJRlEMD04Dkmvpyl9TE3LJZIWwbRT2k3qKXRFNkv9HEQm4I8UXea
bxDKlRi86mTDJRrifig8+LGbSJhjMVl6DsdqQEiY6pBgk8YEseOnoo0mPvOW15gPNx2WZAY1dT2p
qCscHBf7KrVf0jzQOaMvdLwU2oX3YTYlI35vGEEQSmQ8WPbAQ4x8KxitK43G/DNEepj602qqb+Xq
d4/W1EFAHa3V945Wjtx7b68JurAtzao9Xbn/DkU0owErqPmoIM2Gn2yA+x9DGCYvlVtv4H7leHmu
y+UDVKF5XrEE4L63Nqj3hJ6HDBjzVPoH4wfWJ+mmnMWD0jAXk8xVD6nMt+rQFZk7nGwl7dshddpg
72HTGezdtvSZnk8MJfN2ct6Fbrm4sd8HZouRfaP/svU4P7UrB03UTNKseyZNzONxG0ITlW5ThbBb
Ir+cgiGDKhw24lqJbnvA7aB8EmImcbItFURMPfQu3X2ZpTAXCkzFdozhFPx4t7VOaqgnaHaLJ+/a
plDLAXAgPcntsvKhS6bfXOmkyGuhMp0RIukwrspeOreShGDcyqHLQTSlRLcOweBxChtyDKNUm+3R
mu36u4AS/ZG/wflhoI8jzGGs/CmooATBzdZEQ+ZJLmpOu7zN4A04TSwyL8VZJxMqj+ayz9/JPPS2
a9QgdjwqRiD3mOIMya7pFAiSgPL6DgPz9QPEYZQj9HzLx4sSoD2vhsVyQiS+aoZJEPqx5acrjE1L
Gt5pgYtBs+44zRjJed5+sIfKu7BIaO86E0DtGqcMTeJWqKGPxlZ4V+O8+Oh8+i5p8Hts4JYfZtPo
No1cPM7t+5Gddr7JMs88oEw1XrxhfD/tTFGaarekAdoTVaTucw2ndmYbF2ATUF50yI4gkawgP/TE
cF0H3noWJLbb8bL4jXvSfcgIRdkX/eqaucGyC6Y2SZjBjph7O63M2DxkZs58Pp6Kq9CbHjWGrQep
c+8DhBbr3cYMf7jaEJhBeTccjJmdCfA3NY7j0dr0vpwb62YekzY/OYnuCGPo3+WJx5nRTSkOiJ25
rcLafK/Ksv0ou/mhnzz+TAVnhnlN/oeu6u91tQswifEkPaDt/60BHhsrzMuEIAUtTblPLz6sQ7Gl
FJi+dQ1SUO/tAR9MTfgadgyD/Yfe5tem7mcdpyhnhUsMBsZd6k1ZL1e7xGjIIhk2C9e7LUswPFh7
fOvHURw8Ly/+0F//vYwmvgVvBnLeFCKOt05WaLqDWRu+y3rp0pegXZ1dLcflEPClY1xYzGypSfn4
+3JVXmCdN9UqZi34PZFeExIud3kKfynewdn6qUArsjNh3t6U4YI23IjpvIYuXXbP0Q5TpIitbEyA
oSGPhVbg7bKw7e9+fyf/8POdAMobSRL4s+CG9OuNWDVqgjzJuJGmsMAYBm8fzvN0mhx3RTQl251Y
tbj6/UXVP6wxkIaLHwjcbIzr36Be2pkQ59RktqvSTN/wr3Lh0Ew9oYgzLJ7hMCDcQpgHJoQGikG+
GyVhtn7JBjtRRMAMeR1vrd0jih+29NDBB3J3STmOt5CuvXJn+z0nuzMH83DQrbQ+CWU4W+y2fN7W
FlZbBmdn3OAG6iZUt6E7NTKuB3+oCWDsEca7ZmomwM1ggQJcObCWYK+mccBEgLgbwpK9OAWUNcfQ
agwIJy5O0SzyJdk3TM3+lAX493YfdhspRwC7mHEBzvz6jkBi/Er2eoZXXdk/hMzos5W5eEP8/rX8
QwuF2xmTIPpqtD3qDayAjjgYijYZMRyUikY2cDiLcbbaj03zmDiUZhBO8OWM7B5d/u+v/Q+fPV/h
ZfTEkoB59wZ2o8kXFO1MXvnYpsh3UmQaYhk/OKWzXU9Z/6fosn/4rQHQ/iWigREMBii/PlOFQcNm
aWBIWasw1niT7DU1GdqtYEDd4wd7ia4Bw+TQ+0MD/Q9v8y9XJrPh1ytvsqzLANsO1jFNaeoSgZH4
GM39/nm+8RH+uY8GTLjoiDDj4gt780BJyPRgTvbYRaBiO6V85LeqV3qHh0b9PJboBwErX0dDBeVA
xEax7acoxlNE3qsMzzg/6Kuid+ov7uQGfwBP5N+/f0/+NIZF2EiQTvhm+ysbysC8L+cdMjaJondo
ELnMa9820CZ6/TV3i9HbwV/b7gt7kcSk+JdWNBlbCBGULjNDIo/KPNKjE3BC+tn4GXIh2p+hs5w6
xno8r3dGrAW2hAkU6fgPT/cC7/y6fwMDXm6dIRNi67f2tt0i26pcvGUXdsJgCqSKY7tW7F9jK4dv
wu+eHIR78Emk7q9AtsXX1nWWZyxvGFZNooY88oc7+rlTv7kljHwutpoBDmzANL+uK0itLuboetyF
IdU/ktOyJLrUUbzjxhtOJN8y/Qnb/JL2jKT5A+Qtsh7aXuMBIue8+EBK0Jjv4FpMj2HdIC+YU8HM
hqrRCzCaYfhzb5TMvru2l1VxiJEmwu8MBgFYkz2tl+uuoCyWlX2bB6+AVpXNkJ3tEd0ORWZbouUL
E3neaqwvSCfxLaQqvLRokhjSRNO0Jk9jJfG3wRUkfU4oq74YLJNUPKSj+sFoTHwqt9RBfhp2Y0U/
mtQ4Y8yYNsTZ5gy4UGDXoCOkoKE4bbMv82svrbz3Zb6M2S5LVP8pY4r9pKSu3F1VT13PfAwNeRmk
NrACjIduDwW4sq4VrM4tdtPR3bBK0WlULjip5KboPLiENJ7RTAfrxo5yKiRGifBuBAP3z8HUb1A6
16Lc901/Ic+aEI4uojssL2ClTBr/uLpIYnfNh2lHt93gkl5VTlSJJtmX6dh9HMMemuPo+q3aVQPT
oV1twvJzCo2ZwhWj7L1luxO52L7RP2ByYzhVjhNafbAK6t5NtVmkuHZLhLJuk10JMeo+3IBgIxDq
8oZ+KcARXrQtWec6g8LBfgwJfFlcuUsaCzeVOcya/8yL/rIgL/50Ab7C2Pd5nv/mzN/SiwHmkjFq
tDN5DN1l3qcOHkUtytTzfzF3HktyI9uW/SI8Axx6CgRCR2rJCSyTTEILhwa+/i3U67YuJtnMvrOe
lFkJViiHu59z9l5bSd3xi2f09xMFBiAxtnSHDaCSnwcnKiqXxWjW5LzIXa5YfzJhbj2F1x3XuwR7
0Ixi+e8P4e9bOzM0lzOUoGf++nlrt/uKf1536+ZEOnHcOczyubHYX4E5/7B9gj1k9MFqRSjxz/b6
r9ujRphJ2xhc0e25ReluIIzuI8riSGuUl76gGWRSqRw4GYYA3XZ68/eP+esI759f0iQ8js9nsmtQ
Pf+606h4pPHKIV8Yps7Z9r3u3mh9vSKI1Orl7y/1hx/R5FbAEIKSRACy/PRSkFBy7uB8UnuZ7+Me
WRvpSTakQpfK0Iyz9uk/f0GooOuPx6QHecuvL8hdCxFuReCPk5np1mG2sA/psTxglpjP0hrTL15P
rNvyp20bSY5gpMOIhRvWp0tXVc5WS+XJFLQoKUZLd4k/Rsc0aPpiltBazV122Ivnh9oyFUzV0jWe
lCwlzMu0JQmbiLbjmghqq7+K6X8rZFlhJ/Ix+PR3Kd7gdKPWIFlwXLsYnIj/076aCPxhNZruOj3m
Koii7POqL/q41Wad7ltEw/zYAOy9LgpgDULCQfFsM4qO06joQVum+iEX02J+8dj9XsNwazVQjpjr
jY75xK+/WUTTsS8NNLTQLmK/AZaxm6DV/ezCzKLHEk3kgiJl+PtC+cOzzlVZqASEG8wDP1/Ka9ee
+xatNi5U1uTC7Oeox+nyRZTyn14FpRJzTh719TL36aNVqHFw2HW+VdnLbUM17COvqL/ALK//l09r
0DJw/yJjZNTMBfzXV2ko8nu1DTFiNk611eai3oQp9DfoEYAtiW784gf7wwZCvijPNOsFLOjnjIvC
rFVzbEiCbEVpYq5Tkudq7IqtZlT0fv7+O2lrw+DTh7NdfUW3UnCj9fq0W7Fl2HTVitGnf/WNqUJz
qlvJPITz/5DUHYYJTbFvGAUwO+nkDPUvFmBiinmbqRYktmjIwfd88ab+8NSDOGVj45aF3skUv37j
w7K2lTJosl2khNewjeq9M6fVU6fBn/ctdbQCpw4L1avTJH1lgZPbIvr+q0vj+jKfvhuKBIZ5FJYW
v/+nyrLsICwnAwZ5twft6NUMWx/xVIl75LWAHZEjdxhtbEPRMI9M04eDs2a+yZNY+04TCB9MlTlO
9EWB9IfH2WHkvIJCeWOskF+/m3ZoncLWSc9ETv1WGtF80FsLt9gwLYGbcF0bkUR88U38Xg6uUhTG
hnRwKQmNdRH960R1csXJpyhGPlwu6SEiOnujGeCUmA5I3+acC5Z0UM+4ntvvf18Kf/i0pCxwZdDp
QfEOPj17MGeVJnXB+o1Vpt7EDF+vFYFLJaLA2c9m071zX6ze/v6i4vdXRQBsa3xSZz3DP+8rVVJE
a5eUfcWqGgcrfC+6K+5sSb1BEe6gjc66fvFj6TK8C+ls9EGqQqs7S1F2z/YkUi6vmDoBe6ixaLY0
mR0DYVePPZj5xpjS0K61K/RohGhkjvERdyZ7s66FlEuROZnbRRoF0nD6NcBMx0RgK47a+QKNtf3i
DvH7boMAgguLik6GZ/1zYaRgg64rh+6x0g/mrjEyOLfCaeGZJNXh79/rby/1T98UESMcYOSwq4z2
38uI6IQijStn8QvRPSySjIGwWZlqcWz+pwuWGwo3sbUvwvSMkLJfXylxMHNoIwUoM51kM2oyPJQU
YEBRIApOrRYC9KrbO6Bn7fbvn/H3DZXF6hCNTFcBNxfv4deX5mTQTRCVC/GPS3UjkbA+NI5V7Zd5
sW7yElWgsjDRZYqmX7VpW91qsTSgzEY2SQSyvWqrdef4+5v67Zy0eFMMTnh8USa41qdzUnULveJT
L346WeEldnrrZEaZ/kXKFY4nPtsvGyaFCzLpVadsM/z5HKhlZr0oZCWIoK5QA24TDSO239l1LqB1
js5LZ+fVC+a3Va9lTg1KxTIdmZjrVTTSULOIERuZVlOZx5zHYFVibMLwi96rtJq0AIh/6VwEHecy
GDNMyYoih+vCaTu5NRM40x43P4kRRKRgrnLKnsrXpGLFB2OUAjRAFZEHqCBvZtxIJUjwelvIZqsN
vXNxUxmCybIlHAw1g72KlE5R4Xmt6rMNFtz+tdU0VKCiaNA4GXbRgz6u5uWjBx9v+TAVY/WE582o
jpBTmMOMTd/iB6OZ2B7GzBosz3LzdD5giQkZ1bLDK5t61Pt23zMYt+8KZ27CzRKxFn7qcjQfXTkN
P0ynWsp9jKPS9di1asSHTYMlhF2n1rc0WxmUNkiUy00xDN07zgPxjQliC01SiYrOw6LBKMYcQLhB
uAgZGIkiRPtsK9GHaUfz2giSCYMiSxrfE2mIFd4k+1f8p8ZPJAcYawlzz2j9ZbUbWBXoRJ8g5fLC
4E9Lj0tKBpZnochC1qNH3T0DXxPHH3UrLao5xwc4IHqBBmaBHUA72lLv2YnFVXwadSyArVE396UJ
rQXeGDrkjTl0aFvHrlyeyrpUH6vOWCmd0yo3WVgHWIotpsAe0lMZ4h8eawgB0/gdbtykBvB65m84
bRPhSVkXj0ovLTOIs85RYL9l0BsyitTC40EBxhQPmH29EcFvvLcXLct2vQBBBGFCbfY0vMn4zGRN
WoiRqrJjpDu5yFpkjCRFZvNEdIHTiZ9G0pEeFTYlzWGOYakA2VUcYqtUjSjl0sTF746iuiDVA+Fh
cafR4LZmY+THRbm274pKqQ+yA2MQIGsbIW2mfW9swrhUDU8LIxs+YD5O7zVTfv0Mhtjdqr3VGkE/
NxJOn2INtpcmRvPSsLfdVNZK8c1j2V9QIZXPaSzFQ48+o8IaOoHK6pW1aTOKxr0DjxE/pO7kWv5I
O+RdZYz83i7DCCovBBdAxhvgwVlqCzp6FKf0gJNxdj3pSNPcOIyacWu2obJpNDow6zMjHnWTUXvT
LPI7NU1/KDJdL7y2mIdsE8e9+50bNAkA7UC4WGksK+3UNPhihrZDNd6MtiO3MSoAfuJZqXK/5FKO
RN1BHU0IcsMAIS6k+8OExPeSL3SesKzrBlomodUnDfLYx4xrj23Aigee5daKs03VO7L3hqSMkRUY
Vq0AvHRxTwGZGHC3R4i3Tzl3zisqmrADtFwBG6UWiL6KV/tdNsgeScYPbg6HbuRvJXTLXGRggo2P
LDbschuJ0n4sLYc+WUqL98RcE1iejZXyjocsvJOM0A+lzBLwtMDrfEfnMSSaXB9bf+7sWG7+flT8
YQunSFVtJk8qZvnPmTJcs/ISQ8ToiyLV3zv0Bz7Mqva1quIvblm/H0prr0Sg37UQptnup8oj6bIi
J8xt8I1IDpuMp3yHyXX56jz+7e5KSw1/jktXDREskrxfz+MuZEjB3B6ZRD8iHGh4cL7l2gIFL1Sc
I09VeyNyZzjVRj2Dba7kK5Ibnh4S9/xcXUcui5D7aUY8JpCi7dBSvNaVAgmMBfll1M1vlQ/vlnsu
amb0xusU4Nd3i3ymypWwHf2YOf9GhEj5uWw66QeNHgANILdAls2gy6MiusTJVJ2G0ej/04KXN0Gr
nMkjNxhN/yzkJSVD58Bk/sBATdmNcwhSQU6vutkZV0OPWfvvS+63+np9OepdhukaP9TnzzzBy6gd
mwHeEA/6VaQWxftkLNkBiwJ2JzcJv1gSv3VkeD2Ka4v2vkUgy+dhWsYxowCBwt+kVBJdX1ETPFWU
86VU4ygI3dDGwbc4dy1d4aBxQg6/v3/g38qL9Q3QskOfSiY5HZJff+QKucW4TBis1MquNkkPyhPM
oP1mpunHkBbjyxQb5vPfX/P355rX5EpGT8EQyKrWhfevEk5VcqAYLc7MkMgFutlJfcB17iJQjewv
Lt/mH35QTRMc8CY1G6nk63v512uF7qzEBgMQny5GkvgJqqUJpr9hvY7wdvqTHQ/tK/2GPNoZqUnj
2VLxAC9hyNnOdmfc1XHUPydKKu47JUIOhg9l6XeDWWuPlqJBeZ4S8wo7VHirMvoqPKlOUB9lNgKF
VpZafV9K3SCpG5npLqd7+FjWbvwWqiJCm0d5fBoJVL4sCcCnrTCA53HlSYsbJ0znwbOmtrQ3ok2X
3WiZRbJJc9JsAtmk5dtswzwLCkWv382Wyy2Dj9GgTjOQRnWwMGsiSwpV+KOK83pn69Hwk3Y6XmrR
LrCvutFtosuAdEveDkXMbG5eUggejo7aypcYDL/qFvzpp2CVWVSzgh/jczXCvLyzTF1SCE35awGl
4zwVfDplGNHgIe0pv1jaf3g99gx6tdR3KCf+kTb866d3dDeBb4qhGlktBIDZCBUUeXZdQCCv8g0L
+6vU7z8UHZiDkMI4fEBSC1dD56+rLTGJoFjwm9fLcjWxj3tRDQsfiVT7BsEWpX3VahvGn+m5SSfE
hZTSWJmsl9pV5z2CRScYUlXfpApIiC/2tj88djqtI0uj6OV7cT71LxQ5Om5pUBFJbUqe9ZgBXNoN
Np0ry1q+KK//sK0gvObZZu6KNuizIaEjI4B7gc1ruXjzEynlue4XFbN4jPldVvEuZGj/xQcUf/rF
KbB1hCocr/bnoJy+SuNEMfmEQ+xilJKzZYUnCHqxsa0NMUA0asMo2UKNEM+xVLBTumGtelqHDHYT
J8kwn3kiOeYISLaISIjAsdQOQRioV1L5jDavuzdpvS1+0xpy2i6FdK75fxp2QD+uDwYzzeSurtPq
J+pwhC09+Arniy3td1n/emkTmoMZjAgpfspfF9nAgzuFNPbIoeybp4RG1JamdDF4tQZ1DNwJrChD
V/xoQLIIXZ/OcKZ0Bo4bqz030m32f9/O/3B54v04tuZSb6vqZ49Lo9Whi34eeV5ZZwnXWEZOHtOw
6IuaHpPy55J+9XlxH2SQhf/581yywY9K5vk4+mo0J3vIGxWcDmTStzOMAg1bPOpdBnpp/LbQ+Ok2
mjWRtDf3RfSWTnSswY7o8SFpQiJmjMoq7lTuFvZR4sRHZ8mDKf3enqdbGkbTM0FXKrzuZAT4ZLSx
kqCAiEOUDcxNT6QhLAaZkVb1g9JX+8jEZFONq2Z5h6U3PduzG99kOUJyz1K6Ntw6qopMPx1D+awt
NUKKzNZk6TPSt37moczJuopltHIhUrAFf/99/umb/9IKQc7JdJUznka+gXv81wUTdbaTwlwyfbTs
WkVCCz5ZZQnBFCqoJZGc2tozPTlx5ygm2D1IyU1xRE1ePKShbd1lA2TnW64erbENGRzCCw2nNeoW
d/SGWCKaFC7vvg/sVrrVvW2nwLY5UZPmfxyJ/xFI4P+NErCGC993zcdHd3mrP/ME/j9MDl6vJf93
VIC/fHyPE0qa/0khXqOG1z/wv1ABzn+BaWSL1bR/wrJ1Hs//QQVo4r9Qh+GzYeTGwJKRyv9BBWj/
xa2PWaCgob1qj/hD/zs52AEVgF8Kpym1MbM6/T9BBQj7nxnzv1ef0NfbLZMxzE8Y/YxPt705yhyF
wUbpr77Re7IHrttpcfeWqz+SKNce5OzykKYqfAqiKCiN7DcJG89DS/rclKr0E6kTBqu46aZx3lUj
u024pkUTPuPaaM9ggXSP7e2yVGZ5xSwLWmXKk+Xi/VAQ6JttdVi43xoDTumonU550+7rWINO6AI7
TVFnV5cmqi5KmeJIpzNiFt/AQH4HTrU3uobHw73YLVMNpPCxGLa9EcT5E4iwajoN7lO3qHszPEYj
HpnkrDmPmVybqersSZwIKvJyKG9uvaqAze9u/Z5NFBfRRbWy0gu1JSiS4qbDp6GKLHAQQSXyCeXu
Yc5QnvdbPYxOuLvZ0Gc/hb2VXwQumi4jVcdUvqeZ+rhwdo/IJoCteJMs9or7MAIPYmJ+nTavS0lP
m2SdepZQlQYvio9kEVyQzjZWsrOtd5zUc/8UFfWOr3EkKcZNLhM09O4oVaxqBPF4rfmhRMpDh35q
M+MdINHooYnemHzTD/Kj/J6j3M9Futc4EmdNYDkJb2ByBWYMurVRL7FR7xc1QjnjGualgopM0tN3
QLS7gp3GG1D0z9N4ttXxGngNAiRn62TDD6DDU/ZWEZzlZbjKkaN7pZJshNhhS7idS23vDoqvK9cG
WkifPJXuwOmR3ka87Cq8pKmsDzeNeEoxLvSIZLGb5d1xvRmXw7CFslV6Ob6uAzFv5wHri58pkW+G
zR0aPN/WbsKSbp2NS71pbiJruG8ckgSkCZ5VB9Zfp/ydMhevUxWhHrLm26hyTnCdc3qKDqkAy1bt
FhefJbePUb1rYRWgiMtegFB3vjArH+rRT039MLh/bEQ1QJB4UttixxjTb7FfNcNzjbPz0NWA1s1s
Qz4yVq2ZuR8lzMr8GQtB+9Mmv+QAVcszuxIyKKJ0iOLX1nzRrf5nCssISdKmbGiQdRWpbwlAwFfK
zM2Az4D53YnYWs8oT3N838hxI/Hm9+YbpqbHJnL3UQqsq8d8pw43LflCXuWcMQzQ+tECi2CrMv4R
wzEgZOK5E/19mJQHgSp0WJyNojdXVDIB8rrb1kaQWueH3FD2oz5e5kr97ubmazxrrIMXd9lD4gEi
AoG1aA4G09UKMHy5qaryGFUQbxxxGrByeRO80EI1bmZr2DtZeBsOxc84MvlZujlBR6xprO9+swjz
ql+G7s0WzXe3qY7xP78GPb4YocOaYzgpBq3iWB4Z5r4Cw3x2HR4PxdR/IgP7YJDDrdUZXAhnbBBh
AlA1PQklD/om2qRRcYP4I1An53bqFbnFJlf7pCOVW22c7pF1vLomECha7zaRYrqgEHQOccW9cY5m
EmscJdpC17+ebLfaoKZ+nHmQmoldQYVdi9m+LF+XOkhM8yXLbrIx2UsoDewg90n3XQshIXTFsqEn
gVMqftcceRXb1HXjACW8B+KW5TYMDKiAPuaJ5ToHUHzH/jluNKhzWskzTcSjxcQgp70nTiK35X0V
K+eETsyB7dzYyfmxLzN/4dZ8IyP7JdQK6Q2VcZ9xz7GXJAmMjoECeAjpqWF7P8dQSaxZEDUC52Gy
ogPxqv3WiuplT1xKERCmYW0XoKdHGwc6I5PkWybaU+W4aJaZqw+VAjnz7FTG/GAW6jO0lBuMC6fU
Nq+0ko62ceoVGqn1kHyAK7pbxtDwsLx8kBeR4rshg6Cd03jvzgICQO6kx8bAhFkQiz70pvKqdy79
YprRmT8zn6eM7xEyNikBKoh37JnHyFDCczguzRXlyuTBLYfzaCDCM0Po1x18JXbRsrvqpLFGXdGI
AsEaOEgMPTJBhoNwqspTa/3RxutxSBEaHpzOte6V1VZkN2RqmOSnhnMYvnRQvHBITMlT09XjFvxY
fcvCSIO2i5KzDU4E351r4sg0qr2V488iEkGiOVQk0sSYCKDZCjkCCUynGX6xG3eLWoIfTeGx6+Nd
xO2f/ey7qY7YdlJ0n4Vp5CfAZBk07lAGTd84QRTX1YHbKAz66kfdRfeIO/c6TrPtLO7IK9LPodHR
+GtqXNHsVzeNnax4OdcqrxpURFs97ob3WHE7byE6TjvMNBm4+Lsmu60osVQ6y4bYeokYdemD2XpQ
zIlWT2qzO859g9nnp76eepH4ZpSquokdAWtSL45Z3U1IPTd802gxYdtAPs+yA5mXRmD1S7GJ5+y1
m2IVMyLjYcWNn/MI4ZSqn6Op7g/GbN8nJKpcDDvNvsO0U7waP+0xzIDAgjdwUHRP9WbWitkzJEx6
0ue0HTwxa8uXz23AEu8Fhm3PiDRWrbUiZqr2xjSUITCJoPSNGrSOWQPgLLCzk7GE4yzkLLsuS/Gm
a/m0M2sReW0c7ykRH0ZdXKOjQNhSmfLcq9wP7CfoXzhLo1n36QQsOPfnd5HWPVvElJwcE2+v2jrz
PrMWg1qnx9svL/O0YxjYJMvPqEs0rCYNgDSreV7K8sdgRbfAhdSAXg77gMgxn6WPetICVpsvcaHd
Loq91fVy35n9g2jwuxPmJ8Pl+2Rn3yqqkUSp1zDQTZLkO7TLO8vpQXBuQ+M8TQjcViNbZR6T1ty5
4JjjhP6BNm6I5fLHNj4uhZNAaOp3eUho1iwvlZkd3am4jvC+5eO1bE1S65QrbLS7ULcCFLaIZLmq
tYYWKETceoZWX/Hdc39gcgf7sc5L+7UKWxL6hiWKmMTyEMTqoF3nCs3wtoC7jQ2EgNesaFzVX1Qj
PNDod3ZZJODWl/ivu7hSdK9D3pwEnVzUYsXHICtYWsjgejuY+wgKOAYWOIe+2aCnB2Jin7gfW++4
OonGUkMa2w3RHHHUqbsKmvgtOinOxVhU+bYdCHagmFIhIeZAMwuDpNmBCC+9FZoPxZQz0pWrMcJQ
7jTglrt+XMw94RraGd1r+m1OFnlXAUYL4P9yR2qTJbw3IK6Qb0QoKDPfVMfoxPj1GhNYdpC1qe5T
4jKfG2MihmNcJc7qkAz+rJTlvkZD+JAus3ZpXLM/tkZn/iw0YOBVN3a3KJzfzLHkRM3x5lw5yKg9
4nC4zYDaU67Sgg5V75TJg4q5+KDz0b2BhB7yiriikENtHgjpqfe0/mVQQSTGAwLxmPhRkBqAHf1R
G4tjkwiODlvqM/AeDPp7vdb3ExnbRzLlXkRLzMNW61TzmXifxF8G0gVbQi1vXGtiEugWa8ysFdsk
StB7ebSG3j0YGM/5Udc4XkJk2P5g8mp4IWju0NBcUld/plzFA6O3+VHXx5G5cLFwUaxn+w0PKNRC
SXYJm1Pbg1Eq+stUKulL4+aEmGgmJT78BwypZV4PP5a8NkhcUCjw4+6bCT2TDVFHrqn0xkVUzl3i
mjtzqjovwvnYwIaWDaZLVTnKaICqmkzFjm+SvGIau2Uir4BTPRnZtBmBTYmpMlhKwzSduLW3GzlA
hCBvHoJQFn6jH7HNNcAtKHPOiaqd8VLdZMTYHPA7Pzhj8ajTKkg7mE/GxPZUPXC4HrFMBXA7u83U
TBBBo/QVwC/9EEUjgoaoMqlCLx9Thks9zFPZl75tYl5z2S89MpMu+JYv2CMPbvvGGmTelAGocq3o
qcom0rdCcLmK4PqHdoDRW3xMHfRWmUCGR58ZCEJkPC+jKoKezG+a8A3ERefdnSxCQoA+e9acJMd0
NuoHYJN026bFeFjypAdAD5fHGin6jHQNUQMGtanT5pGUXfcuy7Cml9Hi+F1uHSH4bHp8L1twhtW1
bHpcuyRjeE6UhZ6KdTyYauUY2cZW1O7drH2Dxenr9So2aHahWvqcKIFdtKuaw6dNHtRRdxaYx62U
W6Uraq9HAsT8Fge6+bOcyT50B8xtDsG4KAia9CK151oDsQui4Uff0lNzuG9vYvD4UK9Y+pqpKoQP
d0ROeRZfABXBmJ1U8k0201BFGzLlGXZzKeXcUIoTgj7SeMRVpLT9sVT7m5pkWS+xTWeXu3rnJW3M
CBLcJeSUTZtaJO6ExGgG+VAUlC0N41pOCxtyiZntFmJB92ai689qwxbRxhZYES1rLQxDqnmVd6UV
FG0ur2M9GRjrk5lREEh1glDGQ6GFotiKiHRDcO3GHvUd0OUkLx8nRXEDOuvxTS5gYzPZtp/1vJ93
lto0uw4XLOqCZXKfJVCdG0Qlw2OKsuLeRqO2V9FObEldgcPh5K75LIgXvcSDJP+nVNx78tJiX1a5
AcoM/SXFzSgPpDsWz2M9Nw9RDj1xIqPpfeC+cewWgOwqzK1220uteyQrpb/uszI9KrGTf7OiDFvW
kA3DzsCuOaOoKNwrd7S6l84U4X3WpNGd1iccTIDFuPSKMCkeen3Wvy2WwUienp5WepNAxKG7ZJPB
fwt9wTj8wWzIg3PKbLrK0MKeyIiiILNZqBZOv/tQSGVTJY1y+Uf9WDS2hFWRmIIEn5qtn3FNt+p7
pHXmEFhOi2FQw2FYLZ8ZOYcsmnn2B7Ux7tHVxy8oOppmo8dz+9y7JoZdgAXiiT7CdGgiyFZOkVUB
QvHDghD3MJHA0+Etb8TdpOFOpqrtzY0o54yvZuCgdlrXF04SP+WpYQSSRPYbVwzxz94YgM9Cxcmw
4FRLz9Ky43BHEh55s6HQtktvUyfaSj2fMjfijHAJlG1JJyAsoQxK2epBOsJfZNUm7kTyTYrLcfGY
qbabbKI3YXTWQ6E0N5y7Lf4bbguhGXppb9yrRUwxkyGJAra7R7IBZkQyvNLLRfvhFgiTdIRHNIAS
5Ctp8TH3SXc15CmI1WIISsr1AJi7FzEwDzI3e6lCQVq8DQ2WaN5UZw+30SekTMQ8xtZcw7LXsgJx
rszipSmKq9qUJc+6Gj04RpN7KlpH4uybnnsEnP66XIZTPlJjxj8XWiaGbXpDrz7DoD24fR6MBjmx
oh2Y3YvlSPRbuOly/TghivCSEQo58PNzJfLtQPq051KK6XWxoTRdi8lbBssW/xDPrhX2JBoMt9by
mOJbmnN6D7SVSBNBHRI/qAli3kWvKvAxy0G1q73ZwPHqRw18PMLji6g/OnG9VNy8cOd4eVpQate2
r2WW6ccTwbHKSF/DlhiJnI3rnhK51YXMeYbAKJOq8pFq5Zbcxo8aDMJjWSiXdhqbwJZAbdwCn5Im
Wm7dgiIrS+tryqsDX+UPwA/C0/tQCaIWwy551Jawbtjk2PNBOvNpf8zYztX6JVSW2bdonqThMPpl
RWXQkVrnT+ngsCFk5s6Cf8GFoWe7VJSnLmoDBHBUp2596pulP6mZpW1lHO/a0HKZfTMvXbICdUZB
v3BNzlKbaGs4Zz3fRmn6Ki3tOspqODz4k5KeMzQiUsRHweCQXFEZO04hx2vyMsPvRSgeQs+Mi0St
B0VVyD0+QQUtaNXeRgvQFtgGbC0FI5X2Iaumc9hjxMqy6qmJCPmunTdEBIPflWWy0wi6HIDL9/Z9
3+EuFtlyIYcOYVBBjrZ7iUJV9wF8ZHuZysivw9YMSB2k+eLOSOTUc++G1hV7Ni6rsj0ZCTRBralc
5GMCyr/hEiMen1W6QoGFDestWlIWoSWr56Wafmpjh0J3rUbVJk+DyBFXyFeOLqRwOhtveZKoZyOy
zj1IUNpomnbdl5Z7Qe9G7G7b2DsEDxsRz6eqDoMeMjmnkvlTBTHs5bZ7sVgHnm3fuxg+n/QREYKB
wh29d4fRvSYcfhpITVVjcnI7yBxnhf7TPaKSwY8k0Rtd21012bKzkui2gC/l6YN4minAiV5zr3QR
8X2VxaLSn2lJ3zXKbYHvrqyiR9J38p1bog618GVBSYoP7cJ0OmSVNvF0o8HdfyhoNiaOTo5usSwk
W8c2AUfS3opqTndpaa8Cscq5VeLsOylEN9AKj7yTJ87EC8AWHnnnzQV1v49mwVZIrFLAePBgkkcg
NGb2E5K/wFRQzoYuzUaC5lBoJDsR5gj/yw7greGcXG5AspzmbxxWqykoCQb6Quce3hT3CjXdjOrc
3AyJVl9zNbhoXXtalasbtDL6xhnT28xV7CNzyQ9tiLNgsJbvloli0NJIkZ1yxEF9Vt3STGOTbKZ+
i/imurUy8vBismFJa9IGZ9tmizjWZm2e55wY+0ohvwg/EtCUsadBM+O+ZMqF/FW7yS2cKUltPel9
hp7G6TbCrusbDp5dKVUXpoljXndrbEfJHmyb6bVmFfeOKdmv9B9DvfxzKvGLhJCKWKIZyiQ725Sp
fDQJ/9xHkN6QMGwRnKHAE5uul0+69S3BmnONhF6/jntU+9XGJtsnzoNcfSMPW713KnMteBx51JoF
v1iD+3MWc7ZzumV4KEPyIRdn6q/TUlcwfGeHBuXsxYz7OUhS5xVJHRfFpHmSNMfotrPx9iWEb33M
cYS6tV/LOeaTTvU5Vads44b8y55gu1Nch5tSvR4ArB7J9JNek1F02UMgBtygjQxUqzKCLOaBSC3d
5co751xUaNH28kCi0EHVlMuI33NgZlFDHRHJ46pE8YdG7GWjpIFJeHu6UCDThH1Gwdhe4jY2PaOw
TQgFveZl7bAjNWifpVrthYZDlCHVv17sGyTCU71mnbxkEg2iSeboqazafhMmvbEvDTemg8C1q4LF
f+G4JDpxmDkH0/pnrACvqjIZJA4Ik6xe0q0l+pbKL1bMo5oxoAjNNU2H6HF0N6dMlmf6dvoh67OX
ZoZJNoCGPGbZeCjIu9un8HC9nmC3jKwb1NLaglgVU/qHoxI0NIr+nK9fu1LwlOitPA5rioI2z8Eg
dL7L5t3VQtIrGR2SU2WO59FhkSehjeMMvn7hGMNGb0R0LLT2O6b3ltmj9REDFSM/8NjTTx7jUtkO
fcyJRKyP36er46XsVA1rbNG+S8d8I+3L9TN30B9qZ3xgGdz0hZVsaj364PYjCADojjpCmhMhoqcI
eROTZPrB7jwmQUkCGFeOMFAB62+01PDiXhkPyDcwRi8UlFWhX7J0uqFquLai6FkhdastjGJnLlG6
k6k4FlFSeo3kLgC1+Zwb6tElhsBXBJ4gKFiFR/uTTrXi+Dq5u6iouVNh3tX1S9wf7WJvZw9lRkBk
c03ZuiFIcRtCZeLst/KtLeGekCdf2ortyaYSm4JqmEbi1qmbi6GC4TK0W/QGOaDoLCAOFBKc6V5D
VJm8ZZwmjIcfCtyzgoUvx7n2gBHTlYCIWSXtXle7GzQO92ZXRAezH6+1Rh4b3N2+IearPmOCJNUf
IVAX2ueJuZNJR3oG/8G1vUphM6vD2w+72Mv1eZMTpt2oP7lu7wFPlQyN+q0yO/cu+mBKq2sIZD/a
QpVbjLOlp1ZRSMIQibEiMsfrWYlOzUxpVxN+1kWm6uEJ4QS/KpT81o06jD7sXwvJIPp/U3ceO7Ij
Wbb9IhaoxdS1jHAPfWNChKRRk0Yzqq9/y6sGLysb3YUeNlBIIIGseyPcSbMj9l572lXKzVZzRAb7
GPHNTtEqCAjo1PKWJjtd+9C8b7j8BvO5BU5NbPMSSdu2zEFseUWyjnr9OBTVgoqJOIqeaqmLo8t0
2z42EUe0xasHQ/rereejnuxVwNeaJEzKqpnrI4jFty2SM17+iN2/zXi4qMk5ilimQ/1RrCMDaa7C
5AKNmjvdeNVe6q8hyt3D1phWocMpoLN6vk8t3q3BwSiQ68DbM2x5i9r6WvfMR8gx2VeaHVWybWfC
f0gh35Ze9Mfhj9Q83IODHl7p715wUUNyld6m8O+iqNwkZCQg8z63cbsE5rspaB8bzQFg/QHNjQnY
/xxE/J5wyfnNADhljerkaZJn0l7O7qihK7lLMh53uidwPI2PZO613MlZRi2ILRsXz1oyhHv0CaLd
ujUJCaJtmcv5M8+BOT9GLHuf2m70HhswuEvDSawnp75xDeO4MtgSWSTK0DUfIH1hko3i8iZpeYcW
5S11wXZucr1hhbX6mtGRMMiGuma3CkTgbOyT2kh2rRX+RBWHpcVWF9H1XBC7Co8t6ycSxlqyT/LS
WtrutOjRqxOmSVvU6KrYtyWxRr2+z1Pk85aJiFwWpCnjqb/mWh6MIrnKjPTN0L0XRpEfpCi3Rm5C
g4zUETGMOEQEqm7GMHnNQeBNMt9bCSaSphiDNQO+YJEwalpmHTKk0hyPJVPG54zcaSz32EsCOlGC
Gwk8G6LHgDORWBXyzbuqIOcU/fjRsNUuc+Fw9vNDaaN5pXchC8/NrkIJFmyRwe/UpJRXdmScGtFt
gOjdzy1x9ODujHTequlLxeRVkuhFepcGHO6V0JgprQk5qjd2Z2/dqXoIoaTZCgVH/t0psaHQ36kw
56zhMNunWbapdL81Iww0DORQqLD+9jdR5lB34Ce4+ZS9U2b1y6Am3ahZCffJJxHR4YBPRHuX2lgr
FD2ZM3DgwPn9EzlVt9Zd7i6Vzu0XQ/nJ0vETupuBqIpgOWt+OzMC8+8/CVBguQQsA93Fy++Em2wS
uc/6VTGevEBs3eQrojGH4reEYUeL17HRsRde8WsTt9gTdErQ15pksDdfjRtHfaEDM53mrcjkRzwZ
F3O4CQ+cVYJOasYg18DAlepU5PbSTD8q4sUbGlAykjh8N5nfrVXG5ceYpvDRL97OjZ5E6CzCgZ4e
CApcNQEcxtZL46emBZgWW8z2cmSwS5/HeT+HNN9kPfrmQ1YEyaNMuvZSlYwMm7nt9500oi06D3tp
OzL9NKPY3VaaJ9rQHEhL2Q3WmhV+nS9ahg2sJ1MzPOZh7N5EBvyqkyASqNHdIXaqYatQqK5rMvde
qtSmnRs7Dv/MZuIY4atbj6K5d7PK+tNjK6XUGAdGu0Xy20Ee3Js5B3bmmvWrtlQ/UcGKcS2zkOjW
IvaXTp8/E2FKeEvmAoQYgww7ht1dcmqDp5EKf5lUxcqxOlZ93lsbxbugrB8zaTwHCpcuc9Y/8dSs
YTyyFys4SGtbXzs04NxcL+zS620NNQ84SBUvSnoGUkmXOCMxifAkH9D6tqs8Lr7szL+wznuxe3dv
C/Gb635JYUWfKQkyIpCY+uVBheEhihn6NqN3HwUMesk7vDdTXpQuipJ1w26sid846dMVyGgGxpDh
aGYg6TDCjocRPS8vyiB2DSsODEnDwnDUdRrG2/q0vMhB7eYIpXjh3rde8A7v48EZjAM4vNNcyG3m
DZKBwZDzLc7GLsmzS1H7AUVi8jia8Dod9QauaYKROt8Y68LbwVvdMDwdbjGDj+3oXEpTrEKDkXXt
OMthZCOp2eFY+Rk7gcnIUH96+a+0NFFhVPpLWlbUJcx/nRvOlbb0VwmGW/HA9ZaQxxNgO4TRXCyn
kUq1gM8qDHHnOvoaKmSyONq2zpi/a6D6EFObHx2LT8esqbX99ABgtdry5e/ixFPkHY67yrC2jstd
PieHyGcnBPeEXXdyzOLohSrxzrGMjFIhvYzESRViugMAQgi0Ny7SsjxhXj8ltRPy4iFK9oPbcWwR
Rh2TozdM06LqGJfULb9oHudvzRzAACbb2YWHGjgxlvdoBR+32DYe/Uus3qemvM/irmKqKB6BJPKh
RJS/U/+onXlJJsV75U57V+l7wLubhMFFLJpf2zVM7C/RU1ojq+haJr/I7SHCrVzdbkMoPbtgqqaN
KkcHf7GN68XFhT0ULiJftNSlcyGPbu9nJZ6+LvmwRBniMjPeLT0R49RZv5k1RcsqCw/sxRMcS/oi
Rus+jsY720xIkI1Xfqfe7FvKey83RjA9BNFnpDdpYd6xS4ReDcaWRA4QnLCLCqyqikYoN/tdkaU/
pEK35NISjrbIzD5Z2j3lhnUuWGG7HfOW0t6jKCYesHiY9GMY7KfU3oVVeR3LRzs3Vkr5N4WAl7BD
8+SSjpUeLs73STQe2ynI12KwPeK3PJYyVXoMZniDrRXfIxinLbIYYc0zSUU1bS7jZSpdU3XjpmmD
LbGOYG9z/yiMRizBPKPUKf1vQv1OCEMePZ2ujRnfWa0hm5qM7lTnsK3Jpo0YGaL3XGdLYpjfimY6
FIH7nUh1qIT7wLJ9BXbjzMDjQO86LRzc+IJmcwGutEb7WhI43U6roKq3hJJsddSFLIoklCSl7W1l
2Uzbjb7hkWM9SSlGjnpNUHhofmN4W0Bjem6b8jMOyuMU9T/4+74NI96aOk5WRJ+Ipa3llwqzq+G5
DKa0fAApy4XgQyoYUF8lpygj9a+ECapJiBa/pnHDWQc/OGie5ZjfeQguliof7Turto+j2dyLYSaQ
W/ZoHKKSXEjOUT3Xx1owj6zHgmFUVrxR6JJJIj+IxXobutjZ0kYex8F6IWj+t2LLuyC82WAWbjyZ
vNoW0yhe598e0wJFtvgdEjtc6tD/YJZ8Mz+6mrR67Jhs5+xwuoQh6Zjg+G+6jaCwNmz8h5Vbiolf
MZ+x3gRbb7JPWVXeM78j6SYnApZ4PiLkETWJHLeSsKbfFEc6Bz5uuiHUq8JkbVt0zSoxElKzGrJO
GJ8tOltNHHL1zHlv7MO2Nxc+shme4pG8+rJe9iSubVGrWJvGj+4tLCWnOBdiycdTPnfQA2vb+JyV
QiYlnrQRbC0ICTAAMrF28lAc01tcWd2wLUtsp+ZRtEhNRh8l26ReKtkw9+Y15WYwtg2Cn630e5eE
zfTXy6LHydUMqTOb+V25jZL+XZH9EhIa3LCKIWINC2eWroJevldyPLm0CQKR+RQv3Aa9hu+9RESx
sjz1mHaAdofMjQWhEh8wBJ690RXHaozsFaG73qdjmL+IlzlOrY8BMzENdvPHTrNTOo0FW4nktp36
VJ39p0YO6bFRzZS3NPzIQmLUosh4mzH2rkgRh4Rol6d4xMCRpXukwBe+qaMRIVBjtXTJCnfVEELU
2OwmCrQQRQw1USBhP0fiblQvaZAR6OH7e/x9h2SWu7btH0Jgpnuz4a3yrPjJUz6iCeI/FpOFxjEa
Dr4zvnlZ69+ZBMqu2Ow+zs20SKLyaI39nUqDp9bmIyS6KRDwB5iMLcgxM7aK1FIjcf7E9VUaKOCa
aN4Y5BSzoWSvVYoH0ks3jOYWxO1eLWSO8GFeE794b2fhbNWQPXZG/tUjQ4yDHwL6Fh3L3wFGNlFE
B1ttjWHb5PvJa1AxsI3Ni/PtjcjqTSHmZZI9a1tvIv2QMhcY1rm7miS9rcmygzjwmcmIMyFAnJgd
qTK1DxVO8QMA0pMI0ImF5vpZREvQ+bfNe1kxer62whdPaSviB2nyiyJONQ/2pNKfIK/mHRlGxk8e
FEBkRV89zogifx0RcrnYCgQtl1A5pOIuLb1hWkHPcVnBTuo1R7Z1h7C23FahOaE00NmRXKdwP82t
swnJ1D1h1BMnos7FZ1wJyW1O2+rcAjYtdpubMsY+bICQBRKXx2+wKj6IGzpLL/sIWnZKtqrB4knF
wscI7DUiwebUi1mSMijyu8Apzb3V9S9dxcdIkK9Rrx2jegmgzLE0t7VzsGCysdjMvyVZkxy3a5EY
m5l0nFH7K1FZ93UnXqewR9nmv3QpglMrrdpb63QJKtteGUSowu4vmqc2842rjhiAOh/Y/tplkwZw
A81z1uSXNvcWCUHBBkOIHfMkY8umuVy37uzs0l5d2jR4QNWWPgx+s4IUgJgKE/ZBop0G6tyJRVDo
u9q33tJUHWubGChzmfb0HWxoFFtoVd+FWb7Np2QxsquCpPEWmuchxgs8nCw/2QTsXhL/Ugf9jmU5
M5R8FZBhO7BjFMYu08Zqctp3J/uco4hZ8gvvLaRaOks3md+plqeNJi3STW4ER7tDWhNO84cTxEdl
0up6PjDTmMU7hWJwwNSwZlpyl2TNHvMe0qYEFaGdvt4CSG89S8upkkBd7tbuSMWUVci0jEuN1Zq8
q6Odrlx7X5flpQ3cfhOmeu3A6n3LET1uwC9wwaKAHAqxGuf6VVTbvkmPdTpds9tQaeCRWAunkLCh
I/ra8YaE7x8LHZ3iPowWiYqAuobpuCe6LFkDqPwjy+ADhhMqYJl/xqYRvjAjFBtnjij6G5Evo8Hc
9NVtI4CsLW8wv/YuqQx4eNZWfitYJNiCNuRehdUYLAoMn9ITZ2wWm360Xmclj51Cs1t523RKUC9n
0Xdkc0gyXzH+BNZo3ZjPyTnzW4b0xnwkW3jbF9M2N/yZfjgPF2k2QkbvbIzb8xgvgij+Fja7QIX+
1Yj6c6vFKVA/aWci2XGpj1wP0r8eiw/uW14e+H9TPb5B0ljXFdLXkPucpTl8wQgUfd9SlZXWV5B9
yaZDkW5H5yGg+Nf8i4eSdOFRYReNVMvGJG4W1GXGUTKE6xQK4B0auwWnc8ROImBGqut1EiVPk0rg
p5HG91NKIrNhI6hVYjUHhABncr5e2HWLpXaLASW2V8LIBaHNT8HC9p92g/+V8eL/mqXiZmn47y0V
G/lRff381VFx++//5aiI/oFL4EYOcTFIYNS++c7/5agwvH9glg9BxoSmB6aK7Lt/s1Tg4qEI8Uhf
dnDz/n9LhfUPx4MCiMf3nyBS3//fWCr+3eQGHcfF00isO8YNYMvBfyHXtCjUYzZTN/Uy+xYSi2fU
RV50qGTZkV6rzf+EXPovf6OHA8pyvBtJxeSj+Ztt3SyNRnU1ct+iktWSqWXAMmYYLHNZj1I2G89O
5+tfvo3Lv+whf819/BuagN8LwwjomlvM1e1/wd88SzVTlDo2UdiP/lzK20CvBHU0grRZwAMO0I42
wdoP/Jg8l7RI3kCdGC7HJJwQRxafQ2NDJ0V8Nr5GyiGQ/H/+8f7d3nj76bDbUFNhvuOYcsK/+Tyd
Wvsx0jYywIGuMHWqOn8i973z7z2rptCbyUBfVR4RH6v/+S/+G9KHvxl7qXWjSdo8aQAseWr/6jBl
sR0AI+b4JliFYrsGWrZNCoeVWWW02txx6XH9pwT/3GsciNaxTXXULgu3gwzG8prB+gQjpnjwrJxJ
6n/46XAh/QW688+fDiY0xCFKS9zkDu/AX386d3SJj/XRQTcxeWuMSiz/It0OYpTM8bbItkyDnSFv
SwHPZ8p/U27Uv3Xo8izloOTftafSa4n03GBJlibcqb4RNf/xx/yn//QvpiQQ3WC6bUScgYWeyfT/
ZkpCqupHo8eHkXmxt08xTa75bbJjnhfmLjDlNwXEvGb5Ll9EMrifLSk9cuEWgbqXYVWcJhIK/vj4
w9MFQevd1RgDBxkfo8OFDmXr78kD8N4cotixyOHVnFZITa0PLanpltmAwyPKp1xs2yS63cKhoeYL
64tivLpRan3Oce27u8aONTqHRssqvzB1qBIuKoZA1yxC3LimaHNYOJU1+VrUBnBgSRNK5NgjIbTm
7IKiIB23SVBhbIqTnOG54nBLULQoP1CPgcTDzhc1hp8oGxlcyrTFjqULQ236iT0RM0Q8LsuYWQiJ
3+g+gUCzIV0aM+6MvdRNZ9+j9oinPfk4ATI8kkXAXkryAOmqe0OuKzWMH0kg/HIBSpiX4ZaamJ6m
1JtZzeKFWXPg8CfSLzBa783eZf/ZlPZVdlNCQHXulcss6NKzi6FToqXsmAPZJkSnhTEW1FdGfqNp
JDViQfQPCABWqp7jdgsMTTFXnO1aIuTn5t9Ohml+Jr4Xo3tkTSDAeaOSprNB+uMNSXto4sSCzDsz
9n3qO7b0YTc48HVzkU33Gq8cZVbdFi9WwERlhb4i/C6mW8q5Jx2xLLHWs1GB0vDZeopfgzU66KwE
6dbFdxXnNBJh74gdeCQt3RBMU8yw40jrs4SKcxgzJ16PXja/BTMaTcG58l0mveMi96rCVVdHMzkD
k2Wt3S5Pdu5MJz1lNjXsoEZ8IHGmxXUG6vud1sMABSD1F3K+ZWl2pWVdKYKVPMQYiLCcZ140PqEB
q5OFdGoRbXD/W8skqtqLlxDwuMADVL0anCz9DsOs/4iwoB73HimrDHrLZLiGuZuyUhkTWjlLRqm3
phKpSXZD2m3kyjo4RfhRlkYJz5Pgmo9ZuYb91fix3HRmnn1PmeeRnevnlF7SmcBpebpiU11W+gia
7Dg0av62CkT1rVbd1knt/sur7eyMENN8CpRZzkv893jr+nlUOzVI547A7nKf+Lp79aR2Vs5t1Fyw
WCMmxsUG3Snwzarn959GG1kQTQsaJtECpzaIN49yURLtxSwnQ9yvEM7CpyJ/K8RXUg2d9TUnITh9
lcb2q1WRW4u8shocJl6Z3EnP00z7uSc2xFb8+CrJnozMjX5bA7cYpAWkGEuaUyKyG9Oh4wiDFJnD
aCynPAyIAHKatYcg/TFzERdgZaqy17wmxjWFvJms4YWxvETMzx6omfLEXJsJHouy6zi/5mGaDwBO
vUd3zrzPdJyqe4a0Ixs/bBOJroI9VWN9qmswV4vG9OpjgyQS3UjrO5ABSW9QGz+rPGSs2m020JWM
H1w58twGUBy11eCpZu4uDoM7EYwW1jr/rbsZ4XbskPwwCYPaNh+M/DLKJIy2tywW4nzl/GDmbAmt
LHSxS3c35VdniPOkCOcCb2SQW98XFhJhNfrQRU25boYUwWJlcnOZ5nx/08XIRaPU8IYin4c1Rp1w
tjtBkJBuk0tYWek2y3OT/WesOsz3yr7myaxWfDLMa7vQXbq69l7aqCF6JZ1SbIC4AeZNJO2e6Z9t
16hJWXhlIglyktTc9DDpdtqabeGpU81Mf+9U5rTFFYpAmI1lh52+0o/c/MVn6KfOObNkvynLMY6v
ypqxQztEDPdE7trtA5B2rPY07Po6Ob4w2SnFsO76KMyPPXqmdT+N88Wo6N/w6aQM10y6nkSQxstT
PL87SefqBco1HChRcLt9ktoNWU+SX3otedKbfYqEPNpxIRvxvudVKFdDN4pNyxPLu527d12APgcd
7IAKwyRWyGfmaOeZXhmYSg9j4V36cNjDs3hit2uf8n6aNmi7tnZub9vA+iqL+aExo5/Oah4sJGkI
mz+nJLmX84A2Nb2kGG/3niQF13UkTXFx62sdnXCmCuuxaPyzQtO76dgVhfboHbNI1PzBFWmksN/X
Fi/yc0xK2aa1PX8DGSXbkUyFsQUT+55LDjpIkmY/MQ332jUSRvG1DtY53fpn77b4b/nTAy6e2kcg
yEfohk77UmcyRnTL4lpMoG02JszDgvZLVewvvAnZhkQRdNSsLYmHNouGdCGU8Qs3J5CtnTfWWJnp
mVQyDJKWgckoSAfJcpjPMk4+8DBBdw3j0HhsUuLQOJpFwqbUd6iynLLwdhAXzfA8gKUO16h6u6fa
5DxFrW3x4bJiHOZWxw9V68wrN3FiFtUiIbwFfUxyKKuOzdSovFOPM2cTqHTstlQZwxLogweWEx7B
XT7AYF+EkR7kyZmacZ32JgZEsIvsRqOWQK81LMh+Z4XSu2v9lsod6jPy0LoufcHeJ5iIhoU6+JDF
fOacgJ5jLV1Ren8YvYlobZdMWWcMwCALigTPc0AJ9czr2p6yyZzQcxphQARZX/mrDILaZebsIREd
v/W6hwP+HSbKuX1GwXqSFroAp5kY07V4bJ4CynpUVEPZkUbtQIHZhoPhXgMjhX+fRflvYyXGc6sb
hhZ5gZ+UlV6SrGcXEXEeBCj4k9x+Hn0nfBO2W+pDCy67WpI049Z7lTI/JItpGrbCrIm1qjCRjj1i
SHwY8p6JSCV2XCTFfWhE4x9tl80D2B8mHaUZgsEpq7PjWa99mLG8zF37jAoxebGnoVxoYSvr3aMD
PAK1RDMYF2x1OicgwlR2aEpj/cUn6/1RkFOPfHE8Mfx6sVyV0jYIkC88+YpqkxWNP87OGlFMAbZZ
fo52TXI0bRyGZd1QwOdsM/LmliCJqd9d45l1hp1OCuu9yVnQhTKPDlZbB6RM9/yc+eBU1SZ3e1Bx
eQ02shbMZp1xPPglwjJ9G1QNTY22cWjS1yyg6JsbPzyYZdJay6AZ+SZ1dDPrwJalrrLy4dT7zjFN
sv5Q3uaI8ezzD3MIPidTk2rX8LrpWJPwnUFNCufJw0vYDXe15RwHNDAPuvCGm9fV6fcoj5J1azTh
ZfCU9ZQLrzqWymrvpqCZLmzr3Jt7sIo2N2DSmlgxWktz3BsA+t7pSslci4bxGnFhbEMzNGJMHDha
hQOJyWwypEyeQzNEu9h+V7Ybn0ilsI5SGt2zQ5u+w3bSHspIibM91MmlNfNjknX3AdjOE/xmE/1o
gnk/MPZVJvM3P66HD4/xyzPQkGFbFP6VndSW+o2ocdA9W/aEYLqCvjhJ7XWMcsqO5BDf3litpc+z
UQYrb7Yz7jKyyGs0qpsC8jhEXoNesS2bJ2egPa9DxK3sEwnJC4Vgk5/jPpyaE7mn1hqNk76LwGqA
MimZ5QWFXKo2DBeWM6KsyPN4P/hYyR09TMepa9Sh6QcDuX1pIf6pDChsAiV6xNfN997KbIWIOmC6
7SK9TdpiGzrNfBxQR64q7X0KQmcoQXS7HpDfr8s87bd57Py0LhrkDUsfUgBjNz62xpwthEBXX4nJ
vmffUz+Rplady8pEYuYmaYCqwKGQnhD1si0aNmEg1HFqAn85GhNOxsDwVg2yuWMJxe9JzPlvNITd
dzlEBD31I2EIwk4wzqTM6FI9xFuiW4sbNAtbviHY9PpVfSpF+T3Fdbyh7K6Ors/aPLAV3EWndd5z
J56WyY1dOcmuuwtY7SxqyC48U366FA7qNb+i6IhnmvTez/iK03zbYYy9auiZT4Erst2IJ2tTDJA1
WS+30VlneBsqhDNk1LU8B47MkJFMzVdEUfgTSPwkuseZghvA3pfwJ8/w//Lt1Lnhc+TeUi2VKoaj
UeCjFX3xEhKwscg9r2QISKxoH9ny1arVylBxdlB1FPZowXy6Kqvn1i9as6RnGZKTIVlfUBCb67Qd
5xNCEmszYNvlOxkXOHscIJ0xBploeAljD94z26P9OJmXzoUz4RjczxYhBhsGhFsxpdXaSVXZLNuG
R6T362ll2hbHC2zMTUXKDHL3EBcRd8tTmqbODmpMug8pLejlKuer8M1yU+rhwVGNN3EXYMI1U+NS
JClrHDv8ITzYPvBtW+uQq2UfpSkYDOS6slV3E6yyI2cBXdtglI+UavMud1WxFLbNXTqmJxtgA9v/
8hYaBEdfMw5nmtvD4EQdxPWe8HrvmHrFG+riP2UwiG0EUuS1ZOF8bqeeoqoW/oJ8Sg3viVCZLo8+
uyh8tPvGQoSfyWXTWIRKWYihfHvaGbxAiwpR9mmEcfhdMYJ+HcqQj2BMxnEfDpIV81xdiqxA2D8E
efCIioVcSYWdcOGXJAVR9MQ7b57fUk/Mmw5JBX2Yh1WNC4xNRd8Uy5nYFb0neneEhqG1qomd7PkK
WWnVuE1omNyW7gBfG8WHWVSfsapfi3EMv1uwcEf+j+U9wjLh7+NWe2c3aTJkSFK6b5gjUbcThnZn
FN70kRuWvAxWgwQEHUWLHcv7cBvzxhFH8nXufd/9QKHaXHzIKyCQDPcs7cq5uEhaYQHSWQxWal7p
Jb1DHObVtql0c4DL1AA8N4S1J/1WH4wqHM7IrscryGF516YR/1oCMNDacB5RSxhMNdzhXbq99VkO
qlyxBtdy61UDKuu8y6ddlFcAPoAuRHv8gB3/oAnonHZYt5R1z6hA0Z0C8l1HOpy+HZ7w7eCFuHuD
GiVWJ6ziCEOY/FhDN9uR8J9qHRHNyKngupZamez3WXeMY4qyuytx59vOoNdx7VF0zip6refCQueO
J+Cnx4tH6mfctteuKbIXZ+ZvWmVNr69xYKB0kqz+ijyXX3E7Rrvcspw3knxgLFfe980xd3CniJhd
CHhPVOyPaGvSU5vRzC58Z74OoWO+Cp9SVjSj3pmmKT5zN8x/GkQRjAQwnzPS2dZQWQ99OUcnJStq
JJU3T2HfhlczIEYv46EhnvS27s1wy44NePdKK5sdemI82EN1HScyQl1PXzXhwF+IPhHYlfWAU3D4
Y5kR4GNhmYq01NFoPqE09uaWE0ku6xwk9YoGCZHHLSCPjaXRvI0S5T8kVvTSfoYjkw+cbbSZnNFp
Byu/MAjOQSboH5wKTwn44JLhB1UsqCj2xssZjC6OIsdFVjjJKX5oiinPd70TKZaEchzZvE/+TzD4
M4KSITuTL/pYOvFYfwk1uqiZEeZX1jUpg35ioANdos8LL14PXjtYpGCY1sHSsqU617ONiugGQSRd
Bzv5S8vg6eYpaMxPK2p8RIQgKd4BQup808s22sYK0QAkrtk++syir/jUmCyFE/yF7eS6RmRD77Nd
lGfIV/N058ggwWjWF1THYKf98Oi1fQyeVmLR3UVVHKl9NTNrOWH+Z4pWG3Fvo7P2bNBFlmUgPQlp
sCw8CVtuPlxh9RDpC8dplX+0akiZcOdIrFEOAVF4G/ABAubP+8L/ZfiWN0S0TL2aaF0zxeG5MAo0
ChunpORGgS0b6971QZxxsPRdhkt4zL97yymfbBoC3CuFfgAXNcbHwB2KF1XK4oXuqSWG1yzd91nm
Pvq3KvTmO7Ov7XSbeo3AvDC4d5q37KZesqFpt6NIyzWK+fmc1NPY7ckIuQkBVNxdJJDY6hDYWrWL
umILScJbecJUbSD0CMWt3KyLsWKVLVJKzT65Ci/GpcORgNisE7DUllXVFL+RZty6skiR956tKFDF
FpMlZ7ogYoWkU7thaGiHFhYccHBDjCnDhbJomWN1I6uBNkKP5Ac5NAuf5YG0oaui2Z75XjvyWc3F
3LVwQWZUfis/8d3+QaQ2hrqx6/jPA8rOCuFpVzzFDY8nTHYTsXUzdHiP8llZpFcnwkXzCmoPDAC7
aCZDMWPqBr6bu6mT22Aks43x7GddgNbACvQru45h1xNH7T34BLcivfAMEk282L+lI/FaPXqVE56p
yll7Juwelo4eS4G7lK3TsuOBYF9N9RkssyQfECdqF/qBFYKHXxRDxgAdWQyKScjhM5KbUaUIF6jA
VlGdDsF1dlIQz4swTv2907NzRLzrDJfESww+mQqgeOnPebX0M0Xuw0jRxrCJsOCnTLgBVTI+2QSl
ycQF0rvp6O9nZNcKvH3JmTHWzbdwpYVqaYq8Z2Xm+WMHaeIbyL5+8e0hYvzddPcoIqxuYRN4B4Xo
toRFnTIOW+3Enrvz/Njq9qLwx3BfS8mIVkgXvWU/eN2pawsoyZRVF9t20PvqvipwMJn260RM0V1U
B0immhbVPhdq7T175oRFR0ZEES8oloEAtEO0MRiSc0uPZAfjKgj68jVVxJFT83RB+ttHPdN6SwQ6
33WDS8nP6LkqN0xguuiUcN9uI08SIp2G8UQCNOfdB+5kdJAOJkOeeCLQ13oMePqc3B4OcpzTN3uu
5VOYOOrOknmyZc7AI4MJKAhXivox2SnlzflxJroV93hDoPcKr2RZrFK35FXO5tKxtyXRI5fCMCz7
4rVB6RzBcRdgwHzPLvZ4vSoSM/oWtb4ZJ2O8ChjET0thldFxrDqm9CHscnOhctIMikl5Bzy1UFbI
zPGqNb0aD/eQUe+vfDQu76l3KztTE2E/SX2VsxS15q3AhYolOtSlsZ+6nqN+KAJKCgJWmQmmIuJp
Ubgb8DF2lKvxKMvdLMv8rgtVZN87JnmpDCQsSivCupHFkWHKryB5K8mZawzaQPufzztZh+IHno/t
r13avDubX9JZNT0LzrADl4qeTtbvnTc4AJEGH9Vj3KnikVHu/6PuTJbjuNIs/SqyXKer3a/PZZ1p
VhEeEZgIkCABDhs3EAz6PN/r0xuUWa9737WtVT+D+sHqc0gpAUFmoFRmLRNMG4kKhodPd/j/c77j
3SWNzD5NoonHXVqb+a1g0QmYiXiJW9ggJYgsn3yL3rJQ+GjEWSLNTWbjlvdDOzemrFs8mRRXTvVk
KNlYdxqfcAuRORuAsUTbphGxISthRvql1Zb257Cn5kwUES+oAsiC/2ERS+zcgdjyVYIhh51B6QMI
Ma2wpMg9mfU28ypWr2mjFRe0L6c68C3LurTwe0SL6UHfDRI11MYJNWejA9Qxg6Sp8cqzxQjlqS4Q
E6NerExIMPacM2O0MY2VvuzJvq2GfOrWRV8P1SbndAasf3PublQhmitCRxjzmIRVQJ1jDLdscIry
QqXDcNFZs8c+0ZXu/AGUaHU/ua7dwSfG/XMOgiAb33RxGbE8LQbRrCe4JgM0vqq5GYjUwFxYVLQ4
Ji31+uuHBhaRJ0Vxqs+JhRyL/tfnqhv8yz712mnbIezE9sMcScPWr6O3WdoLcdKjWyLTAU72ijBl
/zaD4gPfOPPktQ8x1jj1WgTgm8SP9p2PMYagDtZ0VWL5pzEkcIZ86clb2w7nMWhVa85EHhXEmVcN
U92qbKzhImyEX2/rrvR31Lk9OkSY8OuTvhPMDLGTI5OLyvIiNEQZIq33EaoqtwPBkfqyiS5bXE4h
Dqpxlhf62KMKkRRKxHmXuel8UvUkWiz7ZzM/BaMZQmlCAdlxg4r2a4tbRdI507Lb2mz06XwYMxF+
FND7GsxDY5ifmp3Ryjs90bP5VoTL6sAzyB/Av9D7LpAkV2veWlChY2bBbFMbEt2qU3mxFVABSoDm
dNR9+rBhzqB/koDz4CqxvRxqhZ8DrysCMWuOYSIj/WkL9ZqCfNq9KZpE3MAAqNwN+E6S7fWqi+w1
kQrKvlIwxFjNgTnxev08QzV7raIy27aUBt+jZZvvo0QPX9kEp7P9te3zNonm95ZdJaywu+4azVR1
Uk+Iz+zIoZEjHe8kY7l01YAxRPFn6HVQhrN7wWKOI4kaSwANWfetZTryPivciMfHT9ydHiNSpYWd
74267b92M5Ak3qqJjJK8b66TtE7980EV3rlTN04baNkwJIvzzl8PUTjhyBpxxKb1RgofXWYWz+6n
0fLDj53u+jcaS9/AlWmJBY8Ug1SL7D1cRs9aEVcmXvVTKk/dHpdobJm2exIjWxBnSzsuBxsLSi+p
UnnCYGCfsK3CUEOppPpcx7XDAK4GbdxCWsHmrpr4zpyt9ETLRyoA3uCfO6Y1ntkIN9aOoflnU0z2
QjRm7mXs12JDHCj44JGkpSywRtvS6IGExq5AwPgW0rGj08JaYjkQRcevvNkaT3IqhHdCdvHacP3s
ijeIeAk3zllUunGn7gcICdQN6ULR7+7TC7lgY/Go8BjSkU5AuUbsdLe93/jZpsLvdjVTb41WCUls
u8aOlqwTo+6R/jVh8Xa28/grbWwGO6NnxxYXOjmHlJTJQ22LmNiOPpbYnSzgBqxry7NB1ibMmwx3
cZOrittqwDbsk/B08gdSJzxPfXTIXQ5Uo9oLMc/RKdgp+mJG+N72KG4h5wyxE7hGVdkI8Yf2/TQY
X73EIsZK9TekK09MhVW2mahoXdA6na5A5GXjWrPa5BoGkg2KzUPkRtUTITBe/DMJzYjauabexfi5
76Z8qC4M1BWvKaby4M9DU24RxevBaDc8G36EbxXoXDKv+Wl+xPpKhKe5q+OvDns8Ya5TO1Xg42+M
P8MjglsC6tHrW3DQWpq0u3geOok0QlMB+uYUvwG743WGSw7feHGBiAQrk657cB1pIp4IrhmNajb6
ry01YWur7aF6NYe1f8oGOb+l4wBhIlOCIlsZ06IPQdKtrQHoQ1qq6tOY9MxiwxRXN0PtuZfJnE4f
/boRG6itiM4o0L8vDW2goiuZUpOqpWBhZnoSb9VAIWvVFvm5rTGTT6VABhnpog0Grf6KWrQ/scta
5sGiDlr/FYDNxK0OUc9qUJxWypJiw2V3J5hILWs2bN9naUJRqhOY5nNvKDfH9SdPZTmuoCUtHPYD
iBEECaSHGaQt46WOPpsxN20YqYHQ2+dzqPr7wRa02nAwX6WDYGV5/LBP9VEPhyUt1kH1pRus3Ozl
/9/fXSdl1P3tL8ZfSwX/Z54kvewSoS0MEFDzQU7NmyG18NgcuGXvPXNM4zBFWmC60+Feku5qAt3G
F/b0qG3n+LLIaTzL3lqqmWml04fSGbxWiIdki4FiUO/GUNK/NVhTo4Pw0hP6/ez4eqhychNPjv55
yju/ZwOV6Gxe3W6s39tC2tqpo1ExJzDZTyv7M51m1tC1baVfiyzHklH1HgIVWy9ZH0ypIe8hWdIC
UjaidGZmvyxO7Lwq36SUNbQ1fGvzsjdqdeOxyyXLA1aI+aZqHQMFkK5qeRJjUFT467D8bLIhdJvA
kDbtuZSNUfPZn6xFPKLVMHMxm1IoJknDeOcniuYpIDPtVA+nTKOrhMlp7Tr9fGqbpXM9min+y4y9
wudhHJjr4tGjBsvSamtqLC7XTWSZFjxPbUZ0rxUwNhFg6U7Qxrphn3qJ3oPH7crp1CF+xV+FcUcj
OLbi+gzSChJ4FmXm+1ImTRnUdqXti9IDz1uOo+vu6FglH528FEhW096TGys0pvucuAt9rUFyIP2p
Hzt9k/YjmoAmnp1A1lSi2UVWI0MA1THMS4QWNad5sTBgWx/j+2pBBJ37c8Y0481DSo6B16J1IWl3
yoK69lv2YxrRi1HRoZWrHNMsNqkjVU+xIYbxlBqZz/CNYsaGO4PXFXarDj9yhCJbgwQbdw8vx+/S
jr6rkDYUhxzu+/Ff7itgTkkUy7//17jeu311eVfsu8Ov+hMivZdo1n+uP11PCIu6x/rT5fM/609N
60fbQ5VG2KRJ6g1Fjn/oT03xoyAC1FgiN0n6dhbtZ1kxuf/tL6b9I1xWigCGbqJOJNP6V/np8n2o
BpkyDBdKv+5bv0d+Kg4o/MJm1PGAgyPKEwxC/oH2sfKp5XYh01/Rzzgmcn9ojBVs4orAMS9Xb1u7
799oWQu8rrZCLOYFZrLKMuh0puxqVm7bCRyhVn2TGvD510DW5F1lO/WHLlxK6RAxXLnhrWbCdPsk
LrclJiZr++hyf0dguoQXPRYAMmDrAmkv18tmEHUO9KVt7Q6V3qKJZMUAajmhzal1qQ1k22qCCvl9
V6SYRNTH339YhmuHhrluWkRPPh20/bGmypMzRgICXg1ME5zaSujF1TzO9PH6V0PrdM/IHZ+KMpkJ
OdXHxzyYKMaRSOdaLseksWqEtU1HgEm6acSn4ycnlm86vKhcTQsDPOJd+1BVqTPXwxBNxTpBTYwt
phLwmhKKXg2Vnh6E+ORb55jJgBVXKG8oASL7G2c1tZsxiZxzTavsExJnB+wBmQBRWMcmg/2QKGwI
VLPvdLvAQzGaiGponvnVa5aTAoUkSo78uQnW/s51Mxgeqcp7vITYLJ7eK8hUlgCVCZq1Q9MQwK2l
QKvHA7YF0zDGjQXc0IDKp9wFLYhnO9CKZgZmXbvJbhjs/HweegOXLtlRW/y5KP8k8WL72GLzucom
2o8bDfN/HTRRsRiS+5ZBHSE/pyiWs7UyAfSWJDx64pRp2BCiw6N5uVylYblefgSueBMuWAJgPYRK
PlzabrnKyXK9yQWMGrYoy20IdaLxgq6d4xYwoskiqI8LC3s7kMf1zKhRncF8rdgvj0QCBayRtQDG
y/jVwuFKBhjfT+rlYA14PaVvfkXcBWJkKAwJ+klorDp6aGF4dswenMFI2Ti96GIq/Ou5GEs2oB1w
ysDE4wOezzIpWctoFsbGNTA9r8YJwR5uOCNK304+oo4oHTcwykR/NpQpfAdnHlEZUv6gu9AU4/sS
EXoCaJL649aP1HXeKuQstWW/i1OSZV7Fhtt0rxHKDUYgw7y4LnKJL3ns6W6itRvmL/YMInSD8hIs
WO3643gJRwb3iD1oSbPx+m66xk8zI8Z0Jkz5sBbCaOfkmUlepoVYgM6MVYAKkrarrZVqjR7UR5ef
KqSzNPeiJOsAbol5W5lzaSAQgIczgQUNKVsRYrM126i+pL02vBPh1J4JADHFjr/Es5GH4OXW1C2Q
yU6z3b1FuxeNayBR4mscjoh/GITNPYxL2wggz5gIf7Ne3SGpH25roxqstUoi6sJRg8GxY2WYrEZb
t2FwGKaPIIbaxXnBTRtpDbFc3eCBpt2eNVhfbK91mnWlquYDyAB519NsZn+0jNfOMnKzY2EQL5fx
vOoEQ7u3jPLhMt53y8jvmrZ8+9disptMwkVdYwHyoW3WgE8iPQG46WM3X1n6CKva6TBnr0wnw3id
FrP1zMBnfPMGO67uMutBB6DZR9vt6RvM9kUMsRvxI4R7VZrFF49QraCgIsn4k1xQSWQ6EuJrjdWT
5g2poa1zYdmtvw6j/nqap5Mmf26PwrT+dIzkN1HrZPpk88RMeqg8//XCJLQGrJV4OHlQ9uDBH66J
/XB9ckmPFd4Gl21aLuDDQP271mT/tQXXS3P9uFzOf77q2qDyLQ+CVPgLPy+7hPcjKytMAbqDI8B1
DJ6Wn20/wvjRZYPF1kXXfdL6rN+WXbb/o+MRk+KzsPLYez5y/djuj+RJMsmTVO6zVyPt8e//kzVv
tK9+WZ90B/99xBBD/A6NaTo9/jIRmUDUD56bWdRIuJPUQLSji8WB/wGyUbfTjNm+kPPkn6F1Ls+J
aPJ3npG7O7OdimzlujnYB6pdfmCjUDsrS4yvjy7hL7/08S9bpsFHk/7yw3iWiRbCE8Pi9PCBdsNU
SwekBHQG6wauLcqphXjBDyUflbY8CorjB1wsLk8PyGrGNRyCoJiWXWt56x9tty19aJMO+X/g1oTc
ou5sz1pTk7fHj3KwQFyyywRXnaqS54olqPDpUWa4RWPitR5Ox9HcjeEMlJdUVkZSzRQ3qSma92Fu
gXvWa/X2+KEPTD7Lao3IcOxnJBovMVfOwRmGqFj7CljJxpyd7BNW+PwM/y3yVosRFlKRWe4K6Qxb
H+AEy1YPMdwcQzUoLN25hJ3mXEmz9J5Zuh6Opg+/ymdDYhqsmh3rMEbKra3IJ4+GoXIEuWhza06A
TlDLKjWU+Li34+t0HK6SRnXnAMwyUERGTEW019+j8eABNPw3mioge7SmS0n+mYu23JDHj8Vy0ZaQ
WBOmlWkI4+CGebO7yBjKMBjxZmxlBsBLT632bqzUCL0jM95bhVYlKyep9J1hpBJJrR0vqWhI4rtI
PhNcelCLWq6WTTXIN5bAAw/73NPnx5mdcYppzmzsFNQCWXLTuJE9iyVaVs6nwhtzPAb6c2HzxuHb
uBzWJdTJIAIPh+DhyyHo56cAHZINkWDsZvLeDBQ6sDcjYDZiP1rEuzENmXVczyDiWS/stIZbiuHI
oGUNSQ1YBpVfgctUC2PtRh+AzB+/U9+5MjzegtqVzWhBgN3TK0OT3W5E7tAiwJ71ppUhcCFd9Iih
Q3AyCSp7jN3+M7fjcNAw2RfzIuPXE7xTDKJPDypUbcJZTVKK2izjPMj/8I5BiR8/te8chW4d1jc2
8LjzvqkEOlrrJ4BqNmPWMaM7MnXWuTKL6+OH+eYKGsJm1HVdk4wInxv+9GTKhKGDcBQnyMBtv6pE
bJ2SuZRD+FASjrNKnF2qFc7r40d1vhkSOSxzIKeGBdEkzuvpYaVV+jZLRCuoilnDiR/b2lfLGNmh
VxN8OchY0IMnM7cRJ2ktm7oQYmG3budBDGvP09oqAG5GtdGgSvU2wxsX7ypzcNfeRPFw3dms1lat
NdXX4M0xMbvWPF6nqR1d8CiZlG5T4w16X/i5tWSRtSJwvruIZhOWXYpckH1gQTMq9vAeoikwxK7T
U1FdchltTG89ECuJ1WYLzL5HvI7uOoVS0aklB8iQt4iyQFhoxVBue6IdznhOUgRWrk+6dUYrulln
SYYeQSiXdrMHmIcGXRMRdzWouj/NRe8gvurL6IT6f+7tTAM9wBooVv5J2vYcbtBY57dAPxC6e5mm
9cEsmTzW8MlCfDJW5zS7trGQh1Px62o/fIsgiDAwK3XXSdGW3TMb3O89RIxOWDB5MdBCL3f70TSa
EyorQkfQEBF0qKskD3c2woSN05D3BI+hv4xz77nV7/JuPxmkl0cIyRQZqXwXBfinBwXxFikzqu2A
/bKzmUXhb5qyhkBMluLvHWYYBWnecSSDf8TDSPno/NizZ6ykwA0UvBC091t9G8agCGqztkB3W9OW
XVW+Pv6OfOeigtYyHZ3wV+pzh/nReRSx+52zJS3Fl6+yabwKYzcP6F+1JACwXHFkq2+OH/M719Qh
D5N1IQtDwzcPxtPKMmMtApUYFElibalNOOs68cqtSXDTyfFDfTO7GAzcJisSjOwArsTBwMNiTvWk
GfDMzLTG+gmLxbDsUaD3EzMwtt0zx/t2OsMdQtXSYUa3WGbbB88LEhNAevQegsKRrHcKz0cbRvmB
POURloxXqmGnV60x47JosJyFEH53emabkARrr9qRwdBXgUhb/XUDOQFhZNlNpx3+FfnM6/Sdu+Ax
JPqsF9loGmKZGh49bmHn1zinKthGTelfKJUUKKuB2Th1N/43DsXS1MODvmwgD9tcfd93flNGsHZi
siAGOkzQvaDK5gzGz9yA7zzPnmsvb+vSZzK/CW+MIZWkfeoG3WyHF2qmQzKz9KH30OEwHWSenpsW
PtHjj9l3riWVbHo4yE8dfO4H17Ly/WQkicQNFOgc2MuwuFsBNENFo9gdP9S3T/RSiXUtD66BQXDw
sl1/dNvicXbRzBANjPiOTpAVUnqeUShbaQ4FOCOz4vjxlp/+dACkSQjDwXQo4dMwPHigw9jMCt8p
nKByGnvbaZO88JlYn3lCvndWpungxF9Gdkd4T88Kx6dW+1ZnBwm1K4o+idqZRawuyXaDTZU1z3Yj
nWX9dHBejAoQMZb7RTjxwdogz1AX5aLEd+f0GtT/ZKn5lbjQ/K1Bh73EyIh2m4w2emfd2ECIVYME
zRJ29NpXnlen10BR/XbTeQ5e9NFxaCklPWCbCSZUth5ym6pUN7J66BtpnviznN+xgCfNARl+fk90
6LSLE3P42hVJdRUpmYtt4yom7NyEcrytMM00GHptzGRu1iSXI1yJT2Oqs1pBi1a8RshBY6y0u/wj
6WDwHS09UhE8vVbt4wr9KQzZCOHiYIrhc1ix6lr7YeVKdtdpc85+Tb9H+0G9k1sPnkyp5ibjbn/N
4i68DMWI+7TvUXJg4JKYiDDbl0SYIuejhNYZ1uICHavPdmXJ8Mx3c3u5iOH02tYSrEAIe/MQzHsy
wW8o4vbSooWIYAJYkEHtbwahpEHaOgfqDiDUx7KwF7LBIhZHTnHn1LIpNqOqxTu2DP37PJumaJ3l
5ElcqNyEiqlhdLwrqgyoaVd7sLQa1KBI5YZSvo97t6xxxpts6ZqkKoqApVEM3Bt7ZbZLRtdmxTSa
ElOnhqJsNbZ5cT9PnXZdQ69Kg6oJ+SED6xxoOEAfkIbnEX/CStC+L9ow/uqIfuC8siRS2zYZout8
gky2Fs1QX7W0fW9ZsUk0EyHgAHR1c0lRk4o5qDiYEbjnM9DCKBdEOq4jC1sxsskOuAVm+0V2g4fX
vciRm6pT5XjyJn9wQcbKQRAIIrA8kxgfyMiePf8aPC3C8Ab85rlu5DDfC8rTJIf6fsdlTTq0jehY
FmYTgRFrFp14Haa5oC+N/B4YAPeWD+Kxoz+Whqa6VF5FXCZBbe67lBy6Gq1Q5i3u0KI6xdoPQboS
frZLKzMk1WVwaH+nTXma4Olr1r2pR29IBBDvOBB61rFrq9sBv/81z3WC8jGu+31Ttb7aEVLBrxUF
kxy4IcC/Ds2YfHN88DqoXaIKYvFAZ33p/0GzORwskTkYoCUIXWjg2u0a4q+RsJTilXLQj7DkgOOl
DwOPB2aZFvf08aN/Wxbh8KB3PIMinc8G96B5VgrylwRNpaAusYOtjGJugjYXc+BNRo2owK63yqqj
oHM0+vFd619BF3SvBDc88ICaX9QGQvTjP+rbqYrXGdjPskJhFWYfTFVSK7CvFgQYNR6bCqrQ2WvN
Q9LXkED/5vihDpg4lIWAD1GTemi6umTAHxzLJxNDWa4ETA7i91xZYOxIoZBbaGjj28kZie+y3TLo
0x4eVJtoG/Yd1XryYHM0AFWRjE8MVB4pG8d/2LeLBEhJ9sOul6am89AWfDSHJrkzdCDI3EBvK5SR
aqBBYaLp3VZeLVdh5pRwnvvhmYfxoaDzdMqxmG/YajNmCTomB5Oc7mPJw9TiBDkUkLM6YcAnhr47
8RKltrPJtOJomfvaTaR7ms+qw2+nJ90nrZ6LDzRzfoFkPanYPq6DUgg7nAOpHUOGcm3u1MKVOVgd
Q3QYNbM38bvOvTqz4ny2t9miBls1JmFZa30Eu7prXaUuowi63hofA/0ZgizMs4hn+EtPviiDxQy0
YczQRq5R+mULHM+29E3Tsr4kRwnlxyk7Zca6Epn1WVRjBMde0uBjryPTvs2gJ5zQVhgE828DnKFA
WHoiFpM5eQu4IWHOG0yjoWCQXA+T7byHnFY6UF8n8pvsTJghL5NKLnMh0FL1AtX1qvAychapoDn3
Fc5GJhajk+NpEWPyX7l2O9xUVgOjjhxfLVnX1oByT8nkw9JqlGtziKouaOlGIaq3k664B8GJYLnA
guud5RSomNcSzTMIXHSh1FbW1kxccWWbdXfjzMMMInE2myvMjw0yO0k4ytbCij4HWBHad51LBWGj
xFgYJ4MntDlgZ/2qQGBUvu4ZU2gyw+cx1lWs57eNitC0j3Rn8PWW1LniuuvKoNFgviInRui7Hqep
ID5ONfL1WEn7S1p5JYxQz8qLfdHDqnmXAIg0b2Y/tsVJM1UxprgJNsnGLGtXIXILu1MSaptLgLdO
f9G4qW9h7w7nLMD6WFmn6UBzbDfFMku2rt23xhuReWqrITBtAtWSLLVaqs+04xSuhnUFwPAqgTHn
rGpEUu/0aLSpJMb0HribkUM4C70syc+vjSYQeqiLbWvq3X0chsMbJuro3uUhQiOdJVh+xxllqu+X
k0CYgcnLNlwmSmJYuo/sJRU1KxAKKcL/pAlPPbw+ABK7oadEV2RUCVDQpis6lRpJu00s3wEiWYb+
ccqhzldetxnKwn1XNYNb03DOAQEnKGTXlWvStte7EO6P1Ealb+eSx5Sou6zGlGaRMpBOiYcc1U4L
HKWhjGH1IWa9ZdXQgfxBe+lBkkoKaLS8fcYWv0T1qckM+NmAW+RZS5EJ1hG9d1Z6wH33IJUq0N1W
rRCdoV5W68TJyBFH9wScu8lj4PUzKZAY3gAJX/jlckh30rqTEmqMWvWmRcE9mSa8yCTZxStJS18R
aisJkqGfrt+A1uZZpDuifXaGFHgfen+Mce3c2dkJUY/xh4iELtylPsCZBN6zHrhGbn6Yy8n5qKSa
UK2p0CFxKKPFgNisZYUoR+DuywYWh9AEcKHh6SrHT4NGKTEwMTl+mDUQIzB7eOhWMNuAarTjssiJ
vA9apY3kneN3hRjoWw1nUXf6jeqI2Fqjx2/OCGBM97bbaW+iTsdWV+dJ/9lw4haakJvrH7PG1971
REcmywIT2Ig08XskVGuwdDa4fganzz8SFeB86IWv3tlGmn0deqcnORf1Bx2JGiB9YXXzDXr76HMu
XVfDNKgUOKdMWuMaGw3xuLxyCisZWafkAKHHZyldj820Zo8t25XnjGO1DolAAV3qjrmPlc8XG2FF
WRZAsMG1aarcuMpZX+frBosAjFR2AJ96UkxdQiyb6cxD/c4bQiSmONU0fN0bJUvkzMJLvPtutKNh
M2QyG89d2NL9dmaT+Rp67vBhLEpnac6W3k2mIvusaxrDDIg2XwSH8UzoR7+g6IzMRXDcQHsD/j90
wiKBDfwi3ZrJhOTODiNeD9UgytMoH/XktFZuA7W7L5LLgmwhIJckRJOA5+UeWRpORLQx+LbwTV1X
1a0RxzooN99KZpI5+u6LqWkMbV6UalegLbMFEUo6w1pyYdUaoz+ENW3M9NtBamQam7yg7Q6PEZbU
RFjxrR4KqO/+3JY+Io96wlMHIwO6P2JfZN9AtK5ci6jIwPPlOO3AmJLPPMHuPhkqpb3nTpOGVAmz
qLkEAytuO8odmPvEeGSr3jP8D4rtAkExUZptUi+lSpAXIGc2fqaghxD5ISFaV/mXxJhJ5DQ1N3sv
9ah50+i0GgL0NuVFQxyuiT17Jj2qUxZZQdKy4iQYGxt28VzMLfHHXjWC8hJVvxIsockmb+bPLcKK
/iSuSiZU2ROfSgZ8py5GCzxIYLs21VpZaZO7Cek0DG4LSN2Ty0JNVcr4ULSozU4wOzkEdaKWCYmt
S1BRaMTHUQMuaB/8XCh8QS34X35qcCfvALElcnqj9u10ve9ULn/rTN+1+1I+/P9k3/2uT/za3P72
K37gOzng6Rfk0TplkEfLzZ9/yi8fWLSef/vLBkNXvf+HVvLdVPNn9xXfUPI1j/7q698OND06gumj
f3v42D9uzm+fe3pOR37xz5flyAceHZAOyaNf9Z0TOmn7O7aBd4enpEq53IAIaP6jL/gnp/XbhfvD
Tovt4K/aiu+c1qu7aLprq7abf/o/0Qs7t6X7cezcTiVRiS/thrE/PHZOP/3vTu7bdp/cxy/sbi1l
6GNndnEngTq+uNv1zDh4keyR6b+4s2KXfOxevc2rfl92WfXSnkF298fO60KN++JzpdqXNhQuUvhj
J/bqLpcv7SF0aUccO6fL/Zd9m9+VX17YQ7iYL46d12sKAy9uneE/8wC+xvGiorv8Zd0raoPH79V1
Vfz074/Uqf9Y6P65V4WLPejYE7jaA/xq1P6H//HDw7/+9B8v7LYtZedjJ/jz/PXiVhvoI59Zzv9r
9+2C98+76RKLXPvYfdp09d1P//eFTVwErh4/q7f9Hv/kN5vjP/mYsYipj92rmzKR+y8/YFKKvlTF
yxowFvnVsXNbqTy6a799tf7ct+y3IsrP/bDvbP+f3qaa1dT+5+rMH1SfwJltPPO2vEq+fMn3P2zu
On7Z/qEG9Z1Ztnt0A/9J8eXX0fMPOrcnZuLvXPunduLvnNPzp/Tb5fuDzsl55mYFd2Vx12ZHbtTz
J/WHF8kWzfSxt/+nf0vaZS102u5f3nbjibnqO0/hZt/J5GXdL/eZ0fr//S8COV9YacJ9ZiX0loSA
hGdwm5Qv7xn0nilqPg32+m+NhH/4oAGQ4eigEeyVpFX/8m7WErt0bDTctfv9byls/99v1nMTG12v
5SP3+f6u/ft/AgAA//8=</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0.xml"/><Relationship Id="rId2" Type="http://schemas.microsoft.com/office/2014/relationships/chartEx" Target="../charts/chartEx2.xml"/><Relationship Id="rId1" Type="http://schemas.openxmlformats.org/officeDocument/2006/relationships/chart" Target="../charts/chart9.xml"/><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microsoft.com/office/2014/relationships/chartEx" Target="../charts/chartEx4.xml"/></Relationships>
</file>

<file path=xl/drawings/drawing1.xml><?xml version="1.0" encoding="utf-8"?>
<xdr:wsDr xmlns:xdr="http://schemas.openxmlformats.org/drawingml/2006/spreadsheetDrawing" xmlns:a="http://schemas.openxmlformats.org/drawingml/2006/main">
  <xdr:twoCellAnchor>
    <xdr:from>
      <xdr:col>7</xdr:col>
      <xdr:colOff>158750</xdr:colOff>
      <xdr:row>22</xdr:row>
      <xdr:rowOff>57150</xdr:rowOff>
    </xdr:from>
    <xdr:to>
      <xdr:col>19</xdr:col>
      <xdr:colOff>127000</xdr:colOff>
      <xdr:row>45</xdr:row>
      <xdr:rowOff>190500</xdr:rowOff>
    </xdr:to>
    <xdr:graphicFrame macro="">
      <xdr:nvGraphicFramePr>
        <xdr:cNvPr id="3" name="Chart 2">
          <a:extLst>
            <a:ext uri="{FF2B5EF4-FFF2-40B4-BE49-F238E27FC236}">
              <a16:creationId xmlns:a16="http://schemas.microsoft.com/office/drawing/2014/main" id="{35F685B5-F0AE-0CCC-540A-69EB19A015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482600</xdr:colOff>
      <xdr:row>0</xdr:row>
      <xdr:rowOff>0</xdr:rowOff>
    </xdr:from>
    <xdr:to>
      <xdr:col>18</xdr:col>
      <xdr:colOff>812800</xdr:colOff>
      <xdr:row>19</xdr:row>
      <xdr:rowOff>190500</xdr:rowOff>
    </xdr:to>
    <xdr:graphicFrame macro="">
      <xdr:nvGraphicFramePr>
        <xdr:cNvPr id="2" name="Chart 1">
          <a:extLst>
            <a:ext uri="{FF2B5EF4-FFF2-40B4-BE49-F238E27FC236}">
              <a16:creationId xmlns:a16="http://schemas.microsoft.com/office/drawing/2014/main" id="{99C3C90F-7E38-48C1-0290-82467E352B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552450</xdr:colOff>
      <xdr:row>20</xdr:row>
      <xdr:rowOff>152400</xdr:rowOff>
    </xdr:from>
    <xdr:to>
      <xdr:col>21</xdr:col>
      <xdr:colOff>190500</xdr:colOff>
      <xdr:row>40</xdr:row>
      <xdr:rowOff>114300</xdr:rowOff>
    </xdr:to>
    <xdr:graphicFrame macro="">
      <xdr:nvGraphicFramePr>
        <xdr:cNvPr id="2" name="Chart 1">
          <a:extLst>
            <a:ext uri="{FF2B5EF4-FFF2-40B4-BE49-F238E27FC236}">
              <a16:creationId xmlns:a16="http://schemas.microsoft.com/office/drawing/2014/main" id="{95DEAF50-A504-1644-9B52-DD928F797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31750</xdr:colOff>
      <xdr:row>99</xdr:row>
      <xdr:rowOff>158750</xdr:rowOff>
    </xdr:from>
    <xdr:to>
      <xdr:col>21</xdr:col>
      <xdr:colOff>190500</xdr:colOff>
      <xdr:row>117</xdr:row>
      <xdr:rowOff>88900</xdr:rowOff>
    </xdr:to>
    <xdr:graphicFrame macro="">
      <xdr:nvGraphicFramePr>
        <xdr:cNvPr id="5" name="Chart 4">
          <a:extLst>
            <a:ext uri="{FF2B5EF4-FFF2-40B4-BE49-F238E27FC236}">
              <a16:creationId xmlns:a16="http://schemas.microsoft.com/office/drawing/2014/main" id="{EC832AA4-A191-06BB-6C13-325113FC91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514350</xdr:colOff>
      <xdr:row>99</xdr:row>
      <xdr:rowOff>158750</xdr:rowOff>
    </xdr:from>
    <xdr:to>
      <xdr:col>12</xdr:col>
      <xdr:colOff>317500</xdr:colOff>
      <xdr:row>119</xdr:row>
      <xdr:rowOff>127000</xdr:rowOff>
    </xdr:to>
    <xdr:graphicFrame macro="">
      <xdr:nvGraphicFramePr>
        <xdr:cNvPr id="12" name="Chart 11">
          <a:extLst>
            <a:ext uri="{FF2B5EF4-FFF2-40B4-BE49-F238E27FC236}">
              <a16:creationId xmlns:a16="http://schemas.microsoft.com/office/drawing/2014/main" id="{97695227-BDF2-3C20-62A1-1C2956EFEB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190500</xdr:colOff>
      <xdr:row>22</xdr:row>
      <xdr:rowOff>25400</xdr:rowOff>
    </xdr:from>
    <xdr:to>
      <xdr:col>14</xdr:col>
      <xdr:colOff>635000</xdr:colOff>
      <xdr:row>33</xdr:row>
      <xdr:rowOff>38100</xdr:rowOff>
    </xdr:to>
    <xdr:graphicFrame macro="">
      <xdr:nvGraphicFramePr>
        <xdr:cNvPr id="6" name="Chart 5">
          <a:extLst>
            <a:ext uri="{FF2B5EF4-FFF2-40B4-BE49-F238E27FC236}">
              <a16:creationId xmlns:a16="http://schemas.microsoft.com/office/drawing/2014/main" id="{6809BB3F-48BE-9117-9553-8BF5D25790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196850</xdr:colOff>
      <xdr:row>33</xdr:row>
      <xdr:rowOff>171450</xdr:rowOff>
    </xdr:from>
    <xdr:to>
      <xdr:col>14</xdr:col>
      <xdr:colOff>635000</xdr:colOff>
      <xdr:row>48</xdr:row>
      <xdr:rowOff>88900</xdr:rowOff>
    </xdr:to>
    <xdr:graphicFrame macro="">
      <xdr:nvGraphicFramePr>
        <xdr:cNvPr id="9" name="Chart 8">
          <a:extLst>
            <a:ext uri="{FF2B5EF4-FFF2-40B4-BE49-F238E27FC236}">
              <a16:creationId xmlns:a16="http://schemas.microsoft.com/office/drawing/2014/main" id="{667EF593-D485-5F5D-11C8-07A4259DAC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146050</xdr:colOff>
      <xdr:row>28</xdr:row>
      <xdr:rowOff>31750</xdr:rowOff>
    </xdr:from>
    <xdr:to>
      <xdr:col>32</xdr:col>
      <xdr:colOff>127000</xdr:colOff>
      <xdr:row>50</xdr:row>
      <xdr:rowOff>88900</xdr:rowOff>
    </xdr:to>
    <mc:AlternateContent xmlns:mc="http://schemas.openxmlformats.org/markup-compatibility/2006">
      <mc:Choice xmlns:cx6="http://schemas.microsoft.com/office/drawing/2016/5/12/chartex" Requires="cx6">
        <xdr:graphicFrame macro="">
          <xdr:nvGraphicFramePr>
            <xdr:cNvPr id="2" name="Chart 1">
              <a:extLst>
                <a:ext uri="{FF2B5EF4-FFF2-40B4-BE49-F238E27FC236}">
                  <a16:creationId xmlns:a16="http://schemas.microsoft.com/office/drawing/2014/main" id="{133DB202-376B-65C4-1632-62B3BC0AAEF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22790150" y="5772150"/>
              <a:ext cx="6584950" cy="454025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34</xdr:row>
      <xdr:rowOff>31750</xdr:rowOff>
    </xdr:from>
    <xdr:to>
      <xdr:col>0</xdr:col>
      <xdr:colOff>4572000</xdr:colOff>
      <xdr:row>47</xdr:row>
      <xdr:rowOff>133350</xdr:rowOff>
    </xdr:to>
    <xdr:graphicFrame macro="">
      <xdr:nvGraphicFramePr>
        <xdr:cNvPr id="2" name="Chart 1">
          <a:extLst>
            <a:ext uri="{FF2B5EF4-FFF2-40B4-BE49-F238E27FC236}">
              <a16:creationId xmlns:a16="http://schemas.microsoft.com/office/drawing/2014/main" id="{8F1A8926-C38C-7977-043C-5AC017D192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79</xdr:row>
      <xdr:rowOff>167736</xdr:rowOff>
    </xdr:from>
    <xdr:to>
      <xdr:col>5</xdr:col>
      <xdr:colOff>50202</xdr:colOff>
      <xdr:row>103</xdr:row>
      <xdr:rowOff>87454</xdr:rowOff>
    </xdr:to>
    <xdr:graphicFrame macro="">
      <xdr:nvGraphicFramePr>
        <xdr:cNvPr id="2" name="Chart 1">
          <a:extLst>
            <a:ext uri="{FF2B5EF4-FFF2-40B4-BE49-F238E27FC236}">
              <a16:creationId xmlns:a16="http://schemas.microsoft.com/office/drawing/2014/main" id="{4AE54513-12C6-31D3-812D-F62209B274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1857076</xdr:colOff>
      <xdr:row>89</xdr:row>
      <xdr:rowOff>173965</xdr:rowOff>
    </xdr:from>
    <xdr:to>
      <xdr:col>17</xdr:col>
      <xdr:colOff>575093</xdr:colOff>
      <xdr:row>112</xdr:row>
      <xdr:rowOff>23963</xdr:rowOff>
    </xdr:to>
    <mc:AlternateContent xmlns:mc="http://schemas.openxmlformats.org/markup-compatibility/2006">
      <mc:Choice xmlns:cx6="http://schemas.microsoft.com/office/drawing/2016/5/12/chartex" Requires="cx6">
        <xdr:graphicFrame macro="">
          <xdr:nvGraphicFramePr>
            <xdr:cNvPr id="8" name="Chart 7">
              <a:extLst>
                <a:ext uri="{FF2B5EF4-FFF2-40B4-BE49-F238E27FC236}">
                  <a16:creationId xmlns:a16="http://schemas.microsoft.com/office/drawing/2014/main" id="{9EDBD7DE-23F9-543D-D9CC-95B7E16B495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8659176" y="18258765"/>
              <a:ext cx="7214317" cy="4523598"/>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517586</xdr:colOff>
      <xdr:row>78</xdr:row>
      <xdr:rowOff>47924</xdr:rowOff>
    </xdr:from>
    <xdr:to>
      <xdr:col>14</xdr:col>
      <xdr:colOff>129398</xdr:colOff>
      <xdr:row>91</xdr:row>
      <xdr:rowOff>143294</xdr:rowOff>
    </xdr:to>
    <xdr:graphicFrame macro="">
      <xdr:nvGraphicFramePr>
        <xdr:cNvPr id="4" name="Chart 3">
          <a:extLst>
            <a:ext uri="{FF2B5EF4-FFF2-40B4-BE49-F238E27FC236}">
              <a16:creationId xmlns:a16="http://schemas.microsoft.com/office/drawing/2014/main" id="{76BF8238-8EFE-7B5C-27E1-3E009D59ED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397773</xdr:colOff>
      <xdr:row>53</xdr:row>
      <xdr:rowOff>114060</xdr:rowOff>
    </xdr:from>
    <xdr:to>
      <xdr:col>37</xdr:col>
      <xdr:colOff>9585</xdr:colOff>
      <xdr:row>67</xdr:row>
      <xdr:rowOff>5751</xdr:rowOff>
    </xdr:to>
    <mc:AlternateContent xmlns:mc="http://schemas.openxmlformats.org/markup-compatibility/2006">
      <mc:Choice xmlns:cx6="http://schemas.microsoft.com/office/drawing/2016/5/12/chartex" Requires="cx6">
        <xdr:graphicFrame macro="">
          <xdr:nvGraphicFramePr>
            <xdr:cNvPr id="5" name="Chart 4">
              <a:extLst>
                <a:ext uri="{FF2B5EF4-FFF2-40B4-BE49-F238E27FC236}">
                  <a16:creationId xmlns:a16="http://schemas.microsoft.com/office/drawing/2014/main" id="{2DA73E28-78B9-9071-FB3B-9F65C0FB266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37253173" y="10883660"/>
              <a:ext cx="4564812" cy="2736491"/>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8</xdr:col>
      <xdr:colOff>107950</xdr:colOff>
      <xdr:row>57</xdr:row>
      <xdr:rowOff>158750</xdr:rowOff>
    </xdr:from>
    <xdr:to>
      <xdr:col>13</xdr:col>
      <xdr:colOff>552450</xdr:colOff>
      <xdr:row>71</xdr:row>
      <xdr:rowOff>57150</xdr:rowOff>
    </xdr:to>
    <mc:AlternateContent xmlns:mc="http://schemas.openxmlformats.org/markup-compatibility/2006">
      <mc:Choice xmlns:cx6="http://schemas.microsoft.com/office/drawing/2016/5/12/chartex" Requires="cx6">
        <xdr:graphicFrame macro="">
          <xdr:nvGraphicFramePr>
            <xdr:cNvPr id="2" name="Chart 1">
              <a:extLst>
                <a:ext uri="{FF2B5EF4-FFF2-40B4-BE49-F238E27FC236}">
                  <a16:creationId xmlns:a16="http://schemas.microsoft.com/office/drawing/2014/main" id="{D939F1FF-DBEC-2C10-28E2-EBA075A70DE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7219950" y="11741150"/>
              <a:ext cx="4572000" cy="274320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40</xdr:col>
      <xdr:colOff>107950</xdr:colOff>
      <xdr:row>15</xdr:row>
      <xdr:rowOff>158750</xdr:rowOff>
    </xdr:from>
    <xdr:to>
      <xdr:col>46</xdr:col>
      <xdr:colOff>177800</xdr:colOff>
      <xdr:row>29</xdr:row>
      <xdr:rowOff>57150</xdr:rowOff>
    </xdr:to>
    <xdr:graphicFrame macro="">
      <xdr:nvGraphicFramePr>
        <xdr:cNvPr id="4" name="Chart 3">
          <a:extLst>
            <a:ext uri="{FF2B5EF4-FFF2-40B4-BE49-F238E27FC236}">
              <a16:creationId xmlns:a16="http://schemas.microsoft.com/office/drawing/2014/main" id="{4180ECB9-CDA6-DC0D-FBF2-AD549DA09D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richData/_rels/rdRichValueWebImage.xml.rels><?xml version="1.0" encoding="UTF-8" standalone="yes"?>
<Relationships xmlns="http://schemas.openxmlformats.org/package/2006/relationships"><Relationship Id="rId13" Type="http://schemas.openxmlformats.org/officeDocument/2006/relationships/hyperlink" Target="https://www.bing.com/th?id=OSK.8zn8I87SMZQID1yeREa5ylZshLmieZDX-S-9EZ_xfG8&amp;qlt=95" TargetMode="External"/><Relationship Id="rId18" Type="http://schemas.openxmlformats.org/officeDocument/2006/relationships/hyperlink" Target="https://www.bing.com/images/search?form=xlimg&amp;q=Hungary" TargetMode="External"/><Relationship Id="rId26" Type="http://schemas.openxmlformats.org/officeDocument/2006/relationships/hyperlink" Target="https://www.bing.com/images/search?form=xlimg&amp;q=Lithuania" TargetMode="External"/><Relationship Id="rId39" Type="http://schemas.openxmlformats.org/officeDocument/2006/relationships/hyperlink" Target="https://www.bing.com/th?id=OSK.Lyl-JouTRWRssx4jovmxrAVxTNeaqjtAn6Q5VMiWsvs&amp;qlt=95" TargetMode="External"/><Relationship Id="rId21" Type="http://schemas.openxmlformats.org/officeDocument/2006/relationships/hyperlink" Target="https://www.bing.com/th?id=OSK.66c2ebf9a8cace2226269d70b1d3b0fc&amp;qlt=95" TargetMode="External"/><Relationship Id="rId34" Type="http://schemas.openxmlformats.org/officeDocument/2006/relationships/hyperlink" Target="https://www.bing.com/images/search?form=xlimg&amp;q=Bulgaria" TargetMode="External"/><Relationship Id="rId42" Type="http://schemas.openxmlformats.org/officeDocument/2006/relationships/hyperlink" Target="https://www.bing.com/images/search?form=xlimg&amp;q=Luxembourg" TargetMode="External"/><Relationship Id="rId47" Type="http://schemas.openxmlformats.org/officeDocument/2006/relationships/hyperlink" Target="https://www.bing.com/th?id=OSK.7_iYqjXftHmThTCYlh51zbqPoNnoe4Qk7UaH59Ba1Z0&amp;qlt=95" TargetMode="External"/><Relationship Id="rId50" Type="http://schemas.openxmlformats.org/officeDocument/2006/relationships/hyperlink" Target="https://www.bing.com/images/search?form=xlimg&amp;q=France" TargetMode="External"/><Relationship Id="rId55" Type="http://schemas.openxmlformats.org/officeDocument/2006/relationships/hyperlink" Target="https://www.bing.com/th?id=OSK.1a33b5115bfc290abc8869de29ebd567&amp;qlt=95" TargetMode="External"/><Relationship Id="rId7" Type="http://schemas.openxmlformats.org/officeDocument/2006/relationships/hyperlink" Target="https://www.bing.com/th?id=OSK.37868521ec6f61afb97b5ab07c93e834&amp;qlt=95" TargetMode="External"/><Relationship Id="rId2" Type="http://schemas.openxmlformats.org/officeDocument/2006/relationships/hyperlink" Target="https://www.bing.com/images/search?form=xlimg&amp;q=Cyprus" TargetMode="External"/><Relationship Id="rId16" Type="http://schemas.openxmlformats.org/officeDocument/2006/relationships/hyperlink" Target="https://www.bing.com/images/search?form=xlimg&amp;q=Denmark" TargetMode="External"/><Relationship Id="rId29" Type="http://schemas.openxmlformats.org/officeDocument/2006/relationships/hyperlink" Target="https://www.bing.com/th?id=OSK.8p2k5lHoxkLkVFhhRavwz0TU1HJcwyyrphMGrCfxYiE&amp;qlt=95" TargetMode="External"/><Relationship Id="rId11" Type="http://schemas.openxmlformats.org/officeDocument/2006/relationships/hyperlink" Target="https://www.bing.com/th?id=OSK.d603cc664aacae23506060091bb6f52d&amp;qlt=95" TargetMode="External"/><Relationship Id="rId24" Type="http://schemas.openxmlformats.org/officeDocument/2006/relationships/hyperlink" Target="https://www.bing.com/images/search?form=xlimg&amp;q=Latvia" TargetMode="External"/><Relationship Id="rId32" Type="http://schemas.openxmlformats.org/officeDocument/2006/relationships/hyperlink" Target="https://www.bing.com/images/search?form=xlimg&amp;q=Republic%20of%20Ireland" TargetMode="External"/><Relationship Id="rId37" Type="http://schemas.openxmlformats.org/officeDocument/2006/relationships/hyperlink" Target="https://www.bing.com/th?id=OSK.WcDBhNg5Sj0kUcJkvRp-ZrDSosOQLIn6jWEiIOY3cPM&amp;qlt=95" TargetMode="External"/><Relationship Id="rId40" Type="http://schemas.openxmlformats.org/officeDocument/2006/relationships/hyperlink" Target="https://www.bing.com/images/search?form=xlimg&amp;q=Czech%20Republic" TargetMode="External"/><Relationship Id="rId45" Type="http://schemas.openxmlformats.org/officeDocument/2006/relationships/hyperlink" Target="https://www.bing.com/th?id=OSK.ea703288926093d94f3ee0ae48dc323c&amp;qlt=95" TargetMode="External"/><Relationship Id="rId53" Type="http://schemas.openxmlformats.org/officeDocument/2006/relationships/hyperlink" Target="https://www.bing.com/th?id=OSK.K6cXOoQ3uq-EC3cRugPlGaZZFMyWOrULs9oxwlrZw8A&amp;qlt=95" TargetMode="External"/><Relationship Id="rId5" Type="http://schemas.openxmlformats.org/officeDocument/2006/relationships/hyperlink" Target="https://www.bing.com/th?id=OSK.2e5ae37a1125e977eb781fe1567bce8a&amp;qlt=95" TargetMode="External"/><Relationship Id="rId10" Type="http://schemas.openxmlformats.org/officeDocument/2006/relationships/hyperlink" Target="https://www.bing.com/images/search?form=xlimg&amp;q=Italy" TargetMode="External"/><Relationship Id="rId19" Type="http://schemas.openxmlformats.org/officeDocument/2006/relationships/hyperlink" Target="https://www.bing.com/th?id=OSK.99c028b1beae003a52d1a43ed4d4c845&amp;qlt=95" TargetMode="External"/><Relationship Id="rId31" Type="http://schemas.openxmlformats.org/officeDocument/2006/relationships/hyperlink" Target="https://www.bing.com/th?id=OSK.EaGKENylPymKR2vxwyKFWGRGtGNcLXtM8meCLdtsfYI&amp;qlt=95" TargetMode="External"/><Relationship Id="rId44" Type="http://schemas.openxmlformats.org/officeDocument/2006/relationships/hyperlink" Target="https://www.bing.com/images/search?form=xlimg&amp;q=Slovakia" TargetMode="External"/><Relationship Id="rId52" Type="http://schemas.openxmlformats.org/officeDocument/2006/relationships/hyperlink" Target="https://www.bing.com/images/search?form=xlimg&amp;q=Poland" TargetMode="External"/><Relationship Id="rId4" Type="http://schemas.openxmlformats.org/officeDocument/2006/relationships/hyperlink" Target="https://www.bing.com/images/search?form=xlimg&amp;q=Portugal" TargetMode="External"/><Relationship Id="rId9" Type="http://schemas.openxmlformats.org/officeDocument/2006/relationships/hyperlink" Target="https://www.bing.com/th?id=OSK.YyStd3n6FeCyDWZVKn54i8IqezKRsFpq7XThd1PUiDk&amp;qlt=95" TargetMode="External"/><Relationship Id="rId14" Type="http://schemas.openxmlformats.org/officeDocument/2006/relationships/hyperlink" Target="https://www.bing.com/images/search?form=xlimg&amp;q=Romania" TargetMode="External"/><Relationship Id="rId22" Type="http://schemas.openxmlformats.org/officeDocument/2006/relationships/hyperlink" Target="https://www.bing.com/images/search?form=xlimg&amp;q=Sweden" TargetMode="External"/><Relationship Id="rId27" Type="http://schemas.openxmlformats.org/officeDocument/2006/relationships/hyperlink" Target="https://www.bing.com/th?id=OSK.909e75f79c08029f7d3305071d2c5b94&amp;qlt=95" TargetMode="External"/><Relationship Id="rId30" Type="http://schemas.openxmlformats.org/officeDocument/2006/relationships/hyperlink" Target="https://www.bing.com/images/search?form=xlimg&amp;q=Netherlands" TargetMode="External"/><Relationship Id="rId35" Type="http://schemas.openxmlformats.org/officeDocument/2006/relationships/hyperlink" Target="https://www.bing.com/th?id=OSK.dQRnOlTKTXrhKm9OaxUUVBGNjKK1hL9mKy8jDit9INI&amp;qlt=95" TargetMode="External"/><Relationship Id="rId43" Type="http://schemas.openxmlformats.org/officeDocument/2006/relationships/hyperlink" Target="https://www.bing.com/th?id=OSK.d9b621cc7d88019e0d716dda1c17a307&amp;qlt=95" TargetMode="External"/><Relationship Id="rId48" Type="http://schemas.openxmlformats.org/officeDocument/2006/relationships/hyperlink" Target="https://www.bing.com/images/search?form=xlimg&amp;q=Germany" TargetMode="External"/><Relationship Id="rId56" Type="http://schemas.openxmlformats.org/officeDocument/2006/relationships/hyperlink" Target="https://www.bing.com/images/search?form=xlimg&amp;q=United%20Kingdom" TargetMode="External"/><Relationship Id="rId8" Type="http://schemas.openxmlformats.org/officeDocument/2006/relationships/hyperlink" Target="https://www.bing.com/images/search?form=xlimg&amp;q=Greece" TargetMode="External"/><Relationship Id="rId51" Type="http://schemas.openxmlformats.org/officeDocument/2006/relationships/hyperlink" Target="https://www.bing.com/th?id=OSK.wh-UTEFTEh6yXROAExnHHJuw4N-wHkAAkwvLwczJijw&amp;qlt=95" TargetMode="External"/><Relationship Id="rId3" Type="http://schemas.openxmlformats.org/officeDocument/2006/relationships/hyperlink" Target="https://www.bing.com/th?id=OSK.2d7b7af86f9a55648a4aec7fbe3969e6&amp;qlt=95" TargetMode="External"/><Relationship Id="rId12" Type="http://schemas.openxmlformats.org/officeDocument/2006/relationships/hyperlink" Target="https://www.bing.com/images/search?form=xlimg&amp;q=Slovenia" TargetMode="External"/><Relationship Id="rId17" Type="http://schemas.openxmlformats.org/officeDocument/2006/relationships/hyperlink" Target="https://www.bing.com/th?id=OSK.V9Ct6b2Uo4yxlpB5i4rgN12yDN9zY-pClzktMqagyN0&amp;qlt=95" TargetMode="External"/><Relationship Id="rId25" Type="http://schemas.openxmlformats.org/officeDocument/2006/relationships/hyperlink" Target="https://www.bing.com/th?id=OSK.WmoS0gHjANRJSdYNHA64N5PdRRN3Ixgv0cesvBZZacU&amp;qlt=95" TargetMode="External"/><Relationship Id="rId33" Type="http://schemas.openxmlformats.org/officeDocument/2006/relationships/hyperlink" Target="https://www.bing.com/th?id=OSK.54UFu-6T1b9DfU9KTfqEHizHE2tCDjdkjR2bduk3q9c&amp;qlt=95" TargetMode="External"/><Relationship Id="rId38" Type="http://schemas.openxmlformats.org/officeDocument/2006/relationships/hyperlink" Target="https://www.bing.com/images/search?form=xlimg&amp;q=Estonia" TargetMode="External"/><Relationship Id="rId46" Type="http://schemas.openxmlformats.org/officeDocument/2006/relationships/hyperlink" Target="https://www.bing.com/images/search?form=xlimg&amp;q=Finland" TargetMode="External"/><Relationship Id="rId20" Type="http://schemas.openxmlformats.org/officeDocument/2006/relationships/hyperlink" Target="https://www.bing.com/images/search?form=xlimg&amp;q=Malta" TargetMode="External"/><Relationship Id="rId41" Type="http://schemas.openxmlformats.org/officeDocument/2006/relationships/hyperlink" Target="https://www.bing.com/th?id=OSK.1BmcMxc0GtCt_jlMQQM5GxJ5Qz5_CF0DkVug9_c7FDY&amp;qlt=95" TargetMode="External"/><Relationship Id="rId54" Type="http://schemas.openxmlformats.org/officeDocument/2006/relationships/hyperlink" Target="https://www.bing.com/images/search?form=xlimg&amp;q=Austria" TargetMode="External"/><Relationship Id="rId1" Type="http://schemas.openxmlformats.org/officeDocument/2006/relationships/hyperlink" Target="https://www.bing.com/th?id=OSK.ff642da83e8aefdf0fa9088654eaef86&amp;qlt=95" TargetMode="External"/><Relationship Id="rId6" Type="http://schemas.openxmlformats.org/officeDocument/2006/relationships/hyperlink" Target="https://www.bing.com/images/search?form=xlimg&amp;q=Spain" TargetMode="External"/><Relationship Id="rId15" Type="http://schemas.openxmlformats.org/officeDocument/2006/relationships/hyperlink" Target="https://www.bing.com/th?id=OSK.9131f9cc50427b26d6b4964a5feb9d7e&amp;qlt=95" TargetMode="External"/><Relationship Id="rId23" Type="http://schemas.openxmlformats.org/officeDocument/2006/relationships/hyperlink" Target="https://www.bing.com/th?id=OSK.TECalGdjYkn5qFYM2wGnHhJgO5IgABLcGZwbeZUv2pw&amp;qlt=95" TargetMode="External"/><Relationship Id="rId28" Type="http://schemas.openxmlformats.org/officeDocument/2006/relationships/hyperlink" Target="https://www.bing.com/images/search?form=xlimg&amp;q=Croatia" TargetMode="External"/><Relationship Id="rId36" Type="http://schemas.openxmlformats.org/officeDocument/2006/relationships/hyperlink" Target="https://www.bing.com/images/search?form=xlimg&amp;q=Belgium" TargetMode="External"/><Relationship Id="rId49" Type="http://schemas.openxmlformats.org/officeDocument/2006/relationships/hyperlink" Target="https://www.bing.com/th?id=OSK.IJoB2IAflCzjheZJfaz5mfzEWw5jRcoWEgDQz1yU2Yk&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Srd>
</file>

<file path=xl/richData/rdarray.xml><?xml version="1.0" encoding="utf-8"?>
<arrayData xmlns="http://schemas.microsoft.com/office/spreadsheetml/2017/richdata2" count="88">
  <a r="1">
    <v t="r">20</v>
  </a>
  <a r="2">
    <v t="s">Greek language</v>
    <v t="s">Turkish language</v>
  </a>
  <a r="6">
    <v t="r">38</v>
    <v t="r">39</v>
    <v t="r">40</v>
    <v t="r">41</v>
    <v t="r">42</v>
    <v t="r">43</v>
  </a>
  <a r="2">
    <v t="r">70</v>
    <v t="r">71</v>
  </a>
  <a r="1">
    <v t="s">Portuguese language</v>
  </a>
  <a r="20">
    <v t="r">90</v>
    <v t="r">91</v>
    <v t="r">92</v>
    <v t="r">93</v>
    <v t="r">94</v>
    <v t="r">95</v>
    <v t="r">96</v>
    <v t="r">97</v>
    <v t="r">98</v>
    <v t="r">99</v>
    <v t="r">100</v>
    <v t="r">101</v>
    <v t="r">102</v>
    <v t="r">103</v>
    <v t="r">104</v>
    <v t="r">105</v>
    <v t="r">106</v>
    <v t="r">107</v>
    <v t="r">108</v>
    <v t="r">109</v>
  </a>
  <a r="2">
    <v t="r">136</v>
    <v t="r">137</v>
  </a>
  <a r="1">
    <v t="s">Spanish language</v>
  </a>
  <a r="18">
    <v t="r">156</v>
    <v t="r">157</v>
    <v t="r">158</v>
    <v t="r">159</v>
    <v t="r">160</v>
    <v t="r">161</v>
    <v t="r">162</v>
    <v t="r">163</v>
    <v t="r">164</v>
    <v t="r">165</v>
    <v t="r">166</v>
    <v t="r">167</v>
    <v t="r">168</v>
    <v t="r">169</v>
    <v t="r">170</v>
    <v t="r">171</v>
    <v t="r">172</v>
    <v t="r">173</v>
  </a>
  <a r="2">
    <v t="r">199</v>
    <v t="r">200</v>
  </a>
  <a r="1">
    <v t="s">Greek language</v>
  </a>
  <a r="12">
    <v t="r">219</v>
    <v t="r">220</v>
    <v t="r">221</v>
    <v t="r">222</v>
    <v t="r">223</v>
    <v t="r">224</v>
    <v t="r">225</v>
    <v t="r">226</v>
    <v t="r">227</v>
    <v t="r">228</v>
    <v t="r">229</v>
    <v t="r">230</v>
  </a>
  <a r="2">
    <v t="r">257</v>
    <v t="r">258</v>
  </a>
  <a r="1">
    <v t="s">Italian language</v>
  </a>
  <a r="20">
    <v t="r">274</v>
    <v t="r">275</v>
    <v t="r">276</v>
    <v t="r">277</v>
    <v t="r">278</v>
    <v t="r">279</v>
    <v t="r">280</v>
    <v t="r">281</v>
    <v t="r">282</v>
    <v t="r">283</v>
    <v t="r">284</v>
    <v t="r">285</v>
    <v t="r">286</v>
    <v t="r">287</v>
    <v t="r">288</v>
    <v t="r">289</v>
    <v t="r">290</v>
    <v t="r">291</v>
    <v t="r">292</v>
    <v t="r">293</v>
  </a>
  <a r="2">
    <v t="r">320</v>
    <v t="r">321</v>
  </a>
  <a r="1">
    <v t="s">Slovene language</v>
  </a>
  <a r="125">
    <v t="r">340</v>
    <v t="r">341</v>
    <v t="r">342</v>
    <v t="r">343</v>
    <v t="r">344</v>
    <v t="r">345</v>
    <v t="r">346</v>
    <v t="r">347</v>
    <v t="r">348</v>
    <v t="r">349</v>
    <v t="r">350</v>
    <v t="r">351</v>
    <v t="r">352</v>
    <v t="r">353</v>
    <v t="r">354</v>
    <v t="r">355</v>
    <v t="r">356</v>
    <v t="r">357</v>
    <v t="r">358</v>
    <v t="r">359</v>
    <v t="r">360</v>
    <v t="r">361</v>
    <v t="r">362</v>
    <v t="r">363</v>
    <v t="r">364</v>
    <v t="r">365</v>
    <v t="r">366</v>
    <v t="r">367</v>
    <v t="r">368</v>
    <v t="r">369</v>
    <v t="r">370</v>
    <v t="r">371</v>
    <v t="r">372</v>
    <v t="r">373</v>
    <v t="r">374</v>
    <v t="r">375</v>
    <v t="r">376</v>
    <v t="r">377</v>
    <v t="r">378</v>
    <v t="r">379</v>
    <v t="r">380</v>
    <v t="r">381</v>
    <v t="r">382</v>
    <v t="r">383</v>
    <v t="r">384</v>
    <v t="r">385</v>
    <v t="r">386</v>
    <v t="r">387</v>
    <v t="r">388</v>
    <v t="r">389</v>
    <v t="r">390</v>
    <v t="r">391</v>
    <v t="r">392</v>
    <v t="r">393</v>
    <v t="r">394</v>
    <v t="r">395</v>
    <v t="r">396</v>
    <v t="r">397</v>
    <v t="r">398</v>
    <v t="r">399</v>
    <v t="r">400</v>
    <v t="r">401</v>
    <v t="r">402</v>
    <v t="r">403</v>
    <v t="r">404</v>
    <v t="r">405</v>
    <v t="r">406</v>
    <v t="r">407</v>
    <v t="r">408</v>
    <v t="r">409</v>
    <v t="r">410</v>
    <v t="r">411</v>
    <v t="r">412</v>
    <v t="r">413</v>
    <v t="r">414</v>
    <v t="r">415</v>
    <v t="r">416</v>
    <v t="r">417</v>
    <v t="r">418</v>
    <v t="r">419</v>
    <v t="r">420</v>
    <v t="r">421</v>
    <v t="r">422</v>
    <v t="r">423</v>
    <v t="r">424</v>
    <v t="r">425</v>
    <v t="r">426</v>
    <v t="r">427</v>
    <v t="r">428</v>
    <v t="r">429</v>
    <v t="r">430</v>
    <v t="r">431</v>
    <v t="r">432</v>
    <v t="r">433</v>
    <v t="r">434</v>
    <v t="r">435</v>
    <v t="r">436</v>
    <v t="r">437</v>
    <v t="r">438</v>
    <v t="r">439</v>
    <v t="r">440</v>
    <v t="r">441</v>
    <v t="r">442</v>
    <v t="r">443</v>
    <v t="r">444</v>
    <v t="r">445</v>
    <v t="r">446</v>
    <v t="r">447</v>
    <v t="r">448</v>
    <v t="r">449</v>
    <v t="r">450</v>
    <v t="r">451</v>
    <v t="r">452</v>
    <v t="r">453</v>
    <v t="r">454</v>
    <v t="r">455</v>
    <v t="r">456</v>
    <v t="r">457</v>
    <v t="r">458</v>
    <v t="r">459</v>
    <v t="r">460</v>
    <v t="r">461</v>
    <v t="r">462</v>
    <v t="r">463</v>
    <v t="r">464</v>
  </a>
  <a r="1">
    <v t="s">Central European Time</v>
  </a>
  <a r="2">
    <v t="r">492</v>
    <v t="r">493</v>
  </a>
  <a r="1">
    <v t="s">Romanian language</v>
  </a>
  <a r="42">
    <v t="r">511</v>
    <v t="r">512</v>
    <v t="r">513</v>
    <v t="r">514</v>
    <v t="r">515</v>
    <v t="r">516</v>
    <v t="r">517</v>
    <v t="r">518</v>
    <v t="r">519</v>
    <v t="r">520</v>
    <v t="r">521</v>
    <v t="r">522</v>
    <v t="r">523</v>
    <v t="r">524</v>
    <v t="r">525</v>
    <v t="r">526</v>
    <v t="r">527</v>
    <v t="r">528</v>
    <v t="r">529</v>
    <v t="r">530</v>
    <v t="r">531</v>
    <v t="r">532</v>
    <v t="r">533</v>
    <v t="r">534</v>
    <v t="r">535</v>
    <v t="r">536</v>
    <v t="r">537</v>
    <v t="r">538</v>
    <v t="r">539</v>
    <v t="r">540</v>
    <v t="r">541</v>
    <v t="r">542</v>
    <v t="r">543</v>
    <v t="r">544</v>
    <v t="r">545</v>
    <v t="r">546</v>
    <v t="r">547</v>
    <v t="r">548</v>
    <v t="r">549</v>
    <v t="r">550</v>
    <v t="r">551</v>
    <v t="r">478</v>
  </a>
  <a r="2">
    <v t="r">577</v>
    <v t="r">578</v>
  </a>
  <a r="1">
    <v t="s">Danish language</v>
  </a>
  <a r="5">
    <v t="r">593</v>
    <v t="r">594</v>
    <v t="r">595</v>
    <v t="r">596</v>
    <v t="r">597</v>
  </a>
  <a r="2">
    <v t="r">622</v>
    <v t="r">623</v>
  </a>
  <a r="1">
    <v t="s">Hungarian language</v>
  </a>
  <a r="19">
    <v t="r">642</v>
    <v t="r">609</v>
    <v t="r">643</v>
    <v t="r">644</v>
    <v t="r">645</v>
    <v t="r">646</v>
    <v t="r">647</v>
    <v t="r">648</v>
    <v t="r">649</v>
    <v t="r">650</v>
    <v t="r">651</v>
    <v t="r">652</v>
    <v t="r">653</v>
    <v t="r">654</v>
    <v t="r">655</v>
    <v t="r">656</v>
    <v t="r">657</v>
    <v t="r">658</v>
    <v t="r">659</v>
  </a>
  <a r="2">
    <v t="r">685</v>
    <v t="r">686</v>
  </a>
  <a r="2">
    <v t="s">Maltese language</v>
    <v t="s">English language</v>
  </a>
  <a r="2">
    <v t="r">726</v>
    <v t="r">727</v>
  </a>
  <a r="1">
    <v t="s">Swedish language</v>
  </a>
  <a r="21">
    <v t="r">742</v>
    <v t="r">743</v>
    <v t="r">744</v>
    <v t="r">745</v>
    <v t="r">746</v>
    <v t="r">747</v>
    <v t="r">748</v>
    <v t="r">749</v>
    <v t="r">750</v>
    <v t="r">751</v>
    <v t="r">752</v>
    <v t="r">753</v>
    <v t="r">754</v>
    <v t="r">755</v>
    <v t="r">756</v>
    <v t="r">757</v>
    <v t="r">758</v>
    <v t="r">759</v>
    <v t="r">760</v>
    <v t="r">761</v>
    <v t="r">762</v>
  </a>
  <a r="2">
    <v t="r">787</v>
    <v t="r">788</v>
  </a>
  <a r="1">
    <v t="s">Latvian language</v>
  </a>
  <a r="94">
    <v t="r">803</v>
    <v t="r">804</v>
    <v t="r">805</v>
    <v t="r">806</v>
    <v t="r">807</v>
    <v t="r">775</v>
    <v t="r">808</v>
    <v t="r">809</v>
    <v t="r">810</v>
    <v t="r">811</v>
    <v t="r">812</v>
    <v t="r">813</v>
    <v t="r">814</v>
    <v t="r">815</v>
    <v t="r">816</v>
    <v t="r">817</v>
    <v t="r">818</v>
    <v t="r">819</v>
    <v t="r">820</v>
    <v t="r">821</v>
    <v t="r">822</v>
    <v t="r">823</v>
    <v t="r">824</v>
    <v t="r">825</v>
    <v t="r">826</v>
    <v t="r">827</v>
    <v t="r">828</v>
    <v t="r">829</v>
    <v t="r">830</v>
    <v t="r">831</v>
    <v t="r">832</v>
    <v t="r">833</v>
    <v t="r">834</v>
    <v t="r">835</v>
    <v t="r">836</v>
    <v t="r">837</v>
    <v t="r">838</v>
    <v t="r">839</v>
    <v t="r">840</v>
    <v t="r">841</v>
    <v t="r">842</v>
    <v t="r">843</v>
    <v t="r">844</v>
    <v t="r">845</v>
    <v t="r">846</v>
    <v t="r">847</v>
    <v t="r">848</v>
    <v t="r">849</v>
    <v t="r">850</v>
    <v t="r">851</v>
    <v t="r">852</v>
    <v t="r">853</v>
    <v t="r">854</v>
    <v t="r">855</v>
    <v t="r">856</v>
    <v t="r">857</v>
    <v t="r">858</v>
    <v t="r">859</v>
    <v t="r">860</v>
    <v t="r">861</v>
    <v t="r">862</v>
    <v t="r">863</v>
    <v t="r">864</v>
    <v t="r">865</v>
    <v t="r">866</v>
    <v t="r">867</v>
    <v t="r">868</v>
    <v t="r">869</v>
    <v t="r">870</v>
    <v t="r">871</v>
    <v t="r">872</v>
    <v t="r">873</v>
    <v t="r">874</v>
    <v t="r">875</v>
    <v t="r">876</v>
    <v t="r">877</v>
    <v t="r">878</v>
    <v t="r">879</v>
    <v t="r">880</v>
    <v t="r">881</v>
    <v t="r">882</v>
    <v t="r">883</v>
    <v t="r">884</v>
    <v t="r">885</v>
    <v t="r">886</v>
    <v t="r">887</v>
    <v t="r">888</v>
    <v t="r">889</v>
    <v t="r">890</v>
    <v t="r">891</v>
    <v t="r">892</v>
    <v t="r">893</v>
    <v t="r">894</v>
    <v t="r">895</v>
  </a>
  <a r="3">
    <v t="s">Eastern European Time</v>
    <v t="s">Daylight saving time</v>
    <v t="s">Eastern European Summer Time</v>
  </a>
  <a r="2">
    <v t="r">919</v>
    <v t="r">920</v>
  </a>
  <a r="1">
    <v t="s">Lithuanian language</v>
  </a>
  <a r="10">
    <v t="r">935</v>
    <v t="r">936</v>
    <v t="r">937</v>
    <v t="r">938</v>
    <v t="r">939</v>
    <v t="r">940</v>
    <v t="r">941</v>
    <v t="r">942</v>
    <v t="r">943</v>
    <v t="r">944</v>
  </a>
  <a r="1">
    <v t="s">Eastern European Time</v>
  </a>
  <a r="2">
    <v t="r">970</v>
    <v t="r">971</v>
  </a>
  <a r="1">
    <v t="s">Croatian language</v>
  </a>
  <a r="21">
    <v t="r">985</v>
    <v t="r">986</v>
    <v t="r">987</v>
    <v t="r">988</v>
    <v t="r">989</v>
    <v t="r">990</v>
    <v t="r">991</v>
    <v t="r">992</v>
    <v t="r">993</v>
    <v t="r">994</v>
    <v t="r">995</v>
    <v t="r">996</v>
    <v t="r">997</v>
    <v t="r">998</v>
    <v t="r">999</v>
    <v t="r">1000</v>
    <v t="r">1001</v>
    <v t="r">1002</v>
    <v t="r">1003</v>
    <v t="r">1004</v>
    <v t="r">958</v>
  </a>
  <a r="2">
    <v t="r">1030</v>
    <v t="r">1031</v>
  </a>
  <a r="1">
    <v t="s">Dutch language</v>
  </a>
  <a r="14">
    <v t="r">1048</v>
    <v t="r">1049</v>
    <v t="r">1050</v>
    <v t="r">1051</v>
    <v t="r">1052</v>
    <v t="r">1053</v>
    <v t="r">1054</v>
    <v t="r">1055</v>
    <v t="r">1056</v>
    <v t="r">1057</v>
    <v t="r">1058</v>
    <v t="r">1059</v>
    <v t="r">1060</v>
    <v t="r">1061</v>
  </a>
  <a r="1">
    <v t="s">Atlantic Time Zone</v>
  </a>
  <a r="2">
    <v t="r">1088</v>
    <v t="r">1089</v>
  </a>
  <a r="2">
    <v t="s">English language</v>
    <v t="s">Irish language</v>
  </a>
  <a r="26">
    <v t="r">1104</v>
    <v t="r">1105</v>
    <v t="r">1106</v>
    <v t="r">1107</v>
    <v t="r">1108</v>
    <v t="r">1109</v>
    <v t="r">1110</v>
    <v t="r">1111</v>
    <v t="r">1112</v>
    <v t="r">1113</v>
    <v t="r">1114</v>
    <v t="r">1115</v>
    <v t="r">1116</v>
    <v t="r">1117</v>
    <v t="r">1118</v>
    <v t="r">1119</v>
    <v t="r">1120</v>
    <v t="r">1121</v>
    <v t="r">1122</v>
    <v t="r">1123</v>
    <v t="r">1124</v>
    <v t="r">1125</v>
    <v t="r">1126</v>
    <v t="r">1127</v>
    <v t="r">1128</v>
    <v t="r">1129</v>
  </a>
  <a r="3">
    <v t="r">1156</v>
    <v t="r">1157</v>
    <v t="r">1158</v>
  </a>
  <a r="1">
    <v t="s">Bulgarian language</v>
  </a>
  <a r="28">
    <v t="r">1176</v>
    <v t="r">1177</v>
    <v t="r">1178</v>
    <v t="r">1179</v>
    <v t="r">1180</v>
    <v t="r">1181</v>
    <v t="r">1182</v>
    <v t="r">1183</v>
    <v t="r">1184</v>
    <v t="r">1185</v>
    <v t="r">1186</v>
    <v t="r">1187</v>
    <v t="r">1188</v>
    <v t="r">1189</v>
    <v t="r">1190</v>
    <v t="r">1191</v>
    <v t="r">1192</v>
    <v t="r">1193</v>
    <v t="r">1194</v>
    <v t="r">1195</v>
    <v t="r">1196</v>
    <v t="r">1197</v>
    <v t="r">1198</v>
    <v t="r">1199</v>
    <v t="r">1200</v>
    <v t="r">1201</v>
    <v t="r">1202</v>
    <v t="r">1203</v>
  </a>
  <a r="2">
    <v t="r">1231</v>
    <v t="r">1232</v>
  </a>
  <a r="3">
    <v t="s">Dutch language</v>
    <v t="s">German language</v>
    <v t="s">French language</v>
  </a>
  <a r="3">
    <v t="r">1249</v>
    <v t="r">1250</v>
    <v t="r">1251</v>
  </a>
  <a r="2">
    <v t="r">1276</v>
    <v t="r">1277</v>
  </a>
  <a r="1">
    <v t="s">Estonian language</v>
  </a>
  <a r="13">
    <v t="r">1293</v>
    <v t="r">1294</v>
    <v t="r">1295</v>
    <v t="r">1296</v>
    <v t="r">1297</v>
    <v t="r">1298</v>
    <v t="r">1299</v>
    <v t="r">1300</v>
    <v t="r">1301</v>
    <v t="r">1302</v>
    <v t="r">1303</v>
    <v t="r">1304</v>
    <v t="r">1305</v>
  </a>
  <a r="2">
    <v t="r">1332</v>
    <v t="r">1333</v>
  </a>
  <a r="1">
    <v t="s">Czech language</v>
  </a>
  <a r="7">
    <v t="r">1318</v>
    <v t="r">1350</v>
    <v t="r">1351</v>
    <v t="r">1352</v>
    <v t="r">1353</v>
    <v t="r">1354</v>
    <v t="r">1355</v>
  </a>
  <a r="1">
    <v t="r">1379</v>
  </a>
  <a r="3">
    <v t="s">Luxembourgish</v>
    <v t="s">German language</v>
    <v t="s">French language</v>
  </a>
  <a r="12">
    <v t="r">1395</v>
    <v t="r">1396</v>
    <v t="r">1397</v>
    <v t="r">1398</v>
    <v t="r">1399</v>
    <v t="r">1400</v>
    <v t="r">1401</v>
    <v t="r">1402</v>
    <v t="r">1403</v>
    <v t="r">1404</v>
    <v t="r">1405</v>
    <v t="r">1406</v>
  </a>
  <a r="2">
    <v t="r">1429</v>
    <v t="r">1430</v>
  </a>
  <a r="1">
    <v t="s">Slovak language</v>
  </a>
  <a r="8">
    <v t="r">1447</v>
    <v t="r">1448</v>
    <v t="r">1449</v>
    <v t="r">1450</v>
    <v t="r">1451</v>
    <v t="r">1452</v>
    <v t="r">1453</v>
    <v t="r">1454</v>
  </a>
  <a r="2">
    <v t="r">1481</v>
    <v t="r">1482</v>
  </a>
  <a r="2">
    <v t="s">Swedish language</v>
    <v t="s">Finnish language</v>
  </a>
  <a r="19">
    <v t="r">1497</v>
    <v t="r">1498</v>
    <v t="r">1499</v>
    <v t="r">1500</v>
    <v t="r">1501</v>
    <v t="r">1502</v>
    <v t="r">1503</v>
    <v t="r">1504</v>
    <v t="r">1505</v>
    <v t="r">1506</v>
    <v t="r">1507</v>
    <v t="r">1508</v>
    <v t="r">1509</v>
    <v t="r">1510</v>
    <v t="r">1511</v>
    <v t="r">1512</v>
    <v t="r">1513</v>
    <v t="r">1514</v>
    <v t="r">1515</v>
  </a>
  <a r="1">
    <v t="r">1540</v>
  </a>
  <a r="1">
    <v t="s">German language</v>
  </a>
  <a r="15">
    <v t="r">1554</v>
    <v t="r">1555</v>
    <v t="r">1528</v>
    <v t="r">1556</v>
    <v t="r">1557</v>
    <v t="r">1558</v>
    <v t="r">1559</v>
    <v t="r">1560</v>
    <v t="r">1561</v>
    <v t="r">1562</v>
    <v t="r">1563</v>
    <v t="r">1564</v>
    <v t="r">1565</v>
    <v t="r">1566</v>
    <v t="r">1567</v>
  </a>
  <a r="2">
    <v t="r">1593</v>
    <v t="r">1594</v>
  </a>
  <a r="1">
    <v t="s">French language</v>
  </a>
  <a r="24">
    <v t="r">1608</v>
    <v t="r">1609</v>
    <v t="r">1610</v>
    <v t="r">1611</v>
    <v t="r">1612</v>
    <v t="r">1613</v>
    <v t="r">1614</v>
    <v t="r">1615</v>
    <v t="r">1616</v>
    <v t="r">1617</v>
    <v t="r">1618</v>
    <v t="r">1619</v>
    <v t="r">1620</v>
    <v t="r">1621</v>
    <v t="r">1622</v>
    <v t="r">1623</v>
    <v t="r">1624</v>
    <v t="r">1625</v>
    <v t="r">1626</v>
    <v t="r">1627</v>
    <v t="r">1628</v>
    <v t="r">1629</v>
    <v t="r">1630</v>
    <v t="r">1631</v>
  </a>
  <a r="2">
    <v t="r">1658</v>
    <v t="r">1659</v>
  </a>
  <a r="1">
    <v t="s">Polish language</v>
  </a>
  <a r="16">
    <v t="r">1672</v>
    <v t="r">1673</v>
    <v t="r">1674</v>
    <v t="r">1675</v>
    <v t="r">1676</v>
    <v t="r">1677</v>
    <v t="r">1678</v>
    <v t="r">1679</v>
    <v t="r">1680</v>
    <v t="r">1681</v>
    <v t="r">1682</v>
    <v t="r">1683</v>
    <v t="r">1684</v>
    <v t="r">1685</v>
    <v t="r">1686</v>
    <v t="r">1687</v>
  </a>
  <a r="1">
    <v t="r">1711</v>
  </a>
  <a r="4">
    <v t="s">Hungarian language</v>
    <v t="s">Austrian German</v>
    <v t="s">Croatian language</v>
    <v t="s">Slovene language</v>
  </a>
  <a r="9">
    <v t="r">1724</v>
    <v t="r">1725</v>
    <v t="r">1726</v>
    <v t="r">1727</v>
    <v t="r">1728</v>
    <v t="r">1729</v>
    <v t="r">1730</v>
    <v t="r">1731</v>
    <v t="r">1699</v>
  </a>
  <a r="2">
    <v t="r">1757</v>
    <v t="r">1758</v>
  </a>
  <a r="1">
    <v t="s">English language</v>
  </a>
  <a r="4">
    <v t="r">1772</v>
    <v t="r">1773</v>
    <v t="r">1774</v>
    <v t="r">1775</v>
  </a>
  <a r="2">
    <v t="s">Greenwich Mean Time</v>
    <v t="s">Western European Time</v>
  </a>
</arrayData>
</file>

<file path=xl/richData/rdrichvalue.xml><?xml version="1.0" encoding="utf-8"?>
<rvData xmlns="http://schemas.microsoft.com/office/spreadsheetml/2017/richdata" count="1783">
  <rv s="0">
    <v>536870912</v>
    <v>Cyprus</v>
    <v>c0c5ce3c-49b0-5b79-47f3-75ec546e77a5</v>
    <v>en-GB</v>
    <v>Map</v>
  </rv>
  <rv s="1">
    <fb>0.121569266050925</fb>
    <v>23</v>
  </rv>
  <rv s="1">
    <fb>9242.4500000000007</fb>
    <v>24</v>
  </rv>
  <rv s="1">
    <fb>16000</fb>
    <v>24</v>
  </rv>
  <rv s="1">
    <fb>10.462</fb>
    <v>25</v>
  </rv>
  <rv s="1">
    <fb>357</fb>
    <v>26</v>
  </rv>
  <rv s="0">
    <v>536870912</v>
    <v>Nicosia</v>
    <v>61465f46-935f-6345-e2b2-faf594f2eb3f</v>
    <v>en-GB</v>
    <v>Map</v>
  </rv>
  <rv s="1">
    <fb>6626.2690000000002</fb>
    <v>24</v>
  </rv>
  <rv s="1">
    <fb>102.51099191728299</fb>
    <v>27</v>
  </rv>
  <rv s="1">
    <fb>2.5037099675845596E-3</fb>
    <v>23</v>
  </rv>
  <rv s="1">
    <fb>3624.9712527716702</fb>
    <v>24</v>
  </rv>
  <rv s="1">
    <fb>1.329</fb>
    <v>25</v>
  </rv>
  <rv s="1">
    <fb>0.18687229239063299</fb>
    <v>23</v>
  </rv>
  <rv s="1">
    <fb>92.906215026032797</fb>
    <v>28</v>
  </rv>
  <rv s="1">
    <fb>1.23</fb>
    <v>29</v>
  </rv>
  <rv s="1">
    <fb>24564647934.624401</fb>
    <v>30</v>
  </rv>
  <rv s="1">
    <fb>0.99306690000000009</fb>
    <v>23</v>
  </rv>
  <rv s="1">
    <fb>0.75940810000000003</fb>
    <v>23</v>
  </rv>
  <rv s="2">
    <v>0</v>
    <v>21</v>
    <v>2</v>
    <v>7</v>
    <v>0</v>
    <v>Image of Cyprus</v>
  </rv>
  <rv s="1">
    <fb>1.9</fb>
    <v>28</v>
  </rv>
  <rv s="0">
    <v>805306368</v>
    <v>Nikos Christodoulides (President)</v>
    <v>dcc57869-eb45-8766-d14f-1e2e824914b7</v>
    <v>en-GB</v>
    <v>Generic</v>
  </rv>
  <rv s="3">
    <v>0</v>
  </rv>
  <rv s="4">
    <v>https://www.bing.com/search?q=cyprus&amp;form=skydnc</v>
    <v>Learn more on Bing</v>
  </rv>
  <rv s="1">
    <fb>80.828000000000003</fb>
    <v>28</v>
  </rv>
  <rv s="1">
    <fb>4284870000</fb>
    <v>30</v>
  </rv>
  <rv s="1">
    <fb>6</fb>
    <v>28</v>
  </rv>
  <rv s="3">
    <v>1</v>
  </rv>
  <rv s="1">
    <fb>0.43886795519999999</fb>
    <v>23</v>
  </rv>
  <rv s="1">
    <fb>1.9509000000000001</fb>
    <v>25</v>
  </rv>
  <rv s="1">
    <fb>1244188</fb>
    <v>24</v>
  </rv>
  <rv s="1">
    <fb>0.21899999999999997</fb>
    <v>23</v>
  </rv>
  <rv s="1">
    <fb>0.255</fb>
    <v>23</v>
  </rv>
  <rv s="1">
    <fb>0.40200000000000002</fb>
    <v>23</v>
  </rv>
  <rv s="1">
    <fb>3.4000000000000002E-2</fb>
    <v>23</v>
  </rv>
  <rv s="1">
    <fb>8.4000000000000005E-2</fb>
    <v>23</v>
  </rv>
  <rv s="1">
    <fb>0.129</fb>
    <v>23</v>
  </rv>
  <rv s="1">
    <fb>0.16699999999999998</fb>
    <v>23</v>
  </rv>
  <rv s="1">
    <fb>0.63058998107910202</fb>
    <v>23</v>
  </rv>
  <rv s="0">
    <v>536870912</v>
    <v>Famagusta District</v>
    <v>fa2bfc84-87f2-72de-997e-21b14b8b160c</v>
    <v>en-GB</v>
    <v>Map</v>
  </rv>
  <rv s="0">
    <v>536870912</v>
    <v>Kyrenia District</v>
    <v>e8b8a1c2-16a7-5f3c-2602-a1185d56c861</v>
    <v>en-GB</v>
    <v>Map</v>
  </rv>
  <rv s="0">
    <v>536870912</v>
    <v>Larnaca District</v>
    <v>7f5d1488-4f34-efb3-2f5e-2bfda6d7ff73</v>
    <v>en-GB</v>
    <v>Map</v>
  </rv>
  <rv s="0">
    <v>536870912</v>
    <v>Limassol District</v>
    <v>1e4f6fc0-ec2d-5e17-d500-ea3e15018cec</v>
    <v>en-GB</v>
    <v>Map</v>
  </rv>
  <rv s="0">
    <v>536870912</v>
    <v>Nicosia District</v>
    <v>b8e80404-6981-51e6-04bc-3ea15f66c9d4</v>
    <v>en-GB</v>
    <v>Map</v>
  </rv>
  <rv s="0">
    <v>536870912</v>
    <v>Paphos District</v>
    <v>cb1e4e34-f579-017b-139b-938e8ef8d979</v>
    <v>en-GB</v>
    <v>Map</v>
  </rv>
  <rv s="3">
    <v>2</v>
  </rv>
  <rv s="1">
    <fb>0.24496028871097303</fb>
    <v>23</v>
  </rv>
  <rv s="1">
    <fb>0.22399999999999998</fb>
    <v>23</v>
  </rv>
  <rv s="1">
    <fb>7.2740001678466795E-2</fb>
    <v>31</v>
  </rv>
  <rv s="1">
    <fb>800708</fb>
    <v>24</v>
  </rv>
  <rv s="5">
    <v>#VALUE!</v>
    <v>16</v>
    <v>17</v>
    <v>Cyprus</v>
    <v>19</v>
    <v>20</v>
    <v>Map</v>
    <v>21</v>
    <v>22</v>
    <v>en-GB</v>
    <v>c0c5ce3c-49b0-5b79-47f3-75ec546e77a5</v>
    <v>536870912</v>
    <v>1</v>
    <v>CY</v>
    <v>1</v>
    <v>2</v>
    <v>3</v>
    <v>4</v>
    <v>5</v>
    <v>6</v>
    <v>7</v>
    <v>8</v>
    <v>9</v>
    <v>CYP</v>
    <v>Cyprus, officially the Republic of Cyprus, is an island country in the eastern Mediterranean Sea, north of the Sinai Peninsula, south of the Anatolian Peninsula, and west of the Levant. It is geographically a part of West Asia, but its cultural ...</v>
    <v>10</v>
    <v>11</v>
    <v>12</v>
    <v>13</v>
    <v>14</v>
    <v>15</v>
    <v>16</v>
    <v>17</v>
    <v>18</v>
    <v>19</v>
    <v>6</v>
    <v>21</v>
    <v>22</v>
    <v>23</v>
    <v>24</v>
    <v>25</v>
    <v>Cyprus</v>
    <v>Hymn to Liberty</v>
    <v>26</v>
    <v>Kıbrıs Cumhuriyeti</v>
    <v>27</v>
    <v>28</v>
    <v>29</v>
    <v>30</v>
    <v>31</v>
    <v>32</v>
    <v>33</v>
    <v>34</v>
    <v>35</v>
    <v>36</v>
    <v>37</v>
    <v>44</v>
    <v>45</v>
    <v>46</v>
    <v>47</v>
    <v>Cyprus</v>
    <v>48</v>
    <v>mdp/vdpid/59</v>
  </rv>
  <rv s="0">
    <v>536870912</v>
    <v>Portugal</v>
    <v>9e917e65-c588-a0b7-f336-52fc6b5b2052</v>
    <v>en-GB</v>
    <v>Map</v>
  </rv>
  <rv s="1">
    <fb>0.39452940398253294</fb>
    <v>23</v>
  </rv>
  <rv s="1">
    <fb>92225</fb>
    <v>24</v>
  </rv>
  <rv s="1">
    <fb>52000</fb>
    <v>24</v>
  </rv>
  <rv s="1">
    <fb>8.5</fb>
    <v>25</v>
  </rv>
  <rv s="1">
    <fb>351</fb>
    <v>26</v>
  </rv>
  <rv s="0">
    <v>536870912</v>
    <v>Lisbon</v>
    <v>9d006cb5-bff4-48b4-9c83-443eaf418b11</v>
    <v>en-GB</v>
    <v>Map</v>
  </rv>
  <rv s="1">
    <fb>48741.764000000003</fb>
    <v>24</v>
  </rv>
  <rv s="1">
    <fb>110.624358614714</fb>
    <v>27</v>
  </rv>
  <rv s="1">
    <fb>3.3817841004612497E-3</fb>
    <v>23</v>
  </rv>
  <rv s="1">
    <fb>4662.6007998029399</fb>
    <v>24</v>
  </rv>
  <rv s="1">
    <fb>1.38</fb>
    <v>25</v>
  </rv>
  <rv s="1">
    <fb>0.34611423825368903</fb>
    <v>23</v>
  </rv>
  <rv s="1">
    <fb>77.024122555839</fb>
    <v>28</v>
  </rv>
  <rv s="1">
    <fb>1.54</fb>
    <v>29</v>
  </rv>
  <rv s="1">
    <fb>237686075634.698</fb>
    <v>30</v>
  </rv>
  <rv s="1">
    <fb>1.0618313000000001</fb>
    <v>23</v>
  </rv>
  <rv s="1">
    <fb>0.63935809999999993</fb>
    <v>23</v>
  </rv>
  <rv s="2">
    <v>1</v>
    <v>21</v>
    <v>33</v>
    <v>7</v>
    <v>0</v>
    <v>Image of Portugal</v>
  </rv>
  <rv s="1">
    <fb>3.1</fb>
    <v>28</v>
  </rv>
  <rv s="0">
    <v>805306368</v>
    <v>Marcelo Rebelo de Sousa (President)</v>
    <v>cd15af88-d571-7e9f-0e69-8c7f54821ed3</v>
    <v>en-GB</v>
    <v>Generic</v>
  </rv>
  <rv s="0">
    <v>805306368</v>
    <v>António Costa (Prime minister)</v>
    <v>461f25f6-d38c-4199-a2e3-c82f6d34e8cb</v>
    <v>en-GB</v>
    <v>Generic</v>
  </rv>
  <rv s="3">
    <v>3</v>
  </rv>
  <rv s="4">
    <v>https://www.bing.com/search?q=portugal&amp;form=skydnc</v>
    <v>Learn more on Bing</v>
  </rv>
  <rv s="1">
    <fb>81.3243902439024</fb>
    <v>28</v>
  </rv>
  <rv s="1">
    <fb>61933604857.411003</fb>
    <v>30</v>
  </rv>
  <rv s="1">
    <fb>8</fb>
    <v>28</v>
  </rv>
  <rv s="1">
    <fb>3.78</fb>
    <v>29</v>
  </rv>
  <rv s="3">
    <v>4</v>
  </rv>
  <rv s="1">
    <fb>0.27650697260000001</fb>
    <v>23</v>
  </rv>
  <rv s="1">
    <fb>5.1239999999999997</fb>
    <v>25</v>
  </rv>
  <rv s="1">
    <fb>10347892</fb>
    <v>24</v>
  </rv>
  <rv s="1">
    <fb>0.221</fb>
    <v>23</v>
  </rv>
  <rv s="1">
    <fb>0.26700000000000002</fb>
    <v>23</v>
  </rv>
  <rv s="1">
    <fb>0.41600000000000004</fb>
    <v>23</v>
  </rv>
  <rv s="1">
    <fb>2.7000000000000003E-2</fb>
    <v>23</v>
  </rv>
  <rv s="1">
    <fb>7.400000000000001E-2</fb>
    <v>23</v>
  </rv>
  <rv s="1">
    <fb>0.124</fb>
    <v>23</v>
  </rv>
  <rv s="1">
    <fb>0.16500000000000001</fb>
    <v>23</v>
  </rv>
  <rv s="1">
    <fb>0.58811000823974602</fb>
    <v>23</v>
  </rv>
  <rv s="0">
    <v>536870912</v>
    <v>Lisbon District</v>
    <v>9aabe4c9-f2ff-745a-22b7-741589d147d3</v>
    <v>en-GB</v>
    <v>Map</v>
  </rv>
  <rv s="0">
    <v>536870912</v>
    <v>Leiria District</v>
    <v>1e45c3ae-38a6-3ec3-3187-2e72c0cad027</v>
    <v>en-GB</v>
    <v>Map</v>
  </rv>
  <rv s="0">
    <v>536870912</v>
    <v>Santarém District</v>
    <v>31ed3d3b-1669-48e6-9f45-7dff6e48107b</v>
    <v>en-GB</v>
    <v>Map</v>
  </rv>
  <rv s="0">
    <v>536870912</v>
    <v>Setúbal District</v>
    <v>2443fa57-ba7a-ca6f-6988-b7bb998c209d</v>
    <v>en-GB</v>
    <v>Map</v>
  </rv>
  <rv s="0">
    <v>536870912</v>
    <v>Beja District</v>
    <v>57132a4f-ab86-49cc-9a10-eea78fe194c6</v>
    <v>en-GB</v>
    <v>Map</v>
  </rv>
  <rv s="0">
    <v>536870912</v>
    <v>Faro District</v>
    <v>0f961e40-6a20-4ce7-9c8b-3c9484a39b31</v>
    <v>en-GB</v>
    <v>Map</v>
  </rv>
  <rv s="0">
    <v>536870912</v>
    <v>Évora District</v>
    <v>9f2c1154-ba9c-42db-b07d-6ac93b22f847</v>
    <v>en-GB</v>
    <v>Map</v>
  </rv>
  <rv s="0">
    <v>536870912</v>
    <v>Portalegre District</v>
    <v>0509a564-38fa-4a46-85bd-79ea9cfb105b</v>
    <v>en-GB</v>
    <v>Map</v>
  </rv>
  <rv s="0">
    <v>536870912</v>
    <v>Castelo Branco District</v>
    <v>fb4769a8-e791-44cf-b415-49b116c2d850</v>
    <v>en-GB</v>
    <v>Map</v>
  </rv>
  <rv s="0">
    <v>536870912</v>
    <v>Guarda District</v>
    <v>a6ab4e89-16d3-c736-2651-53af26e5c9fb</v>
    <v>en-GB</v>
    <v>Map</v>
  </rv>
  <rv s="0">
    <v>536870912</v>
    <v>Coimbra District</v>
    <v>eaabde58-df44-d3f2-fcaf-2eb0b0c892ca</v>
    <v>en-GB</v>
    <v>Map</v>
  </rv>
  <rv s="0">
    <v>536870912</v>
    <v>Aveiro District</v>
    <v>2448fddc-7ab4-4061-c990-7ee0e882b83f</v>
    <v>en-GB</v>
    <v>Map</v>
  </rv>
  <rv s="0">
    <v>536870912</v>
    <v>Viseu District</v>
    <v>4af2c91e-a2d9-03c8-4bcc-d0e611b7a836</v>
    <v>en-GB</v>
    <v>Map</v>
  </rv>
  <rv s="0">
    <v>536870912</v>
    <v>Bragança District</v>
    <v>511e9c5a-156c-4018-b440-d68a04fdd311</v>
    <v>en-GB</v>
    <v>Map</v>
  </rv>
  <rv s="0">
    <v>536870912</v>
    <v>Vila Real District</v>
    <v>16491095-1ede-45bc-b4f9-d0b768b902b4</v>
    <v>en-GB</v>
    <v>Map</v>
  </rv>
  <rv s="0">
    <v>536870912</v>
    <v>Porto District</v>
    <v>ab024f06-dfa0-f5d5-2ace-323a59e1c03f</v>
    <v>en-GB</v>
    <v>Map</v>
  </rv>
  <rv s="0">
    <v>536870912</v>
    <v>Braga District</v>
    <v>bf9b0bf5-80ec-1d9e-e2bb-f15cfff91b3f</v>
    <v>en-GB</v>
    <v>Map</v>
  </rv>
  <rv s="0">
    <v>536870912</v>
    <v>Viana do Castelo District</v>
    <v>e82c5675-25b8-35f8-dd22-1d162bbc45bd</v>
    <v>en-GB</v>
    <v>Map</v>
  </rv>
  <rv s="0">
    <v>536870912</v>
    <v>Madeira</v>
    <v>fd1c338d-a716-e095-102a-5ac3106ddd68</v>
    <v>en-GB</v>
    <v>Map</v>
  </rv>
  <rv s="0">
    <v>536870912</v>
    <v>Azores</v>
    <v>162558d5-afd4-4b00-9d00-54ad16880f8b</v>
    <v>en-GB</v>
    <v>Map</v>
  </rv>
  <rv s="3">
    <v>5</v>
  </rv>
  <rv s="1">
    <fb>0.227551770073532</fb>
    <v>23</v>
  </rv>
  <rv s="1">
    <fb>0.39799999999999996</fb>
    <v>23</v>
  </rv>
  <rv s="1">
    <fb>6.33400011062622E-2</fb>
    <v>31</v>
  </rv>
  <rv s="1">
    <fb>6753579</fb>
    <v>24</v>
  </rv>
  <rv s="6">
    <v>#VALUE!</v>
    <v>36</v>
    <v>37</v>
    <v>Portugal</v>
    <v>19</v>
    <v>20</v>
    <v>Map</v>
    <v>21</v>
    <v>38</v>
    <v>en-GB</v>
    <v>9e917e65-c588-a0b7-f336-52fc6b5b2052</v>
    <v>536870912</v>
    <v>1</v>
    <v>PT</v>
    <v>51</v>
    <v>52</v>
    <v>53</v>
    <v>54</v>
    <v>55</v>
    <v>56</v>
    <v>57</v>
    <v>58</v>
    <v>59</v>
    <v>EUR</v>
    <v>Portugal, officially the Portuguese Republic, is a country located on the Iberian Peninsula, in Southwestern Europe, and whose territory also includes the Macaronesian archipelagos of the Azores and Madeira. It features the westernmost point in ...</v>
    <v>60</v>
    <v>61</v>
    <v>62</v>
    <v>63</v>
    <v>64</v>
    <v>65</v>
    <v>66</v>
    <v>67</v>
    <v>68</v>
    <v>69</v>
    <v>56</v>
    <v>72</v>
    <v>73</v>
    <v>74</v>
    <v>75</v>
    <v>76</v>
    <v>77</v>
    <v>Portugal</v>
    <v>A Portuguesa</v>
    <v>78</v>
    <v>Portugalská republika</v>
    <v>79</v>
    <v>80</v>
    <v>81</v>
    <v>82</v>
    <v>83</v>
    <v>84</v>
    <v>85</v>
    <v>86</v>
    <v>87</v>
    <v>88</v>
    <v>89</v>
    <v>110</v>
    <v>111</v>
    <v>112</v>
    <v>113</v>
    <v>Portugal</v>
    <v>114</v>
    <v>mdp/vdpid/193</v>
  </rv>
  <rv s="0">
    <v>536870912</v>
    <v>Spain</v>
    <v>1baf9d59-f443-e9f4-6e49-de048a073e3f</v>
    <v>en-GB</v>
    <v>Map</v>
  </rv>
  <rv s="1">
    <fb>0.52577247440306896</fb>
    <v>23</v>
  </rv>
  <rv s="1">
    <fb>505990</fb>
    <v>24</v>
  </rv>
  <rv s="1">
    <fb>196000</fb>
    <v>24</v>
  </rv>
  <rv s="1">
    <fb>7.9</fb>
    <v>25</v>
  </rv>
  <rv s="1">
    <fb>34</fb>
    <v>26</v>
  </rv>
  <rv s="0">
    <v>536870912</v>
    <v>Madrid</v>
    <v>a497c067-c4c6-4bf4-9a5d-34fd30589bda</v>
    <v>en-GB</v>
    <v>Map</v>
  </rv>
  <rv s="1">
    <fb>244002.18</fb>
    <v>24</v>
  </rv>
  <rv s="1">
    <fb>110.96151904206</fb>
    <v>27</v>
  </rv>
  <rv s="1">
    <fb>6.9953624171701497E-3</fb>
    <v>23</v>
  </rv>
  <rv s="1">
    <fb>5355.9870055822103</fb>
    <v>24</v>
  </rv>
  <rv s="1">
    <fb>1.26</fb>
    <v>25</v>
  </rv>
  <rv s="1">
    <fb>0.36936209528965797</fb>
    <v>23</v>
  </rv>
  <rv s="1">
    <fb>72.955546118337793</fb>
    <v>28</v>
  </rv>
  <rv s="1">
    <fb>1.26</fb>
    <v>29</v>
  </rv>
  <rv s="1">
    <fb>1394116310768.6299</fb>
    <v>30</v>
  </rv>
  <rv s="1">
    <fb>1.0271029</fb>
    <v>23</v>
  </rv>
  <rv s="1">
    <fb>0.88853009999999999</fb>
    <v>23</v>
  </rv>
  <rv s="2">
    <v>2</v>
    <v>21</v>
    <v>40</v>
    <v>7</v>
    <v>0</v>
    <v>Image of Spain</v>
  </rv>
  <rv s="1">
    <fb>2.5</fb>
    <v>28</v>
  </rv>
  <rv s="0">
    <v>805306368</v>
    <v>Felipe VI of Spain (Monarch)</v>
    <v>ec86fb82-ddbc-286a-d1a7-3644682c1efc</v>
    <v>en-GB</v>
    <v>Generic</v>
  </rv>
  <rv s="0">
    <v>805306368</v>
    <v>Pedro Sánchez (Prime minister)</v>
    <v>9e0d6cf3-f466-7b6f-0a92-aa23020fc120</v>
    <v>en-GB</v>
    <v>Generic</v>
  </rv>
  <rv s="3">
    <v>6</v>
  </rv>
  <rv s="4">
    <v>https://www.bing.com/search?q=spain&amp;form=skydnc</v>
    <v>Learn more on Bing</v>
  </rv>
  <rv s="1">
    <fb>83.334146341463395</fb>
    <v>28</v>
  </rv>
  <rv s="1">
    <fb>797285840000</fb>
    <v>30</v>
  </rv>
  <rv s="1">
    <fb>4</fb>
    <v>28</v>
  </rv>
  <rv s="1">
    <fb>5.6</fb>
    <v>29</v>
  </rv>
  <rv s="3">
    <v>7</v>
  </rv>
  <rv s="1">
    <fb>0.24229018520000001</fb>
    <v>23</v>
  </rv>
  <rv s="1">
    <fb>3.8723000000000001</fb>
    <v>25</v>
  </rv>
  <rv s="1">
    <fb>47415750</fb>
    <v>24</v>
  </rv>
  <rv s="1">
    <fb>0.23399999999999999</fb>
    <v>23</v>
  </rv>
  <rv s="1">
    <fb>0.254</fb>
    <v>23</v>
  </rv>
  <rv s="1">
    <fb>0.41</fb>
    <v>23</v>
  </rv>
  <rv s="1">
    <fb>2.1000000000000001E-2</fb>
    <v>23</v>
  </rv>
  <rv s="1">
    <fb>6.2E-2</fb>
    <v>23</v>
  </rv>
  <rv s="1">
    <fb>0.122</fb>
    <v>23</v>
  </rv>
  <rv s="1">
    <fb>0.17199999999999999</fb>
    <v>23</v>
  </rv>
  <rv s="1">
    <fb>0.57492000579834002</fb>
    <v>23</v>
  </rv>
  <rv s="0">
    <v>536870912</v>
    <v>Andalusia</v>
    <v>b009454b-b921-1477-fbf3-ea4c66d409b5</v>
    <v>en-GB</v>
    <v>Map</v>
  </rv>
  <rv s="0">
    <v>536870912</v>
    <v>Catalonia</v>
    <v>54afd4ed-d6c4-c6c9-2f8d-10440795b196</v>
    <v>en-GB</v>
    <v>Map</v>
  </rv>
  <rv s="0">
    <v>536870912</v>
    <v>Community of Madrid</v>
    <v>854c08ed-f6d7-c812-1a3f-46928ae0597e</v>
    <v>en-GB</v>
    <v>Map</v>
  </rv>
  <rv s="0">
    <v>536870912</v>
    <v>Land of Valencia</v>
    <v>d1a45f13-aca9-6854-cb23-92573a279216</v>
    <v>en-GB</v>
    <v>Map</v>
  </rv>
  <rv s="0">
    <v>536870912</v>
    <v>Galicia</v>
    <v>70c91f08-f55c-f98a-047e-aa9228ed4253</v>
    <v>en-GB</v>
    <v>Map</v>
  </rv>
  <rv s="0">
    <v>536870912</v>
    <v>Castile and León</v>
    <v>7fc8f34d-7f31-b8c6-34d4-545cb3920adf</v>
    <v>en-GB</v>
    <v>Map</v>
  </rv>
  <rv s="0">
    <v>536870912</v>
    <v>Basque Autonomous Community</v>
    <v>27cbb013-d521-0f66-7c87-67bad92e92f5</v>
    <v>en-GB</v>
    <v>Map</v>
  </rv>
  <rv s="0">
    <v>536870912</v>
    <v>Canary Islands</v>
    <v>e5f4f633-d27e-9012-be27-a85d7ed21999</v>
    <v>en-GB</v>
    <v>Map</v>
  </rv>
  <rv s="0">
    <v>536870912</v>
    <v>Castile-La Mancha</v>
    <v>1e79c598-5619-e707-75d9-40410db3c0b2</v>
    <v>en-GB</v>
    <v>Map</v>
  </rv>
  <rv s="0">
    <v>536870912</v>
    <v>Region of Murcia</v>
    <v>e697a468-5c9d-9a42-68ac-b04781a55abd</v>
    <v>en-GB</v>
    <v>Map</v>
  </rv>
  <rv s="0">
    <v>536870912</v>
    <v>Aragon</v>
    <v>66482df7-7a8d-eb53-1b74-7702eb8f6ab7</v>
    <v>en-GB</v>
    <v>Map</v>
  </rv>
  <rv s="0">
    <v>536870912</v>
    <v>Asturias</v>
    <v>6880b28a-27ed-46a3-3b3f-93553df34103</v>
    <v>en-GB</v>
    <v>Map</v>
  </rv>
  <rv s="0">
    <v>536870912</v>
    <v>Extremadura</v>
    <v>60c245e4-f9c9-d637-1ff7-50148c20166f</v>
    <v>en-GB</v>
    <v>Map</v>
  </rv>
  <rv s="0">
    <v>536870912</v>
    <v>Navarre</v>
    <v>bd2c46e0-0dec-2a95-cf06-e23728a2a0ed</v>
    <v>en-GB</v>
    <v>Map</v>
  </rv>
  <rv s="0">
    <v>536870912</v>
    <v>Cantabria</v>
    <v>ff0ffbe3-172a-ecd8-17cd-6f2f89c9d0dd</v>
    <v>en-GB</v>
    <v>Map</v>
  </rv>
  <rv s="0">
    <v>536870912</v>
    <v>La Rioja</v>
    <v>c27fd34e-d1ab-5145-cc6e-9d85b07f919e</v>
    <v>en-GB</v>
    <v>Map</v>
  </rv>
  <rv s="0">
    <v>536870912</v>
    <v>Ceuta</v>
    <v>4575b2d9-4933-9d93-b84d-3080054b3dda</v>
    <v>en-GB</v>
    <v>Map</v>
  </rv>
  <rv s="0">
    <v>536870912</v>
    <v>Melilla</v>
    <v>a67b3afb-47dd-d884-afd6-0794c4de12ba</v>
    <v>en-GB</v>
    <v>Map</v>
  </rv>
  <rv s="3">
    <v>8</v>
  </rv>
  <rv s="1">
    <fb>0.14248211393678101</fb>
    <v>23</v>
  </rv>
  <rv s="1">
    <fb>0.47</fb>
    <v>23</v>
  </rv>
  <rv s="1">
    <fb>0.13958999633789099</fb>
    <v>31</v>
  </rv>
  <rv s="1">
    <fb>37927409</fb>
    <v>24</v>
  </rv>
  <rv s="6">
    <v>#VALUE!</v>
    <v>43</v>
    <v>37</v>
    <v>Spain</v>
    <v>19</v>
    <v>20</v>
    <v>Map</v>
    <v>21</v>
    <v>44</v>
    <v>en-GB</v>
    <v>1baf9d59-f443-e9f4-6e49-de048a073e3f</v>
    <v>536870912</v>
    <v>1</v>
    <v>ES</v>
    <v>117</v>
    <v>118</v>
    <v>119</v>
    <v>120</v>
    <v>121</v>
    <v>122</v>
    <v>123</v>
    <v>124</v>
    <v>125</v>
    <v>ESP</v>
    <v>Spain, or the Kingdom of Spain, is a country located in Southwestern Europe, with parts of its territory in the Atlantic Ocean, the Mediterranean Sea and Africa. It is the largest country in Southern Europe and the fourth-most populous European ...</v>
    <v>126</v>
    <v>127</v>
    <v>128</v>
    <v>129</v>
    <v>130</v>
    <v>131</v>
    <v>132</v>
    <v>133</v>
    <v>134</v>
    <v>135</v>
    <v>122</v>
    <v>138</v>
    <v>139</v>
    <v>140</v>
    <v>141</v>
    <v>142</v>
    <v>143</v>
    <v>Spain</v>
    <v>Marcha Real</v>
    <v>144</v>
    <v>Reino de España</v>
    <v>145</v>
    <v>146</v>
    <v>147</v>
    <v>148</v>
    <v>149</v>
    <v>150</v>
    <v>151</v>
    <v>152</v>
    <v>153</v>
    <v>154</v>
    <v>155</v>
    <v>174</v>
    <v>175</v>
    <v>176</v>
    <v>177</v>
    <v>Spain</v>
    <v>178</v>
    <v>mdp/vdpid/217</v>
  </rv>
  <rv s="0">
    <v>536870912</v>
    <v>Greece</v>
    <v>9066947b-ad82-49f5-93ff-b3c4cbc4e36a</v>
    <v>en-GB</v>
    <v>Map</v>
  </rv>
  <rv s="1">
    <fb>0.47602792862684301</fb>
    <v>23</v>
  </rv>
  <rv s="1">
    <fb>131957</fb>
    <v>24</v>
  </rv>
  <rv s="1">
    <fb>146000</fb>
    <v>24</v>
  </rv>
  <rv s="1">
    <fb>8.1</fb>
    <v>25</v>
  </rv>
  <rv s="1">
    <fb>30</fb>
    <v>26</v>
  </rv>
  <rv s="0">
    <v>536870912</v>
    <v>Athens</v>
    <v>b6d809e2-f1da-2d70-de81-8e8c16391ded</v>
    <v>en-GB</v>
    <v>Map</v>
  </rv>
  <rv s="1">
    <fb>62434.341999999997</fb>
    <v>24</v>
  </rv>
  <rv s="1">
    <fb>101.869515066502</fb>
    <v>27</v>
  </rv>
  <rv s="1">
    <fb>1.7443010681330101E-3</fb>
    <v>23</v>
  </rv>
  <rv s="1">
    <fb>5062.6064215523202</fb>
    <v>24</v>
  </rv>
  <rv s="1">
    <fb>1.35</fb>
    <v>25</v>
  </rv>
  <rv s="1">
    <fb>0.31685026774025399</fb>
    <v>23</v>
  </rv>
  <rv s="1">
    <fb>82.574635133688304</fb>
    <v>28</v>
  </rv>
  <rv s="1">
    <fb>209852761468.681</fb>
    <v>30</v>
  </rv>
  <rv s="1">
    <fb>0.99553479999999994</fb>
    <v>23</v>
  </rv>
  <rv s="1">
    <fb>1.3660256999999998</fb>
    <v>23</v>
  </rv>
  <rv s="2">
    <v>3</v>
    <v>21</v>
    <v>46</v>
    <v>7</v>
    <v>0</v>
    <v>Image of Greece</v>
  </rv>
  <rv s="1">
    <fb>3.6</fb>
    <v>28</v>
  </rv>
  <rv s="0">
    <v>805306368</v>
    <v>Katerina Sakellaropoulou (President)</v>
    <v>462ce5ac-144c-7783-9c94-5cea4311427e</v>
    <v>en-GB</v>
    <v>Generic</v>
  </rv>
  <rv s="0">
    <v>805306368</v>
    <v>Kyriakos Mitsotakis (Prime minister)</v>
    <v>eea69f27-2379-cfc9-ae98-bda50d609c7e</v>
    <v>en-GB</v>
    <v>Generic</v>
  </rv>
  <rv s="3">
    <v>9</v>
  </rv>
  <rv s="4">
    <v>https://www.bing.com/search?q=greece&amp;form=skydnc</v>
    <v>Learn more on Bing</v>
  </rv>
  <rv s="1">
    <fb>81.287804878048803</fb>
    <v>28</v>
  </rv>
  <rv s="1">
    <fb>53653980000</fb>
    <v>30</v>
  </rv>
  <rv s="1">
    <fb>3</fb>
    <v>28</v>
  </rv>
  <rv s="1">
    <fb>4.46</fb>
    <v>29</v>
  </rv>
  <rv s="3">
    <v>10</v>
  </rv>
  <rv s="1">
    <fb>0.35461187979999997</fb>
    <v>23</v>
  </rv>
  <rv s="1">
    <fb>5.4789000000000003</fb>
    <v>25</v>
  </rv>
  <rv s="1">
    <fb>10482487</fb>
    <v>24</v>
  </rv>
  <rv s="1">
    <fb>0.23</fb>
    <v>23</v>
  </rv>
  <rv s="1">
    <fb>0.25900000000000001</fb>
    <v>23</v>
  </rv>
  <rv s="1">
    <fb>0.41100000000000003</fb>
    <v>23</v>
  </rv>
  <rv s="1">
    <fb>2.4E-2</fb>
    <v>23</v>
  </rv>
  <rv s="1">
    <fb>6.6000000000000003E-2</fb>
    <v>23</v>
  </rv>
  <rv s="1">
    <fb>0.12300000000000001</fb>
    <v>23</v>
  </rv>
  <rv s="1">
    <fb>0.17100000000000001</fb>
    <v>23</v>
  </rv>
  <rv s="1">
    <fb>0.51766998291015598</fb>
    <v>23</v>
  </rv>
  <rv s="0">
    <v>536870912</v>
    <v>Attica Region</v>
    <v>b95eb20f-b5be-999d-2b74-7984b1607486</v>
    <v>en-GB</v>
    <v>Map</v>
  </rv>
  <rv s="0">
    <v>536870912</v>
    <v>Central Greece Region</v>
    <v>e9e82b37-aaf6-3955-754d-29b23a35a921</v>
    <v>en-GB</v>
    <v>Map</v>
  </rv>
  <rv s="0">
    <v>536870912</v>
    <v>Central Macedonia</v>
    <v>6d44fc7c-bcb9-9915-acb9-64532e18830b</v>
    <v>en-GB</v>
    <v>Map</v>
  </rv>
  <rv s="0">
    <v>536870912</v>
    <v>East Macedonia and Thrace</v>
    <v>45283058-6358-c831-aa68-dcc775d99be8</v>
    <v>en-GB</v>
    <v>Map</v>
  </rv>
  <rv s="0">
    <v>536870912</v>
    <v>Epirus Region</v>
    <v>0dd74b21-c5ee-b5c0-d0df-2449b32c4a88</v>
    <v>en-GB</v>
    <v>Map</v>
  </rv>
  <rv s="0">
    <v>536870912</v>
    <v>Ionian Islands Region</v>
    <v>147f3b34-7c58-e675-3c33-6ec3b9e7e362</v>
    <v>en-GB</v>
    <v>Map</v>
  </rv>
  <rv s="0">
    <v>536870912</v>
    <v>North Aegean Region</v>
    <v>b512e4ba-99a2-717b-c03b-1ab792cd2e37</v>
    <v>en-GB</v>
    <v>Map</v>
  </rv>
  <rv s="0">
    <v>536870912</v>
    <v>Peloponnese Region</v>
    <v>4465f45a-df6e-47fa-833e-fa82fd661725</v>
    <v>en-GB</v>
    <v>Map</v>
  </rv>
  <rv s="0">
    <v>536870912</v>
    <v>South Aegean Region</v>
    <v>65bfe017-d8f1-997e-81d9-4b05e35ff5d4</v>
    <v>en-GB</v>
    <v>Map</v>
  </rv>
  <rv s="0">
    <v>536870912</v>
    <v>Thessaly Region</v>
    <v>187a74ea-75fb-4b8a-2fe7-2a4b94490eaa</v>
    <v>en-GB</v>
    <v>Map</v>
  </rv>
  <rv s="0">
    <v>536870912</v>
    <v>West Greece Region</v>
    <v>8ac2f879-2ecd-0569-886c-528f24c7fe28</v>
    <v>en-GB</v>
    <v>Map</v>
  </rv>
  <rv s="0">
    <v>536870912</v>
    <v>Western Macedonia</v>
    <v>27249c7e-b5d4-18d3-d8d5-a1d976b45cfa</v>
    <v>en-GB</v>
    <v>Map</v>
  </rv>
  <rv s="3">
    <v>11</v>
  </rv>
  <rv s="1">
    <fb>0.26193522357891597</fb>
    <v>23</v>
  </rv>
  <rv s="1">
    <fb>0.51900000000000002</fb>
    <v>23</v>
  </rv>
  <rv s="1">
    <fb>0.17238000869751002</fb>
    <v>31</v>
  </rv>
  <rv s="1">
    <fb>8507474</fb>
    <v>24</v>
  </rv>
  <rv s="6">
    <v>#VALUE!</v>
    <v>49</v>
    <v>37</v>
    <v>Greece</v>
    <v>19</v>
    <v>20</v>
    <v>Map</v>
    <v>21</v>
    <v>44</v>
    <v>en-GB</v>
    <v>9066947b-ad82-49f5-93ff-b3c4cbc4e36a</v>
    <v>536870912</v>
    <v>1</v>
    <v>GR</v>
    <v>181</v>
    <v>182</v>
    <v>183</v>
    <v>184</v>
    <v>185</v>
    <v>186</v>
    <v>187</v>
    <v>188</v>
    <v>189</v>
    <v>EUR</v>
    <v>Greece, officially the Hellenic Republic, is a country in Southeast Europe. Located on the southern tip of the Balkan peninsula, Greece shares land borders with Albania to the northwest, North Macedonia and Bulgaria to the north, and Turkey to ...</v>
    <v>190</v>
    <v>191</v>
    <v>192</v>
    <v>193</v>
    <v>64</v>
    <v>194</v>
    <v>195</v>
    <v>196</v>
    <v>197</v>
    <v>198</v>
    <v>186</v>
    <v>201</v>
    <v>202</v>
    <v>203</v>
    <v>204</v>
    <v>205</v>
    <v>206</v>
    <v>Greece</v>
    <v>Hymn to Liberty</v>
    <v>207</v>
    <v>Ελληνική Δημοκρατία</v>
    <v>208</v>
    <v>209</v>
    <v>210</v>
    <v>211</v>
    <v>212</v>
    <v>213</v>
    <v>214</v>
    <v>215</v>
    <v>216</v>
    <v>217</v>
    <v>218</v>
    <v>231</v>
    <v>232</v>
    <v>233</v>
    <v>234</v>
    <v>Greece</v>
    <v>235</v>
    <v>mdp/vdpid/98</v>
  </rv>
  <rv s="0">
    <v>536870912</v>
    <v>Italy</v>
    <v>09e8f885-427b-8850-947d-202e0287b9e8</v>
    <v>en-GB</v>
    <v>Map</v>
  </rv>
  <rv s="1">
    <fb>0.432345141769226</fb>
    <v>23</v>
  </rv>
  <rv s="1">
    <fb>301338</fb>
    <v>24</v>
  </rv>
  <rv s="1">
    <fb>347000</fb>
    <v>24</v>
  </rv>
  <rv s="1">
    <fb>7.3</fb>
    <v>25</v>
  </rv>
  <rv s="1">
    <fb>39</fb>
    <v>26</v>
  </rv>
  <rv s="0">
    <v>536870912</v>
    <v>Rome</v>
    <v>5ed498af-fa85-2a88-874d-212494ddb06f</v>
    <v>en-GB</v>
    <v>Map</v>
  </rv>
  <rv s="1">
    <fb>320411.45899999997</fb>
    <v>24</v>
  </rv>
  <rv s="1">
    <fb>110.623595648239</fb>
    <v>27</v>
  </rv>
  <rv s="1">
    <fb>6.1124694376529102E-3</fb>
    <v>23</v>
  </rv>
  <rv s="1">
    <fb>5002.4066798773601</fb>
    <v>24</v>
  </rv>
  <rv s="1">
    <fb>1.29</fb>
    <v>25</v>
  </rv>
  <rv s="1">
    <fb>0.31790303272888798</fb>
    <v>23</v>
  </rv>
  <rv s="1">
    <fb>79.948454735494707</fb>
    <v>28</v>
  </rv>
  <rv s="1">
    <fb>1.61</fb>
    <v>29</v>
  </rv>
  <rv s="1">
    <fb>2001244392041.5701</fb>
    <v>30</v>
  </rv>
  <rv s="1">
    <fb>1.0187936</fb>
    <v>23</v>
  </rv>
  <rv s="1">
    <fb>0.61933000000000005</fb>
    <v>23</v>
  </rv>
  <rv s="2">
    <v>4</v>
    <v>21</v>
    <v>51</v>
    <v>7</v>
    <v>0</v>
    <v>Image of Italy</v>
  </rv>
  <rv s="1">
    <fb>2.6</fb>
    <v>28</v>
  </rv>
  <rv s="0">
    <v>805306368</v>
    <v>Sergio Mattarella (President)</v>
    <v>7b09388e-8b92-1261-db16-7c6882735fe1</v>
    <v>en-GB</v>
    <v>Generic</v>
  </rv>
  <rv s="0">
    <v>805306368</v>
    <v>Giorgia Meloni (Prime minister)</v>
    <v>5c9bb82e-e08f-f5eb-9f29-f20e75e8eb8f</v>
    <v>en-GB</v>
    <v>Generic</v>
  </rv>
  <rv s="3">
    <v>12</v>
  </rv>
  <rv s="4">
    <v>https://www.bing.com/search?q=italy&amp;form=skydnc</v>
    <v>Learn more on Bing</v>
  </rv>
  <rv s="1">
    <fb>82.946341463414697</fb>
    <v>28</v>
  </rv>
  <rv s="1">
    <fb>522087790000</fb>
    <v>30</v>
  </rv>
  <rv s="1">
    <fb>2</fb>
    <v>28</v>
  </rv>
  <rv s="3">
    <v>13</v>
  </rv>
  <rv s="1">
    <fb>0.2283268819</fb>
    <v>23</v>
  </rv>
  <rv s="1">
    <fb>3.9773999999999998</fb>
    <v>25</v>
  </rv>
  <rv s="1">
    <fb>59109668</fb>
    <v>24</v>
  </rv>
  <rv s="1">
    <fb>0.42100000000000004</fb>
    <v>23</v>
  </rv>
  <rv s="1">
    <fb>1.9E-2</fb>
    <v>23</v>
  </rv>
  <rv s="1">
    <fb>0.06</fb>
    <v>23</v>
  </rv>
  <rv s="1">
    <fb>0.12</fb>
    <v>23</v>
  </rv>
  <rv s="1">
    <fb>0.16899999999999998</fb>
    <v>23</v>
  </rv>
  <rv s="1">
    <fb>0.495550003051758</fb>
    <v>23</v>
  </rv>
  <rv s="0">
    <v>536870912</v>
    <v>Abruzzo</v>
    <v>6d07734f-0734-da73-bda9-a2e9e44c1042</v>
    <v>en-GB</v>
    <v>Map</v>
  </rv>
  <rv s="0">
    <v>536870912</v>
    <v>Basilicata</v>
    <v>c286f639-68f8-3ed2-0119-87142c109b42</v>
    <v>en-GB</v>
    <v>Map</v>
  </rv>
  <rv s="0">
    <v>536870912</v>
    <v>Calabria</v>
    <v>87d05176-c03a-c209-fa72-dfafed738418</v>
    <v>en-GB</v>
    <v>Map</v>
  </rv>
  <rv s="0">
    <v>536870912</v>
    <v>Campania</v>
    <v>9933ef2b-24f2-a29d-6e4f-fe6bffe78694</v>
    <v>en-GB</v>
    <v>Map</v>
  </rv>
  <rv s="0">
    <v>536870912</v>
    <v>Emilia-Romagna</v>
    <v>129d3426-cfe5-9154-2989-f246e1aa5cec</v>
    <v>en-GB</v>
    <v>Map</v>
  </rv>
  <rv s="0">
    <v>536870912</v>
    <v>Friuli Venezia Giulia</v>
    <v>dfe11af7-836d-40cf-b176-995500a2a2fb</v>
    <v>en-GB</v>
    <v>Map</v>
  </rv>
  <rv s="0">
    <v>536870912</v>
    <v>Lazio</v>
    <v>e5d48b4e-72f5-da43-7854-da4784df7b51</v>
    <v>en-GB</v>
    <v>Map</v>
  </rv>
  <rv s="0">
    <v>536870912</v>
    <v>Liguria</v>
    <v>bc9d0bc0-7501-9ea0-5ffc-8d29df64f153</v>
    <v>en-GB</v>
    <v>Map</v>
  </rv>
  <rv s="0">
    <v>536870912</v>
    <v>Lombardy</v>
    <v>4e4d95c0-6e91-acd2-e10c-7165bc365e22</v>
    <v>en-GB</v>
    <v>Map</v>
  </rv>
  <rv s="0">
    <v>536870912</v>
    <v>Marche</v>
    <v>262ac8bf-0bbd-ba85-aef3-2130493eaa9b</v>
    <v>en-GB</v>
    <v>Map</v>
  </rv>
  <rv s="0">
    <v>536870912</v>
    <v>Molise</v>
    <v>048932e0-ef04-999e-a84f-326f5eaf1b11</v>
    <v>en-GB</v>
    <v>Map</v>
  </rv>
  <rv s="0">
    <v>536870912</v>
    <v>Piedmont</v>
    <v>1a1b261b-a6b1-8503-5262-e2f707fe58ce</v>
    <v>en-GB</v>
    <v>Map</v>
  </rv>
  <rv s="0">
    <v>536870912</v>
    <v>Apulia</v>
    <v>162619f7-7efb-76cc-0544-2da0306bd7c3</v>
    <v>en-GB</v>
    <v>Map</v>
  </rv>
  <rv s="0">
    <v>536870912</v>
    <v>Sardinia</v>
    <v>2ac543b8-3c5f-c1c2-9c26-7153eb61c3d0</v>
    <v>en-GB</v>
    <v>Map</v>
  </rv>
  <rv s="0">
    <v>536870912</v>
    <v>Sicily</v>
    <v>610fbc95-e594-a116-6d30-36286446a003</v>
    <v>en-GB</v>
    <v>Map</v>
  </rv>
  <rv s="0">
    <v>536870912</v>
    <v>Tuscany</v>
    <v>a8854f08-da35-486d-5bd1-760f4eeb3da0</v>
    <v>en-GB</v>
    <v>Map</v>
  </rv>
  <rv s="0">
    <v>536870912</v>
    <v>Trentino-Alto Adige/Südtirol</v>
    <v>b537e28d-6f0c-d8cf-1384-534def0737dd</v>
    <v>en-GB</v>
    <v>Map</v>
  </rv>
  <rv s="0">
    <v>536870912</v>
    <v>Umbria</v>
    <v>a75c12d3-c6a9-ea7c-e844-577d1cfe72dd</v>
    <v>en-GB</v>
    <v>Map</v>
  </rv>
  <rv s="0">
    <v>536870912</v>
    <v>Aosta Valley</v>
    <v>d9b216c7-5de6-eaf4-2383-5f7fc3075fdb</v>
    <v>en-GB</v>
    <v>Map</v>
  </rv>
  <rv s="0">
    <v>536870912</v>
    <v>Veneto</v>
    <v>6809e680-9adc-134d-ebe9-70b79f5adb5f</v>
    <v>en-GB</v>
    <v>Map</v>
  </rv>
  <rv s="3">
    <v>14</v>
  </rv>
  <rv s="1">
    <fb>0.24250464933068097</fb>
    <v>23</v>
  </rv>
  <rv s="1">
    <fb>0.59099999999999997</fb>
    <v>23</v>
  </rv>
  <rv s="1">
    <fb>9.8870000839233405E-2</fb>
    <v>31</v>
  </rv>
  <rv s="1">
    <fb>42651966</fb>
    <v>24</v>
  </rv>
  <rv s="5">
    <v>#VALUE!</v>
    <v>54</v>
    <v>17</v>
    <v>Italy</v>
    <v>19</v>
    <v>20</v>
    <v>Map</v>
    <v>21</v>
    <v>55</v>
    <v>en-GB</v>
    <v>09e8f885-427b-8850-947d-202e0287b9e8</v>
    <v>536870912</v>
    <v>1</v>
    <v>IT</v>
    <v>238</v>
    <v>239</v>
    <v>240</v>
    <v>241</v>
    <v>242</v>
    <v>243</v>
    <v>244</v>
    <v>245</v>
    <v>246</v>
    <v>EUR</v>
    <v>Italy, officially the Italian Republic, is a country in Southern and Western Europe. It is located on a peninsula that extends into the middle of the Mediterranean Sea, with the Alps on its northern land border, as well as islands, notably ...</v>
    <v>247</v>
    <v>248</v>
    <v>249</v>
    <v>250</v>
    <v>251</v>
    <v>252</v>
    <v>253</v>
    <v>254</v>
    <v>255</v>
    <v>256</v>
    <v>243</v>
    <v>259</v>
    <v>260</v>
    <v>261</v>
    <v>262</v>
    <v>263</v>
    <v>Italy</v>
    <v>Il Canto degli Italiani</v>
    <v>264</v>
    <v>Repubblica Italiana</v>
    <v>265</v>
    <v>266</v>
    <v>267</v>
    <v>211</v>
    <v>83</v>
    <v>268</v>
    <v>269</v>
    <v>270</v>
    <v>271</v>
    <v>272</v>
    <v>273</v>
    <v>294</v>
    <v>295</v>
    <v>296</v>
    <v>297</v>
    <v>Italy</v>
    <v>298</v>
    <v>mdp/vdpid/118</v>
  </rv>
  <rv s="0">
    <v>536870912</v>
    <v>Slovenia</v>
    <v>4982784a-4967-52d1-c08e-ffd0f091566e</v>
    <v>en-GB</v>
    <v>Map</v>
  </rv>
  <rv s="1">
    <fb>0.30656339759590101</fb>
    <v>23</v>
  </rv>
  <rv s="1">
    <fb>20271</fb>
    <v>24</v>
  </rv>
  <rv s="1">
    <fb>7000</fb>
    <v>24</v>
  </rv>
  <rv s="1">
    <fb>9.4</fb>
    <v>25</v>
  </rv>
  <rv s="1">
    <fb>386</fb>
    <v>26</v>
  </rv>
  <rv s="0">
    <v>536870912</v>
    <v>Ljubljana</v>
    <v>692acddf-5ab9-3bdd-6312-19b898edc3c2</v>
    <v>en-GB</v>
    <v>Map</v>
  </rv>
  <rv s="1">
    <fb>12632.815000000001</fb>
    <v>24</v>
  </rv>
  <rv s="1">
    <fb>111.051074912815</fb>
    <v>27</v>
  </rv>
  <rv s="1">
    <fb>1.6305226075433801E-2</fb>
    <v>23</v>
  </rv>
  <rv s="1">
    <fb>6727.9993016421104</fb>
    <v>24</v>
  </rv>
  <rv s="1">
    <fb>1.6</fb>
    <v>25</v>
  </rv>
  <rv s="1">
    <fb>0.61970011986429907</fb>
    <v>23</v>
  </rv>
  <rv s="1">
    <fb>61.114199486891998</fb>
    <v>28</v>
  </rv>
  <rv s="1">
    <fb>1.32</fb>
    <v>29</v>
  </rv>
  <rv s="1">
    <fb>53742159516.927803</fb>
    <v>30</v>
  </rv>
  <rv s="1">
    <fb>1.0039673999999998</fb>
    <v>23</v>
  </rv>
  <rv s="1">
    <fb>0.78588999999999998</fb>
    <v>23</v>
  </rv>
  <rv s="2">
    <v>5</v>
    <v>21</v>
    <v>57</v>
    <v>7</v>
    <v>0</v>
    <v>Image of Slovenia</v>
  </rv>
  <rv s="1">
    <fb>1.7</fb>
    <v>28</v>
  </rv>
  <rv s="0">
    <v>805306368</v>
    <v>Nataša Pirc Musar (President)</v>
    <v>d6e983fd-ed88-47fa-3eaf-3d59eb5d7466</v>
    <v>en-GB</v>
    <v>Generic</v>
  </rv>
  <rv s="0">
    <v>805306368</v>
    <v>Robert Golob (Prime minister)</v>
    <v>520708e8-d129-bc6f-c374-2d90c03e2703</v>
    <v>en-GB</v>
    <v>Generic</v>
  </rv>
  <rv s="3">
    <v>15</v>
  </rv>
  <rv s="4">
    <v>https://www.bing.com/search?q=slovenia&amp;form=skydnc</v>
    <v>Learn more on Bing</v>
  </rv>
  <rv s="1">
    <fb>81.0292682926829</fb>
    <v>28</v>
  </rv>
  <rv s="1">
    <fb>7923300000</fb>
    <v>30</v>
  </rv>
  <rv s="1">
    <fb>7</fb>
    <v>28</v>
  </rv>
  <rv s="1">
    <fb>5.25</fb>
    <v>29</v>
  </rv>
  <rv s="3">
    <v>16</v>
  </rv>
  <rv s="1">
    <fb>0.125241191</fb>
    <v>23</v>
  </rv>
  <rv s="1">
    <fb>3.0861000000000001</fb>
    <v>25</v>
  </rv>
  <rv s="1">
    <fb>2116972</fb>
    <v>24</v>
  </rv>
  <rv s="1">
    <fb>0.22500000000000001</fb>
    <v>23</v>
  </rv>
  <rv s="1">
    <fb>0.20399999999999999</fb>
    <v>23</v>
  </rv>
  <rv s="1">
    <fb>0.34399999999999997</fb>
    <v>23</v>
  </rv>
  <rv s="1">
    <fb>4.0999999999999995E-2</fb>
    <v>23</v>
  </rv>
  <rv s="1">
    <fb>0.1</fb>
    <v>23</v>
  </rv>
  <rv s="1">
    <fb>0.14800000000000002</fb>
    <v>23</v>
  </rv>
  <rv s="1">
    <fb>0.183</fb>
    <v>23</v>
  </rv>
  <rv s="1">
    <fb>0.58361000061035195</fb>
    <v>23</v>
  </rv>
  <rv s="0">
    <v>536870912</v>
    <v>Ajdovščina Municipality</v>
    <v>e8ff9634-75bc-4bdf-b721-48a5c99cb8e7</v>
    <v>en-GB</v>
    <v>Map</v>
  </rv>
  <rv s="0">
    <v>536870912</v>
    <v>Municipality of Beltinci</v>
    <v>9bef4396-7834-4e89-8a71-3735c39c837c</v>
    <v>en-GB</v>
    <v>Map</v>
  </rv>
  <rv s="0">
    <v>536870912</v>
    <v>Municipality of Bled</v>
    <v>d22f33ac-dfad-42d4-96a3-6c14611c338e</v>
    <v>en-GB</v>
    <v>Map</v>
  </rv>
  <rv s="0">
    <v>536870912</v>
    <v>Bohinj Municipality</v>
    <v>70a7ae97-dd74-45bf-ad1e-f34e0c54d3da</v>
    <v>en-GB</v>
    <v>Map</v>
  </rv>
  <rv s="0">
    <v>536870912</v>
    <v>Municipality of Bovec</v>
    <v>3dbad65b-0a46-b2fe-4229-cd346b82cfe8</v>
    <v>en-GB</v>
    <v>Map</v>
  </rv>
  <rv s="0">
    <v>536870912</v>
    <v>Municipality of Brda</v>
    <v>8706e65c-319b-4d94-4a64-e8a1f09ca2fa</v>
    <v>en-GB</v>
    <v>Map</v>
  </rv>
  <rv s="0">
    <v>536870912</v>
    <v>Municipality of Brezovica</v>
    <v>4b143cea-bac0-dee4-b861-8e14139e781e</v>
    <v>en-GB</v>
    <v>Map</v>
  </rv>
  <rv s="0">
    <v>536870912</v>
    <v>Municipality of Brežice</v>
    <v>8535b92e-e877-460a-af8f-6671983c8c81</v>
    <v>en-GB</v>
    <v>Map</v>
  </rv>
  <rv s="0">
    <v>536870912</v>
    <v>City Municipality of Celje</v>
    <v>5448cb43-700f-4546-8569-ad374b1c670b</v>
    <v>en-GB</v>
    <v>Map</v>
  </rv>
  <rv s="0">
    <v>536870912</v>
    <v>Municipality of Črenšovci</v>
    <v>5daa3032-e789-47e1-ab7c-d1d07e94ebc3</v>
    <v>en-GB</v>
    <v>Map</v>
  </rv>
  <rv s="0">
    <v>536870912</v>
    <v>Municipality of Destrnik</v>
    <v>872cd5ee-f057-44f0-897a-1fa370dc1d57</v>
    <v>en-GB</v>
    <v>Map</v>
  </rv>
  <rv s="0">
    <v>536870912</v>
    <v>Municipality of Divača</v>
    <v>cc9661a9-2ecf-4c19-9afd-afafee80f680</v>
    <v>en-GB</v>
    <v>Map</v>
  </rv>
  <rv s="0">
    <v>536870912</v>
    <v>Municipality of Dobrepolje</v>
    <v>9445b929-d2c6-6874-ec87-29f93f7564dc</v>
    <v>en-GB</v>
    <v>Map</v>
  </rv>
  <rv s="0">
    <v>536870912</v>
    <v>Municipality of Dobrova–Polhov Gradec</v>
    <v>a41dfdc8-e1bd-4d23-a960-8e5a1d077f02</v>
    <v>en-GB</v>
    <v>Map</v>
  </rv>
  <rv s="0">
    <v>536870912</v>
    <v>Municipality of Dol pri Ljubljani</v>
    <v>477a8d0d-8575-4212-be19-783c6ad90b05</v>
    <v>en-GB</v>
    <v>Map</v>
  </rv>
  <rv s="0">
    <v>536870912</v>
    <v>Municipality of Duplek</v>
    <v>ce314c0f-8d0c-2ef8-d81d-f76a543937ff</v>
    <v>en-GB</v>
    <v>Map</v>
  </rv>
  <rv s="0">
    <v>536870912</v>
    <v>Municipality of Gorenja Vas–Poljane</v>
    <v>82a5c332-c591-1246-be55-faf20094676e</v>
    <v>en-GB</v>
    <v>Map</v>
  </rv>
  <rv s="0">
    <v>536870912</v>
    <v>Municipality of Gorišnica</v>
    <v>778dee11-22c3-cab7-0ece-21d7c8d8c0b5</v>
    <v>en-GB</v>
    <v>Map</v>
  </rv>
  <rv s="0">
    <v>536870912</v>
    <v>Municipality of Gornji Grad</v>
    <v>d38afdb1-5bd4-4ab1-8d8f-fef8042cb7b1</v>
    <v>en-GB</v>
    <v>Map</v>
  </rv>
  <rv s="0">
    <v>536870912</v>
    <v>Municipality of Gornji Petrovci</v>
    <v>7234f13b-e596-4f77-b637-9fbdf41fa328</v>
    <v>en-GB</v>
    <v>Map</v>
  </rv>
  <rv s="0">
    <v>536870912</v>
    <v>Municipality of Grosuplje</v>
    <v>24c6acfb-3390-4af4-982d-6b58e1fe3afe</v>
    <v>en-GB</v>
    <v>Map</v>
  </rv>
  <rv s="0">
    <v>536870912</v>
    <v>Hrastnik Municipality</v>
    <v>94e901c0-a700-44c1-8134-b4212b6f6967</v>
    <v>en-GB</v>
    <v>Map</v>
  </rv>
  <rv s="0">
    <v>536870912</v>
    <v>Municipality of Hrpelje-Kozina</v>
    <v>829ee96f-2640-1af6-c541-7be0ed0c63ef</v>
    <v>en-GB</v>
    <v>Map</v>
  </rv>
  <rv s="0">
    <v>536870912</v>
    <v>Ig Municipality</v>
    <v>f670f221-cd60-a73f-d01a-d77448677c41</v>
    <v>en-GB</v>
    <v>Map</v>
  </rv>
  <rv s="0">
    <v>536870912</v>
    <v>Municipality of Ilirska Bistrica</v>
    <v>0012cd22-ec2f-44ff-a277-0a9209b17616</v>
    <v>en-GB</v>
    <v>Map</v>
  </rv>
  <rv s="0">
    <v>536870912</v>
    <v>Municipality of Jesenice</v>
    <v>c4918381-5682-414f-bd5d-e1a6f7c3ebb6</v>
    <v>en-GB</v>
    <v>Map</v>
  </rv>
  <rv s="0">
    <v>536870912</v>
    <v>Municipality of Kidričevo</v>
    <v>95d831e0-4a31-4e9b-9b80-c894da1ae7db</v>
    <v>en-GB</v>
    <v>Map</v>
  </rv>
  <rv s="0">
    <v>536870912</v>
    <v>Kobarid Municipality</v>
    <v>2a4cba2d-bf96-465f-9bb3-73b091cfc4bc</v>
    <v>en-GB</v>
    <v>Map</v>
  </rv>
  <rv s="0">
    <v>536870912</v>
    <v>Komen Municipality</v>
    <v>9df8677d-7209-b583-b423-55b3d8997b6b</v>
    <v>en-GB</v>
    <v>Map</v>
  </rv>
  <rv s="0">
    <v>536870912</v>
    <v>City Municipality of Koper</v>
    <v>d3de7f6d-7925-e2c1-7187-80b51ad55eb9</v>
    <v>en-GB</v>
    <v>Map</v>
  </rv>
  <rv s="0">
    <v>536870912</v>
    <v>City Municipality of Kranj</v>
    <v>d7eafa53-5595-f433-f879-e6844c650c86</v>
    <v>en-GB</v>
    <v>Map</v>
  </rv>
  <rv s="0">
    <v>536870912</v>
    <v>Municipality of Kranjska Gora</v>
    <v>d92d5871-12c7-4959-9a58-8018c2c67df3</v>
    <v>en-GB</v>
    <v>Map</v>
  </rv>
  <rv s="0">
    <v>536870912</v>
    <v>Municipality of Kungota</v>
    <v>44545c8a-ea6c-90bd-ed99-43b2f0014bb5</v>
    <v>en-GB</v>
    <v>Map</v>
  </rv>
  <rv s="0">
    <v>536870912</v>
    <v>Municipality of Kuzma</v>
    <v>686415d3-270c-4976-9708-599cdcd35299</v>
    <v>en-GB</v>
    <v>Map</v>
  </rv>
  <rv s="0">
    <v>536870912</v>
    <v>Laško Municipality</v>
    <v>301bdb97-f6e0-c1dd-2e76-b21ceccd57ea</v>
    <v>en-GB</v>
    <v>Map</v>
  </rv>
  <rv s="0">
    <v>536870912</v>
    <v>Municipality of Lenart</v>
    <v>41fcd7f1-b493-476c-af12-2985c31a2f41</v>
    <v>en-GB</v>
    <v>Map</v>
  </rv>
  <rv s="0">
    <v>536870912</v>
    <v>Municipality of Litija</v>
    <v>8643e662-1188-ecff-acca-47ee63a722f3</v>
    <v>en-GB</v>
    <v>Map</v>
  </rv>
  <rv s="0">
    <v>536870912</v>
    <v>Loška Dolina Municipality</v>
    <v>e485c452-386a-4b8e-949c-412a9d18d3c0</v>
    <v>en-GB</v>
    <v>Map</v>
  </rv>
  <rv s="0">
    <v>536870912</v>
    <v>Municipality of Loški Potok</v>
    <v>6802b984-59c0-62c0-bb00-1b4331045a14</v>
    <v>en-GB</v>
    <v>Map</v>
  </rv>
  <rv s="0">
    <v>536870912</v>
    <v>Municipality of Luče</v>
    <v>1b6b2f19-5954-def0-cae4-97ca90fe52a0</v>
    <v>en-GB</v>
    <v>Map</v>
  </rv>
  <rv s="0">
    <v>536870912</v>
    <v>Municipality of Lukovica</v>
    <v>df2c2492-744a-2180-0a62-4d20ab7fc703</v>
    <v>en-GB</v>
    <v>Map</v>
  </rv>
  <rv s="0">
    <v>536870912</v>
    <v>Municipality of Majšperk</v>
    <v>172c3fc2-3a5d-4a26-9af6-924b93061fb0</v>
    <v>en-GB</v>
    <v>Map</v>
  </rv>
  <rv s="0">
    <v>536870912</v>
    <v>Municipality of Mengeš</v>
    <v>b4ae743d-2364-4b6f-8f50-251ec0cde413</v>
    <v>en-GB</v>
    <v>Map</v>
  </rv>
  <rv s="0">
    <v>536870912</v>
    <v>Miren–Kostanjevica Municipality</v>
    <v>40ef47ea-0319-49a2-8509-7181df2880a0</v>
    <v>en-GB</v>
    <v>Map</v>
  </rv>
  <rv s="0">
    <v>536870912</v>
    <v>Municipality of Moravske Toplice</v>
    <v>afcb8131-48c0-4412-c5f1-f7bcad8ac609</v>
    <v>en-GB</v>
    <v>Map</v>
  </rv>
  <rv s="0">
    <v>536870912</v>
    <v>City Municipality of Murska Sobota</v>
    <v>05e2b813-5069-8cbe-6653-24791383acad</v>
    <v>en-GB</v>
    <v>Map</v>
  </rv>
  <rv s="0">
    <v>536870912</v>
    <v>Municipality of Muta</v>
    <v>f8077c81-8f3d-54b8-6076-fb947d0c5778</v>
    <v>en-GB</v>
    <v>Map</v>
  </rv>
  <rv s="0">
    <v>536870912</v>
    <v>Municipality of Naklo</v>
    <v>11380975-60b5-4966-fbe3-9a3250b3a68b</v>
    <v>en-GB</v>
    <v>Map</v>
  </rv>
  <rv s="0">
    <v>536870912</v>
    <v>Municipality of Nazarje</v>
    <v>8bb06049-922f-44f3-8006-9fe6bfb22cf3</v>
    <v>en-GB</v>
    <v>Map</v>
  </rv>
  <rv s="0">
    <v>536870912</v>
    <v>City Municipality of Novo Mesto</v>
    <v>ecb68727-78e6-82f8-03d8-2bd74d3216bd</v>
    <v>en-GB</v>
    <v>Map</v>
  </rv>
  <rv s="0">
    <v>536870912</v>
    <v>Municipality of Ormož</v>
    <v>3c23e56e-c6fc-8c60-e735-693ef913c10d</v>
    <v>en-GB</v>
    <v>Map</v>
  </rv>
  <rv s="0">
    <v>536870912</v>
    <v>Municipality of Osilnica</v>
    <v>ff1963f2-c9be-08fb-02f6-1b8d2b2c3036</v>
    <v>en-GB</v>
    <v>Map</v>
  </rv>
  <rv s="0">
    <v>536870912</v>
    <v>Municipality of Pesnica</v>
    <v>12c6baa9-cdac-e528-61fd-44e3449331d0</v>
    <v>en-GB</v>
    <v>Map</v>
  </rv>
  <rv s="0">
    <v>536870912</v>
    <v>Municipality of Pivka</v>
    <v>69d42788-fc69-40d4-af00-15bd96297795</v>
    <v>en-GB</v>
    <v>Map</v>
  </rv>
  <rv s="0">
    <v>536870912</v>
    <v>Municipality of Postojna</v>
    <v>dd32dd11-8a80-4071-862f-8f4d834587ba</v>
    <v>en-GB</v>
    <v>Map</v>
  </rv>
  <rv s="0">
    <v>536870912</v>
    <v>Municipality of Rače-Fram</v>
    <v>58cea260-cf6d-130e-955f-75446f99d042</v>
    <v>en-GB</v>
    <v>Map</v>
  </rv>
  <rv s="0">
    <v>536870912</v>
    <v>Municipality of Radenci</v>
    <v>d24d6079-5c53-6f39-1610-f4262eed09bd</v>
    <v>en-GB</v>
    <v>Map</v>
  </rv>
  <rv s="0">
    <v>536870912</v>
    <v>Municipality of Radlje ob Dravi</v>
    <v>faef4ce0-028b-1997-16c0-11374da11083</v>
    <v>en-GB</v>
    <v>Map</v>
  </rv>
  <rv s="0">
    <v>536870912</v>
    <v>Municipality of Ribnica</v>
    <v>9df4ab22-5e42-1f7e-a74f-d1da8b718ea8</v>
    <v>en-GB</v>
    <v>Map</v>
  </rv>
  <rv s="0">
    <v>536870912</v>
    <v>Municipality of Rogaška Slatina</v>
    <v>704d0b89-cc99-6d2e-afbd-85da1e3a309e</v>
    <v>en-GB</v>
    <v>Map</v>
  </rv>
  <rv s="0">
    <v>536870912</v>
    <v>Municipality of Rogatec</v>
    <v>bc705953-b090-4299-84cb-1cc3e80d18c2</v>
    <v>en-GB</v>
    <v>Map</v>
  </rv>
  <rv s="0">
    <v>536870912</v>
    <v>Municipality of Ruše</v>
    <v>fa881299-d55e-4b33-a067-7da80ca0ba11</v>
    <v>en-GB</v>
    <v>Map</v>
  </rv>
  <rv s="0">
    <v>536870912</v>
    <v>Municipality of Semič</v>
    <v>db1f2f4a-80bb-ac15-e657-2433a69f8bf2</v>
    <v>en-GB</v>
    <v>Map</v>
  </rv>
  <rv s="0">
    <v>536870912</v>
    <v>Municipality of Sevnica</v>
    <v>35e0a39f-7973-41d4-8057-b1414abaf87e</v>
    <v>en-GB</v>
    <v>Map</v>
  </rv>
  <rv s="0">
    <v>536870912</v>
    <v>Municipality of Sežana</v>
    <v>8afe5878-39dc-438b-4114-ef612d14f40b</v>
    <v>en-GB</v>
    <v>Map</v>
  </rv>
  <rv s="0">
    <v>536870912</v>
    <v>City Municipality of Slovenj Gradec</v>
    <v>309d93b6-7675-411c-b968-258e6b7d8b0f</v>
    <v>en-GB</v>
    <v>Map</v>
  </rv>
  <rv s="0">
    <v>536870912</v>
    <v>Municipality of Šenčur</v>
    <v>ca24f4d6-78d3-cbdf-5cf1-524b2b4e960f</v>
    <v>en-GB</v>
    <v>Map</v>
  </rv>
  <rv s="0">
    <v>536870912</v>
    <v>Municipality of Šentilj</v>
    <v>be951893-e5d9-40b5-882a-96da6ddcdd18</v>
    <v>en-GB</v>
    <v>Map</v>
  </rv>
  <rv s="0">
    <v>536870912</v>
    <v>Municipality of Šentjur</v>
    <v>d1d1359a-ca60-4335-b889-9169c2f46fed</v>
    <v>en-GB</v>
    <v>Map</v>
  </rv>
  <rv s="0">
    <v>536870912</v>
    <v>Municipality of Škocjan</v>
    <v>1d48bed2-934f-4331-bfa1-9139441ebe51</v>
    <v>en-GB</v>
    <v>Map</v>
  </rv>
  <rv s="0">
    <v>536870912</v>
    <v>Municipality of Škofja Loka</v>
    <v>15e2d3a1-0921-48e4-9cba-ada833e53279</v>
    <v>en-GB</v>
    <v>Map</v>
  </rv>
  <rv s="0">
    <v>536870912</v>
    <v>Municipality of Šoštanj</v>
    <v>087d824f-75aa-4050-96df-3a5dab14d8c7</v>
    <v>en-GB</v>
    <v>Map</v>
  </rv>
  <rv s="0">
    <v>536870912</v>
    <v>Municipality of Trebnje</v>
    <v>2551f98c-fd81-46cd-9704-90d5157b8a7d</v>
    <v>en-GB</v>
    <v>Map</v>
  </rv>
  <rv s="0">
    <v>536870912</v>
    <v>Municipality of Tržič</v>
    <v>b478781d-dd10-af6a-0efd-f8010ff3aefd</v>
    <v>en-GB</v>
    <v>Map</v>
  </rv>
  <rv s="0">
    <v>536870912</v>
    <v>Municipality of Turnišče</v>
    <v>fd350329-24bd-4322-9855-1ae9bbd787d1</v>
    <v>en-GB</v>
    <v>Map</v>
  </rv>
  <rv s="0">
    <v>536870912</v>
    <v>Municipality of Velike Lašče</v>
    <v>9f9bc323-2682-3f3c-66d9-9f811ced26f0</v>
    <v>en-GB</v>
    <v>Map</v>
  </rv>
  <rv s="0">
    <v>536870912</v>
    <v>Municipality of Videm</v>
    <v>7d09ed20-8b8b-4203-7009-eb3fbae59451</v>
    <v>en-GB</v>
    <v>Map</v>
  </rv>
  <rv s="0">
    <v>536870912</v>
    <v>Municipality of Vojnik</v>
    <v>811ebf57-dd97-492e-ac84-d14a067994ec</v>
    <v>en-GB</v>
    <v>Map</v>
  </rv>
  <rv s="0">
    <v>536870912</v>
    <v>Municipality of Vrhnika</v>
    <v>38f8778f-7b02-4c8f-a186-99d42dc7ce83</v>
    <v>en-GB</v>
    <v>Map</v>
  </rv>
  <rv s="0">
    <v>536870912</v>
    <v>Municipality of Vuzenica</v>
    <v>36d6761e-9889-2ccf-8be6-8df212dcd3d1</v>
    <v>en-GB</v>
    <v>Map</v>
  </rv>
  <rv s="0">
    <v>536870912</v>
    <v>Municipality of Železniki</v>
    <v>b9f73d63-e80b-8fad-00e8-10df8b61f80c</v>
    <v>en-GB</v>
    <v>Map</v>
  </rv>
  <rv s="0">
    <v>536870912</v>
    <v>Municipality of Žiri</v>
    <v>a5fe8a66-0871-b51c-52f6-fc56b709e4d3</v>
    <v>en-GB</v>
    <v>Map</v>
  </rv>
  <rv s="0">
    <v>536870912</v>
    <v>Municipality of Bistrica ob Sotli</v>
    <v>34f5707e-443e-4c35-bf5f-8a6e014f3ade</v>
    <v>en-GB</v>
    <v>Map</v>
  </rv>
  <rv s="0">
    <v>536870912</v>
    <v>Municipality of Bloke</v>
    <v>81844042-134b-ade4-b6af-19673540e55a</v>
    <v>en-GB</v>
    <v>Map</v>
  </rv>
  <rv s="0">
    <v>536870912</v>
    <v>Municipality of Braslovče</v>
    <v>5c3cb026-5918-49e6-a366-62519b4f7fce</v>
    <v>en-GB</v>
    <v>Map</v>
  </rv>
  <rv s="0">
    <v>536870912</v>
    <v>Municipality of Cankova</v>
    <v>c4cd8384-ca99-4519-88f7-0c8ea9d00655</v>
    <v>en-GB</v>
    <v>Map</v>
  </rv>
  <rv s="0">
    <v>536870912</v>
    <v>Municipality of Dobje</v>
    <v>6248b25f-0560-eca6-7148-61c3c7eb5aa5</v>
    <v>en-GB</v>
    <v>Map</v>
  </rv>
  <rv s="0">
    <v>536870912</v>
    <v>Municipality of Dobrna</v>
    <v>22bff8d4-8c8c-449f-b90f-b1b4470be361</v>
    <v>en-GB</v>
    <v>Map</v>
  </rv>
  <rv s="0">
    <v>536870912</v>
    <v>Municipality of Dobrovnik</v>
    <v>3f50f1ce-1a62-4cb3-8d03-24472f0281e1</v>
    <v>en-GB</v>
    <v>Map</v>
  </rv>
  <rv s="0">
    <v>536870912</v>
    <v>Dolenjske Toplice Municipality</v>
    <v>830d8042-fb73-42b1-d215-2d72ef4a68ba</v>
    <v>en-GB</v>
    <v>Map</v>
  </rv>
  <rv s="0">
    <v>536870912</v>
    <v>Municipality of Grad</v>
    <v>93d9eb01-47d2-631f-ba05-a9db08affa8b</v>
    <v>en-GB</v>
    <v>Map</v>
  </rv>
  <rv s="0">
    <v>536870912</v>
    <v>Municipality of Hajdina</v>
    <v>a47a1372-d3fd-9c76-69dd-1f74f6d59feb</v>
    <v>en-GB</v>
    <v>Map</v>
  </rv>
  <rv s="0">
    <v>536870912</v>
    <v>Municipality of Hoče-Slivnica</v>
    <v>7b5c4ad5-7d8e-bd65-1713-96ba30f890b9</v>
    <v>en-GB</v>
    <v>Map</v>
  </rv>
  <rv s="0">
    <v>536870912</v>
    <v>Municipality of Hodoš</v>
    <v>36eafae6-24a1-48f2-8677-04ea6cc19fdb</v>
    <v>en-GB</v>
    <v>Map</v>
  </rv>
  <rv s="0">
    <v>536870912</v>
    <v>Municipality of Horjul</v>
    <v>1b15adb4-fda2-957c-5728-4b5ae73adb17</v>
    <v>en-GB</v>
    <v>Map</v>
  </rv>
  <rv s="0">
    <v>536870912</v>
    <v>Municipality of Jezersko</v>
    <v>adf4417c-70c5-b6e4-b2b4-c3150ddee49e</v>
    <v>en-GB</v>
    <v>Map</v>
  </rv>
  <rv s="0">
    <v>536870912</v>
    <v>Komenda Municipality</v>
    <v>46827302-9d16-4bc4-8395-1553b7a56a4a</v>
    <v>en-GB</v>
    <v>Map</v>
  </rv>
  <rv s="0">
    <v>536870912</v>
    <v>Kostel Municipality</v>
    <v>3d02add7-0ed3-44a9-abe3-cbd5ba7de8a9</v>
    <v>en-GB</v>
    <v>Map</v>
  </rv>
  <rv s="0">
    <v>536870912</v>
    <v>Municipality of Križevci</v>
    <v>89b4a194-526f-4384-ac61-561640fe2a3e</v>
    <v>en-GB</v>
    <v>Map</v>
  </rv>
  <rv s="0">
    <v>536870912</v>
    <v>Municipality of Lovrenc na Pohorju</v>
    <v>1131334e-4177-47a5-8935-9bc1b8c845af</v>
    <v>en-GB</v>
    <v>Map</v>
  </rv>
  <rv s="0">
    <v>536870912</v>
    <v>Municipality of Miklavž na Dravskem Polju</v>
    <v>ea68566a-545a-44f9-9a6c-5544e94480cc</v>
    <v>en-GB</v>
    <v>Map</v>
  </rv>
  <rv s="0">
    <v>536870912</v>
    <v>Mirna Peč Municipality</v>
    <v>b8f2d548-4947-ab86-9cbb-65b24b559582</v>
    <v>en-GB</v>
    <v>Map</v>
  </rv>
  <rv s="0">
    <v>536870912</v>
    <v>Municipality of Prebold</v>
    <v>8fded940-5b8d-4940-a2cc-6f53fb4de6eb</v>
    <v>en-GB</v>
    <v>Map</v>
  </rv>
  <rv s="0">
    <v>536870912</v>
    <v>Municipality of Razkrižje</v>
    <v>1fe228a1-de9a-4065-ba7c-4943411fe572</v>
    <v>en-GB</v>
    <v>Map</v>
  </rv>
  <rv s="0">
    <v>536870912</v>
    <v>Municipality of Sodražica</v>
    <v>faf2102c-a652-501a-6560-c70c946f87b3</v>
    <v>en-GB</v>
    <v>Map</v>
  </rv>
  <rv s="0">
    <v>536870912</v>
    <v>Municipality of Solčava</v>
    <v>1988486a-930a-92f0-bc88-f7b00a880de5</v>
    <v>en-GB</v>
    <v>Map</v>
  </rv>
  <rv s="0">
    <v>536870912</v>
    <v>Municipality of Sveti Andraž v Slovenskih Goricah</v>
    <v>9ecfbead-a9dd-5095-a8f5-8ab94a0e81cb</v>
    <v>en-GB</v>
    <v>Map</v>
  </rv>
  <rv s="0">
    <v>536870912</v>
    <v>Municipality of Šempeter-Vrtojba</v>
    <v>4c7b336a-886e-4632-90ba-0a143f939cf8</v>
    <v>en-GB</v>
    <v>Map</v>
  </rv>
  <rv s="0">
    <v>536870912</v>
    <v>Municipality of Trnovska Vas</v>
    <v>6ec91fbd-72b7-40bf-86fc-bfe535a0ea48</v>
    <v>en-GB</v>
    <v>Map</v>
  </rv>
  <rv s="0">
    <v>536870912</v>
    <v>Municipality of Veržej</v>
    <v>d07fa182-24a5-4b92-a267-208e6b60fe5f</v>
    <v>en-GB</v>
    <v>Map</v>
  </rv>
  <rv s="0">
    <v>536870912</v>
    <v>Municipality of Žalec</v>
    <v>3b045e42-9802-1691-998e-c2fb7791b3b3</v>
    <v>en-GB</v>
    <v>Map</v>
  </rv>
  <rv s="0">
    <v>536870912</v>
    <v>Municipality of Žirovnica</v>
    <v>7cf15cfc-de56-1fda-b1d0-73f139585af6</v>
    <v>en-GB</v>
    <v>Map</v>
  </rv>
  <rv s="0">
    <v>536870912</v>
    <v>Municipality of Šmartno pri Litiji</v>
    <v>d520f250-5faa-4c03-af72-5ad0c897927c</v>
    <v>en-GB</v>
    <v>Map</v>
  </rv>
  <rv s="0">
    <v>536870912</v>
    <v>Municipality of Apače</v>
    <v>88e8afa4-3f8b-438b-8aeb-12de59333fb4</v>
    <v>en-GB</v>
    <v>Map</v>
  </rv>
  <rv s="0">
    <v>536870912</v>
    <v>Municipality of Cirkulane</v>
    <v>b2b430b8-654b-4ca4-a8e0-5c37c2868eab</v>
    <v>en-GB</v>
    <v>Map</v>
  </rv>
  <rv s="0">
    <v>536870912</v>
    <v>Mokronog-Trebelno Municipality</v>
    <v>9c5ccbb1-2766-6ba1-93de-f8865ce00a05</v>
    <v>en-GB</v>
    <v>Map</v>
  </rv>
  <rv s="0">
    <v>536870912</v>
    <v>Municipality of Renče–Vogrsko</v>
    <v>9634dd56-dadf-4d1d-9a12-b65f14d57168</v>
    <v>en-GB</v>
    <v>Map</v>
  </rv>
  <rv s="0">
    <v>536870912</v>
    <v>Municipality of Straža</v>
    <v>6600a980-fec2-fed4-9414-71daca7fc01a</v>
    <v>en-GB</v>
    <v>Map</v>
  </rv>
  <rv s="0">
    <v>536870912</v>
    <v>Municipality of Sveta Trojica v Slovenskih Goricah</v>
    <v>bafc1328-988b-ccd4-0649-480da11121d6</v>
    <v>en-GB</v>
    <v>Map</v>
  </rv>
  <rv s="0">
    <v>536870912</v>
    <v>Municipality of Sveti Tomaž</v>
    <v>b2260fe5-ca56-4f13-91d5-93cb17c7836f</v>
    <v>en-GB</v>
    <v>Map</v>
  </rv>
  <rv s="0">
    <v>536870912</v>
    <v>Municipality of Šmarješke Toplice</v>
    <v>c7e55001-78c9-41db-85b5-e8e9bd21ad85</v>
    <v>en-GB</v>
    <v>Map</v>
  </rv>
  <rv s="0">
    <v>536870912</v>
    <v>Municipality of Gorje</v>
    <v>c1e95d1f-74e2-b67b-dd6c-0627fe6fb1a5</v>
    <v>en-GB</v>
    <v>Map</v>
  </rv>
  <rv s="0">
    <v>536870912</v>
    <v>Municipality of Log-Dragomer</v>
    <v>d5de88e3-5ac6-53ea-0f27-707b45e685d1</v>
    <v>en-GB</v>
    <v>Map</v>
  </rv>
  <rv s="0">
    <v>536870912</v>
    <v>Municipality of Sveti Jurij v Slovenskih Goricah</v>
    <v>b0016596-5082-37e9-6354-8b17ed79978c</v>
    <v>en-GB</v>
    <v>Map</v>
  </rv>
  <rv s="0">
    <v>536870912</v>
    <v>Municipality of Šentrupert</v>
    <v>33bdae3d-5f12-f41a-7783-9812948801e6</v>
    <v>en-GB</v>
    <v>Map</v>
  </rv>
  <rv s="3">
    <v>17</v>
  </rv>
  <rv s="1">
    <fb>0.18626997966917902</fb>
    <v>23</v>
  </rv>
  <rv s="3">
    <v>18</v>
  </rv>
  <rv s="1">
    <fb>0.31</fb>
    <v>23</v>
  </rv>
  <rv s="1">
    <fb>4.1950001716613797E-2</fb>
    <v>31</v>
  </rv>
  <rv s="1">
    <fb>1144654</fb>
    <v>24</v>
  </rv>
  <rv s="7">
    <v>#VALUE!</v>
    <v>60</v>
    <v>61</v>
    <v>Slovenia</v>
    <v>19</v>
    <v>20</v>
    <v>Map</v>
    <v>21</v>
    <v>62</v>
    <v>en-GB</v>
    <v>4982784a-4967-52d1-c08e-ffd0f091566e</v>
    <v>536870912</v>
    <v>1</v>
    <v>SI</v>
    <v>301</v>
    <v>302</v>
    <v>303</v>
    <v>304</v>
    <v>305</v>
    <v>306</v>
    <v>307</v>
    <v>308</v>
    <v>309</v>
    <v>EUR</v>
    <v>Slovenia, officially the Republic of Slovenia, is a country in southern Central Europe. Slovenia is bordered by Italy to the west, Austria to the north, Hungary to the northeast, Croatia to the south and southeast, and a short coastline within ...</v>
    <v>310</v>
    <v>311</v>
    <v>312</v>
    <v>313</v>
    <v>314</v>
    <v>315</v>
    <v>316</v>
    <v>317</v>
    <v>318</v>
    <v>319</v>
    <v>306</v>
    <v>322</v>
    <v>323</v>
    <v>324</v>
    <v>325</v>
    <v>326</v>
    <v>327</v>
    <v>Slovenia</v>
    <v>National anthem of Slovenia</v>
    <v>328</v>
    <v>Republika Slovenija</v>
    <v>329</v>
    <v>330</v>
    <v>331</v>
    <v>332</v>
    <v>333</v>
    <v>334</v>
    <v>335</v>
    <v>336</v>
    <v>337</v>
    <v>338</v>
    <v>339</v>
    <v>465</v>
    <v>466</v>
    <v>467</v>
    <v>468</v>
    <v>469</v>
    <v>Slovenia</v>
    <v>470</v>
    <v>mdp/vdpid/212</v>
  </rv>
  <rv s="0">
    <v>536870912</v>
    <v>Romania</v>
    <v>0cc489d5-ff53-84f1-4fcc-76525efef33a</v>
    <v>en-GB</v>
    <v>Map</v>
  </rv>
  <rv s="1">
    <fb>0.58766515994436697</fb>
    <v>23</v>
  </rv>
  <rv s="1">
    <fb>238397</fb>
    <v>24</v>
  </rv>
  <rv s="1">
    <fb>126000</fb>
    <v>24</v>
  </rv>
  <rv s="1">
    <fb>9.6</fb>
    <v>25</v>
  </rv>
  <rv s="1">
    <fb>40</fb>
    <v>26</v>
  </rv>
  <rv s="0">
    <v>536870912</v>
    <v>Bucharest</v>
    <v>42022f97-112e-58a6-70f5-9536b20ee957</v>
    <v>en-GB</v>
    <v>Map</v>
  </rv>
  <rv s="1">
    <fb>69258.629000000001</fb>
    <v>24</v>
  </rv>
  <rv s="1">
    <fb>123.780383348878</fb>
    <v>27</v>
  </rv>
  <rv s="1">
    <fb>3.8278543259942802E-2</fb>
    <v>23</v>
  </rv>
  <rv s="1">
    <fb>2584.4117872644301</fb>
    <v>24</v>
  </rv>
  <rv s="1">
    <fb>1.71</fb>
    <v>25</v>
  </rv>
  <rv s="1">
    <fb>0.301208283871371</fb>
    <v>23</v>
  </rv>
  <rv s="1">
    <fb>72.523694574412801</fb>
    <v>28</v>
  </rv>
  <rv s="1">
    <fb>1.1599999999999999</fb>
    <v>29</v>
  </rv>
  <rv s="1">
    <fb>250077444017.08401</fb>
    <v>30</v>
  </rv>
  <rv s="1">
    <fb>0.85150870000000001</fb>
    <v>23</v>
  </rv>
  <rv s="1">
    <fb>0.4938187</fb>
    <v>23</v>
  </rv>
  <rv s="2">
    <v>6</v>
    <v>21</v>
    <v>64</v>
    <v>7</v>
    <v>0</v>
    <v>Image of Romania</v>
  </rv>
  <rv s="1">
    <fb>6.1</fb>
    <v>28</v>
  </rv>
  <rv s="0">
    <v>805306368</v>
    <v>Klaus Iohannis (President)</v>
    <v>7ff325b6-eaf2-021c-bc2a-09373a9427f3</v>
    <v>en-GB</v>
    <v>Generic</v>
  </rv>
  <rv s="0">
    <v>805306368</v>
    <v>Marcel Ciolacu (Prime minister)</v>
    <v>85188c14-f939-1c62-12fb-e44a3a13ab1d</v>
    <v>en-GB</v>
    <v>Generic</v>
  </rv>
  <rv s="3">
    <v>19</v>
  </rv>
  <rv s="4">
    <v>https://www.bing.com/search?q=romania&amp;form=skydnc</v>
    <v>Learn more on Bing</v>
  </rv>
  <rv s="1">
    <fb>75.358536585365897</fb>
    <v>28</v>
  </rv>
  <rv s="1">
    <fb>26110300000</fb>
    <v>30</v>
  </rv>
  <rv s="1">
    <fb>19</fb>
    <v>28</v>
  </rv>
  <rv s="1">
    <fb>2.25</fb>
    <v>29</v>
  </rv>
  <rv s="3">
    <v>20</v>
  </rv>
  <rv s="1">
    <fb>0.21276716530000001</fb>
    <v>23</v>
  </rv>
  <rv s="1">
    <fb>2.9807000000000001</fb>
    <v>25</v>
  </rv>
  <rv s="1">
    <fb>19119880</fb>
    <v>24</v>
  </rv>
  <rv s="1">
    <fb>0.247</fb>
    <v>23</v>
  </rv>
  <rv s="1">
    <fb>0.249</fb>
    <v>23</v>
  </rv>
  <rv s="1">
    <fb>1.6E-2</fb>
    <v>23</v>
  </rv>
  <rv s="1">
    <fb>5.2999999999999999E-2</fb>
    <v>23</v>
  </rv>
  <rv s="1">
    <fb>0.11699999999999999</fb>
    <v>23</v>
  </rv>
  <rv s="1">
    <fb>0.17399999999999999</fb>
    <v>23</v>
  </rv>
  <rv s="1">
    <fb>0.54661998748779295</fb>
    <v>23</v>
  </rv>
  <rv s="0">
    <v>536870912</v>
    <v>Alba County</v>
    <v>c21726c8-9ad7-eaa6-44f2-a2dae7e40e2c</v>
    <v>en-GB</v>
    <v>Map</v>
  </rv>
  <rv s="0">
    <v>536870912</v>
    <v>Arad County</v>
    <v>09ac14dd-d901-08ce-e6d7-7050564ba78d</v>
    <v>en-GB</v>
    <v>Map</v>
  </rv>
  <rv s="0">
    <v>536870912</v>
    <v>Argeș County</v>
    <v>318eeda4-9dd3-e3c1-6d05-5e140d88acfc</v>
    <v>en-GB</v>
    <v>Map</v>
  </rv>
  <rv s="0">
    <v>536870912</v>
    <v>Bacău County</v>
    <v>61b312d7-17c7-cfe6-4e56-77816817f56b</v>
    <v>en-GB</v>
    <v>Map</v>
  </rv>
  <rv s="0">
    <v>536870912</v>
    <v>Bihor County</v>
    <v>3952dd81-0984-acbe-245c-8b3054ef95c9</v>
    <v>en-GB</v>
    <v>Map</v>
  </rv>
  <rv s="0">
    <v>536870912</v>
    <v>Bistrița-Năsăud County</v>
    <v>d0dac3d9-f47e-2719-abf6-372b00ae7ae0</v>
    <v>en-GB</v>
    <v>Map</v>
  </rv>
  <rv s="0">
    <v>536870912</v>
    <v>Botoșani County</v>
    <v>feff5245-d038-86d5-5930-7c8208872ee3</v>
    <v>en-GB</v>
    <v>Map</v>
  </rv>
  <rv s="0">
    <v>536870912</v>
    <v>Brașov County</v>
    <v>86db4373-f44e-f2af-1043-8cad4ea43afc</v>
    <v>en-GB</v>
    <v>Map</v>
  </rv>
  <rv s="0">
    <v>536870912</v>
    <v>Brăila County</v>
    <v>0a804e68-4031-607a-3fa0-df03c2b648d2</v>
    <v>en-GB</v>
    <v>Map</v>
  </rv>
  <rv s="0">
    <v>536870912</v>
    <v>Buzău County</v>
    <v>bdcbd591-5cd3-ea51-a909-f9e3a7d9135d</v>
    <v>en-GB</v>
    <v>Map</v>
  </rv>
  <rv s="0">
    <v>536870912</v>
    <v>Caraș-Severin County</v>
    <v>f236c4b6-3033-3e05-9418-43c6d669da82</v>
    <v>en-GB</v>
    <v>Map</v>
  </rv>
  <rv s="0">
    <v>536870912</v>
    <v>Călărași County</v>
    <v>cd578b99-3dd3-5dea-7c8b-4e9135436f97</v>
    <v>en-GB</v>
    <v>Map</v>
  </rv>
  <rv s="0">
    <v>536870912</v>
    <v>Cluj County</v>
    <v>28809817-0c91-c619-fb4f-e8e5cb804a76</v>
    <v>en-GB</v>
    <v>Map</v>
  </rv>
  <rv s="0">
    <v>536870912</v>
    <v>Constanța County</v>
    <v>0cdf21be-08e7-570f-51e1-921e4da71ed5</v>
    <v>en-GB</v>
    <v>Map</v>
  </rv>
  <rv s="0">
    <v>536870912</v>
    <v>Covasna County</v>
    <v>fa5ce805-c93a-97b6-9e15-4b761a9b83c6</v>
    <v>en-GB</v>
    <v>Map</v>
  </rv>
  <rv s="0">
    <v>536870912</v>
    <v>Dâmbovița County</v>
    <v>d8b28916-b16c-a4e5-b155-271ef6e4a2c2</v>
    <v>en-GB</v>
    <v>Map</v>
  </rv>
  <rv s="0">
    <v>536870912</v>
    <v>Dolj County</v>
    <v>dea77125-28db-fbbc-ff54-52cbc5d207dd</v>
    <v>en-GB</v>
    <v>Map</v>
  </rv>
  <rv s="0">
    <v>536870912</v>
    <v>Galați County</v>
    <v>ab9506dc-8457-ead3-6440-afd79051c3b0</v>
    <v>en-GB</v>
    <v>Map</v>
  </rv>
  <rv s="0">
    <v>536870912</v>
    <v>Giurgiu County</v>
    <v>ff095b0d-49c5-6888-d3bc-754012945cca</v>
    <v>en-GB</v>
    <v>Map</v>
  </rv>
  <rv s="0">
    <v>536870912</v>
    <v>Gorj County</v>
    <v>9f8069d1-da23-e934-5858-395dd70ecd4a</v>
    <v>en-GB</v>
    <v>Map</v>
  </rv>
  <rv s="0">
    <v>536870912</v>
    <v>Harghita County</v>
    <v>8378f330-84ea-467e-8a66-f27ad353cd4c</v>
    <v>en-GB</v>
    <v>Map</v>
  </rv>
  <rv s="0">
    <v>536870912</v>
    <v>Hunedoara County</v>
    <v>202a8128-b503-a325-37e5-8e5e68c15867</v>
    <v>en-GB</v>
    <v>Map</v>
  </rv>
  <rv s="0">
    <v>536870912</v>
    <v>Ialomița County</v>
    <v>fc33a349-ea3d-08f4-c751-0ae5b7dcfa8c</v>
    <v>en-GB</v>
    <v>Map</v>
  </rv>
  <rv s="0">
    <v>536870912</v>
    <v>Iași County</v>
    <v>2be9dc91-9009-1844-f4a7-f66e4de3e1e2</v>
    <v>en-GB</v>
    <v>Map</v>
  </rv>
  <rv s="0">
    <v>536870912</v>
    <v>Ilfov County</v>
    <v>d6b13ffc-3490-2609-746c-5b9daf56e5ee</v>
    <v>en-GB</v>
    <v>Map</v>
  </rv>
  <rv s="0">
    <v>536870912</v>
    <v>Maramureș County</v>
    <v>4ed7d056-ef13-2d0e-56a6-e9da21330a94</v>
    <v>en-GB</v>
    <v>Map</v>
  </rv>
  <rv s="0">
    <v>536870912</v>
    <v>Mehedinți County</v>
    <v>4281fa8c-81b5-1f40-b397-e1eb6ba2dc78</v>
    <v>en-GB</v>
    <v>Map</v>
  </rv>
  <rv s="0">
    <v>536870912</v>
    <v>Mureș County</v>
    <v>3f4266e8-0170-a113-1032-f94336eaafdf</v>
    <v>en-GB</v>
    <v>Map</v>
  </rv>
  <rv s="0">
    <v>536870912</v>
    <v>Neamț County</v>
    <v>10688e6f-8161-14e3-8c27-cb9bb5be1f19</v>
    <v>en-GB</v>
    <v>Map</v>
  </rv>
  <rv s="0">
    <v>536870912</v>
    <v>Olt County</v>
    <v>b11684a9-7647-de09-64a1-49b27c0b2422</v>
    <v>en-GB</v>
    <v>Map</v>
  </rv>
  <rv s="0">
    <v>536870912</v>
    <v>Prahova County</v>
    <v>ef7d6b15-b80b-c2ac-d5e3-b2a9061583d8</v>
    <v>en-GB</v>
    <v>Map</v>
  </rv>
  <rv s="0">
    <v>536870912</v>
    <v>Satu Mare County</v>
    <v>61f38a75-f137-9e6e-2306-81c1a708240e</v>
    <v>en-GB</v>
    <v>Map</v>
  </rv>
  <rv s="0">
    <v>536870912</v>
    <v>Sălaj County</v>
    <v>a1b242e4-860b-a6ec-6f82-2159334291e6</v>
    <v>en-GB</v>
    <v>Map</v>
  </rv>
  <rv s="0">
    <v>536870912</v>
    <v>Sibiu County</v>
    <v>3f30d65f-4841-e070-8804-06cea2d2f5a4</v>
    <v>en-GB</v>
    <v>Map</v>
  </rv>
  <rv s="0">
    <v>536870912</v>
    <v>Suceava County</v>
    <v>0730647e-3d4b-ffb2-f452-53c11e65cf8d</v>
    <v>en-GB</v>
    <v>Map</v>
  </rv>
  <rv s="0">
    <v>536870912</v>
    <v>Teleorman County</v>
    <v>a13105c9-1956-9418-947c-69c3f670616f</v>
    <v>en-GB</v>
    <v>Map</v>
  </rv>
  <rv s="0">
    <v>536870912</v>
    <v>Timiș County</v>
    <v>655fa6eb-9e3d-05b3-4101-2413d655f1ff</v>
    <v>en-GB</v>
    <v>Map</v>
  </rv>
  <rv s="0">
    <v>536870912</v>
    <v>Tulcea County</v>
    <v>85222a52-a63f-ea94-229e-d38e8da96a5e</v>
    <v>en-GB</v>
    <v>Map</v>
  </rv>
  <rv s="0">
    <v>536870912</v>
    <v>Vaslui County</v>
    <v>f808d8c2-0910-ed03-f4de-05f9fae6976f</v>
    <v>en-GB</v>
    <v>Map</v>
  </rv>
  <rv s="0">
    <v>536870912</v>
    <v>Vâlcea County</v>
    <v>7bfc5a59-d44b-48f9-b75d-740ad5186eaa</v>
    <v>en-GB</v>
    <v>Map</v>
  </rv>
  <rv s="0">
    <v>536870912</v>
    <v>Vrancea County</v>
    <v>9ed2ae9a-d03d-2bb8-9374-23833b05fc4c</v>
    <v>en-GB</v>
    <v>Map</v>
  </rv>
  <rv s="3">
    <v>21</v>
  </rv>
  <rv s="1">
    <fb>0.14584834808348801</fb>
    <v>23</v>
  </rv>
  <rv s="1">
    <fb>0.2</fb>
    <v>23</v>
  </rv>
  <rv s="1">
    <fb>3.9760000705719001E-2</fb>
    <v>31</v>
  </rv>
  <rv s="1">
    <fb>10468793</fb>
    <v>24</v>
  </rv>
  <rv s="6">
    <v>#VALUE!</v>
    <v>67</v>
    <v>37</v>
    <v>Romania</v>
    <v>19</v>
    <v>20</v>
    <v>Map</v>
    <v>21</v>
    <v>68</v>
    <v>en-GB</v>
    <v>0cc489d5-ff53-84f1-4fcc-76525efef33a</v>
    <v>536870912</v>
    <v>1</v>
    <v>RO</v>
    <v>473</v>
    <v>474</v>
    <v>475</v>
    <v>476</v>
    <v>477</v>
    <v>478</v>
    <v>479</v>
    <v>480</v>
    <v>481</v>
    <v>ROL</v>
    <v>Romania is a country located at the crossroads of Central, Eastern, and Southeast Europe. It borders Ukraine to the north and east, Hungary to the west, Serbia to the southwest, Bulgaria to the south, Moldova to the east, and the Black Sea to ...</v>
    <v>482</v>
    <v>483</v>
    <v>484</v>
    <v>485</v>
    <v>486</v>
    <v>487</v>
    <v>488</v>
    <v>489</v>
    <v>490</v>
    <v>491</v>
    <v>478</v>
    <v>494</v>
    <v>495</v>
    <v>496</v>
    <v>497</v>
    <v>498</v>
    <v>499</v>
    <v>Romania</v>
    <v>Deșteaptă-te, române!</v>
    <v>500</v>
    <v>România</v>
    <v>501</v>
    <v>502</v>
    <v>503</v>
    <v>504</v>
    <v>505</v>
    <v>150</v>
    <v>506</v>
    <v>507</v>
    <v>508</v>
    <v>509</v>
    <v>510</v>
    <v>552</v>
    <v>553</v>
    <v>554</v>
    <v>555</v>
    <v>Romania</v>
    <v>556</v>
    <v>mdp/vdpid/200</v>
  </rv>
  <rv s="0">
    <v>536870912</v>
    <v>Denmark</v>
    <v>95710a2f-c32d-4c03-bec0-7ff079db158d</v>
    <v>en-GB</v>
    <v>Map</v>
  </rv>
  <rv s="1">
    <fb>0.62014765420338203</fb>
    <v>23</v>
  </rv>
  <rv s="1">
    <fb>42925.46</fb>
    <v>24</v>
  </rv>
  <rv s="1">
    <fb>15000</fb>
    <v>24</v>
  </rv>
  <rv s="1">
    <fb>10.6</fb>
    <v>25</v>
  </rv>
  <rv s="1">
    <fb>45</fb>
    <v>26</v>
  </rv>
  <rv s="0">
    <v>536870912</v>
    <v>Copenhagen</v>
    <v>8052664d-a70c-e1fa-c761-489d8c924b80</v>
    <v>en-GB</v>
    <v>Map</v>
  </rv>
  <rv s="1">
    <fb>31785.556</fb>
    <v>24</v>
  </rv>
  <rv s="1">
    <fb>110.347290420498</fb>
    <v>27</v>
  </rv>
  <rv s="1">
    <fb>7.5813157251161901E-3</fb>
    <v>23</v>
  </rv>
  <rv s="1">
    <fb>5858.8015362874803</fb>
    <v>24</v>
  </rv>
  <rv s="1">
    <fb>1.73</fb>
    <v>25</v>
  </rv>
  <rv s="1">
    <fb>0.14699213400884101</fb>
    <v>23</v>
  </rv>
  <rv s="1">
    <fb>64.927089467566603</fb>
    <v>28</v>
  </rv>
  <rv s="1">
    <fb>1.55</fb>
    <v>29</v>
  </rv>
  <rv s="1">
    <fb>348078018463.90503</fb>
    <v>30</v>
  </rv>
  <rv s="1">
    <fb>1.0126809000000001</fb>
    <v>23</v>
  </rv>
  <rv s="1">
    <fb>0.8061602000000001</fb>
    <v>23</v>
  </rv>
  <rv s="2">
    <v>7</v>
    <v>21</v>
    <v>70</v>
    <v>7</v>
    <v>0</v>
    <v>Image of Denmark</v>
  </rv>
  <rv s="0">
    <v>805306368</v>
    <v>Margrethe II of Denmark (Monarch)</v>
    <v>28da0d92-465c-eb67-fcae-9e51e9cf0f91</v>
    <v>en-GB</v>
    <v>Generic</v>
  </rv>
  <rv s="0">
    <v>805306368</v>
    <v>Mette Frederiksen (Prime minister)</v>
    <v>080235cf-4453-82c5-a952-a9e6000ac49b</v>
    <v>en-GB</v>
    <v>Generic</v>
  </rv>
  <rv s="3">
    <v>22</v>
  </rv>
  <rv s="4">
    <v>https://www.bing.com/search?q=denmark&amp;form=skydnc</v>
    <v>Learn more on Bing</v>
  </rv>
  <rv s="1">
    <fb>80.953658536585394</fb>
    <v>28</v>
  </rv>
  <rv s="1">
    <fb>151349870000</fb>
    <v>30</v>
  </rv>
  <rv s="3">
    <v>23</v>
  </rv>
  <rv s="1">
    <fb>0.13722792379999998</fb>
    <v>23</v>
  </rv>
  <rv s="1">
    <fb>4.0099</fb>
    <v>25</v>
  </rv>
  <rv s="1">
    <fb>5822863</fb>
    <v>24</v>
  </rv>
  <rv s="1">
    <fb>0.24</fb>
    <v>23</v>
  </rv>
  <rv s="1">
    <fb>0.38100000000000001</fb>
    <v>23</v>
  </rv>
  <rv s="1">
    <fb>3.7000000000000005E-2</fb>
    <v>23</v>
  </rv>
  <rv s="1">
    <fb>9.0999999999999998E-2</fb>
    <v>23</v>
  </rv>
  <rv s="1">
    <fb>0.13699999999999998</fb>
    <v>23</v>
  </rv>
  <rv s="1">
    <fb>0.62217998504638705</fb>
    <v>23</v>
  </rv>
  <rv s="0">
    <v>536870912</v>
    <v>Region of Southern Denmark</v>
    <v>2a8f2729-c9c7-0675-b9cf-c866bd52068a</v>
    <v>en-GB</v>
    <v>Map</v>
  </rv>
  <rv s="0">
    <v>536870912</v>
    <v>Region Zealand</v>
    <v>34915c7b-bd4a-9bf2-32b8-e8dc2f40e373</v>
    <v>en-GB</v>
    <v>Map</v>
  </rv>
  <rv s="0">
    <v>536870912</v>
    <v>North Denmark Region</v>
    <v>051568b1-127e-3d0e-1591-07491f1ab5a5</v>
    <v>en-GB</v>
    <v>Map</v>
  </rv>
  <rv s="0">
    <v>536870912</v>
    <v>Central Denmark Region</v>
    <v>78bf590e-ce59-f821-ede9-ae2f548d476b</v>
    <v>en-GB</v>
    <v>Map</v>
  </rv>
  <rv s="0">
    <v>536870912</v>
    <v>Capital Region of Denmark</v>
    <v>d04715be-1fef-ff73-393d-f12a6f24b6b4</v>
    <v>en-GB</v>
    <v>Map</v>
  </rv>
  <rv s="3">
    <v>24</v>
  </rv>
  <rv s="1">
    <fb>0.32382317837334801</fb>
    <v>23</v>
  </rv>
  <rv s="1">
    <fb>0.23800000000000002</fb>
    <v>23</v>
  </rv>
  <rv s="1">
    <fb>4.9130001068115201E-2</fb>
    <v>31</v>
  </rv>
  <rv s="1">
    <fb>5119978</fb>
    <v>24</v>
  </rv>
  <rv s="8">
    <v>#VALUE!</v>
    <v>73</v>
    <v>74</v>
    <v>Denmark</v>
    <v>19</v>
    <v>20</v>
    <v>Map</v>
    <v>21</v>
    <v>75</v>
    <v>en-GB</v>
    <v>95710a2f-c32d-4c03-bec0-7ff079db158d</v>
    <v>536870912</v>
    <v>1</v>
    <v>DK</v>
    <v>559</v>
    <v>560</v>
    <v>561</v>
    <v>562</v>
    <v>563</v>
    <v>564</v>
    <v>565</v>
    <v>566</v>
    <v>567</v>
    <v>DKK</v>
    <v>Denmark is a Nordic country in the south-central portion of Northern Europe. It is the metropolitan part of and the most populous constituent of the Kingdom of Denmark, a constitutionally unitary state that includes the autonomous territories of ...</v>
    <v>568</v>
    <v>569</v>
    <v>570</v>
    <v>571</v>
    <v>572</v>
    <v>573</v>
    <v>574</v>
    <v>575</v>
    <v>576</v>
    <v>198</v>
    <v>564</v>
    <v>579</v>
    <v>580</v>
    <v>581</v>
    <v>582</v>
    <v>142</v>
    <v>Denmark</v>
    <v>Der er et yndigt land</v>
    <v>583</v>
    <v>Kongeriget Danmark</v>
    <v>584</v>
    <v>585</v>
    <v>586</v>
    <v>30</v>
    <v>587</v>
    <v>588</v>
    <v>589</v>
    <v>590</v>
    <v>591</v>
    <v>154</v>
    <v>592</v>
    <v>598</v>
    <v>599</v>
    <v>467</v>
    <v>600</v>
    <v>601</v>
    <v>Denmark</v>
    <v>602</v>
    <v>mdp/vdpid/61</v>
  </rv>
  <rv s="0">
    <v>536870912</v>
    <v>Hungary</v>
    <v>3dd659a3-ba3c-d100-7fb4-69db91e7837f</v>
    <v>en-GB</v>
    <v>Map</v>
  </rv>
  <rv s="1">
    <fb>0.58356345962664302</fb>
    <v>23</v>
  </rv>
  <rv s="1">
    <fb>93011.4</fb>
    <v>24</v>
  </rv>
  <rv s="1">
    <fb>40000</fb>
    <v>24</v>
  </rv>
  <rv s="1">
    <fb>36</fb>
    <v>26</v>
  </rv>
  <rv s="0">
    <v>536870912</v>
    <v>Budapest</v>
    <v>cc987de1-03c9-4967-a1a2-ada14f9ee10f</v>
    <v>en-GB</v>
    <v>Map</v>
  </rv>
  <rv s="1">
    <fb>45536.805999999997</fb>
    <v>24</v>
  </rv>
  <rv s="1">
    <fb>121.64204740639001</fb>
    <v>27</v>
  </rv>
  <rv s="1">
    <fb>3.3385863538200999E-2</fb>
    <v>23</v>
  </rv>
  <rv s="1">
    <fb>3965.9582334833499</fb>
    <v>24</v>
  </rv>
  <rv s="1">
    <fb>1.54</fb>
    <v>25</v>
  </rv>
  <rv s="1">
    <fb>0.229051154054595</fb>
    <v>23</v>
  </rv>
  <rv s="1">
    <fb>69.549793691077994</fb>
    <v>28</v>
  </rv>
  <rv s="1">
    <fb>1.18</fb>
    <v>29</v>
  </rv>
  <rv s="1">
    <fb>160967157503.612</fb>
    <v>30</v>
  </rv>
  <rv s="1">
    <fb>1.0080547</fb>
    <v>23</v>
  </rv>
  <rv s="1">
    <fb>0.48500379999999998</fb>
    <v>23</v>
  </rv>
  <rv s="2">
    <v>8</v>
    <v>21</v>
    <v>77</v>
    <v>7</v>
    <v>0</v>
    <v>Image of Hungary</v>
  </rv>
  <rv s="0">
    <v>805306368</v>
    <v>Katalin Novák (President)</v>
    <v>c3fb0c2a-2dfa-2601-4505-6769d796e1f3</v>
    <v>en-GB</v>
    <v>Generic</v>
  </rv>
  <rv s="0">
    <v>805306368</v>
    <v>Viktor Orbán (Prime minister)</v>
    <v>b3bb0533-687c-7694-18f7-fceabd0caa60</v>
    <v>en-GB</v>
    <v>Generic</v>
  </rv>
  <rv s="3">
    <v>25</v>
  </rv>
  <rv s="4">
    <v>https://www.bing.com/search?q=hungary&amp;form=skydnc</v>
    <v>Learn more on Bing</v>
  </rv>
  <rv s="1">
    <fb>75.817073170731703</fb>
    <v>28</v>
  </rv>
  <rv s="1">
    <fb>32886530000</fb>
    <v>30</v>
  </rv>
  <rv s="1">
    <fb>12</fb>
    <v>28</v>
  </rv>
  <rv s="1">
    <fb>2.62</fb>
    <v>29</v>
  </rv>
  <rv s="3">
    <v>26</v>
  </rv>
  <rv s="1">
    <fb>0.29037430120000002</fb>
    <v>23</v>
  </rv>
  <rv s="1">
    <fb>3.4075000000000002</fb>
    <v>25</v>
  </rv>
  <rv s="1">
    <fb>9709891</fb>
    <v>24</v>
  </rv>
  <rv s="1">
    <fb>0.22800000000000001</fb>
    <v>23</v>
  </rv>
  <rv s="1">
    <fb>0.23899999999999999</fb>
    <v>23</v>
  </rv>
  <rv s="1">
    <fb>0.38500000000000001</fb>
    <v>23</v>
  </rv>
  <rv s="1">
    <fb>0.03</fb>
    <v>23</v>
  </rv>
  <rv s="1">
    <fb>7.9000000000000001E-2</fb>
    <v>23</v>
  </rv>
  <rv s="1">
    <fb>0.13200000000000001</fb>
    <v>23</v>
  </rv>
  <rv s="1">
    <fb>0.17600000000000002</fb>
    <v>23</v>
  </rv>
  <rv s="1">
    <fb>0.56467998504638706</fb>
    <v>23</v>
  </rv>
  <rv s="0">
    <v>536870912</v>
    <v>Borsod-Abaúj-Zemplén County</v>
    <v>e2f94cf9-e52b-dcec-0b41-93c58264a52a</v>
    <v>en-GB</v>
    <v>Map</v>
  </rv>
  <rv s="0">
    <v>536870912</v>
    <v>Fejér County</v>
    <v>c9455473-fae3-8259-0fcc-374407d47514</v>
    <v>en-GB</v>
    <v>Map</v>
  </rv>
  <rv s="0">
    <v>536870912</v>
    <v>Győr-Moson-Sopron County</v>
    <v>30c528b5-300e-148a-c926-85bd637d2587</v>
    <v>en-GB</v>
    <v>Map</v>
  </rv>
  <rv s="0">
    <v>536870912</v>
    <v>Hajdú-Bihar County</v>
    <v>b70c0013-fffd-b397-9ca3-b1e52f8af589</v>
    <v>en-GB</v>
    <v>Map</v>
  </rv>
  <rv s="0">
    <v>536870912</v>
    <v>Heves County</v>
    <v>a7ad20ca-e33c-48b6-afb2-98eb81ed9668</v>
    <v>en-GB</v>
    <v>Map</v>
  </rv>
  <rv s="0">
    <v>536870912</v>
    <v>Baranya County</v>
    <v>c29a86bb-05fb-e0aa-70c0-c89b04a205bb</v>
    <v>en-GB</v>
    <v>Map</v>
  </rv>
  <rv s="0">
    <v>536870912</v>
    <v>Békés County</v>
    <v>848bb2e8-13c2-096d-c51d-47364012f987</v>
    <v>en-GB</v>
    <v>Map</v>
  </rv>
  <rv s="0">
    <v>536870912</v>
    <v>Jász-Nagykun-Szolnok County</v>
    <v>1b96677d-3a39-e8b7-4b15-24ba76df96c7</v>
    <v>en-GB</v>
    <v>Map</v>
  </rv>
  <rv s="0">
    <v>536870912</v>
    <v>Bács-Kiskun County</v>
    <v>b7a38187-7574-9ab1-60e3-10f075d0d186</v>
    <v>en-GB</v>
    <v>Map</v>
  </rv>
  <rv s="0">
    <v>536870912</v>
    <v>Nógrád County</v>
    <v>ce5ebf6b-45ff-4332-80f6-12b85a86fcde</v>
    <v>en-GB</v>
    <v>Map</v>
  </rv>
  <rv s="0">
    <v>536870912</v>
    <v>Komárom-Esztergom County</v>
    <v>ba328245-04ca-053f-f5ae-0a6c17390c1a</v>
    <v>en-GB</v>
    <v>Map</v>
  </rv>
  <rv s="0">
    <v>536870912</v>
    <v>Pest County</v>
    <v>284af297-159a-8cd4-a286-f4e49da94d80</v>
    <v>en-GB</v>
    <v>Map</v>
  </rv>
  <rv s="0">
    <v>536870912</v>
    <v>Somogy County</v>
    <v>25b3ce64-3ab0-ff3e-12a5-ac94a5403262</v>
    <v>en-GB</v>
    <v>Map</v>
  </rv>
  <rv s="0">
    <v>536870912</v>
    <v>Szabolcs-Szatmár-Bereg County</v>
    <v>f67c1ad1-2da0-d53a-b6ac-d1ed5dda4cfe</v>
    <v>en-GB</v>
    <v>Map</v>
  </rv>
  <rv s="0">
    <v>536870912</v>
    <v>Vas County</v>
    <v>1e048783-39f2-51e9-3d34-5fe13eb88de5</v>
    <v>en-GB</v>
    <v>Map</v>
  </rv>
  <rv s="0">
    <v>536870912</v>
    <v>Veszprém County</v>
    <v>c6f1a586-70f6-b7ad-6ae3-390ab10bf610</v>
    <v>en-GB</v>
    <v>Map</v>
  </rv>
  <rv s="0">
    <v>536870912</v>
    <v>Zala County</v>
    <v>fa69d523-1961-04ce-4e98-b156ea8336f2</v>
    <v>en-GB</v>
    <v>Map</v>
  </rv>
  <rv s="0">
    <v>536870912</v>
    <v>Tolna County</v>
    <v>c8e4c3cc-af05-c5ae-b6ae-492a9374c5f0</v>
    <v>en-GB</v>
    <v>Map</v>
  </rv>
  <rv s="3">
    <v>27</v>
  </rv>
  <rv s="1">
    <fb>0.22953377148482101</fb>
    <v>23</v>
  </rv>
  <rv s="1">
    <fb>0.379</fb>
    <v>23</v>
  </rv>
  <rv s="1">
    <fb>3.3989999294281002E-2</fb>
    <v>31</v>
  </rv>
  <rv s="1">
    <fb>6999582</fb>
    <v>24</v>
  </rv>
  <rv s="7">
    <v>#VALUE!</v>
    <v>80</v>
    <v>61</v>
    <v>Hungary</v>
    <v>19</v>
    <v>20</v>
    <v>Map</v>
    <v>21</v>
    <v>81</v>
    <v>en-GB</v>
    <v>3dd659a3-ba3c-d100-7fb4-69db91e7837f</v>
    <v>536870912</v>
    <v>1</v>
    <v>HU</v>
    <v>605</v>
    <v>606</v>
    <v>607</v>
    <v>476</v>
    <v>608</v>
    <v>609</v>
    <v>610</v>
    <v>611</v>
    <v>612</v>
    <v>HUF</v>
    <v>Hungary is a landlocked country in Central Europe. Spanning 93,030 square kilometres of the Carpathian Basin, it is bordered by Slovakia to the north, Ukraine to the northeast, Romania to the east and southeast, Serbia to the south, Croatia and ...</v>
    <v>613</v>
    <v>614</v>
    <v>615</v>
    <v>616</v>
    <v>617</v>
    <v>618</v>
    <v>619</v>
    <v>620</v>
    <v>621</v>
    <v>198</v>
    <v>609</v>
    <v>624</v>
    <v>625</v>
    <v>626</v>
    <v>627</v>
    <v>628</v>
    <v>629</v>
    <v>Hungary</v>
    <v>Himnusz</v>
    <v>630</v>
    <v>Magyarország</v>
    <v>631</v>
    <v>632</v>
    <v>633</v>
    <v>634</v>
    <v>635</v>
    <v>636</v>
    <v>637</v>
    <v>638</v>
    <v>639</v>
    <v>640</v>
    <v>641</v>
    <v>660</v>
    <v>661</v>
    <v>467</v>
    <v>662</v>
    <v>663</v>
    <v>Hungary</v>
    <v>664</v>
    <v>mdp/vdpid/109</v>
  </rv>
  <rv s="0">
    <v>536870912</v>
    <v>Malta</v>
    <v>00727e9c-b7f7-2e31-0220-f5b9e956de8d</v>
    <v>en-GB</v>
    <v>Map</v>
  </rv>
  <rv s="1">
    <fb>0.32437500357627796</fb>
    <v>23</v>
  </rv>
  <rv s="1">
    <fb>316</fb>
    <v>24</v>
  </rv>
  <rv s="1">
    <fb>2000</fb>
    <v>24</v>
  </rv>
  <rv s="1">
    <fb>9.1999999999999993</fb>
    <v>25</v>
  </rv>
  <rv s="1">
    <fb>356</fb>
    <v>26</v>
  </rv>
  <rv s="0">
    <v>536870912</v>
    <v>Valletta</v>
    <v>cdfd18b4-3655-378f-8de1-0c98e7c9461d</v>
    <v>en-GB</v>
    <v>Map</v>
  </rv>
  <rv s="1">
    <fb>1342.1220000000001</fb>
    <v>24</v>
  </rv>
  <rv s="1">
    <fb>113.452474124359</fb>
    <v>27</v>
  </rv>
  <rv s="1">
    <fb>1.6420600176894701E-2</fb>
    <v>23</v>
  </rv>
  <rv s="1">
    <fb>4924.54401944044</fb>
    <v>24</v>
  </rv>
  <rv s="1">
    <fb>1.23</fb>
    <v>25</v>
  </rv>
  <rv s="1">
    <fb>1.0937499813735501E-2</fb>
    <v>23</v>
  </rv>
  <rv s="1">
    <fb>97.788461662664503</fb>
    <v>28</v>
  </rv>
  <rv s="1">
    <fb>1.36</fb>
    <v>29</v>
  </rv>
  <rv s="1">
    <fb>14786156563.3046</fb>
    <v>30</v>
  </rv>
  <rv s="1">
    <fb>1.0499836999999999</fb>
    <v>23</v>
  </rv>
  <rv s="1">
    <fb>0.54259920000000006</fb>
    <v>23</v>
  </rv>
  <rv s="2">
    <v>9</v>
    <v>21</v>
    <v>83</v>
    <v>7</v>
    <v>0</v>
    <v>Image of Malta</v>
  </rv>
  <rv s="0">
    <v>805306368</v>
    <v>George Vella (President)</v>
    <v>803a3054-6b56-b520-03e1-56d789c2e8cb</v>
    <v>en-GB</v>
    <v>Generic</v>
  </rv>
  <rv s="0">
    <v>805306368</v>
    <v>Robert Abela (Prime minister)</v>
    <v>8f70166f-3cb4-66b0-283f-e62b495e7b44</v>
    <v>en-GB</v>
    <v>Generic</v>
  </rv>
  <rv s="3">
    <v>28</v>
  </rv>
  <rv s="4">
    <v>https://www.bing.com/search?q=malta&amp;form=skydnc</v>
    <v>Learn more on Bing</v>
  </rv>
  <rv s="1">
    <fb>82.346341463414603</fb>
    <v>28</v>
  </rv>
  <rv s="1">
    <fb>5315940000</fb>
    <v>30</v>
  </rv>
  <rv s="1">
    <fb>5.07</fb>
    <v>29</v>
  </rv>
  <rv s="3">
    <v>29</v>
  </rv>
  <rv s="1">
    <fb>0.37102727109999994</fb>
    <v>23</v>
  </rv>
  <rv s="1">
    <fb>2.8597999999999999</fb>
    <v>25</v>
  </rv>
  <rv s="1">
    <fb>518536</fb>
    <v>24</v>
  </rv>
  <rv s="1">
    <fb>0.23300000000000001</fb>
    <v>23</v>
  </rv>
  <rv s="1">
    <fb>0.38</fb>
    <v>23</v>
  </rv>
  <rv s="1">
    <fb>8.5000000000000006E-2</fb>
    <v>23</v>
  </rv>
  <rv s="1">
    <fb>0.13400000000000001</fb>
    <v>23</v>
  </rv>
  <rv s="1">
    <fb>0.56527000427246099</fb>
    <v>23</v>
  </rv>
  <rv s="1">
    <fb>0.26228254141502799</fb>
    <v>23</v>
  </rv>
  <rv s="1">
    <fb>0.44</fb>
    <v>23</v>
  </rv>
  <rv s="1">
    <fb>3.4730000495910601E-2</fb>
    <v>31</v>
  </rv>
  <rv s="1">
    <fb>475902</fb>
    <v>24</v>
  </rv>
  <rv s="9">
    <v>#VALUE!</v>
    <v>86</v>
    <v>87</v>
    <v>Malta</v>
    <v>19</v>
    <v>20</v>
    <v>Map</v>
    <v>21</v>
    <v>88</v>
    <v>en-GB</v>
    <v>00727e9c-b7f7-2e31-0220-f5b9e956de8d</v>
    <v>536870912</v>
    <v>1</v>
    <v>MT</v>
    <v>667</v>
    <v>668</v>
    <v>669</v>
    <v>670</v>
    <v>671</v>
    <v>672</v>
    <v>673</v>
    <v>674</v>
    <v>675</v>
    <v>EUR</v>
    <v>Malta, officially the Republic of Malta, is an island country in Southern Europe, located in the Mediterranean Sea. It consists of an archipelago between Italy, Tunisia and Libya. It lies 80 km south of Sicily and Italy, 284 km east of Tunisia, ...</v>
    <v>676</v>
    <v>677</v>
    <v>678</v>
    <v>679</v>
    <v>680</v>
    <v>681</v>
    <v>682</v>
    <v>683</v>
    <v>684</v>
    <v>491</v>
    <v>687</v>
    <v>688</v>
    <v>689</v>
    <v>690</v>
    <v>25</v>
    <v>691</v>
    <v>Malta</v>
    <v>L-Innu Malti</v>
    <v>692</v>
    <v>Maltská republika</v>
    <v>693</v>
    <v>694</v>
    <v>695</v>
    <v>332</v>
    <v>696</v>
    <v>697</v>
    <v>33</v>
    <v>698</v>
    <v>699</v>
    <v>640</v>
    <v>700</v>
    <v>701</v>
    <v>467</v>
    <v>702</v>
    <v>703</v>
    <v>Malta</v>
    <v>704</v>
    <v>mdp/vdpid/163</v>
  </rv>
  <rv s="0">
    <v>536870912</v>
    <v>Sweden</v>
    <v>a5928099-53c3-11a8-91e6-6fe59b8c4f9a</v>
    <v>en-GB</v>
    <v>Map</v>
  </rv>
  <rv s="1">
    <fb>7.4427340355012209E-2</fb>
    <v>23</v>
  </rv>
  <rv s="1">
    <fb>447425.16</fb>
    <v>24</v>
  </rv>
  <rv s="1">
    <fb>30000</fb>
    <v>24</v>
  </rv>
  <rv s="1">
    <fb>11.4</fb>
    <v>25</v>
  </rv>
  <rv s="1">
    <fb>46</fb>
    <v>26</v>
  </rv>
  <rv s="0">
    <v>536870912</v>
    <v>Stockholm</v>
    <v>9daa4a8d-0e69-da3a-672e-16d4743a665b</v>
    <v>en-GB</v>
    <v>Map</v>
  </rv>
  <rv s="1">
    <fb>43252.264999999999</fb>
    <v>24</v>
  </rv>
  <rv s="1">
    <fb>110.509219846432</fb>
    <v>27</v>
  </rv>
  <rv s="1">
    <fb>1.7841509740383198E-2</fb>
    <v>23</v>
  </rv>
  <rv s="1">
    <fb>13480.148224391</fb>
    <v>24</v>
  </rv>
  <rv s="1">
    <fb>1.76</fb>
    <v>25</v>
  </rv>
  <rv s="1">
    <fb>0.68922933392256491</fb>
    <v>23</v>
  </rv>
  <rv s="1">
    <fb>25.117096134653099</fb>
    <v>28</v>
  </rv>
  <rv s="1">
    <fb>1.42</fb>
    <v>29</v>
  </rv>
  <rv s="1">
    <fb>530832908737.862</fb>
    <v>30</v>
  </rv>
  <rv s="1">
    <fb>1.2657537999999999</fb>
    <v>23</v>
  </rv>
  <rv s="1">
    <fb>0.6698824000000001</fb>
    <v>23</v>
  </rv>
  <rv s="2">
    <v>10</v>
    <v>21</v>
    <v>90</v>
    <v>7</v>
    <v>0</v>
    <v>Image of Sweden</v>
  </rv>
  <rv s="1">
    <fb>2.2000000000000002</fb>
    <v>28</v>
  </rv>
  <rv s="0">
    <v>805306368</v>
    <v>Carl XVI Gustaf of Sweden (Monarch)</v>
    <v>d74145c5-55cc-559b-1761-543f3fbf2fcd</v>
    <v>en-GB</v>
    <v>Generic</v>
  </rv>
  <rv s="0">
    <v>805306368</v>
    <v>Ulf Kristersson (Prime minister)</v>
    <v>b10837fe-3ec0-27e8-04f3-230e5f1c436f</v>
    <v>en-GB</v>
    <v>Generic</v>
  </rv>
  <rv s="3">
    <v>30</v>
  </rv>
  <rv s="4">
    <v>https://www.bing.com/search?q=sweden&amp;form=skydnc</v>
    <v>Learn more on Bing</v>
  </rv>
  <rv s="1">
    <fb>82.512195121951194</fb>
    <v>28</v>
  </rv>
  <rv s="1">
    <fb>289877140000</fb>
    <v>30</v>
  </rv>
  <rv s="3">
    <v>31</v>
  </rv>
  <rv s="1">
    <fb>0.15191583449999999</fb>
    <v>23</v>
  </rv>
  <rv s="1">
    <fb>3.984</fb>
    <v>25</v>
  </rv>
  <rv s="1">
    <fb>10415811</fb>
    <v>24</v>
  </rv>
  <rv s="1">
    <fb>0.23100000000000001</fb>
    <v>23</v>
  </rv>
  <rv s="1">
    <fb>0.223</fb>
    <v>23</v>
  </rv>
  <rv s="1">
    <fb>0.371</fb>
    <v>23</v>
  </rv>
  <rv s="1">
    <fb>8.3000000000000004E-2</fb>
    <v>23</v>
  </rv>
  <rv s="1">
    <fb>0.13900000000000001</fb>
    <v>23</v>
  </rv>
  <rv s="1">
    <fb>0.64561996459960891</fb>
    <v>23</v>
  </rv>
  <rv s="0">
    <v>536870912</v>
    <v>Blekinge County</v>
    <v>f42b0a89-7f16-f3ac-1c08-bf416e533f12</v>
    <v>en-GB</v>
    <v>Map</v>
  </rv>
  <rv s="0">
    <v>536870912</v>
    <v>Dalarna County</v>
    <v>dc686086-9714-0fc8-877f-623421e32d97</v>
    <v>en-GB</v>
    <v>Map</v>
  </rv>
  <rv s="0">
    <v>536870912</v>
    <v>Gotland County</v>
    <v>f5173bdd-5938-3166-7ba6-c11a9da66db1</v>
    <v>en-GB</v>
    <v>Map</v>
  </rv>
  <rv s="0">
    <v>536870912</v>
    <v>Gävleborg County</v>
    <v>2fa0e9bf-9a1f-2db4-ff85-974c84f03f11</v>
    <v>en-GB</v>
    <v>Map</v>
  </rv>
  <rv s="0">
    <v>536870912</v>
    <v>Halland County</v>
    <v>5481447f-928d-c108-02bf-694684b100d7</v>
    <v>en-GB</v>
    <v>Map</v>
  </rv>
  <rv s="0">
    <v>536870912</v>
    <v>Jämtland County</v>
    <v>6a67f9a4-8a7c-72f0-397e-99932d75a5cc</v>
    <v>en-GB</v>
    <v>Map</v>
  </rv>
  <rv s="0">
    <v>536870912</v>
    <v>Jönköping County</v>
    <v>4a52f0db-caec-d69c-e4fc-043d1e5a5128</v>
    <v>en-GB</v>
    <v>Map</v>
  </rv>
  <rv s="0">
    <v>536870912</v>
    <v>Kalmar County</v>
    <v>d6332475-042c-41cf-bea3-d9da728e8c07</v>
    <v>en-GB</v>
    <v>Map</v>
  </rv>
  <rv s="0">
    <v>536870912</v>
    <v>Kronoberg County</v>
    <v>f3a677ac-87ae-cc8a-2a3d-a13738ebe6cb</v>
    <v>en-GB</v>
    <v>Map</v>
  </rv>
  <rv s="0">
    <v>536870912</v>
    <v>Norrbotten County</v>
    <v>c860fcb0-9345-ca80-5100-5bafcdbf2263</v>
    <v>en-GB</v>
    <v>Map</v>
  </rv>
  <rv s="0">
    <v>536870912</v>
    <v>Skåne County</v>
    <v>1a7ebb30-64eb-43da-b5e5-6b7ab82a8f94</v>
    <v>en-GB</v>
    <v>Map</v>
  </rv>
  <rv s="0">
    <v>536870912</v>
    <v>Stockholm County</v>
    <v>41fffb7d-bbe9-8d1b-286b-f0fdeb3ab886</v>
    <v>en-GB</v>
    <v>Map</v>
  </rv>
  <rv s="0">
    <v>536870912</v>
    <v>Södermanland County</v>
    <v>b438dc8e-7013-5013-903f-c9921861268e</v>
    <v>en-GB</v>
    <v>Map</v>
  </rv>
  <rv s="0">
    <v>536870912</v>
    <v>Uppsala County</v>
    <v>e2d7075a-c293-6db6-92ac-bdee4711a5d0</v>
    <v>en-GB</v>
    <v>Map</v>
  </rv>
  <rv s="0">
    <v>536870912</v>
    <v>Värmland County</v>
    <v>b2aa94cd-cc7f-eaf1-fded-87f65509841d</v>
    <v>en-GB</v>
    <v>Map</v>
  </rv>
  <rv s="0">
    <v>536870912</v>
    <v>Västerbotten County</v>
    <v>cc98b155-efa3-e92b-fee4-917b63865fcd</v>
    <v>en-GB</v>
    <v>Map</v>
  </rv>
  <rv s="0">
    <v>536870912</v>
    <v>Västernorrland County</v>
    <v>a35ed386-5b37-a411-1499-a7d817b777bd</v>
    <v>en-GB</v>
    <v>Map</v>
  </rv>
  <rv s="0">
    <v>536870912</v>
    <v>Västmanland County</v>
    <v>417f3366-57d0-4c10-ee14-819f1c4201df</v>
    <v>en-GB</v>
    <v>Map</v>
  </rv>
  <rv s="0">
    <v>536870912</v>
    <v>Västra Götaland County</v>
    <v>ec27be9f-c019-4bd7-6372-f8f07b5ef74c</v>
    <v>en-GB</v>
    <v>Map</v>
  </rv>
  <rv s="0">
    <v>536870912</v>
    <v>Örebro County</v>
    <v>efe70c03-c63c-a6f2-2d91-08beb34f7d5a</v>
    <v>en-GB</v>
    <v>Map</v>
  </rv>
  <rv s="0">
    <v>536870912</v>
    <v>Östergötland County</v>
    <v>01c3007b-b64c-a1f4-0a51-e925799b11b3</v>
    <v>en-GB</v>
    <v>Map</v>
  </rv>
  <rv s="3">
    <v>32</v>
  </rv>
  <rv s="1">
    <fb>0.27911031322372698</fb>
    <v>23</v>
  </rv>
  <rv s="1">
    <fb>0.49099999999999999</fb>
    <v>23</v>
  </rv>
  <rv s="1">
    <fb>6.4759998321533202E-2</fb>
    <v>31</v>
  </rv>
  <rv s="1">
    <fb>9021165</fb>
    <v>24</v>
  </rv>
  <rv s="8">
    <v>#VALUE!</v>
    <v>93</v>
    <v>74</v>
    <v>Sweden</v>
    <v>19</v>
    <v>20</v>
    <v>Map</v>
    <v>21</v>
    <v>94</v>
    <v>en-GB</v>
    <v>a5928099-53c3-11a8-91e6-6fe59b8c4f9a</v>
    <v>536870912</v>
    <v>1</v>
    <v>SE</v>
    <v>707</v>
    <v>708</v>
    <v>709</v>
    <v>710</v>
    <v>711</v>
    <v>712</v>
    <v>713</v>
    <v>714</v>
    <v>715</v>
    <v>SEK</v>
    <v>Sweden, formally the Kingdom of Sweden, is a Nordic country located on the Scandinavian Peninsula in Northern Europe. At 450,295 square kilometres, Sweden is the largest Nordic country and the fifth-largest country in Europe. The capital and ...</v>
    <v>716</v>
    <v>717</v>
    <v>718</v>
    <v>719</v>
    <v>720</v>
    <v>721</v>
    <v>722</v>
    <v>723</v>
    <v>724</v>
    <v>725</v>
    <v>712</v>
    <v>728</v>
    <v>729</v>
    <v>730</v>
    <v>731</v>
    <v>142</v>
    <v>Sweden</v>
    <v>Du gamla, du fria</v>
    <v>732</v>
    <v>Konungariket Sverige</v>
    <v>733</v>
    <v>734</v>
    <v>735</v>
    <v>736</v>
    <v>737</v>
    <v>738</v>
    <v>637</v>
    <v>739</v>
    <v>740</v>
    <v>640</v>
    <v>741</v>
    <v>763</v>
    <v>764</v>
    <v>467</v>
    <v>765</v>
    <v>766</v>
    <v>Sweden</v>
    <v>767</v>
    <v>mdp/vdpid/221</v>
  </rv>
  <rv s="0">
    <v>536870912</v>
    <v>Latvia</v>
    <v>76511c15-b60b-948f-e9c7-f9bd9d9c4ece</v>
    <v>en-GB</v>
    <v>Map</v>
  </rv>
  <rv s="1">
    <fb>0.31055001608234201</fb>
    <v>23</v>
  </rv>
  <rv s="1">
    <fb>64593.79</fb>
    <v>24</v>
  </rv>
  <rv s="1">
    <fb>6000</fb>
    <v>24</v>
  </rv>
  <rv s="1">
    <fb>10</fb>
    <v>25</v>
  </rv>
  <rv s="1">
    <fb>371</fb>
    <v>26</v>
  </rv>
  <rv s="0">
    <v>536870912</v>
    <v>Riga</v>
    <v>28ba38b3-e530-65db-5053-2ad0f32507de</v>
    <v>en-GB</v>
    <v>Map</v>
  </rv>
  <rv s="1">
    <fb>7003.97</fb>
    <v>24</v>
  </rv>
  <rv s="1">
    <fb>116.85698464327299</fb>
    <v>27</v>
  </rv>
  <rv s="1">
    <fb>2.8114092007562198E-2</fb>
    <v>23</v>
  </rv>
  <rv s="1">
    <fb>3507.4045206547198</fb>
    <v>24</v>
  </rv>
  <rv s="1">
    <fb>0.53978769738561394</fb>
    <v>23</v>
  </rv>
  <rv s="1">
    <fb>56.717427573372497</fb>
    <v>28</v>
  </rv>
  <rv s="1">
    <fb>34117202555.066601</fb>
    <v>30</v>
  </rv>
  <rv s="1">
    <fb>0.99367839999999996</fb>
    <v>23</v>
  </rv>
  <rv s="1">
    <fb>0.88057429999999992</fb>
    <v>23</v>
  </rv>
  <rv s="2">
    <v>11</v>
    <v>21</v>
    <v>96</v>
    <v>7</v>
    <v>0</v>
    <v>Image of Latvia</v>
  </rv>
  <rv s="1">
    <fb>3.3</fb>
    <v>28</v>
  </rv>
  <rv s="0">
    <v>805306368</v>
    <v>Edgars Rinkēvičs (President)</v>
    <v>ebfa1c68-a065-5fec-f8e2-6cecc7007ba2</v>
    <v>en-GB</v>
    <v>Generic</v>
  </rv>
  <rv s="0">
    <v>805306368</v>
    <v>Krišjānis Kariņš (Prime minister)</v>
    <v>f4085208-b4bc-a122-7b01-885e68875951</v>
    <v>en-GB</v>
    <v>Generic</v>
  </rv>
  <rv s="3">
    <v>33</v>
  </rv>
  <rv s="4">
    <v>https://www.bing.com/search?q=latvia&amp;form=skydnc</v>
    <v>Learn more on Bing</v>
  </rv>
  <rv s="1">
    <fb>74.678048780487799</fb>
    <v>28</v>
  </rv>
  <rv s="1">
    <fb>2.8</fb>
    <v>29</v>
  </rv>
  <rv s="3">
    <v>34</v>
  </rv>
  <rv s="1">
    <fb>0.41623710610000003</fb>
    <v>23</v>
  </rv>
  <rv s="1">
    <fb>3.1905000000000001</fb>
    <v>25</v>
  </rv>
  <rv s="1">
    <fb>1875757</fb>
    <v>24</v>
  </rv>
  <rv s="1">
    <fb>0.26899999999999996</fb>
    <v>23</v>
  </rv>
  <rv s="1">
    <fb>0.42399999999999999</fb>
    <v>23</v>
  </rv>
  <rv s="1">
    <fb>2.3E-2</fb>
    <v>23</v>
  </rv>
  <rv s="1">
    <fb>6.7000000000000004E-2</fb>
    <v>23</v>
  </rv>
  <rv s="1">
    <fb>0.16399999999999998</fb>
    <v>23</v>
  </rv>
  <rv s="1">
    <fb>0.61410999298095703</fb>
    <v>23</v>
  </rv>
  <rv s="0">
    <v>536870912</v>
    <v>Daugavpils</v>
    <v>4e5a5f86-90d5-62bf-5706-7846070ac222</v>
    <v>en-GB</v>
    <v>Map</v>
  </rv>
  <rv s="0">
    <v>536870912</v>
    <v>Jēkabpils</v>
    <v>62882a74-fadf-da76-905b-75acf15a12e7</v>
    <v>en-GB</v>
    <v>Map</v>
  </rv>
  <rv s="0">
    <v>536870912</v>
    <v>Jūrmala</v>
    <v>b53197a1-c6da-44d4-6c8b-b9fc5b3319d2</v>
    <v>en-GB</v>
    <v>Map</v>
  </rv>
  <rv s="0">
    <v>536870912</v>
    <v>Liepāja</v>
    <v>dfd39be7-dd1e-dd81-ac22-7e76fd127d61</v>
    <v>en-GB</v>
    <v>Map</v>
  </rv>
  <rv s="0">
    <v>536870912</v>
    <v>Rēzekne</v>
    <v>8d930e7b-793d-f10f-fab9-eb4f8dc90d0a</v>
    <v>en-GB</v>
    <v>Map</v>
  </rv>
  <rv s="0">
    <v>536870912</v>
    <v>Valmiera</v>
    <v>3aab869a-d293-3264-01d9-f4734906ae56</v>
    <v>en-GB</v>
    <v>Map</v>
  </rv>
  <rv s="0">
    <v>536870912</v>
    <v>Aglona Municipality</v>
    <v>4215b6b4-7c37-19c0-e2d9-3fa604feae4c</v>
    <v>en-GB</v>
    <v>Map</v>
  </rv>
  <rv s="0">
    <v>536870912</v>
    <v>Ventspils</v>
    <v>0528f2b2-5eb9-8bbc-6bbd-5de31f2222b6</v>
    <v>en-GB</v>
    <v>Map</v>
  </rv>
  <rv s="0">
    <v>536870912</v>
    <v>Aizpute Municipality</v>
    <v>16529e6c-f2ac-2885-1ef4-7a356784edc5</v>
    <v>en-GB</v>
    <v>Map</v>
  </rv>
  <rv s="0">
    <v>536870912</v>
    <v>Aknīste Municipality</v>
    <v>741c24a1-bdc0-94e1-4dcf-6e0d1b5d7133</v>
    <v>en-GB</v>
    <v>Map</v>
  </rv>
  <rv s="0">
    <v>536870912</v>
    <v>Aloja Municipality</v>
    <v>87d24c3f-2d38-4808-9a8a-d3d131dc4a43</v>
    <v>en-GB</v>
    <v>Map</v>
  </rv>
  <rv s="0">
    <v>536870912</v>
    <v>Alsunga Municipality</v>
    <v>8a409f4c-c2c1-c335-8b60-38bf28a34bce</v>
    <v>en-GB</v>
    <v>Map</v>
  </rv>
  <rv s="0">
    <v>536870912</v>
    <v>Alūksne Municipality</v>
    <v>f3457abd-4feb-a1cf-785e-f40f0829f1ba</v>
    <v>en-GB</v>
    <v>Map</v>
  </rv>
  <rv s="0">
    <v>536870912</v>
    <v>Amata Municipality</v>
    <v>fdd456f5-778d-448e-b507-66bbe9a04833</v>
    <v>en-GB</v>
    <v>Map</v>
  </rv>
  <rv s="0">
    <v>536870912</v>
    <v>Ape Municipality</v>
    <v>ea6e964f-6000-3fed-256e-1e9932fd0e1a</v>
    <v>en-GB</v>
    <v>Map</v>
  </rv>
  <rv s="0">
    <v>536870912</v>
    <v>Auce Municipality</v>
    <v>cd68a410-3b71-8eae-1b5c-0185dfe4124f</v>
    <v>en-GB</v>
    <v>Map</v>
  </rv>
  <rv s="0">
    <v>536870912</v>
    <v>Babīte Municipality</v>
    <v>7f15b32f-3c71-2350-05c0-dd49106a9f2a</v>
    <v>en-GB</v>
    <v>Map</v>
  </rv>
  <rv s="0">
    <v>536870912</v>
    <v>Baldone Municipality</v>
    <v>f433962a-8933-b39b-6eab-48b738af80ea</v>
    <v>en-GB</v>
    <v>Map</v>
  </rv>
  <rv s="0">
    <v>536870912</v>
    <v>Baltinava Municipality</v>
    <v>d5f3faf5-cbdf-e5f6-756c-06b9a409cdd1</v>
    <v>en-GB</v>
    <v>Map</v>
  </rv>
  <rv s="0">
    <v>536870912</v>
    <v>Beverīna Municipality</v>
    <v>86e998e5-8e6b-463e-d7f3-93d8182bfb8e</v>
    <v>en-GB</v>
    <v>Map</v>
  </rv>
  <rv s="0">
    <v>536870912</v>
    <v>Brocēni Municipality</v>
    <v>2722733f-5fa2-6550-ece2-e9dfd4421c4a</v>
    <v>en-GB</v>
    <v>Map</v>
  </rv>
  <rv s="0">
    <v>536870912</v>
    <v>Burtnieki Municipality</v>
    <v>4ce21d19-14a8-2971-d38c-d0b8a0e85020</v>
    <v>en-GB</v>
    <v>Map</v>
  </rv>
  <rv s="0">
    <v>536870912</v>
    <v>Carnikava Municipality</v>
    <v>6c67e43f-7ce8-4b95-ab5f-825f1cc08e6b</v>
    <v>en-GB</v>
    <v>Map</v>
  </rv>
  <rv s="0">
    <v>536870912</v>
    <v>Cesvaine Municipality</v>
    <v>ec1951c4-ae79-4386-a326-29c30ed9979a</v>
    <v>en-GB</v>
    <v>Map</v>
  </rv>
  <rv s="0">
    <v>536870912</v>
    <v>Cibla Municipality</v>
    <v>865e4fe5-7132-4039-b413-c507f2b982e7</v>
    <v>en-GB</v>
    <v>Map</v>
  </rv>
  <rv s="0">
    <v>536870912</v>
    <v>Dagda Municipality</v>
    <v>73f875ab-3251-35c8-32c4-3c400e60b6d6</v>
    <v>en-GB</v>
    <v>Map</v>
  </rv>
  <rv s="0">
    <v>536870912</v>
    <v>Daugavpils Municipality</v>
    <v>773963e6-64d9-b85b-5eac-302bf2a3ec81</v>
    <v>en-GB</v>
    <v>Map</v>
  </rv>
  <rv s="0">
    <v>536870912</v>
    <v>Dundaga Municipality</v>
    <v>e7427ccb-691c-905d-ed13-ad1d3870553f</v>
    <v>en-GB</v>
    <v>Map</v>
  </rv>
  <rv s="0">
    <v>536870912</v>
    <v>Durbe Municipality</v>
    <v>8f5a661d-9297-4b3b-9bcd-90bf0cdd31c2</v>
    <v>en-GB</v>
    <v>Map</v>
  </rv>
  <rv s="0">
    <v>536870912</v>
    <v>Engure Municipality</v>
    <v>aeed18e1-fac1-4d4b-b87f-7db6cac987e6</v>
    <v>en-GB</v>
    <v>Map</v>
  </rv>
  <rv s="0">
    <v>536870912</v>
    <v>Ērgļi Municipality</v>
    <v>bacc2eec-b43e-40fa-e69d-d2b14a4095b2</v>
    <v>en-GB</v>
    <v>Map</v>
  </rv>
  <rv s="0">
    <v>536870912</v>
    <v>Grobiņa Municipality</v>
    <v>4b1f9b19-2dff-d177-d69b-3d96892ed82c</v>
    <v>en-GB</v>
    <v>Map</v>
  </rv>
  <rv s="0">
    <v>536870912</v>
    <v>Gulbene Municipality</v>
    <v>84bcd265-d604-17c7-fef6-d42c1d4d7cbb</v>
    <v>en-GB</v>
    <v>Map</v>
  </rv>
  <rv s="0">
    <v>536870912</v>
    <v>Iecava Municipality</v>
    <v>2d17de83-356a-8e88-3bab-1da17af6e01d</v>
    <v>en-GB</v>
    <v>Map</v>
  </rv>
  <rv s="0">
    <v>536870912</v>
    <v>Ikšķile Municipality</v>
    <v>11f36a9d-1090-4972-1950-2eec64cf368b</v>
    <v>en-GB</v>
    <v>Map</v>
  </rv>
  <rv s="0">
    <v>536870912</v>
    <v>Inčukalns Municipality</v>
    <v>0beb8468-a9b3-b0a6-7cce-3ba8237b7da6</v>
    <v>en-GB</v>
    <v>Map</v>
  </rv>
  <rv s="0">
    <v>536870912</v>
    <v>Ilūkste Municipality</v>
    <v>66edeeca-90a4-e69f-036f-a3e0107ae452</v>
    <v>en-GB</v>
    <v>Map</v>
  </rv>
  <rv s="0">
    <v>536870912</v>
    <v>Jaunjelgava Municipality</v>
    <v>fba5a4ed-93a0-4be1-b3ce-8d13172f1500</v>
    <v>en-GB</v>
    <v>Map</v>
  </rv>
  <rv s="0">
    <v>536870912</v>
    <v>Jaunpiebalga Municipality</v>
    <v>98502c52-4765-4ef2-9ff6-77ed8a9fa5b7</v>
    <v>en-GB</v>
    <v>Map</v>
  </rv>
  <rv s="0">
    <v>536870912</v>
    <v>Jaunpils Municipality</v>
    <v>b55305fd-4269-056a-5170-90d1fe3baacb</v>
    <v>en-GB</v>
    <v>Map</v>
  </rv>
  <rv s="0">
    <v>536870912</v>
    <v>Kandava Municipality</v>
    <v>99c4db77-8ad4-4c65-9c91-573f3cc30454</v>
    <v>en-GB</v>
    <v>Map</v>
  </rv>
  <rv s="0">
    <v>536870912</v>
    <v>Kārsava Municipality</v>
    <v>ded6a3cc-a2dc-cb24-4ae2-f9e58be59863</v>
    <v>en-GB</v>
    <v>Map</v>
  </rv>
  <rv s="0">
    <v>536870912</v>
    <v>Koknese Municipality</v>
    <v>9734311c-f332-4e1b-80b8-7fe322d499bd</v>
    <v>en-GB</v>
    <v>Map</v>
  </rv>
  <rv s="0">
    <v>536870912</v>
    <v>Krimulda Municipality</v>
    <v>7bf8b4c8-6ac5-4e82-ab7c-f2e56c0ffb62</v>
    <v>en-GB</v>
    <v>Map</v>
  </rv>
  <rv s="0">
    <v>536870912</v>
    <v>Krustpils Municipality</v>
    <v>71f50272-f39a-311c-bd67-bc4631c6ead3</v>
    <v>en-GB</v>
    <v>Map</v>
  </rv>
  <rv s="0">
    <v>536870912</v>
    <v>Ķegums Municipality</v>
    <v>824bd57c-a023-2e58-f5ea-3310deb8260f</v>
    <v>en-GB</v>
    <v>Map</v>
  </rv>
  <rv s="0">
    <v>536870912</v>
    <v>Lielvārde Municipality</v>
    <v>8bdeb832-8fbc-a8a5-bc39-a455b4f9f051</v>
    <v>en-GB</v>
    <v>Map</v>
  </rv>
  <rv s="0">
    <v>536870912</v>
    <v>Līgatne Municipality</v>
    <v>c5f79def-4599-5f6b-6d38-4ac396d6fe90</v>
    <v>en-GB</v>
    <v>Map</v>
  </rv>
  <rv s="0">
    <v>536870912</v>
    <v>Līvāni Municipality</v>
    <v>b212a4e1-83e7-4094-9a29-5ec611033e55</v>
    <v>en-GB</v>
    <v>Map</v>
  </rv>
  <rv s="0">
    <v>536870912</v>
    <v>Lubāna Municipality</v>
    <v>caf94297-fa50-a99c-95a2-d0bf48b83e64</v>
    <v>en-GB</v>
    <v>Map</v>
  </rv>
  <rv s="0">
    <v>536870912</v>
    <v>Mālpils Municipality</v>
    <v>26c2b099-96e3-34fa-922c-d087ed484629</v>
    <v>en-GB</v>
    <v>Map</v>
  </rv>
  <rv s="0">
    <v>536870912</v>
    <v>Mārupe Municipality</v>
    <v>b77c49e7-961d-fe7b-2521-383816eff92f</v>
    <v>en-GB</v>
    <v>Map</v>
  </rv>
  <rv s="0">
    <v>536870912</v>
    <v>Mazsalaca Municipality</v>
    <v>fe882855-cbe8-ffc8-b961-060ef13e8204</v>
    <v>en-GB</v>
    <v>Map</v>
  </rv>
  <rv s="0">
    <v>536870912</v>
    <v>Naukšēni Municipality</v>
    <v>d0450d7e-707d-9040-3b05-292579d092c4</v>
    <v>en-GB</v>
    <v>Map</v>
  </rv>
  <rv s="0">
    <v>536870912</v>
    <v>Nereta Municipality</v>
    <v>55a7dc26-4c2d-48e2-94bc-22db851f15b9</v>
    <v>en-GB</v>
    <v>Map</v>
  </rv>
  <rv s="0">
    <v>536870912</v>
    <v>Nīca Municipality</v>
    <v>fb8a3e1b-fe69-6fae-42bd-0679aa16e1a9</v>
    <v>en-GB</v>
    <v>Map</v>
  </rv>
  <rv s="0">
    <v>536870912</v>
    <v>Olaine Municipality</v>
    <v>f59d02c5-1ef0-44ab-b209-23b73010c646</v>
    <v>en-GB</v>
    <v>Map</v>
  </rv>
  <rv s="0">
    <v>536870912</v>
    <v>Ozolnieki Municipality</v>
    <v>72766bce-4d81-1778-097e-317d1d983123</v>
    <v>en-GB</v>
    <v>Map</v>
  </rv>
  <rv s="0">
    <v>536870912</v>
    <v>Pārgauja Municipality</v>
    <v>f292c99e-6314-d515-6f03-128d1ba465c0</v>
    <v>en-GB</v>
    <v>Map</v>
  </rv>
  <rv s="0">
    <v>536870912</v>
    <v>Pāvilosta Municipality</v>
    <v>3b324166-e091-6850-154f-c36abebe360a</v>
    <v>en-GB</v>
    <v>Map</v>
  </rv>
  <rv s="0">
    <v>536870912</v>
    <v>Pļaviņas Municipality</v>
    <v>6fcba523-b97f-29a3-5df9-edaf4322b61b</v>
    <v>en-GB</v>
    <v>Map</v>
  </rv>
  <rv s="0">
    <v>536870912</v>
    <v>Priekule Municipality</v>
    <v>e121d743-f0dd-464d-b422-8db726d0e033</v>
    <v>en-GB</v>
    <v>Map</v>
  </rv>
  <rv s="0">
    <v>536870912</v>
    <v>Priekuļi Municipality</v>
    <v>486a7ea0-45d8-3e73-f4a6-3d06d6c08fa6</v>
    <v>en-GB</v>
    <v>Map</v>
  </rv>
  <rv s="0">
    <v>536870912</v>
    <v>Rauna Municipality</v>
    <v>4c3c3491-90e5-4031-af60-7fa60f0850b2</v>
    <v>en-GB</v>
    <v>Map</v>
  </rv>
  <rv s="0">
    <v>536870912</v>
    <v>Riebiņi Municipality</v>
    <v>e6cac5f7-6025-df5b-b4eb-bd216dc4678b</v>
    <v>en-GB</v>
    <v>Map</v>
  </rv>
  <rv s="0">
    <v>536870912</v>
    <v>Roja Municipality</v>
    <v>b386fd30-eb29-d691-e930-ea6d0cae3d24</v>
    <v>en-GB</v>
    <v>Map</v>
  </rv>
  <rv s="0">
    <v>536870912</v>
    <v>Rucava Municipality</v>
    <v>ec2cd100-fdce-415c-ac3f-a219102ec293</v>
    <v>en-GB</v>
    <v>Map</v>
  </rv>
  <rv s="0">
    <v>536870912</v>
    <v>Rugāji Municipality</v>
    <v>f49888ec-5ddf-eb38-fdd3-8573337f7fc1</v>
    <v>en-GB</v>
    <v>Map</v>
  </rv>
  <rv s="0">
    <v>536870912</v>
    <v>Rundāle Municipality</v>
    <v>533a2de1-3779-b13a-aa56-ed3b83fd53d0</v>
    <v>en-GB</v>
    <v>Map</v>
  </rv>
  <rv s="0">
    <v>536870912</v>
    <v>Rūjiena Municipality</v>
    <v>fed40cd7-e234-657a-a11b-8dea201dd6d0</v>
    <v>en-GB</v>
    <v>Map</v>
  </rv>
  <rv s="0">
    <v>536870912</v>
    <v>Salacgrīva Municipality</v>
    <v>80ef951c-2550-24ca-cf7b-4342861886eb</v>
    <v>en-GB</v>
    <v>Map</v>
  </rv>
  <rv s="0">
    <v>536870912</v>
    <v>Sala Municipality</v>
    <v>909d33ec-ef4f-477e-927e-523005b6764d</v>
    <v>en-GB</v>
    <v>Map</v>
  </rv>
  <rv s="0">
    <v>536870912</v>
    <v>Salaspils Municipality</v>
    <v>7c112789-52a0-4b20-8051-57f2f93d8016</v>
    <v>en-GB</v>
    <v>Map</v>
  </rv>
  <rv s="0">
    <v>536870912</v>
    <v>Sēja Municipality</v>
    <v>f2195bdb-7143-22dc-e1a1-d541086dec56</v>
    <v>en-GB</v>
    <v>Map</v>
  </rv>
  <rv s="0">
    <v>536870912</v>
    <v>Skrīveri Municipality</v>
    <v>b4cc21f1-1127-917f-eb85-fba26428df3b</v>
    <v>en-GB</v>
    <v>Map</v>
  </rv>
  <rv s="0">
    <v>536870912</v>
    <v>Skrunda Municipality</v>
    <v>cc4d65f9-aa12-fccc-cc2d-a9b8bebee8e1</v>
    <v>en-GB</v>
    <v>Map</v>
  </rv>
  <rv s="0">
    <v>536870912</v>
    <v>Stopiņi Municipality</v>
    <v>03e7834e-9845-4cf8-e9b8-9a69430b2927</v>
    <v>en-GB</v>
    <v>Map</v>
  </rv>
  <rv s="0">
    <v>536870912</v>
    <v>Strenči Municipality</v>
    <v>7bcd1518-5656-200c-5f7c-9c5f8850b0b8</v>
    <v>en-GB</v>
    <v>Map</v>
  </rv>
  <rv s="0">
    <v>536870912</v>
    <v>Tērvete Municipality</v>
    <v>47f44eb5-a7df-d6d2-920d-c0fc7a809856</v>
    <v>en-GB</v>
    <v>Map</v>
  </rv>
  <rv s="0">
    <v>536870912</v>
    <v>Vaiņode Municipality</v>
    <v>b81e63b2-dc93-3ca5-4472-c5e86ffbfdd7</v>
    <v>en-GB</v>
    <v>Map</v>
  </rv>
  <rv s="0">
    <v>536870912</v>
    <v>Valka Municipality</v>
    <v>cde06364-3fe3-412c-9832-cb0d2b4f51b4</v>
    <v>en-GB</v>
    <v>Map</v>
  </rv>
  <rv s="0">
    <v>536870912</v>
    <v>Kocēni Municipality</v>
    <v>5602f1dd-149e-fa4d-2373-4ba50b2323d2</v>
    <v>en-GB</v>
    <v>Map</v>
  </rv>
  <rv s="0">
    <v>536870912</v>
    <v>Varakļāni Municipality</v>
    <v>2f940a92-b8ee-5598-68d6-854e2360cd32</v>
    <v>en-GB</v>
    <v>Map</v>
  </rv>
  <rv s="0">
    <v>536870912</v>
    <v>Vārkava Municipality</v>
    <v>086ee51e-5241-dafe-9f61-f294c3936596</v>
    <v>en-GB</v>
    <v>Map</v>
  </rv>
  <rv s="0">
    <v>536870912</v>
    <v>Vecpiebalga Municipality</v>
    <v>b393d6b6-3ae0-4047-8447-ed5ee0bbf1cc</v>
    <v>en-GB</v>
    <v>Map</v>
  </rv>
  <rv s="0">
    <v>536870912</v>
    <v>Vecumnieki Municipality</v>
    <v>c5ee0fc4-8577-4300-86dd-3b2e0d29ae85</v>
    <v>en-GB</v>
    <v>Map</v>
  </rv>
  <rv s="0">
    <v>536870912</v>
    <v>Ventspils Municipality</v>
    <v>e6848574-695c-f74c-82b2-a32baa4c7f8e</v>
    <v>en-GB</v>
    <v>Map</v>
  </rv>
  <rv s="0">
    <v>536870912</v>
    <v>Viesīte Municipality</v>
    <v>24099be6-7cfa-2469-d56d-4a6271ad2ea5</v>
    <v>en-GB</v>
    <v>Map</v>
  </rv>
  <rv s="0">
    <v>536870912</v>
    <v>Viļaka Municipality</v>
    <v>cc2369ad-7dc3-f03b-ecdf-0128b0c81f89</v>
    <v>en-GB</v>
    <v>Map</v>
  </rv>
  <rv s="0">
    <v>536870912</v>
    <v>Viļāni Municipality</v>
    <v>7ebeb0a9-e7e5-1c6a-1059-744d83e064be</v>
    <v>en-GB</v>
    <v>Map</v>
  </rv>
  <rv s="0">
    <v>536870912</v>
    <v>Zilupe Municipality</v>
    <v>25491da1-9a80-aeed-c83c-52243cd65fe0</v>
    <v>en-GB</v>
    <v>Map</v>
  </rv>
  <rv s="0">
    <v>536870912</v>
    <v>Mērsrags Municipality</v>
    <v>4aa810e0-3d30-b751-bf45-427e236e34a6</v>
    <v>en-GB</v>
    <v>Map</v>
  </rv>
  <rv s="0">
    <v>536870912</v>
    <v>Jelgava</v>
    <v>b04f0327-437a-1fc1-17dc-740d1d38dba9</v>
    <v>en-GB</v>
    <v>Map</v>
  </rv>
  <rv s="3">
    <v>35</v>
  </rv>
  <rv s="1">
    <fb>0.22888486346394601</fb>
    <v>23</v>
  </rv>
  <rv s="3">
    <v>36</v>
  </rv>
  <rv s="1">
    <fb>6.5199999809265108E-2</fb>
    <v>31</v>
  </rv>
  <rv s="1">
    <fb>1304943</fb>
    <v>24</v>
  </rv>
  <rv s="10">
    <v>#VALUE!</v>
    <v>99</v>
    <v>100</v>
    <v>Latvia</v>
    <v>19</v>
    <v>20</v>
    <v>Map</v>
    <v>21</v>
    <v>101</v>
    <v>en-GB</v>
    <v>76511c15-b60b-948f-e9c7-f9bd9d9c4ece</v>
    <v>536870912</v>
    <v>1</v>
    <v>LV</v>
    <v>770</v>
    <v>771</v>
    <v>772</v>
    <v>773</v>
    <v>774</v>
    <v>775</v>
    <v>776</v>
    <v>777</v>
    <v>778</v>
    <v>EUR</v>
    <v>Latvia, officially the Republic of Latvia, is a country in the Baltic region of Northern Europe. It is one of the three Baltic states, along with Estonia to the north and Lithuania to the south. It borders Russia to the east, Belarus to the ...</v>
    <v>779</v>
    <v>311</v>
    <v>780</v>
    <v>781</v>
    <v>486</v>
    <v>782</v>
    <v>783</v>
    <v>784</v>
    <v>785</v>
    <v>786</v>
    <v>775</v>
    <v>789</v>
    <v>790</v>
    <v>791</v>
    <v>498</v>
    <v>792</v>
    <v>Latvia</v>
    <v>Dievs, svētī Latviju!</v>
    <v>793</v>
    <v>Latvijas Republika</v>
    <v>794</v>
    <v>795</v>
    <v>796</v>
    <v>634</v>
    <v>797</v>
    <v>798</v>
    <v>799</v>
    <v>800</v>
    <v>508</v>
    <v>801</v>
    <v>802</v>
    <v>896</v>
    <v>897</v>
    <v>898</v>
    <v>588</v>
    <v>899</v>
    <v>Latvia</v>
    <v>900</v>
    <v>mdp/vdpid/140</v>
  </rv>
  <rv s="0">
    <v>536870912</v>
    <v>Lithuania</v>
    <v>51ff0e88-f474-0092-fafc-133eb18df4be</v>
    <v>en-GB</v>
    <v>Map</v>
  </rv>
  <rv s="1">
    <fb>0.47155260212694899</fb>
    <v>23</v>
  </rv>
  <rv s="1">
    <fb>65300</fb>
    <v>24</v>
  </rv>
  <rv s="1">
    <fb>34000</fb>
    <v>24</v>
  </rv>
  <rv s="1">
    <fb>370</fb>
    <v>26</v>
  </rv>
  <rv s="0">
    <v>536870912</v>
    <v>Vilnius</v>
    <v>636c6569-44ee-4651-a95f-fdc38f21ed76</v>
    <v>en-GB</v>
    <v>Map</v>
  </rv>
  <rv s="1">
    <fb>12962.844999999999</fb>
    <v>24</v>
  </rv>
  <rv s="1">
    <fb>118.382098321258</fb>
    <v>27</v>
  </rv>
  <rv s="1">
    <fb>2.33450937988024E-2</fb>
    <v>23</v>
  </rv>
  <rv s="1">
    <fb>3821.1451704373999</fb>
    <v>24</v>
  </rv>
  <rv s="1">
    <fb>1.63</fb>
    <v>25</v>
  </rv>
  <rv s="1">
    <fb>0.34832858656605403</fb>
    <v>23</v>
  </rv>
  <rv s="1">
    <fb>67.9937494705635</fb>
    <v>28</v>
  </rv>
  <rv s="1">
    <fb>54219315600.085403</fb>
    <v>30</v>
  </rv>
  <rv s="1">
    <fb>1.0387475000000002</fb>
    <v>23</v>
  </rv>
  <rv s="1">
    <fb>0.7241746</fb>
    <v>23</v>
  </rv>
  <rv s="2">
    <v>12</v>
    <v>21</v>
    <v>103</v>
    <v>7</v>
    <v>0</v>
    <v>Image of Lithuania</v>
  </rv>
  <rv s="0">
    <v>805306368</v>
    <v>Gitanas Nausėda (President)</v>
    <v>31a3df48-58cb-7e55-9149-1a72475eff13</v>
    <v>en-GB</v>
    <v>Generic</v>
  </rv>
  <rv s="0">
    <v>805306368</v>
    <v>Ingrida Šimonytė (Prime minister)</v>
    <v>ec4570a8-b476-d85e-a08e-4dbf313d9f2f</v>
    <v>en-GB</v>
    <v>Generic</v>
  </rv>
  <rv s="3">
    <v>37</v>
  </rv>
  <rv s="4">
    <v>https://www.bing.com/search?q=lithuania&amp;form=skydnc</v>
    <v>Learn more on Bing</v>
  </rv>
  <rv s="1">
    <fb>75.680487804878098</fb>
    <v>28</v>
  </rv>
  <rv s="1">
    <fb>2.41</fb>
    <v>29</v>
  </rv>
  <rv s="3">
    <v>38</v>
  </rv>
  <rv s="1">
    <fb>0.32072368419999997</fb>
    <v>23</v>
  </rv>
  <rv s="1">
    <fb>6.3528000000000002</fb>
    <v>25</v>
  </rv>
  <rv s="1">
    <fb>2800839</fb>
    <v>24</v>
  </rv>
  <rv s="1">
    <fb>0.28399999999999997</fb>
    <v>23</v>
  </rv>
  <rv s="1">
    <fb>0.439</fb>
    <v>23</v>
  </rv>
  <rv s="1">
    <fb>6.3E-2</fb>
    <v>23</v>
  </rv>
  <rv s="1">
    <fb>0.11599999999999999</fb>
    <v>23</v>
  </rv>
  <rv s="1">
    <fb>0.159</fb>
    <v>23</v>
  </rv>
  <rv s="1">
    <fb>0.61618000030517595</fb>
    <v>23</v>
  </rv>
  <rv s="0">
    <v>536870912</v>
    <v>Alytus County</v>
    <v>d3bf6669-1859-bf71-7783-a04b99b61e10</v>
    <v>en-GB</v>
    <v>Map</v>
  </rv>
  <rv s="0">
    <v>536870912</v>
    <v>Kaunas County</v>
    <v>7227a506-5263-125e-c8e6-55dbf9a424e1</v>
    <v>en-GB</v>
    <v>Map</v>
  </rv>
  <rv s="0">
    <v>536870912</v>
    <v>Klaipėda County</v>
    <v>fa25e6eb-eaf9-9d76-60aa-f31d31f67bd9</v>
    <v>en-GB</v>
    <v>Map</v>
  </rv>
  <rv s="0">
    <v>536870912</v>
    <v>Marijampolė County</v>
    <v>1f4b6e94-fbea-6340-831b-20969e53c74b</v>
    <v>en-GB</v>
    <v>Map</v>
  </rv>
  <rv s="0">
    <v>536870912</v>
    <v>Panevėžys County</v>
    <v>e4a8f632-ffa2-d3e1-0fa0-f962fd3a5f2c</v>
    <v>en-GB</v>
    <v>Map</v>
  </rv>
  <rv s="0">
    <v>536870912</v>
    <v>Šiauliai County</v>
    <v>1ee29192-80cd-ad3f-9eca-6cd98d29db16</v>
    <v>en-GB</v>
    <v>Map</v>
  </rv>
  <rv s="0">
    <v>536870912</v>
    <v>Tauragė County</v>
    <v>4c67498e-3bb1-6ad5-c8b2-e4e0b356c882</v>
    <v>en-GB</v>
    <v>Map</v>
  </rv>
  <rv s="0">
    <v>536870912</v>
    <v>Telšiai County</v>
    <v>6bb58e6f-53ac-99da-502a-fc76d7ec5d9d</v>
    <v>en-GB</v>
    <v>Map</v>
  </rv>
  <rv s="0">
    <v>536870912</v>
    <v>Utena County</v>
    <v>59d149a9-8e40-1500-c927-d85b5f9c916e</v>
    <v>en-GB</v>
    <v>Map</v>
  </rv>
  <rv s="0">
    <v>536870912</v>
    <v>Vilnius County</v>
    <v>e26dd8c8-06e8-2ba7-2447-03021b5c9d87</v>
    <v>en-GB</v>
    <v>Map</v>
  </rv>
  <rv s="3">
    <v>39</v>
  </rv>
  <rv s="1">
    <fb>0.1685608755171</fb>
    <v>23</v>
  </rv>
  <rv s="3">
    <v>40</v>
  </rv>
  <rv s="1">
    <fb>0.42599999999999999</fb>
    <v>23</v>
  </rv>
  <rv s="1">
    <fb>6.3520002365112294E-2</fb>
    <v>31</v>
  </rv>
  <rv s="1">
    <fb>1891013</fb>
    <v>24</v>
  </rv>
  <rv s="10">
    <v>#VALUE!</v>
    <v>106</v>
    <v>100</v>
    <v>Lithuania</v>
    <v>19</v>
    <v>20</v>
    <v>Map</v>
    <v>21</v>
    <v>107</v>
    <v>en-GB</v>
    <v>51ff0e88-f474-0092-fafc-133eb18df4be</v>
    <v>536870912</v>
    <v>1</v>
    <v>LT</v>
    <v>903</v>
    <v>904</v>
    <v>905</v>
    <v>773</v>
    <v>906</v>
    <v>907</v>
    <v>908</v>
    <v>909</v>
    <v>910</v>
    <v>EUR</v>
    <v>Lithuania, officially the Republic of Lithuania, is a country in the Baltic region of Europe. It is one of three Baltic states and lies on the eastern shore of the Baltic Sea. It borders Latvia to the north, Belarus to the east and south, Poland ...</v>
    <v>911</v>
    <v>912</v>
    <v>913</v>
    <v>914</v>
    <v>486</v>
    <v>915</v>
    <v>916</v>
    <v>917</v>
    <v>918</v>
    <v>786</v>
    <v>907</v>
    <v>921</v>
    <v>922</v>
    <v>923</v>
    <v>76</v>
    <v>924</v>
    <v>Lithuania</v>
    <v>Tautiška giesmė</v>
    <v>925</v>
    <v>Lietuvos Respublika</v>
    <v>926</v>
    <v>927</v>
    <v>928</v>
    <v>737</v>
    <v>929</v>
    <v>930</v>
    <v>151</v>
    <v>931</v>
    <v>932</v>
    <v>933</v>
    <v>934</v>
    <v>945</v>
    <v>946</v>
    <v>947</v>
    <v>948</v>
    <v>949</v>
    <v>Lithuania</v>
    <v>950</v>
    <v>mdp/vdpid/141</v>
  </rv>
  <rv s="0">
    <v>536870912</v>
    <v>Croatia</v>
    <v>98d53c1a-2e70-ba44-c85e-1e3d4c505723</v>
    <v>en-GB</v>
    <v>Map</v>
  </rv>
  <rv s="1">
    <fb>0.27591136526090099</fb>
    <v>23</v>
  </rv>
  <rv s="1">
    <fb>56594</fb>
    <v>24</v>
  </rv>
  <rv s="1">
    <fb>18000</fb>
    <v>24</v>
  </rv>
  <rv s="1">
    <fb>9</fb>
    <v>25</v>
  </rv>
  <rv s="1">
    <fb>385</fb>
    <v>26</v>
  </rv>
  <rv s="0">
    <v>536870912</v>
    <v>Zagreb</v>
    <v>f11a69f0-4ff4-d971-a3ab-ae1c1274eccc</v>
    <v>en-GB</v>
    <v>Map</v>
  </rv>
  <rv s="1">
    <fb>17487.922999999999</fb>
    <v>24</v>
  </rv>
  <rv s="1">
    <fb>109.815676449535</fb>
    <v>27</v>
  </rv>
  <rv s="1">
    <fb>7.7182034649808298E-3</fb>
    <v>23</v>
  </rv>
  <rv s="1">
    <fb>3714.3829884420702</fb>
    <v>24</v>
  </rv>
  <rv s="1">
    <fb>1.47</fb>
    <v>25</v>
  </rv>
  <rv s="1">
    <fb>0.343531098001083</fb>
    <v>23</v>
  </rv>
  <rv s="1">
    <fb>70.703662342128197</fb>
    <v>28</v>
  </rv>
  <rv s="1">
    <fb>60415553038.882599</fb>
    <v>30</v>
  </rv>
  <rv s="1">
    <fb>0.96471030000000002</fb>
    <v>23</v>
  </rv>
  <rv s="1">
    <fb>0.67865560000000003</fb>
    <v>23</v>
  </rv>
  <rv s="2">
    <v>13</v>
    <v>21</v>
    <v>109</v>
    <v>7</v>
    <v>0</v>
    <v>Image of Croatia</v>
  </rv>
  <rv s="0">
    <v>805306368</v>
    <v>Zoran Milanović (President)</v>
    <v>0772d8e3-22ab-2c3b-e566-9239bc8d53e6</v>
    <v>en-GB</v>
    <v>Generic</v>
  </rv>
  <rv s="0">
    <v>805306368</v>
    <v>Andrej Plenković (Prime minister)</v>
    <v>8636709a-30b6-46b4-8744-abc8c9fe5ff9</v>
    <v>en-GB</v>
    <v>Generic</v>
  </rv>
  <rv s="3">
    <v>41</v>
  </rv>
  <rv s="4">
    <v>https://www.bing.com/search?q=croatia&amp;form=skydnc</v>
    <v>Learn more on Bing</v>
  </rv>
  <rv s="1">
    <fb>78.070731707317094</fb>
    <v>28</v>
  </rv>
  <rv s="1">
    <fb>22458260000</fb>
    <v>30</v>
  </rv>
  <rv s="1">
    <fb>2.92</fb>
    <v>29</v>
  </rv>
  <rv s="3">
    <v>42</v>
  </rv>
  <rv s="1">
    <fb>0.15156174140000001</fb>
    <v>23</v>
  </rv>
  <rv s="1">
    <fb>2.9962</fb>
    <v>25</v>
  </rv>
  <rv s="1">
    <fb>3871833</fb>
    <v>24</v>
  </rv>
  <rv s="1">
    <fb>0.22899999999999998</fb>
    <v>23</v>
  </rv>
  <rv s="1">
    <fb>0.13300000000000001</fb>
    <v>23</v>
  </rv>
  <rv s="1">
    <fb>0.18</fb>
    <v>23</v>
  </rv>
  <rv s="1">
    <fb>0.51181999206542994</fb>
    <v>23</v>
  </rv>
  <rv s="0">
    <v>536870912</v>
    <v>Međimurje County</v>
    <v>dc345ff5-f374-076d-1d0f-e1a24cfbb252</v>
    <v>en-GB</v>
    <v>Map</v>
  </rv>
  <rv s="0">
    <v>536870912</v>
    <v>Dubrovnik-Neretva County</v>
    <v>aeed8c4c-de39-d37d-b0d9-e37523f91c47</v>
    <v>en-GB</v>
    <v>Map</v>
  </rv>
  <rv s="0">
    <v>536870912</v>
    <v>Istria County</v>
    <v>0ab1de7c-4cb1-cbce-c3eb-ca81244e251f</v>
    <v>en-GB</v>
    <v>Map</v>
  </rv>
  <rv s="0">
    <v>536870912</v>
    <v>Split-Dalmatia County</v>
    <v>a5c9fc4a-ec53-dc2d-a2db-50aa40fdd54c</v>
    <v>en-GB</v>
    <v>Map</v>
  </rv>
  <rv s="0">
    <v>536870912</v>
    <v>Vukovar-Srijem County</v>
    <v>d2ffeec2-0360-aaa1-c264-281c332c65d7</v>
    <v>en-GB</v>
    <v>Map</v>
  </rv>
  <rv s="0">
    <v>536870912</v>
    <v>Šibenik-Knin County</v>
    <v>9d9e65ec-ec8b-f187-0936-6d654c8cee4e</v>
    <v>en-GB</v>
    <v>Map</v>
  </rv>
  <rv s="0">
    <v>536870912</v>
    <v>Osijek-Baranja County</v>
    <v>14807793-d9c8-613d-6c09-c3a09da2ecd1</v>
    <v>en-GB</v>
    <v>Map</v>
  </rv>
  <rv s="0">
    <v>536870912</v>
    <v>Zadar County</v>
    <v>e66a5144-723b-6aba-3445-b2648a0f3632</v>
    <v>en-GB</v>
    <v>Map</v>
  </rv>
  <rv s="0">
    <v>536870912</v>
    <v>Brod-Posavina County</v>
    <v>77ccafb9-c361-4f38-878e-cdb50de4ac20</v>
    <v>en-GB</v>
    <v>Map</v>
  </rv>
  <rv s="0">
    <v>536870912</v>
    <v>Požega-Slavonia County</v>
    <v>1b9351b8-c66c-5f85-1249-197ef8f9ace2</v>
    <v>en-GB</v>
    <v>Map</v>
  </rv>
  <rv s="0">
    <v>536870912</v>
    <v>Virovitica-Podravina County</v>
    <v>b2e508fb-3c10-113a-db7c-34fd3ec7d5a8</v>
    <v>en-GB</v>
    <v>Map</v>
  </rv>
  <rv s="0">
    <v>536870912</v>
    <v>Lika-Senj County</v>
    <v>e1daeacd-77f1-8d6c-3d6d-b18f1cc43793</v>
    <v>en-GB</v>
    <v>Map</v>
  </rv>
  <rv s="0">
    <v>536870912</v>
    <v>Primorje-Gorski Kotar County</v>
    <v>c270a103-7c7f-57ff-7129-a8b9864b8e93</v>
    <v>en-GB</v>
    <v>Map</v>
  </rv>
  <rv s="0">
    <v>536870912</v>
    <v>Bjelovar-Bilogora County</v>
    <v>9e3fda25-b013-9d58-a13e-b26cc2c11736</v>
    <v>en-GB</v>
    <v>Map</v>
  </rv>
  <rv s="0">
    <v>536870912</v>
    <v>Koprivnica-Križevci County</v>
    <v>24629268-134b-6a42-31c3-7b995167933b</v>
    <v>en-GB</v>
    <v>Map</v>
  </rv>
  <rv s="0">
    <v>536870912</v>
    <v>Varaždin County</v>
    <v>e8b53325-1309-05f5-baf1-5d4648cd44d3</v>
    <v>en-GB</v>
    <v>Map</v>
  </rv>
  <rv s="0">
    <v>536870912</v>
    <v>Karlovac County</v>
    <v>7e360e54-9dea-ca70-625f-dd73fa48da82</v>
    <v>en-GB</v>
    <v>Map</v>
  </rv>
  <rv s="0">
    <v>536870912</v>
    <v>Sisak-Moslavina County</v>
    <v>8dbfcf55-9464-3038-5db3-06d00c62ed50</v>
    <v>en-GB</v>
    <v>Map</v>
  </rv>
  <rv s="0">
    <v>536870912</v>
    <v>Krapina-Zagorje County</v>
    <v>09dfd6fa-edab-6236-5d76-c848770f2467</v>
    <v>en-GB</v>
    <v>Map</v>
  </rv>
  <rv s="0">
    <v>536870912</v>
    <v>Zagreb County</v>
    <v>f17cd992-a68c-3c4e-3365-1058251b4842</v>
    <v>en-GB</v>
    <v>Map</v>
  </rv>
  <rv s="3">
    <v>43</v>
  </rv>
  <rv s="1">
    <fb>0.21963282023161401</fb>
    <v>23</v>
  </rv>
  <rv s="1">
    <fb>0.20499999999999999</fb>
    <v>23</v>
  </rv>
  <rv s="1">
    <fb>6.9349999427795406E-2</fb>
    <v>31</v>
  </rv>
  <rv s="1">
    <fb>2328318</fb>
    <v>24</v>
  </rv>
  <rv s="6">
    <v>#VALUE!</v>
    <v>112</v>
    <v>37</v>
    <v>Croatia</v>
    <v>19</v>
    <v>20</v>
    <v>Map</v>
    <v>21</v>
    <v>22</v>
    <v>en-GB</v>
    <v>98d53c1a-2e70-ba44-c85e-1e3d4c505723</v>
    <v>536870912</v>
    <v>1</v>
    <v>HR</v>
    <v>953</v>
    <v>954</v>
    <v>955</v>
    <v>956</v>
    <v>957</v>
    <v>958</v>
    <v>959</v>
    <v>960</v>
    <v>961</v>
    <v>EUR</v>
    <v>Croatia, officially the Republic of Croatia, is a country located at the crossroads of Central and Southeast Europe. Its coast lies entirely on the Adriatic Sea. Croatia borders Slovenia to the northwest, Hungary to the northeast, Serbia to the ...</v>
    <v>962</v>
    <v>963</v>
    <v>964</v>
    <v>965</v>
    <v>130</v>
    <v>966</v>
    <v>967</v>
    <v>968</v>
    <v>969</v>
    <v>142</v>
    <v>958</v>
    <v>972</v>
    <v>973</v>
    <v>974</v>
    <v>975</v>
    <v>76</v>
    <v>976</v>
    <v>Croatia</v>
    <v>Lijepa naša domovino</v>
    <v>977</v>
    <v>Republica Croația</v>
    <v>978</v>
    <v>979</v>
    <v>980</v>
    <v>696</v>
    <v>981</v>
    <v>662</v>
    <v>85</v>
    <v>86</v>
    <v>982</v>
    <v>983</v>
    <v>984</v>
    <v>1005</v>
    <v>1006</v>
    <v>1007</v>
    <v>1008</v>
    <v>Croatia</v>
    <v>1009</v>
    <v>mdp/vdpid/108</v>
  </rv>
  <rv s="0">
    <v>536870912</v>
    <v>Netherlands</v>
    <v>bf5c1a4b-df0b-09dc-dce0-e3fb0c898dd3</v>
    <v>en-GB</v>
    <v>Map</v>
  </rv>
  <rv s="1">
    <fb>0.53309587414663095</fb>
    <v>23</v>
  </rv>
  <rv s="1">
    <fb>41543</fb>
    <v>24</v>
  </rv>
  <rv s="1">
    <fb>41000</fb>
    <v>24</v>
  </rv>
  <rv s="1">
    <fb>9.6999999999999993</fb>
    <v>25</v>
  </rv>
  <rv s="1">
    <fb>31</fb>
    <v>26</v>
  </rv>
  <rv s="0">
    <v>536870912</v>
    <v>Amsterdam</v>
    <v>0b840501-8599-9528-5b22-13589caf205a</v>
    <v>en-GB</v>
    <v>Map</v>
  </rv>
  <rv s="1">
    <fb>170779.524</fb>
    <v>24</v>
  </rv>
  <rv s="1">
    <fb>115.907994941178</fb>
    <v>27</v>
  </rv>
  <rv s="1">
    <fb>2.6336991024959299E-2</fb>
    <v>23</v>
  </rv>
  <rv s="1">
    <fb>6712.7747582450002</fb>
    <v>24</v>
  </rv>
  <rv s="1">
    <fb>1.59</fb>
    <v>25</v>
  </rv>
  <rv s="1">
    <fb>0.11178391395177099</fb>
    <v>23</v>
  </rv>
  <rv s="1">
    <fb>93.461004609605595</fb>
    <v>28</v>
  </rv>
  <rv s="1">
    <fb>1.68</fb>
    <v>29</v>
  </rv>
  <rv s="1">
    <fb>909070395160.78296</fb>
    <v>30</v>
  </rv>
  <rv s="1">
    <fb>1.0422962</fb>
    <v>23</v>
  </rv>
  <rv s="1">
    <fb>0.84980450000000007</fb>
    <v>23</v>
  </rv>
  <rv s="2">
    <v>14</v>
    <v>21</v>
    <v>114</v>
    <v>7</v>
    <v>0</v>
    <v>Image of Netherlands</v>
  </rv>
  <rv s="0">
    <v>805306368</v>
    <v>Willem-Alexander of the Netherlands (Monarch)</v>
    <v>70912573-f10f-4d1d-a8f8-220566451e74</v>
    <v>en-GB</v>
    <v>Generic</v>
  </rv>
  <rv s="0">
    <v>805306368</v>
    <v>Mark Rutte (Prime minister)</v>
    <v>673e1b90-ad19-15cc-dd94-53646495b541</v>
    <v>en-GB</v>
    <v>Generic</v>
  </rv>
  <rv s="3">
    <v>44</v>
  </rv>
  <rv s="4">
    <v>https://www.bing.com/search?q=netherlands&amp;form=skydnc</v>
    <v>Learn more on Bing</v>
  </rv>
  <rv s="1">
    <fb>81.760975609756102</fb>
    <v>28</v>
  </rv>
  <rv s="1">
    <fb>1100105440292.49</fb>
    <v>30</v>
  </rv>
  <rv s="1">
    <fb>5</fb>
    <v>28</v>
  </rv>
  <rv s="1">
    <fb>10.29</fb>
    <v>29</v>
  </rv>
  <rv s="3">
    <v>45</v>
  </rv>
  <rv s="1">
    <fb>0.1225176999</fb>
    <v>23</v>
  </rv>
  <rv s="1">
    <fb>3.6053999999999999</fb>
    <v>25</v>
  </rv>
  <rv s="1">
    <fb>17590672</fb>
    <v>24</v>
  </rv>
  <rv s="1">
    <fb>0.376</fb>
    <v>23</v>
  </rv>
  <rv s="1">
    <fb>3.5000000000000003E-2</fb>
    <v>23</v>
  </rv>
  <rv s="1">
    <fb>8.8000000000000009E-2</fb>
    <v>23</v>
  </rv>
  <rv s="1">
    <fb>0.13800000000000001</fb>
    <v>23</v>
  </rv>
  <rv s="1">
    <fb>0.17499999999999999</fb>
    <v>23</v>
  </rv>
  <rv s="1">
    <fb>0.63619998931884802</fb>
    <v>23</v>
  </rv>
  <rv s="0">
    <v>536870912</v>
    <v>Groningen</v>
    <v>d523b02d-2f28-981e-9282-8f6cddd23d80</v>
    <v>en-GB</v>
    <v>Map</v>
  </rv>
  <rv s="0">
    <v>536870912</v>
    <v>Friesland</v>
    <v>d3c60b92-e27c-cc6a-6ef5-f0937e506af0</v>
    <v>en-GB</v>
    <v>Map</v>
  </rv>
  <rv s="0">
    <v>536870912</v>
    <v>Gelderland</v>
    <v>47e59e29-1b92-c09c-0310-bba63a79744b</v>
    <v>en-GB</v>
    <v>Map</v>
  </rv>
  <rv s="0">
    <v>536870912</v>
    <v>South Holland</v>
    <v>a189b2b4-4c8d-e909-49ed-1b6f571a33c2</v>
    <v>en-GB</v>
    <v>Map</v>
  </rv>
  <rv s="0">
    <v>536870912</v>
    <v>North Holland</v>
    <v>1cbd1d08-fab6-2da6-0edd-41aa626502c2</v>
    <v>en-GB</v>
    <v>Map</v>
  </rv>
  <rv s="0">
    <v>536870912</v>
    <v>Overijssel</v>
    <v>c80fa63b-8b0d-7117-09f7-f3b063ba8e8c</v>
    <v>en-GB</v>
    <v>Map</v>
  </rv>
  <rv s="0">
    <v>536870912</v>
    <v>North Brabant</v>
    <v>67287e9d-748b-ece4-4770-99ec69c94b1a</v>
    <v>en-GB</v>
    <v>Map</v>
  </rv>
  <rv s="0">
    <v>536870912</v>
    <v>Limburg</v>
    <v>ba5627ab-eb52-6b56-c39c-399bd1e23825</v>
    <v>en-GB</v>
    <v>Map</v>
  </rv>
  <rv s="0">
    <v>536870912</v>
    <v>Flevoland</v>
    <v>994d48a1-a44d-0664-1089-99ddd4d7e63d</v>
    <v>en-GB</v>
    <v>Map</v>
  </rv>
  <rv s="0">
    <v>536870912</v>
    <v>Zeeland</v>
    <v>b07124fd-c9f8-1712-1bd3-030b62afdd3d</v>
    <v>en-GB</v>
    <v>Map</v>
  </rv>
  <rv s="0">
    <v>536870912</v>
    <v>Drenthe</v>
    <v>598e815b-602f-15c5-256e-a36860ffc830</v>
    <v>en-GB</v>
    <v>Map</v>
  </rv>
  <rv s="0">
    <v>536870912</v>
    <v>Utrecht</v>
    <v>555963f7-e818-0e35-b5c8-1a97c8e78ed7</v>
    <v>en-GB</v>
    <v>Map</v>
  </rv>
  <rv s="0">
    <v>536870912</v>
    <v>Bonaire</v>
    <v>07f27f8a-d073-328d-927f-a0db18eedf7c</v>
    <v>en-GB</v>
    <v>Map</v>
  </rv>
  <rv s="0">
    <v>536870912</v>
    <v>Sint Eustatius</v>
    <v>bd1174e8-c3f5-aee0-f4bd-67475d9dfe98</v>
    <v>en-GB</v>
    <v>Map</v>
  </rv>
  <rv s="3">
    <v>46</v>
  </rv>
  <rv s="1">
    <fb>0.230359193787393</fb>
    <v>23</v>
  </rv>
  <rv s="3">
    <v>47</v>
  </rv>
  <rv s="1">
    <fb>0.41200000000000003</fb>
    <v>23</v>
  </rv>
  <rv s="1">
    <fb>3.1960000991821301E-2</fb>
    <v>31</v>
  </rv>
  <rv s="1">
    <fb>15924729</fb>
    <v>24</v>
  </rv>
  <rv s="7">
    <v>#VALUE!</v>
    <v>117</v>
    <v>61</v>
    <v>Netherlands</v>
    <v>19</v>
    <v>20</v>
    <v>Map</v>
    <v>21</v>
    <v>118</v>
    <v>en-GB</v>
    <v>bf5c1a4b-df0b-09dc-dce0-e3fb0c898dd3</v>
    <v>536870912</v>
    <v>1</v>
    <v>NL</v>
    <v>1012</v>
    <v>1013</v>
    <v>1014</v>
    <v>1015</v>
    <v>1016</v>
    <v>1017</v>
    <v>1018</v>
    <v>1019</v>
    <v>1020</v>
    <v>EUR</v>
    <v>The Netherlands, informally Holland, is a country located in Northwestern Europe with overseas territories in the Caribbean. It is the largest of the four constituent countries of the Kingdom of the Netherlands. The Netherlands consists of ...</v>
    <v>1021</v>
    <v>1022</v>
    <v>1023</v>
    <v>1024</v>
    <v>1025</v>
    <v>1026</v>
    <v>1027</v>
    <v>1028</v>
    <v>1029</v>
    <v>786</v>
    <v>1017</v>
    <v>1032</v>
    <v>1033</v>
    <v>1034</v>
    <v>1035</v>
    <v>1036</v>
    <v>1037</v>
    <v>Netherlands</v>
    <v>Wilhelmus</v>
    <v>1038</v>
    <v>Nederland</v>
    <v>1039</v>
    <v>1040</v>
    <v>1041</v>
    <v>737</v>
    <v>696</v>
    <v>1042</v>
    <v>1043</v>
    <v>1044</v>
    <v>1045</v>
    <v>1046</v>
    <v>1047</v>
    <v>1062</v>
    <v>1063</v>
    <v>1064</v>
    <v>1065</v>
    <v>1066</v>
    <v>Netherlands</v>
    <v>1067</v>
    <v>mdp/vdpid/176</v>
  </rv>
  <rv s="0">
    <v>536870912</v>
    <v>Republic of Ireland</v>
    <v>77f28672-5669-4775-a58a-b62b17779010</v>
    <v>en-GB</v>
    <v>Map</v>
  </rv>
  <rv s="1">
    <fb>0.64537668747278298</fb>
    <v>23</v>
  </rv>
  <rv s="1">
    <fb>69797</fb>
    <v>24</v>
  </rv>
  <rv s="1">
    <fb>9000</fb>
    <v>24</v>
  </rv>
  <rv s="1">
    <fb>12.5</fb>
    <v>25</v>
  </rv>
  <rv s="1">
    <fb>353</fb>
    <v>26</v>
  </rv>
  <rv s="0">
    <v>536870912</v>
    <v>Dublin</v>
    <v>7e7d2832-97c8-afa4-d282-865c20a549c9</v>
    <v>en-GB</v>
    <v>Map</v>
  </rv>
  <rv s="1">
    <fb>37711.428</fb>
    <v>24</v>
  </rv>
  <rv s="1">
    <fb>106.584326346003</fb>
    <v>27</v>
  </rv>
  <rv s="1">
    <fb>9.3904448105434097E-3</fb>
    <v>23</v>
  </rv>
  <rv s="1">
    <fb>5672.0641341079599</fb>
    <v>24</v>
  </rv>
  <rv s="1">
    <fb>1.75</fb>
    <v>25</v>
  </rv>
  <rv s="1">
    <fb>0.110277255364644</fb>
    <v>23</v>
  </rv>
  <rv s="1">
    <fb>85.342819766444293</fb>
    <v>28</v>
  </rv>
  <rv s="1">
    <fb>1.37</fb>
    <v>29</v>
  </rv>
  <rv s="1">
    <fb>388698711348.15601</fb>
    <v>30</v>
  </rv>
  <rv s="1">
    <fb>1.0085278</fb>
    <v>23</v>
  </rv>
  <rv s="1">
    <fb>0.7778062</fb>
    <v>23</v>
  </rv>
  <rv s="2">
    <v>15</v>
    <v>21</v>
    <v>120</v>
    <v>7</v>
    <v>0</v>
    <v>Image of Republic of Ireland</v>
  </rv>
  <rv s="0">
    <v>805306368</v>
    <v>Michael D. Higgins (President)</v>
    <v>66da4ccd-5e5c-25af-1ee8-8bc26bc581fe</v>
    <v>en-GB</v>
    <v>Generic</v>
  </rv>
  <rv s="0">
    <v>805306368</v>
    <v>Donal O'Donnell (Chief justice)</v>
    <v>e19e8bb7-3a15-4389-9ca9-f25cb75bc3b7</v>
    <v>en-GB</v>
    <v>Generic</v>
  </rv>
  <rv s="3">
    <v>48</v>
  </rv>
  <rv s="4">
    <v>https://www.bing.com/search?q=republic+of+ireland&amp;form=skydnc</v>
    <v>Learn more on Bing</v>
  </rv>
  <rv s="1">
    <fb>82.256097560975604</fb>
    <v>28</v>
  </rv>
  <rv s="1">
    <fb>110154370000</fb>
    <v>30</v>
  </rv>
  <rv s="1">
    <fb>10.79</fb>
    <v>29</v>
  </rv>
  <rv s="3">
    <v>49</v>
  </rv>
  <rv s="1">
    <fb>0.15164452009999999</fb>
    <v>23</v>
  </rv>
  <rv s="1">
    <fb>3.3125</fb>
    <v>25</v>
  </rv>
  <rv s="1">
    <fb>5033165</fb>
    <v>24</v>
  </rv>
  <rv s="1">
    <fb>0.22</fb>
    <v>23</v>
  </rv>
  <rv s="1">
    <fb>3.1E-2</fb>
    <v>23</v>
  </rv>
  <rv s="1">
    <fb>0.126</fb>
    <v>23</v>
  </rv>
  <rv s="1">
    <fb>0.16300000000000001</fb>
    <v>23</v>
  </rv>
  <rv s="1">
    <fb>0.62067001342773398</fb>
    <v>23</v>
  </rv>
  <rv s="0">
    <v>536870912</v>
    <v>County Cork</v>
    <v>bb6ad608-a731-417f-8fb4-3b29c7a06023</v>
    <v>en-GB</v>
    <v>Map</v>
  </rv>
  <rv s="0">
    <v>536870912</v>
    <v>County Kerry</v>
    <v>e281d492-542b-4c66-83a2-ec093a5cc247</v>
    <v>en-GB</v>
    <v>Map</v>
  </rv>
  <rv s="0">
    <v>536870912</v>
    <v>County Waterford</v>
    <v>a5aedce9-d905-4473-a32e-cd606469c5aa</v>
    <v>en-GB</v>
    <v>Map</v>
  </rv>
  <rv s="0">
    <v>536870912</v>
    <v>County Wexford</v>
    <v>99e6a13e-c2b2-40d9-b651-20d465421019</v>
    <v>en-GB</v>
    <v>Map</v>
  </rv>
  <rv s="0">
    <v>536870912</v>
    <v>County Galway</v>
    <v>73d9290c-2300-4ebd-98b6-0f77a242e08d</v>
    <v>en-GB</v>
    <v>Map</v>
  </rv>
  <rv s="0">
    <v>536870912</v>
    <v>County Laois</v>
    <v>c781c434-2a24-4f3d-a510-636b54663792</v>
    <v>en-GB</v>
    <v>Map</v>
  </rv>
  <rv s="0">
    <v>536870912</v>
    <v>County Kildare</v>
    <v>de3b8ce7-c7bc-4504-b970-d00c510d4ad6</v>
    <v>en-GB</v>
    <v>Map</v>
  </rv>
  <rv s="0">
    <v>536870912</v>
    <v>County Donegal</v>
    <v>b645d938-5d54-43e6-a821-1b0a55668a19</v>
    <v>en-GB</v>
    <v>Map</v>
  </rv>
  <rv s="0">
    <v>536870912</v>
    <v>County Westmeath</v>
    <v>54d058c5-8802-4485-8280-3d1537c6ff67</v>
    <v>en-GB</v>
    <v>Map</v>
  </rv>
  <rv s="0">
    <v>536870912</v>
    <v>County Leitrim</v>
    <v>5bdfc913-2ad8-446b-b3f9-e2e5bceeeafa</v>
    <v>en-GB</v>
    <v>Map</v>
  </rv>
  <rv s="0">
    <v>536870912</v>
    <v>County Mayo</v>
    <v>66ce3cb4-58f3-4497-b907-d42613782718</v>
    <v>en-GB</v>
    <v>Map</v>
  </rv>
  <rv s="0">
    <v>536870912</v>
    <v>County Roscommon</v>
    <v>b8c54237-085b-4bce-94ae-a61830948221</v>
    <v>en-GB</v>
    <v>Map</v>
  </rv>
  <rv s="0">
    <v>536870912</v>
    <v>County Clare</v>
    <v>085afbf1-6f94-4dcc-b587-444630726c9d</v>
    <v>en-GB</v>
    <v>Map</v>
  </rv>
  <rv s="0">
    <v>536870912</v>
    <v>County Tipperary</v>
    <v>9fc814a7-4b18-a287-d374-0875740a332b</v>
    <v>en-GB</v>
    <v>Map</v>
  </rv>
  <rv s="0">
    <v>536870912</v>
    <v>County Carlow</v>
    <v>344c1010-7d51-b5ad-141b-1b033e5928e0</v>
    <v>en-GB</v>
    <v>Map</v>
  </rv>
  <rv s="0">
    <v>536870912</v>
    <v>County Longford</v>
    <v>b606fd50-b140-461d-8499-0a2f15477c3f</v>
    <v>en-GB</v>
    <v>Map</v>
  </rv>
  <rv s="0">
    <v>536870912</v>
    <v>County Louth</v>
    <v>b3be5d39-0c24-438c-8cc9-4f47b53ee145</v>
    <v>en-GB</v>
    <v>Map</v>
  </rv>
  <rv s="0">
    <v>536870912</v>
    <v>County Offaly</v>
    <v>a2b6e818-7b54-4481-a69c-4b2490dcfe0c</v>
    <v>en-GB</v>
    <v>Map</v>
  </rv>
  <rv s="0">
    <v>536870912</v>
    <v>County Wicklow</v>
    <v>5cd59f89-1103-45a7-b3b9-0e04f5a8806b</v>
    <v>en-GB</v>
    <v>Map</v>
  </rv>
  <rv s="0">
    <v>536870912</v>
    <v>County Cavan</v>
    <v>e04372f9-a714-ff4d-9b13-bd083769ac5c</v>
    <v>en-GB</v>
    <v>Map</v>
  </rv>
  <rv s="0">
    <v>536870912</v>
    <v>County Monaghan</v>
    <v>fc43fd90-de92-49b3-bf37-7c577555fac7</v>
    <v>en-GB</v>
    <v>Map</v>
  </rv>
  <rv s="0">
    <v>536870912</v>
    <v>County Meath</v>
    <v>ff3f7e83-2ccd-4a6f-ac4f-9cfbc30014d6</v>
    <v>en-GB</v>
    <v>Map</v>
  </rv>
  <rv s="0">
    <v>536870912</v>
    <v>County Kilkenny</v>
    <v>1e943eb7-cca5-478d-b38d-39f3df9d3cb1</v>
    <v>en-GB</v>
    <v>Map</v>
  </rv>
  <rv s="0">
    <v>536870912</v>
    <v>County Limerick</v>
    <v>a20328c4-ef10-4fd7-bd04-5fe56806534e</v>
    <v>en-GB</v>
    <v>Map</v>
  </rv>
  <rv s="0">
    <v>536870912</v>
    <v>County Sligo</v>
    <v>f380e360-16e6-4512-b449-7900cf9b1aa7</v>
    <v>en-GB</v>
    <v>Map</v>
  </rv>
  <rv s="0">
    <v>536870912</v>
    <v>Connacht</v>
    <v>ef4b0f22-1de8-46c2-be90-c31bfbcc6a14</v>
    <v>en-GB</v>
    <v>Map</v>
  </rv>
  <rv s="3">
    <v>50</v>
  </rv>
  <rv s="1">
    <fb>0.18262353633181699</fb>
    <v>23</v>
  </rv>
  <rv s="1">
    <fb>0.26100000000000001</fb>
    <v>23</v>
  </rv>
  <rv s="1">
    <fb>4.9279999732971203E-2</fb>
    <v>31</v>
  </rv>
  <rv s="1">
    <fb>3133123</fb>
    <v>24</v>
  </rv>
  <rv s="11">
    <v>#VALUE!</v>
    <v>123</v>
    <v>124</v>
    <v>Republic of Ireland</v>
    <v>19</v>
    <v>20</v>
    <v>Map</v>
    <v>21</v>
    <v>125</v>
    <v>en-GB</v>
    <v>77f28672-5669-4775-a58a-b62b17779010</v>
    <v>536870912</v>
    <v>1</v>
    <v>1070</v>
    <v>1071</v>
    <v>1072</v>
    <v>1073</v>
    <v>1074</v>
    <v>1075</v>
    <v>1076</v>
    <v>1077</v>
    <v>1078</v>
    <v>EUR</v>
    <v>Ireland, also known as the Republic of Ireland, is a country in north-western Europe consisting of 26 of the 32 counties of the island of Ireland. The capital and largest city is Dublin, on the eastern side of the island. Around 2.1 million of ...</v>
    <v>1079</v>
    <v>1080</v>
    <v>1081</v>
    <v>1082</v>
    <v>1083</v>
    <v>1084</v>
    <v>1085</v>
    <v>1086</v>
    <v>1087</v>
    <v>69</v>
    <v>1075</v>
    <v>1090</v>
    <v>1091</v>
    <v>1092</v>
    <v>1093</v>
    <v>1036</v>
    <v>1094</v>
    <v>Republic of Ireland</v>
    <v>Amhrán na bhFiann</v>
    <v>1095</v>
    <v>Poblacht na hÉireann</v>
    <v>1096</v>
    <v>1097</v>
    <v>1098</v>
    <v>1099</v>
    <v>212</v>
    <v>1065</v>
    <v>1100</v>
    <v>638</v>
    <v>1101</v>
    <v>1102</v>
    <v>1103</v>
    <v>1130</v>
    <v>1131</v>
    <v>1132</v>
    <v>1133</v>
    <v>Republic of Ireland</v>
    <v>1134</v>
    <v>mdp/vdpid/68</v>
  </rv>
  <rv s="0">
    <v>536870912</v>
    <v>Bulgaria</v>
    <v>74aa5012-510a-f5fb-6b80-bdb48e9f088c</v>
    <v>en-GB</v>
    <v>Map</v>
  </rv>
  <rv s="1">
    <fb>0.46250921149594704</fb>
    <v>23</v>
  </rv>
  <rv s="1">
    <fb>110993.60000000001</fb>
    <v>24</v>
  </rv>
  <rv s="1">
    <fb>31000</fb>
    <v>24</v>
  </rv>
  <rv s="1">
    <fb>8.9</fb>
    <v>25</v>
  </rv>
  <rv s="1">
    <fb>359</fb>
    <v>26</v>
  </rv>
  <rv s="0">
    <v>536870912</v>
    <v>Sofia</v>
    <v>eff4fcb8-c55d-2f4b-c72e-3fe0a1efe922</v>
    <v>en-GB</v>
    <v>Map</v>
  </rv>
  <rv s="1">
    <fb>41708.457999999999</fb>
    <v>24</v>
  </rv>
  <rv s="1">
    <fb>114.41839316035301</fb>
    <v>27</v>
  </rv>
  <rv s="1">
    <fb>3.1037294479677402E-2</fb>
    <v>23</v>
  </rv>
  <rv s="1">
    <fb>4708.9274575723102</fb>
    <v>24</v>
  </rv>
  <rv s="1">
    <fb>1.56</fb>
    <v>25</v>
  </rv>
  <rv s="1">
    <fb>0.35373986285665798</fb>
    <v>23</v>
  </rv>
  <rv s="1">
    <fb>71.045922522026899</fb>
    <v>28</v>
  </rv>
  <rv s="1">
    <fb>1.1100000000000001</fb>
    <v>29</v>
  </rv>
  <rv s="1">
    <fb>86000000000</fb>
    <v>30</v>
  </rv>
  <rv s="1">
    <fb>0.89333770000000001</fb>
    <v>23</v>
  </rv>
  <rv s="1">
    <fb>0.71030660000000001</fb>
    <v>23</v>
  </rv>
  <rv s="2">
    <v>16</v>
    <v>21</v>
    <v>127</v>
    <v>7</v>
    <v>0</v>
    <v>Image of Bulgaria</v>
  </rv>
  <rv s="1">
    <fb>5.9</fb>
    <v>28</v>
  </rv>
  <rv s="0">
    <v>805306368</v>
    <v>Rumen Radev (President)</v>
    <v>396c5d7f-9881-c4d9-cdcd-b74a3ea2c024</v>
    <v>en-GB</v>
    <v>Generic</v>
  </rv>
  <rv s="0">
    <v>805306368</v>
    <v>Iliana Iotova (Vice president)</v>
    <v>a785fd4e-7b51-e907-ba50-10ed795f0bc9</v>
    <v>en-GB</v>
    <v>Generic</v>
  </rv>
  <rv s="0">
    <v>805306368</v>
    <v>Nikolai Denkov (Prime minister)</v>
    <v>6d20f231-22eb-9590-d877-749e2072e3e0</v>
    <v>en-GB</v>
    <v>Generic</v>
  </rv>
  <rv s="3">
    <v>51</v>
  </rv>
  <rv s="4">
    <v>https://www.bing.com/search?q=bulgaria&amp;form=skydnc</v>
    <v>Learn more on Bing</v>
  </rv>
  <rv s="1">
    <fb>74.865853658536594</fb>
    <v>28</v>
  </rv>
  <rv s="1">
    <fb>8253250000</fb>
    <v>30</v>
  </rv>
  <rv s="1">
    <fb>10</fb>
    <v>28</v>
  </rv>
  <rv s="1">
    <fb>1.57</fb>
    <v>29</v>
  </rv>
  <rv s="3">
    <v>52</v>
  </rv>
  <rv s="1">
    <fb>0.47668267909999995</fb>
    <v>23</v>
  </rv>
  <rv s="1">
    <fb>4.0331999999999999</fb>
    <v>25</v>
  </rv>
  <rv s="1">
    <fb>6520000</fb>
    <v>24</v>
  </rv>
  <rv s="1">
    <fb>0.21299999999999999</fb>
    <v>23</v>
  </rv>
  <rv s="1">
    <fb>0.31900000000000001</fb>
    <v>23</v>
  </rv>
  <rv s="1">
    <fb>0.46600000000000003</fb>
    <v>23</v>
  </rv>
  <rv s="1">
    <fb>5.7000000000000002E-2</fb>
    <v>23</v>
  </rv>
  <rv s="1">
    <fb>0.11</fb>
    <v>23</v>
  </rv>
  <rv s="1">
    <fb>0.154</fb>
    <v>23</v>
  </rv>
  <rv s="1">
    <fb>0.55367000579834003</fb>
    <v>23</v>
  </rv>
  <rv s="0">
    <v>536870912</v>
    <v>Blagoevgrad Province</v>
    <v>8ded25ce-e3d4-642b-4889-064c7d724958</v>
    <v>en-GB</v>
    <v>Map</v>
  </rv>
  <rv s="0">
    <v>536870912</v>
    <v>Burgas Province</v>
    <v>443f974a-4bfb-2414-7bd3-b175c0b45f0f</v>
    <v>en-GB</v>
    <v>Map</v>
  </rv>
  <rv s="0">
    <v>536870912</v>
    <v>Dobrich Province</v>
    <v>a177d832-8845-23a6-ed1b-d497c6b9cf4a</v>
    <v>en-GB</v>
    <v>Map</v>
  </rv>
  <rv s="0">
    <v>536870912</v>
    <v>Plovdiv Province</v>
    <v>3672cc48-23a5-9f46-35a5-2f4185be4c98</v>
    <v>en-GB</v>
    <v>Map</v>
  </rv>
  <rv s="0">
    <v>536870912</v>
    <v>Gabrovo Province</v>
    <v>b6427aae-cd44-0105-2cc8-0d73897a7540</v>
    <v>en-GB</v>
    <v>Map</v>
  </rv>
  <rv s="0">
    <v>536870912</v>
    <v>Haskovo Province</v>
    <v>73ca7e64-5786-bcc7-1823-082cb9bc65c8</v>
    <v>en-GB</v>
    <v>Map</v>
  </rv>
  <rv s="0">
    <v>536870912</v>
    <v>Yambol Province</v>
    <v>20ed6940-66fe-8c50-1220-448f9d1ade32</v>
    <v>en-GB</v>
    <v>Map</v>
  </rv>
  <rv s="0">
    <v>536870912</v>
    <v>Kardzhali Province</v>
    <v>10e9ee5b-d5f8-c267-0f19-b1877cd3e63d</v>
    <v>en-GB</v>
    <v>Map</v>
  </rv>
  <rv s="0">
    <v>536870912</v>
    <v>Kyustendil Province</v>
    <v>b8088648-e27e-1024-b371-6f0516f14c38</v>
    <v>en-GB</v>
    <v>Map</v>
  </rv>
  <rv s="0">
    <v>536870912</v>
    <v>Lovech Province</v>
    <v>10897c71-c602-548d-e1ce-86c199b79bb6</v>
    <v>en-GB</v>
    <v>Map</v>
  </rv>
  <rv s="0">
    <v>536870912</v>
    <v>Montana Province</v>
    <v>92b12c75-9dc1-0ddf-69ec-07e25c3c0a8f</v>
    <v>en-GB</v>
    <v>Map</v>
  </rv>
  <rv s="0">
    <v>536870912</v>
    <v>Pazardzhik Province</v>
    <v>5067ddd2-5707-31e6-be8c-4d0fae0660c4</v>
    <v>en-GB</v>
    <v>Map</v>
  </rv>
  <rv s="0">
    <v>536870912</v>
    <v>Pernik Province</v>
    <v>748a63df-9088-53cb-34a6-116048f6f4fa</v>
    <v>en-GB</v>
    <v>Map</v>
  </rv>
  <rv s="0">
    <v>536870912</v>
    <v>Pleven Province</v>
    <v>2c5af5f6-f2e0-3529-006b-ae9a4c18039d</v>
    <v>en-GB</v>
    <v>Map</v>
  </rv>
  <rv s="0">
    <v>536870912</v>
    <v>Razgrad Province</v>
    <v>065054e4-f056-8fd0-c87d-68e9162a8538</v>
    <v>en-GB</v>
    <v>Map</v>
  </rv>
  <rv s="0">
    <v>536870912</v>
    <v>Ruse Province</v>
    <v>6cd2a7d9-8d1b-df19-74fa-b264c310496e</v>
    <v>en-GB</v>
    <v>Map</v>
  </rv>
  <rv s="0">
    <v>536870912</v>
    <v>Silistra Province</v>
    <v>c855225a-7895-b5f3-db5a-626bacb9ef04</v>
    <v>en-GB</v>
    <v>Map</v>
  </rv>
  <rv s="0">
    <v>536870912</v>
    <v>Sliven Province</v>
    <v>68405c86-93bf-0229-64d7-e6223de1e273</v>
    <v>en-GB</v>
    <v>Map</v>
  </rv>
  <rv s="0">
    <v>536870912</v>
    <v>Smolyan Province</v>
    <v>e5466c10-8f55-bb4b-b4e5-846fd3141d53</v>
    <v>en-GB</v>
    <v>Map</v>
  </rv>
  <rv s="0">
    <v>536870912</v>
    <v>Sofia City Province</v>
    <v>3c8166aa-96fc-06d8-0611-6990b84abb0c</v>
    <v>en-GB</v>
    <v>Map</v>
  </rv>
  <rv s="0">
    <v>536870912</v>
    <v>Sofia Province</v>
    <v>1ba90f10-4ca5-a6b7-f231-146d244f1507</v>
    <v>en-GB</v>
    <v>Map</v>
  </rv>
  <rv s="0">
    <v>536870912</v>
    <v>Stara Zagora Province</v>
    <v>ced6a914-c48d-45c7-2608-77a1a7fa7bda</v>
    <v>en-GB</v>
    <v>Map</v>
  </rv>
  <rv s="0">
    <v>536870912</v>
    <v>Shumen Province</v>
    <v>2c972deb-3356-dfe3-6548-f973a0f8129e</v>
    <v>en-GB</v>
    <v>Map</v>
  </rv>
  <rv s="0">
    <v>536870912</v>
    <v>Targovishte Province</v>
    <v>27838f32-dfc0-28d2-2853-7cdfd4bde6f3</v>
    <v>en-GB</v>
    <v>Map</v>
  </rv>
  <rv s="0">
    <v>536870912</v>
    <v>Varna Province</v>
    <v>1101bd86-143c-c8e8-99ed-e537e115ba15</v>
    <v>en-GB</v>
    <v>Map</v>
  </rv>
  <rv s="0">
    <v>536870912</v>
    <v>Veliko Tarnovo Province</v>
    <v>9ba20876-be15-7cca-a266-62f9ac350794</v>
    <v>en-GB</v>
    <v>Map</v>
  </rv>
  <rv s="0">
    <v>536870912</v>
    <v>Vidin Province</v>
    <v>58ad5cc4-961c-e18e-b38c-0893863b3909</v>
    <v>en-GB</v>
    <v>Map</v>
  </rv>
  <rv s="0">
    <v>536870912</v>
    <v>Vratsa Province</v>
    <v>35d2895e-dc89-328c-f81d-699b8afc39d0</v>
    <v>en-GB</v>
    <v>Map</v>
  </rv>
  <rv s="3">
    <v>53</v>
  </rv>
  <rv s="1">
    <fb>0.20182262961313399</fb>
    <v>23</v>
  </rv>
  <rv s="1">
    <fb>0.28300000000000003</fb>
    <v>23</v>
  </rv>
  <rv s="1">
    <fb>4.3400001525878897E-2</fb>
    <v>31</v>
  </rv>
  <rv s="1">
    <fb>5256027</fb>
    <v>24</v>
  </rv>
  <rv s="6">
    <v>#VALUE!</v>
    <v>131</v>
    <v>37</v>
    <v>Bulgaria</v>
    <v>19</v>
    <v>20</v>
    <v>Map</v>
    <v>21</v>
    <v>132</v>
    <v>en-GB</v>
    <v>74aa5012-510a-f5fb-6b80-bdb48e9f088c</v>
    <v>536870912</v>
    <v>1</v>
    <v>BG</v>
    <v>1137</v>
    <v>1138</v>
    <v>1139</v>
    <v>1140</v>
    <v>1141</v>
    <v>1142</v>
    <v>1143</v>
    <v>1144</v>
    <v>1145</v>
    <v>BGN</v>
    <v>Bulgaria, officially the Republic of Bulgaria, is a country in Southeast Europe. Located west of the Black Sea and south of the Danube river, Bulgaria is bordered by Greece and Turkey to the south, Serbia and North Macedonia to the west, and ...</v>
    <v>1146</v>
    <v>1147</v>
    <v>1148</v>
    <v>1149</v>
    <v>1150</v>
    <v>1151</v>
    <v>1152</v>
    <v>1153</v>
    <v>1154</v>
    <v>1155</v>
    <v>1142</v>
    <v>1159</v>
    <v>1160</v>
    <v>1161</v>
    <v>1162</v>
    <v>1163</v>
    <v>1164</v>
    <v>Bulgaria</v>
    <v>Mila Rodino</v>
    <v>1165</v>
    <v>Bulharská republika</v>
    <v>1166</v>
    <v>1167</v>
    <v>1168</v>
    <v>1169</v>
    <v>1170</v>
    <v>1171</v>
    <v>269</v>
    <v>1172</v>
    <v>1173</v>
    <v>1174</v>
    <v>1175</v>
    <v>1204</v>
    <v>1205</v>
    <v>1206</v>
    <v>1207</v>
    <v>Bulgaria</v>
    <v>1208</v>
    <v>mdp/vdpid/35</v>
  </rv>
  <rv s="0">
    <v>536870912</v>
    <v>Belgium</v>
    <v>ac5bcc34-e1cd-2e76-9d31-fb1be1159a5e</v>
    <v>en-GB</v>
    <v>Map</v>
  </rv>
  <rv s="1">
    <fb>0.44610305443465298</fb>
    <v>23</v>
  </rv>
  <rv s="1">
    <fb>30688</fb>
    <v>24</v>
  </rv>
  <rv s="1">
    <fb>32000</fb>
    <v>24</v>
  </rv>
  <rv s="1">
    <fb>10.3</fb>
    <v>25</v>
  </rv>
  <rv s="1">
    <fb>32</fb>
    <v>26</v>
  </rv>
  <rv s="0">
    <v>536870912</v>
    <v>Brussels</v>
    <v>95e13b04-adba-5f35-d2c5-f828990ca1fd</v>
    <v>en-GB</v>
    <v>Map</v>
  </rv>
  <rv s="1">
    <fb>96889.474000000002</fb>
    <v>24</v>
  </rv>
  <rv s="1">
    <fb>117.11045718797099</fb>
    <v>27</v>
  </rv>
  <rv s="1">
    <fb>1.43681956996435E-2</fb>
    <v>23</v>
  </rv>
  <rv s="1">
    <fb>7709.1230778824702</fb>
    <v>24</v>
  </rv>
  <rv s="1">
    <fb>1.62</fb>
    <v>25</v>
  </rv>
  <rv s="1">
    <fb>0.22583884638555801</fb>
    <v>23</v>
  </rv>
  <rv s="1">
    <fb>75.870784353682396</fb>
    <v>28</v>
  </rv>
  <rv s="1">
    <fb>1.43</fb>
    <v>29</v>
  </rv>
  <rv s="1">
    <fb>529606710418.03802</fb>
    <v>30</v>
  </rv>
  <rv s="1">
    <fb>1.0390557</fb>
    <v>23</v>
  </rv>
  <rv s="1">
    <fb>0.79661730000000008</fb>
    <v>23</v>
  </rv>
  <rv s="2">
    <v>17</v>
    <v>21</v>
    <v>134</v>
    <v>7</v>
    <v>0</v>
    <v>Image of Belgium</v>
  </rv>
  <rv s="1">
    <fb>2.9</fb>
    <v>28</v>
  </rv>
  <rv s="0">
    <v>536870912</v>
    <v>Antwerp</v>
    <v>f4f8ed05-34c5-5e62-51e0-b59ae08f8127</v>
    <v>en-GB</v>
    <v>Map</v>
  </rv>
  <rv s="0">
    <v>805306368</v>
    <v>Philippe I of Belgium (Monarch)</v>
    <v>a665fab7-fb7f-7057-7ae8-bfd895ec6e4d</v>
    <v>en-GB</v>
    <v>Generic</v>
  </rv>
  <rv s="0">
    <v>805306368</v>
    <v>Alexander De Croo (Prime minister)</v>
    <v>c1428e90-a850-b761-4372-6e7c0b893486</v>
    <v>en-GB</v>
    <v>Generic</v>
  </rv>
  <rv s="3">
    <v>54</v>
  </rv>
  <rv s="4">
    <v>https://www.bing.com/search?q=belgium&amp;form=skydnc</v>
    <v>Learn more on Bing</v>
  </rv>
  <rv s="1">
    <fb>81.595121951219497</fb>
    <v>28</v>
  </rv>
  <rv s="1">
    <fb>321093542983.70203</fb>
    <v>30</v>
  </rv>
  <rv s="1">
    <fb>10.31</fb>
    <v>29</v>
  </rv>
  <rv s="3">
    <v>55</v>
  </rv>
  <rv s="1">
    <fb>0.17567192210000002</fb>
    <v>23</v>
  </rv>
  <rv s="1">
    <fb>3.0709</fb>
    <v>25</v>
  </rv>
  <rv s="1">
    <fb>11592952</fb>
    <v>24</v>
  </rv>
  <rv s="1">
    <fb>0.22699999999999998</fb>
    <v>23</v>
  </rv>
  <rv s="1">
    <fb>0.36299999999999999</fb>
    <v>23</v>
  </rv>
  <rv s="1">
    <fb>3.3000000000000002E-2</fb>
    <v>23</v>
  </rv>
  <rv s="1">
    <fb>8.6999999999999994E-2</fb>
    <v>23</v>
  </rv>
  <rv s="1">
    <fb>0.14199999999999999</fb>
    <v>23</v>
  </rv>
  <rv s="1">
    <fb>0.18100000000000002</fb>
    <v>23</v>
  </rv>
  <rv s="1">
    <fb>0.53562000274658206</fb>
    <v>23</v>
  </rv>
  <rv s="0">
    <v>536870912</v>
    <v>Flemish Region</v>
    <v>f250b992-acb5-d7d5-db4f-47fb684176fd</v>
    <v>en-GB</v>
    <v>Map</v>
  </rv>
  <rv s="0">
    <v>536870912</v>
    <v>Brussels</v>
    <v>f77206fd-fe4f-6c8e-5588-1d0651b151ea</v>
    <v>en-GB</v>
    <v>Map</v>
  </rv>
  <rv s="0">
    <v>536870912</v>
    <v>Wallonia</v>
    <v>077dc74d-75df-1a0d-c05f-5dc9a9747925</v>
    <v>en-GB</v>
    <v>Map</v>
  </rv>
  <rv s="3">
    <v>56</v>
  </rv>
  <rv s="1">
    <fb>0.23994106172459101</fb>
    <v>23</v>
  </rv>
  <rv s="1">
    <fb>0.55399999999999994</fb>
    <v>23</v>
  </rv>
  <rv s="1">
    <fb>5.5890002250671394E-2</fb>
    <v>31</v>
  </rv>
  <rv s="1">
    <fb>11259082</fb>
    <v>24</v>
  </rv>
  <rv s="6">
    <v>#VALUE!</v>
    <v>137</v>
    <v>37</v>
    <v>Belgium</v>
    <v>19</v>
    <v>20</v>
    <v>Map</v>
    <v>21</v>
    <v>38</v>
    <v>en-GB</v>
    <v>ac5bcc34-e1cd-2e76-9d31-fb1be1159a5e</v>
    <v>536870912</v>
    <v>1</v>
    <v>BE</v>
    <v>1211</v>
    <v>1212</v>
    <v>1213</v>
    <v>1214</v>
    <v>1215</v>
    <v>1216</v>
    <v>1217</v>
    <v>1218</v>
    <v>1219</v>
    <v>BEF</v>
    <v>Belgium, officially the Kingdom of Belgium, is a country in Northwestern Europe. The country is bordered by the Netherlands to the north, Germany to the east, Luxembourg to the southeast, France to the south, and the North Sea to the west. It ...</v>
    <v>1220</v>
    <v>1221</v>
    <v>1222</v>
    <v>1223</v>
    <v>1224</v>
    <v>1225</v>
    <v>1226</v>
    <v>1227</v>
    <v>1228</v>
    <v>1229</v>
    <v>1230</v>
    <v>1233</v>
    <v>1234</v>
    <v>1235</v>
    <v>1236</v>
    <v>1036</v>
    <v>1237</v>
    <v>Belgium</v>
    <v>La Brabançonne</v>
    <v>1238</v>
    <v>Königreich Belgien</v>
    <v>1239</v>
    <v>1240</v>
    <v>1241</v>
    <v>1242</v>
    <v>30</v>
    <v>1243</v>
    <v>1244</v>
    <v>1245</v>
    <v>1246</v>
    <v>1247</v>
    <v>1248</v>
    <v>1252</v>
    <v>1253</v>
    <v>1254</v>
    <v>1255</v>
    <v>Belgium</v>
    <v>1256</v>
    <v>mdp/vdpid/21</v>
  </rv>
  <rv s="0">
    <v>536870912</v>
    <v>Estonia</v>
    <v>f0376b26-dffc-a05d-34b7-ffeabc3bf31b</v>
    <v>en-GB</v>
    <v>Map</v>
  </rv>
  <rv s="1">
    <fb>0.23073383942949199</fb>
    <v>23</v>
  </rv>
  <rv s="1">
    <fb>45339</fb>
    <v>24</v>
  </rv>
  <rv s="1">
    <fb>10.9</fb>
    <v>25</v>
  </rv>
  <rv s="1">
    <fb>372</fb>
    <v>26</v>
  </rv>
  <rv s="0">
    <v>536870912</v>
    <v>Tallinn</v>
    <v>1448d438-3d52-297f-67c5-9331c9a18778</v>
    <v>en-GB</v>
    <v>Map</v>
  </rv>
  <rv s="1">
    <fb>16589.508000000002</fb>
    <v>24</v>
  </rv>
  <rv s="1">
    <fb>122.14231282148999</fb>
    <v>27</v>
  </rv>
  <rv s="1">
    <fb>2.27725931243518E-2</fb>
    <v>23</v>
  </rv>
  <rv s="1">
    <fb>6732.3674731561096</fb>
    <v>24</v>
  </rv>
  <rv s="1">
    <fb>0.513365561917702</fb>
    <v>23</v>
  </rv>
  <rv s="1">
    <fb>13.0562153357344</fb>
    <v>28</v>
  </rv>
  <rv s="1">
    <fb>1.1399999999999999</fb>
    <v>29</v>
  </rv>
  <rv s="1">
    <fb>31386949981.236</fb>
    <v>30</v>
  </rv>
  <rv s="1">
    <fb>0.97230170000000005</fb>
    <v>23</v>
  </rv>
  <rv s="1">
    <fb>0.69635029999999998</fb>
    <v>23</v>
  </rv>
  <rv s="2">
    <v>18</v>
    <v>21</v>
    <v>139</v>
    <v>7</v>
    <v>0</v>
    <v>Image of Estonia</v>
  </rv>
  <rv s="1">
    <fb>2.1</fb>
    <v>28</v>
  </rv>
  <rv s="0">
    <v>805306368</v>
    <v>Alar Karis (President)</v>
    <v>251674b1-460d-4f40-d85e-31a525f034fa</v>
    <v>en-GB</v>
    <v>Generic</v>
  </rv>
  <rv s="0">
    <v>805306368</v>
    <v>Kaja Kallas (Prime minister)</v>
    <v>fc77b338-6404-472a-0f72-deb23d9c3575</v>
    <v>en-GB</v>
    <v>Generic</v>
  </rv>
  <rv s="3">
    <v>57</v>
  </rv>
  <rv s="4">
    <v>https://www.bing.com/search?q=estonia&amp;form=skydnc</v>
    <v>Learn more on Bing</v>
  </rv>
  <rv s="1">
    <fb>78.243902439024396</fb>
    <v>28</v>
  </rv>
  <rv s="1">
    <fb>9</fb>
    <v>28</v>
  </rv>
  <rv s="1">
    <fb>3.14</fb>
    <v>29</v>
  </rv>
  <rv s="3">
    <v>58</v>
  </rv>
  <rv s="1">
    <fb>0.22772006980000001</fb>
    <v>23</v>
  </rv>
  <rv s="1">
    <fb>4.4832999999999998</fb>
    <v>25</v>
  </rv>
  <rv s="1">
    <fb>1330932</fb>
    <v>24</v>
  </rv>
  <rv s="1">
    <fb>0.23699999999999999</fb>
    <v>23</v>
  </rv>
  <rv s="1">
    <fb>0.38400000000000001</fb>
    <v>23</v>
  </rv>
  <rv s="1">
    <fb>8.1000000000000003E-2</fb>
    <v>23</v>
  </rv>
  <rv s="1">
    <fb>0.128</fb>
    <v>23</v>
  </rv>
  <rv s="1">
    <fb>0.17</fb>
    <v>23</v>
  </rv>
  <rv s="1">
    <fb>0.63560001373290997</fb>
    <v>23</v>
  </rv>
  <rv s="0">
    <v>536870912</v>
    <v>Ida-Viru County</v>
    <v>f8750387-e5f1-ce49-0018-9e85739082a1</v>
    <v>en-GB</v>
    <v>Map</v>
  </rv>
  <rv s="0">
    <v>536870912</v>
    <v>Jõgeva County</v>
    <v>b993b493-5f0b-e4b2-a04c-744fa8db72fd</v>
    <v>en-GB</v>
    <v>Map</v>
  </rv>
  <rv s="0">
    <v>536870912</v>
    <v>Järva County</v>
    <v>e0f572f5-55d7-7ad7-0c19-7f07a1550540</v>
    <v>en-GB</v>
    <v>Map</v>
  </rv>
  <rv s="0">
    <v>536870912</v>
    <v>Lääne-Viru County</v>
    <v>10d22dab-77a4-3f43-cc0f-f83d19e135a1</v>
    <v>en-GB</v>
    <v>Map</v>
  </rv>
  <rv s="0">
    <v>536870912</v>
    <v>Pärnu County</v>
    <v>1a253dbb-6c2c-1b47-b861-898d0c9f2eab</v>
    <v>en-GB</v>
    <v>Map</v>
  </rv>
  <rv s="0">
    <v>536870912</v>
    <v>Rapla County</v>
    <v>5558401d-0270-4148-76a2-427cc456e7a6</v>
    <v>en-GB</v>
    <v>Map</v>
  </rv>
  <rv s="0">
    <v>536870912</v>
    <v>Saare County</v>
    <v>c392c03e-8580-f106-7afd-cbd448ed8908</v>
    <v>en-GB</v>
    <v>Map</v>
  </rv>
  <rv s="0">
    <v>536870912</v>
    <v>Tartu County</v>
    <v>dbbb421a-7ad6-3849-ad40-56c296bf0934</v>
    <v>en-GB</v>
    <v>Map</v>
  </rv>
  <rv s="0">
    <v>536870912</v>
    <v>Valga County</v>
    <v>047260a8-5172-08c2-e79b-c1e7a3af92f5</v>
    <v>en-GB</v>
    <v>Map</v>
  </rv>
  <rv s="0">
    <v>536870912</v>
    <v>Viljandi County</v>
    <v>311e5af3-3de1-11b4-f8c4-a831bbb9981f</v>
    <v>en-GB</v>
    <v>Map</v>
  </rv>
  <rv s="0">
    <v>536870912</v>
    <v>Võru County</v>
    <v>45ee177e-bcdf-d7f7-5bb0-50650c8501cd</v>
    <v>en-GB</v>
    <v>Map</v>
  </rv>
  <rv s="0">
    <v>536870912</v>
    <v>Harju County</v>
    <v>2a1d336d-1b4c-4335-a392-b90039c6c8fa</v>
    <v>en-GB</v>
    <v>Map</v>
  </rv>
  <rv s="0">
    <v>536870912</v>
    <v>Hiiu County</v>
    <v>a63657c7-4c2f-dc2c-682c-a06b44680e7d</v>
    <v>en-GB</v>
    <v>Map</v>
  </rv>
  <rv s="3">
    <v>59</v>
  </rv>
  <rv s="1">
    <fb>0.20875750801183598</fb>
    <v>23</v>
  </rv>
  <rv s="1">
    <fb>0.47799999999999998</fb>
    <v>23</v>
  </rv>
  <rv s="1">
    <fb>5.1149997711181595E-2</fb>
    <v>31</v>
  </rv>
  <rv s="1">
    <fb>916024</fb>
    <v>24</v>
  </rv>
  <rv s="12">
    <v>#VALUE!</v>
    <v>142</v>
    <v>143</v>
    <v>Estonia</v>
    <v>19</v>
    <v>20</v>
    <v>Map</v>
    <v>21</v>
    <v>144</v>
    <v>en-GB</v>
    <v>f0376b26-dffc-a05d-34b7-ffeabc3bf31b</v>
    <v>536870912</v>
    <v>1</v>
    <v>EE</v>
    <v>1259</v>
    <v>1260</v>
    <v>772</v>
    <v>1261</v>
    <v>1262</v>
    <v>1263</v>
    <v>1264</v>
    <v>1265</v>
    <v>1266</v>
    <v>EEK</v>
    <v>Estonia, officially the Republic of Estonia, is a country by the Baltic Sea in Northern Europe. It is bordered to the north by the Gulf of Finland across from Finland, to the west by the sea across from Sweden, to the south by Latvia, and to the ...</v>
    <v>1267</v>
    <v>1022</v>
    <v>1268</v>
    <v>1269</v>
    <v>1270</v>
    <v>1271</v>
    <v>1272</v>
    <v>1273</v>
    <v>1274</v>
    <v>1275</v>
    <v>1263</v>
    <v>1278</v>
    <v>1279</v>
    <v>1280</v>
    <v>1281</v>
    <v>1282</v>
    <v>Estonia</v>
    <v>Mu isamaa, mu õnn ja rõõm</v>
    <v>1283</v>
    <v>Eesti Vabariik</v>
    <v>1284</v>
    <v>1285</v>
    <v>1286</v>
    <v>1287</v>
    <v>332</v>
    <v>1288</v>
    <v>637</v>
    <v>1289</v>
    <v>1290</v>
    <v>1291</v>
    <v>1292</v>
    <v>1306</v>
    <v>1307</v>
    <v>1308</v>
    <v>1309</v>
    <v>Estonia</v>
    <v>1310</v>
    <v>mdp/vdpid/70</v>
  </rv>
  <rv s="0">
    <v>536870912</v>
    <v>Czech Republic</v>
    <v>fad646aa-8363-3101-5672-40c77f3e5f2e</v>
    <v>en-GB</v>
    <v>Map</v>
  </rv>
  <rv s="1">
    <fb>0.45182595182595198</fb>
    <v>23</v>
  </rv>
  <rv s="1">
    <fb>78866</fb>
    <v>24</v>
  </rv>
  <rv s="1">
    <fb>23000</fb>
    <v>24</v>
  </rv>
  <rv s="1">
    <fb>10.7</fb>
    <v>25</v>
  </rv>
  <rv s="1">
    <fb>420</fb>
    <v>26</v>
  </rv>
  <rv s="0">
    <v>536870912</v>
    <v>Prague</v>
    <v>a3446df9-1e81-03b1-d08c-0593eead811a</v>
    <v>en-GB</v>
    <v>Map</v>
  </rv>
  <rv s="1">
    <fb>102217.625</fb>
    <v>24</v>
  </rv>
  <rv s="1">
    <fb>116.47554201756</fb>
    <v>27</v>
  </rv>
  <rv s="1">
    <fb>2.8478759591804698E-2</fb>
    <v>23</v>
  </rv>
  <rv s="1">
    <fb>6258.8910370365902</fb>
    <v>24</v>
  </rv>
  <rv s="1">
    <fb>1.69</fb>
    <v>25</v>
  </rv>
  <rv s="1">
    <fb>0.34563584563584598</fb>
    <v>23</v>
  </rv>
  <rv s="1">
    <fb>77.734587058078404</fb>
    <v>28</v>
  </rv>
  <rv s="1">
    <fb>1.17</fb>
    <v>29</v>
  </rv>
  <rv s="1">
    <fb>246489245494.88199</fb>
    <v>30</v>
  </rv>
  <rv s="1">
    <fb>1.0067098999999999</fb>
    <v>23</v>
  </rv>
  <rv s="1">
    <fb>0.64078689999999994</fb>
    <v>23</v>
  </rv>
  <rv s="2">
    <v>19</v>
    <v>21</v>
    <v>146</v>
    <v>7</v>
    <v>0</v>
    <v>Image of Czech Republic</v>
  </rv>
  <rv s="1">
    <fb>2.7</fb>
    <v>28</v>
  </rv>
  <rv s="0">
    <v>805306368</v>
    <v>Petr Pavel (President)</v>
    <v>d133c401-15a5-39bf-10bf-1972348f28d4</v>
    <v>en-GB</v>
    <v>Generic</v>
  </rv>
  <rv s="0">
    <v>805306368</v>
    <v>Petr Fiala (Prime minister)</v>
    <v>94c5e109-309a-4d02-82a1-0a375d38ebb6</v>
    <v>en-GB</v>
    <v>Generic</v>
  </rv>
  <rv s="3">
    <v>60</v>
  </rv>
  <rv s="4">
    <v>https://www.bing.com/search?q=czech+republic&amp;form=skydnc</v>
    <v>Learn more on Bing</v>
  </rv>
  <rv s="1">
    <fb>78.978048780487796</fb>
    <v>28</v>
  </rv>
  <rv s="1">
    <fb>40912350000</fb>
    <v>30</v>
  </rv>
  <rv s="1">
    <fb>3</fb>
    <v>29</v>
  </rv>
  <rv s="3">
    <v>61</v>
  </rv>
  <rv s="1">
    <fb>0.14828394619999999</fb>
    <v>23</v>
  </rv>
  <rv s="1">
    <fb>4.1208</fb>
    <v>25</v>
  </rv>
  <rv s="1">
    <fb>10505772</fb>
    <v>24</v>
  </rv>
  <rv s="1">
    <fb>0.215</fb>
    <v>23</v>
  </rv>
  <rv s="1">
    <fb>0.35399999999999998</fb>
    <v>23</v>
  </rv>
  <rv s="1">
    <fb>4.2000000000000003E-2</fb>
    <v>23</v>
  </rv>
  <rv s="1">
    <fb>0.10199999999999999</fb>
    <v>23</v>
  </rv>
  <rv s="1">
    <fb>0.14699999999999999</fb>
    <v>23</v>
  </rv>
  <rv s="1">
    <fb>0.17699999999999999</fb>
    <v>23</v>
  </rv>
  <rv s="1">
    <fb>0.605589981079102</fb>
    <v>23</v>
  </rv>
  <rv s="0">
    <v>536870912</v>
    <v>Central Bohemian Region</v>
    <v>ba7fad13-77f9-9e97-9d42-e1e8295655c9</v>
    <v>en-GB</v>
    <v>Map</v>
  </rv>
  <rv s="0">
    <v>536870912</v>
    <v>South Bohemian Region</v>
    <v>e1b81e0a-e323-e2f6-46dc-bf29cce19523</v>
    <v>en-GB</v>
    <v>Map</v>
  </rv>
  <rv s="0">
    <v>536870912</v>
    <v>Karlovy Vary Region</v>
    <v>43142966-7706-2e9b-d11a-5fb45ba79b0e</v>
    <v>en-GB</v>
    <v>Map</v>
  </rv>
  <rv s="0">
    <v>536870912</v>
    <v>Ústí nad Labem Region</v>
    <v>84ac999f-4fcf-08c7-ad6a-b627b78df13a</v>
    <v>en-GB</v>
    <v>Map</v>
  </rv>
  <rv s="0">
    <v>536870912</v>
    <v>South Moravian Region</v>
    <v>8ce5cb2e-b8b6-fb00-088c-dcd2e5614ed6</v>
    <v>en-GB</v>
    <v>Map</v>
  </rv>
  <rv s="0">
    <v>536870912</v>
    <v>Moravian-Silesian Region</v>
    <v>c6f2f307-fba5-fed4-dfa8-03cfa173dfc7</v>
    <v>en-GB</v>
    <v>Map</v>
  </rv>
  <rv s="3">
    <v>62</v>
  </rv>
  <rv s="1">
    <fb>0.14886478136042899</fb>
    <v>23</v>
  </rv>
  <rv s="1">
    <fb>0.46100000000000002</fb>
    <v>23</v>
  </rv>
  <rv s="1">
    <fb>1.9329999685287501E-2</fb>
    <v>31</v>
  </rv>
  <rv s="1">
    <fb>7887156</fb>
    <v>24</v>
  </rv>
  <rv s="6">
    <v>#VALUE!</v>
    <v>149</v>
    <v>37</v>
    <v>Czech Republic</v>
    <v>19</v>
    <v>20</v>
    <v>Map</v>
    <v>21</v>
    <v>150</v>
    <v>en-GB</v>
    <v>fad646aa-8363-3101-5672-40c77f3e5f2e</v>
    <v>536870912</v>
    <v>1</v>
    <v>CZ</v>
    <v>1313</v>
    <v>1314</v>
    <v>1315</v>
    <v>1316</v>
    <v>1317</v>
    <v>1318</v>
    <v>1319</v>
    <v>1320</v>
    <v>1321</v>
    <v>CZK</v>
    <v>The Czech Republic, also known as Czechia, is a landlocked country in Central Europe. Historically known as Bohemia, it is bordered by Austria to the south, Germany to the west, Poland to the northeast, and Slovakia to the southeast. The Czech ...</v>
    <v>1322</v>
    <v>1323</v>
    <v>1324</v>
    <v>1325</v>
    <v>1326</v>
    <v>1327</v>
    <v>1328</v>
    <v>1329</v>
    <v>1330</v>
    <v>1331</v>
    <v>1318</v>
    <v>1334</v>
    <v>1335</v>
    <v>1336</v>
    <v>1337</v>
    <v>205</v>
    <v>1338</v>
    <v>Czech Republic</v>
    <v>Kde domov můj</v>
    <v>1339</v>
    <v>Česká republika</v>
    <v>1340</v>
    <v>1341</v>
    <v>1342</v>
    <v>1099</v>
    <v>1343</v>
    <v>1344</v>
    <v>1345</v>
    <v>1346</v>
    <v>1347</v>
    <v>1348</v>
    <v>1349</v>
    <v>1356</v>
    <v>1357</v>
    <v>1358</v>
    <v>1359</v>
    <v>Czech Republic</v>
    <v>1360</v>
    <v>mdp/vdpid/75</v>
  </rv>
  <rv s="0">
    <v>536870912</v>
    <v>Luxembourg</v>
    <v>18da5ef5-2f6b-6dda-3140-08391acd669a</v>
    <v>en-GB</v>
    <v>Map</v>
  </rv>
  <rv s="1">
    <fb>0.53711935914593001</fb>
    <v>23</v>
  </rv>
  <rv s="1">
    <fb>2586.36</fb>
    <v>24</v>
  </rv>
  <rv s="1">
    <fb>352</fb>
    <v>26</v>
  </rv>
  <rv s="0">
    <v>536870912</v>
    <v>Luxembourg City</v>
    <v>387ae05a-dd15-f01c-07b2-097158a060ba</v>
    <v>en-GB</v>
    <v>Map</v>
  </rv>
  <rv s="1">
    <fb>8987.8169999999991</fb>
    <v>24</v>
  </rv>
  <rv s="1">
    <fb>115.087815087815</fb>
    <v>27</v>
  </rv>
  <rv s="1">
    <fb>1.7433207565384301E-2</fb>
    <v>23</v>
  </rv>
  <rv s="1">
    <fb>13914.6784488756</fb>
    <v>24</v>
  </rv>
  <rv s="1">
    <fb>1.37</fb>
    <v>25</v>
  </rv>
  <rv s="1">
    <fb>0.35679011089811602</fb>
    <v>23</v>
  </rv>
  <rv s="1">
    <fb>80.562295207665002</fb>
    <v>28</v>
  </rv>
  <rv s="1">
    <fb>1.19</fb>
    <v>29</v>
  </rv>
  <rv s="1">
    <fb>71104919108.141098</fb>
    <v>30</v>
  </rv>
  <rv s="1">
    <fb>1.0228595</fb>
    <v>23</v>
  </rv>
  <rv s="1">
    <fb>0.19151769999999999</fb>
    <v>23</v>
  </rv>
  <rv s="2">
    <v>20</v>
    <v>21</v>
    <v>152</v>
    <v>7</v>
    <v>0</v>
    <v>Image of Luxembourg</v>
  </rv>
  <rv s="0">
    <v>805306368</v>
    <v>Xavier Bettel (Prime minister)</v>
    <v>d991448c-bb7b-59d9-24b6-06461041bb47</v>
    <v>en-GB</v>
    <v>Generic</v>
  </rv>
  <rv s="3">
    <v>63</v>
  </rv>
  <rv s="4">
    <v>https://www.bing.com/search?q=luxembourg&amp;form=skydnc</v>
    <v>Learn more on Bing</v>
  </rv>
  <rv s="1">
    <fb>82.095121951219497</fb>
    <v>28</v>
  </rv>
  <rv s="1">
    <fb>44233610000</fb>
    <v>30</v>
  </rv>
  <rv s="1">
    <fb>13.05</fb>
    <v>29</v>
  </rv>
  <rv s="3">
    <v>64</v>
  </rv>
  <rv s="1">
    <fb>0.1064453761</fb>
    <v>23</v>
  </rv>
  <rv s="1">
    <fb>3.0089999999999999</fb>
    <v>25</v>
  </rv>
  <rv s="1">
    <fb>640064</fb>
    <v>24</v>
  </rv>
  <rv s="1">
    <fb>0.25800000000000001</fb>
    <v>23</v>
  </rv>
  <rv s="1">
    <fb>0.41399999999999998</fb>
    <v>23</v>
  </rv>
  <rv s="1">
    <fb>6.5000000000000002E-2</fb>
    <v>23</v>
  </rv>
  <rv s="1">
    <fb>0.11900000000000001</fb>
    <v>23</v>
  </rv>
  <rv s="1">
    <fb>0.16800000000000001</fb>
    <v>23</v>
  </rv>
  <rv s="1">
    <fb>0.59326999664306601</fb>
    <v>23</v>
  </rv>
  <rv s="0">
    <v>536870912</v>
    <v>Canton of Capellen</v>
    <v>bd446784-089a-4387-91e0-745e2d9aa081</v>
    <v>en-GB</v>
    <v>Map</v>
  </rv>
  <rv s="0">
    <v>536870912</v>
    <v>Canton of Clervaux</v>
    <v>1b7004bc-ab3a-45fd-a70a-20e7f89eb062</v>
    <v>en-GB</v>
    <v>Map</v>
  </rv>
  <rv s="0">
    <v>536870912</v>
    <v>Canton of Diekirch</v>
    <v>b5a83e53-cb8d-466d-a545-177bc8ef037b</v>
    <v>en-GB</v>
    <v>Map</v>
  </rv>
  <rv s="0">
    <v>536870912</v>
    <v>Canton of Echternach</v>
    <v>e3be1914-9495-4f58-8005-d96a2f741133</v>
    <v>en-GB</v>
    <v>Map</v>
  </rv>
  <rv s="0">
    <v>536870912</v>
    <v>Canton of Esch-sur-Alzette</v>
    <v>1e331e0a-74b6-4405-98e3-289db1a9f97e</v>
    <v>en-GB</v>
    <v>Map</v>
  </rv>
  <rv s="0">
    <v>536870912</v>
    <v>Canton of Grevenmacher</v>
    <v>9b31192b-c089-0a78-80b9-4ef1f9c3e9aa</v>
    <v>en-GB</v>
    <v>Map</v>
  </rv>
  <rv s="0">
    <v>536870912</v>
    <v>Canton of Luxembourg</v>
    <v>171f2751-0da0-4a38-a2c7-d94a479c5c2a</v>
    <v>en-GB</v>
    <v>Map</v>
  </rv>
  <rv s="0">
    <v>536870912</v>
    <v>Canton of Mersch</v>
    <v>16f03108-a662-466f-a1a5-3881627bde57</v>
    <v>en-GB</v>
    <v>Map</v>
  </rv>
  <rv s="0">
    <v>536870912</v>
    <v>Canton of Redange</v>
    <v>889729cf-6ce8-4240-834f-7c4f54f840b5</v>
    <v>en-GB</v>
    <v>Map</v>
  </rv>
  <rv s="0">
    <v>536870912</v>
    <v>Canton of Remich</v>
    <v>741c0fb0-658a-41ee-b08c-8fef24f0c950</v>
    <v>en-GB</v>
    <v>Map</v>
  </rv>
  <rv s="0">
    <v>536870912</v>
    <v>Canton of Vianden</v>
    <v>b83efdea-52ca-40bc-8dab-01bd4791b97f</v>
    <v>en-GB</v>
    <v>Map</v>
  </rv>
  <rv s="0">
    <v>536870912</v>
    <v>Canton of Wiltz</v>
    <v>c2159e75-2a64-d745-4dcf-897d79437de3</v>
    <v>en-GB</v>
    <v>Map</v>
  </rv>
  <rv s="3">
    <v>65</v>
  </rv>
  <rv s="1">
    <fb>0.26504268340465897</fb>
    <v>23</v>
  </rv>
  <rv s="1">
    <fb>5.3629999160766599E-2</fb>
    <v>31</v>
  </rv>
  <rv s="1">
    <fb>565488</fb>
    <v>24</v>
  </rv>
  <rv s="7">
    <v>#VALUE!</v>
    <v>155</v>
    <v>61</v>
    <v>Luxembourg</v>
    <v>19</v>
    <v>20</v>
    <v>Map</v>
    <v>21</v>
    <v>44</v>
    <v>en-GB</v>
    <v>18da5ef5-2f6b-6dda-3140-08391acd669a</v>
    <v>536870912</v>
    <v>1</v>
    <v>LU</v>
    <v>1363</v>
    <v>1364</v>
    <v>669</v>
    <v>1214</v>
    <v>1365</v>
    <v>1366</v>
    <v>1367</v>
    <v>1368</v>
    <v>1369</v>
    <v>EUR</v>
    <v>Luxembourg, officially the Grand Duchy of Luxembourg, is a small landlocked country in Western Europe. It is bordered by Belgium to the west and north, Germany to the east, and France to the south. Its capital and most populous city, Luxembourg, ...</v>
    <v>1370</v>
    <v>1371</v>
    <v>1372</v>
    <v>1373</v>
    <v>1374</v>
    <v>1375</v>
    <v>1376</v>
    <v>1377</v>
    <v>1378</v>
    <v>19</v>
    <v>1366</v>
    <v>1380</v>
    <v>1381</v>
    <v>1382</v>
    <v>1383</v>
    <v>1036</v>
    <v>1384</v>
    <v>Luxembourg</v>
    <v>Ons Heemecht</v>
    <v>1385</v>
    <v>Grand-Duché de Luxembourg</v>
    <v>1386</v>
    <v>1387</v>
    <v>1388</v>
    <v>696</v>
    <v>1389</v>
    <v>1390</v>
    <v>214</v>
    <v>1391</v>
    <v>1392</v>
    <v>1393</v>
    <v>1394</v>
    <v>1407</v>
    <v>1408</v>
    <v>467</v>
    <v>333</v>
    <v>1409</v>
    <v>Luxembourg</v>
    <v>1410</v>
    <v>mdp/vdpid/147</v>
  </rv>
  <rv s="0">
    <v>536870912</v>
    <v>Slovakia</v>
    <v>edb4720a-f85f-2ef3-4669-e9de895513b0</v>
    <v>en-GB</v>
    <v>Map</v>
  </rv>
  <rv s="1">
    <fb>0.39226289517470903</fb>
    <v>23</v>
  </rv>
  <rv s="1">
    <fb>49035</fb>
    <v>24</v>
  </rv>
  <rv s="1">
    <fb>421</fb>
    <v>26</v>
  </rv>
  <rv s="0">
    <v>536870912</v>
    <v>Bratislava</v>
    <v>58b70fde-dfcf-1beb-05ed-c5baeec68486</v>
    <v>en-GB</v>
    <v>Map</v>
  </rv>
  <rv s="1">
    <fb>32423.614000000001</fb>
    <v>24</v>
  </rv>
  <rv s="1">
    <fb>115.338987748767</fb>
    <v>27</v>
  </rv>
  <rv s="1">
    <fb>2.6645613342544297E-2</fb>
    <v>23</v>
  </rv>
  <rv s="1">
    <fb>5137.0738351939799</fb>
    <v>24</v>
  </rv>
  <rv s="1">
    <fb>1.52</fb>
    <v>25</v>
  </rv>
  <rv s="1">
    <fb>0.40353576355488302</fb>
    <v>23</v>
  </rv>
  <rv s="1">
    <fb>64.091495098880202</fb>
    <v>28</v>
  </rv>
  <rv s="1">
    <fb>105422304975.576</fb>
    <v>30</v>
  </rv>
  <rv s="1">
    <fb>0.98732050000000005</fb>
    <v>23</v>
  </rv>
  <rv s="1">
    <fb>0.46634390000000003</fb>
    <v>23</v>
  </rv>
  <rv s="2">
    <v>21</v>
    <v>21</v>
    <v>157</v>
    <v>7</v>
    <v>0</v>
    <v>Image of Slovakia</v>
  </rv>
  <rv s="1">
    <fb>4.5999999999999996</fb>
    <v>28</v>
  </rv>
  <rv s="0">
    <v>805306368</v>
    <v>Zuzana Čaputová (President)</v>
    <v>9d2029cc-0721-952f-3d48-6d6a36bb8f47</v>
    <v>en-GB</v>
    <v>Generic</v>
  </rv>
  <rv s="0">
    <v>805306368</v>
    <v>Ľudovít Ódor (Prime minister)</v>
    <v>b183191b-7267-f81d-1609-e1a908e4d7ee</v>
    <v>en-GB</v>
    <v>Generic</v>
  </rv>
  <rv s="3">
    <v>66</v>
  </rv>
  <rv s="4">
    <v>https://www.bing.com/search?q=slovakia&amp;form=skydnc</v>
    <v>Learn more on Bing</v>
  </rv>
  <rv s="1">
    <fb>77.165853658536605</fb>
    <v>28</v>
  </rv>
  <rv s="1">
    <fb>4801320000</fb>
    <v>30</v>
  </rv>
  <rv s="1">
    <fb>3.11</fb>
    <v>29</v>
  </rv>
  <rv s="3">
    <v>67</v>
  </rv>
  <rv s="1">
    <fb>0.18443573520000001</fb>
    <v>23</v>
  </rv>
  <rv s="1">
    <fb>3.4156</fb>
    <v>25</v>
  </rv>
  <rv s="1">
    <fb>5447247</fb>
    <v>24</v>
  </rv>
  <rv s="1">
    <fb>0.23199999999999998</fb>
    <v>23</v>
  </rv>
  <rv s="1">
    <fb>0.19899999999999998</fb>
    <v>23</v>
  </rv>
  <rv s="1">
    <fb>0.34</fb>
    <v>23</v>
  </rv>
  <rv s="1">
    <fb>2.8999999999999998E-2</fb>
    <v>23</v>
  </rv>
  <rv s="1">
    <fb>0.151</fb>
    <v>23</v>
  </rv>
  <rv s="1">
    <fb>0.19</fb>
    <v>23</v>
  </rv>
  <rv s="1">
    <fb>0.59541000366210906</fb>
    <v>23</v>
  </rv>
  <rv s="0">
    <v>536870912</v>
    <v>Bratislava Region</v>
    <v>e637bf19-eeaa-4459-9caf-f56123dbf175</v>
    <v>en-GB</v>
    <v>Map</v>
  </rv>
  <rv s="0">
    <v>536870912</v>
    <v>Trnava Region</v>
    <v>4f2bb7cb-6583-4c39-9bf0-d4e3bb63dc18</v>
    <v>en-GB</v>
    <v>Map</v>
  </rv>
  <rv s="0">
    <v>536870912</v>
    <v>Nitra Region</v>
    <v>d1ead58e-466d-468e-a927-7b14d511bee9</v>
    <v>en-GB</v>
    <v>Map</v>
  </rv>
  <rv s="0">
    <v>536870912</v>
    <v>Trenčín Region</v>
    <v>20297534-639a-464f-90d3-81da4026bd2b</v>
    <v>en-GB</v>
    <v>Map</v>
  </rv>
  <rv s="0">
    <v>536870912</v>
    <v>Žilina Region</v>
    <v>712f0aa7-5c71-4ca0-b231-743ce5252eb2</v>
    <v>en-GB</v>
    <v>Map</v>
  </rv>
  <rv s="0">
    <v>536870912</v>
    <v>Banská Bystrica Region</v>
    <v>2e442f08-059f-48a2-8f6e-cbe382c50935</v>
    <v>en-GB</v>
    <v>Map</v>
  </rv>
  <rv s="0">
    <v>536870912</v>
    <v>Košice Region</v>
    <v>d93306fe-d07e-40fc-876e-e0ebf15d5b24</v>
    <v>en-GB</v>
    <v>Map</v>
  </rv>
  <rv s="0">
    <v>536870912</v>
    <v>Prešov Region</v>
    <v>9ed1d64f-c597-423c-8a57-6c255167c0ef</v>
    <v>en-GB</v>
    <v>Map</v>
  </rv>
  <rv s="3">
    <v>68</v>
  </rv>
  <rv s="1">
    <fb>0.18701973520562698</fb>
    <v>23</v>
  </rv>
  <rv s="1">
    <fb>0.49700000000000005</fb>
    <v>23</v>
  </rv>
  <rv s="1">
    <fb>5.56099987030029E-2</fb>
    <v>31</v>
  </rv>
  <rv s="1">
    <fb>2930419</fb>
    <v>24</v>
  </rv>
  <rv s="7">
    <v>#VALUE!</v>
    <v>160</v>
    <v>61</v>
    <v>Slovakia</v>
    <v>19</v>
    <v>20</v>
    <v>Map</v>
    <v>21</v>
    <v>161</v>
    <v>en-GB</v>
    <v>edb4720a-f85f-2ef3-4669-e9de895513b0</v>
    <v>536870912</v>
    <v>1</v>
    <v>SK</v>
    <v>1413</v>
    <v>1414</v>
    <v>3</v>
    <v>562</v>
    <v>1415</v>
    <v>1416</v>
    <v>1417</v>
    <v>1418</v>
    <v>1419</v>
    <v>EUR</v>
    <v>Slovakia, officially the Slovak Republic, is a landlocked country in Central Europe. It is bordered by Poland to the north, Ukraine to the east, Hungary to the south, Austria to the west, and the Czech Republic to the northwest. Slovakia's ...</v>
    <v>1420</v>
    <v>1421</v>
    <v>1422</v>
    <v>1423</v>
    <v>314</v>
    <v>1424</v>
    <v>1425</v>
    <v>1426</v>
    <v>1427</v>
    <v>1428</v>
    <v>1416</v>
    <v>1431</v>
    <v>1432</v>
    <v>1433</v>
    <v>1434</v>
    <v>1036</v>
    <v>1435</v>
    <v>Slovakia</v>
    <v>Nad Tatrou sa blýska</v>
    <v>1436</v>
    <v>Slovenská republika</v>
    <v>1437</v>
    <v>1438</v>
    <v>1439</v>
    <v>1440</v>
    <v>1441</v>
    <v>1442</v>
    <v>1443</v>
    <v>1245</v>
    <v>1444</v>
    <v>1445</v>
    <v>1446</v>
    <v>1455</v>
    <v>1456</v>
    <v>467</v>
    <v>1457</v>
    <v>1458</v>
    <v>Slovakia</v>
    <v>1459</v>
    <v>mdp/vdpid/143</v>
  </rv>
  <rv s="0">
    <v>536870912</v>
    <v>Finland</v>
    <v>ceea53a9-734c-46c7-a9f7-185e7cf6826e</v>
    <v>en-GB</v>
    <v>Map</v>
  </rv>
  <rv s="1">
    <fb>7.4857688131354697E-2</fb>
    <v>23</v>
  </rv>
  <rv s="1">
    <fb>303963.28000000003</fb>
    <v>24</v>
  </rv>
  <rv s="1">
    <fb>25000</fb>
    <v>24</v>
  </rv>
  <rv s="1">
    <fb>8.6</fb>
    <v>25</v>
  </rv>
  <rv s="1">
    <fb>358</fb>
    <v>26</v>
  </rv>
  <rv s="0">
    <v>536870912</v>
    <v>Helsinki</v>
    <v>0aeca411-32eb-87fa-e67f-5c3dacc3532c</v>
    <v>en-GB</v>
    <v>Map</v>
  </rv>
  <rv s="1">
    <fb>45870.502999999997</fb>
    <v>24</v>
  </rv>
  <rv s="1">
    <fb>112.331712088838</fb>
    <v>27</v>
  </rv>
  <rv s="1">
    <fb>1.0240939296342899E-2</fb>
    <v>23</v>
  </rv>
  <rv s="1">
    <fb>15249.989380230199</fb>
    <v>24</v>
  </rv>
  <rv s="1">
    <fb>1.41</fb>
    <v>25</v>
  </rv>
  <rv s="1">
    <fb>0.7310716988582151</fb>
    <v>23</v>
  </rv>
  <rv s="1">
    <fb>40.207982989952903</fb>
    <v>28</v>
  </rv>
  <rv s="1">
    <fb>1.45</fb>
    <v>29</v>
  </rv>
  <rv s="1">
    <fb>268761201364.70499</fb>
    <v>30</v>
  </rv>
  <rv s="1">
    <fb>1.0015464000000001</fb>
    <v>23</v>
  </rv>
  <rv s="1">
    <fb>0.88197829999999999</fb>
    <v>23</v>
  </rv>
  <rv s="2">
    <v>22</v>
    <v>21</v>
    <v>163</v>
    <v>7</v>
    <v>0</v>
    <v>Image of Finland</v>
  </rv>
  <rv s="1">
    <fb>1.4</fb>
    <v>28</v>
  </rv>
  <rv s="0">
    <v>805306368</v>
    <v>Sauli Niinistö (President)</v>
    <v>dfa3cf27-7df7-88a9-8b9c-02e10c3ab58a</v>
    <v>en-GB</v>
    <v>Generic</v>
  </rv>
  <rv s="0">
    <v>805306368</v>
    <v>Petteri Orpo (Prime minister)</v>
    <v>f89fd370-e67c-1205-35bf-ef0bc79a5a2e</v>
    <v>en-GB</v>
    <v>Generic</v>
  </rv>
  <rv s="3">
    <v>69</v>
  </rv>
  <rv s="4">
    <v>https://www.bing.com/search?q=finland&amp;form=skydnc</v>
    <v>Learn more on Bing</v>
  </rv>
  <rv s="1">
    <fb>81.734146341463401</fb>
    <v>28</v>
  </rv>
  <rv s="1">
    <fb>183765380000</fb>
    <v>30</v>
  </rv>
  <rv s="3">
    <v>70</v>
  </rv>
  <rv s="1">
    <fb>0.19890897120000001</fb>
    <v>23</v>
  </rv>
  <rv s="1">
    <fb>3.8079999999999998</fb>
    <v>25</v>
  </rv>
  <rv s="1">
    <fb>5541017</fb>
    <v>24</v>
  </rv>
  <rv s="1">
    <fb>0.22600000000000001</fb>
    <v>23</v>
  </rv>
  <rv s="1">
    <fb>0.36899999999999999</fb>
    <v>23</v>
  </rv>
  <rv s="1">
    <fb>3.7999999999999999E-2</fb>
    <v>23</v>
  </rv>
  <rv s="1">
    <fb>9.4E-2</fb>
    <v>23</v>
  </rv>
  <rv s="1">
    <fb>0.14000000000000001</fb>
    <v>23</v>
  </rv>
  <rv s="1">
    <fb>0.59081001281738299</fb>
    <v>23</v>
  </rv>
  <rv s="0">
    <v>536870912</v>
    <v>Finland Proper</v>
    <v>36f656ca-0603-8487-ecd9-ad449dcc8d00</v>
    <v>en-GB</v>
    <v>Map</v>
  </rv>
  <rv s="0">
    <v>536870912</v>
    <v>Uusimaa</v>
    <v>aeb26ea9-2089-3324-80d3-641f3baa97bc</v>
    <v>en-GB</v>
    <v>Map</v>
  </rv>
  <rv s="0">
    <v>536870912</v>
    <v>Satakunta</v>
    <v>62dab655-b1ff-c539-4d43-b29a865d202d</v>
    <v>en-GB</v>
    <v>Map</v>
  </rv>
  <rv s="0">
    <v>536870912</v>
    <v>Päijänne Tavastia</v>
    <v>a894d559-d5c1-2174-7d8c-5ce5194e4d8d</v>
    <v>en-GB</v>
    <v>Map</v>
  </rv>
  <rv s="0">
    <v>536870912</v>
    <v>North Savo</v>
    <v>f4605db2-8131-4e30-6ff3-b26c4edcd3a5</v>
    <v>en-GB</v>
    <v>Map</v>
  </rv>
  <rv s="0">
    <v>536870912</v>
    <v>North Ostrobothnia</v>
    <v>38a96244-d1b6-0cd2-0a5f-c4f71fdfb058</v>
    <v>en-GB</v>
    <v>Map</v>
  </rv>
  <rv s="0">
    <v>536870912</v>
    <v>North Karelia</v>
    <v>8f782f0d-9789-3cf0-a6bd-73c64f46ad75</v>
    <v>en-GB</v>
    <v>Map</v>
  </rv>
  <rv s="0">
    <v>536870912</v>
    <v>Ostrobothnia</v>
    <v>433576fc-e9eb-202e-bf37-ad7d25850cd2</v>
    <v>en-GB</v>
    <v>Map</v>
  </rv>
  <rv s="0">
    <v>536870912</v>
    <v>Pirkanmaa</v>
    <v>efa83642-e73e-4c06-3b89-befa0538fef8</v>
    <v>en-GB</v>
    <v>Map</v>
  </rv>
  <rv s="0">
    <v>536870912</v>
    <v>Lapland</v>
    <v>35688ab6-5a44-f256-ae52-9509c95e57c4</v>
    <v>en-GB</v>
    <v>Map</v>
  </rv>
  <rv s="0">
    <v>536870912</v>
    <v>Kymenlaakso</v>
    <v>420f22d8-81a7-101d-bbbd-695a0d9c0254</v>
    <v>en-GB</v>
    <v>Map</v>
  </rv>
  <rv s="0">
    <v>536870912</v>
    <v>Central Finland</v>
    <v>da7cb687-7e8e-9492-e8d7-971a6acd8591</v>
    <v>en-GB</v>
    <v>Map</v>
  </rv>
  <rv s="0">
    <v>536870912</v>
    <v>Central Ostrobothnia</v>
    <v>2ea2271e-1e9b-9eb0-5c2e-1956c8acdec8</v>
    <v>en-GB</v>
    <v>Map</v>
  </rv>
  <rv s="0">
    <v>536870912</v>
    <v>Kanta-Häme</v>
    <v>3da25e41-5c32-8c9a-b775-1144a7adb11b</v>
    <v>en-GB</v>
    <v>Map</v>
  </rv>
  <rv s="0">
    <v>536870912</v>
    <v>Kainuu</v>
    <v>7528e56e-a1c3-7311-5e74-00b9ae5b6616</v>
    <v>en-GB</v>
    <v>Map</v>
  </rv>
  <rv s="0">
    <v>536870912</v>
    <v>South Savo</v>
    <v>b907be48-40f4-42e2-8180-d6b9ecb7bbeb</v>
    <v>en-GB</v>
    <v>Map</v>
  </rv>
  <rv s="0">
    <v>536870912</v>
    <v>South Ostrobothnia</v>
    <v>ee7c4f66-0eb6-edae-cd31-d52870ce057b</v>
    <v>en-GB</v>
    <v>Map</v>
  </rv>
  <rv s="0">
    <v>536870912</v>
    <v>South Karelia</v>
    <v>0242e7c7-6306-3225-9d67-6224857383b8</v>
    <v>en-GB</v>
    <v>Map</v>
  </rv>
  <rv s="0">
    <v>536870912</v>
    <v>Åland</v>
    <v>ab8a831d-0b71-1ead-44a6-e6abe024bb96</v>
    <v>en-GB</v>
    <v>Map</v>
  </rv>
  <rv s="3">
    <v>71</v>
  </rv>
  <rv s="1">
    <fb>0.20839038093492801</fb>
    <v>23</v>
  </rv>
  <rv s="1">
    <fb>0.36599999999999999</fb>
    <v>23</v>
  </rv>
  <rv s="1">
    <fb>6.594999790191651E-2</fb>
    <v>31</v>
  </rv>
  <rv s="1">
    <fb>4716888</fb>
    <v>24</v>
  </rv>
  <rv s="5">
    <v>#VALUE!</v>
    <v>166</v>
    <v>17</v>
    <v>Finland</v>
    <v>19</v>
    <v>20</v>
    <v>Map</v>
    <v>21</v>
    <v>167</v>
    <v>en-GB</v>
    <v>ceea53a9-734c-46c7-a9f7-185e7cf6826e</v>
    <v>536870912</v>
    <v>1</v>
    <v>FI</v>
    <v>1462</v>
    <v>1463</v>
    <v>1464</v>
    <v>1465</v>
    <v>1466</v>
    <v>1467</v>
    <v>1468</v>
    <v>1469</v>
    <v>1470</v>
    <v>EUR</v>
    <v>Finland, officially the Republic of Finland, is a Nordic country in Northern Europe. It borders Sweden to the northwest, Norway to the north, and Russia to the east, with the Gulf of Bothnia to the west and the Gulf of Finland to the south, ...</v>
    <v>1471</v>
    <v>1472</v>
    <v>1473</v>
    <v>1474</v>
    <v>1475</v>
    <v>1476</v>
    <v>1477</v>
    <v>1478</v>
    <v>1479</v>
    <v>1480</v>
    <v>1467</v>
    <v>1483</v>
    <v>1484</v>
    <v>1485</v>
    <v>1486</v>
    <v>205</v>
    <v>Finland</v>
    <v>Maamme</v>
    <v>1487</v>
    <v>Lääʹddjânnam</v>
    <v>1488</v>
    <v>1489</v>
    <v>1490</v>
    <v>737</v>
    <v>1491</v>
    <v>1492</v>
    <v>1493</v>
    <v>1494</v>
    <v>1495</v>
    <v>509</v>
    <v>1496</v>
    <v>1516</v>
    <v>1517</v>
    <v>1518</v>
    <v>1519</v>
    <v>Finland</v>
    <v>1520</v>
    <v>mdp/vdpid/77</v>
  </rv>
  <rv s="0">
    <v>536870912</v>
    <v>Germany</v>
    <v>75c62d8e-1449-4e4d-b188-d9e88f878dd9</v>
    <v>en-GB</v>
    <v>Map</v>
  </rv>
  <rv s="1">
    <fb>0.47678612319670299</fb>
    <v>23</v>
  </rv>
  <rv s="1">
    <fb>357587.77</fb>
    <v>24</v>
  </rv>
  <rv s="1">
    <fb>180000</fb>
    <v>24</v>
  </rv>
  <rv s="1">
    <fb>9.5</fb>
    <v>25</v>
  </rv>
  <rv s="1">
    <fb>49</fb>
    <v>26</v>
  </rv>
  <rv s="0">
    <v>536870912</v>
    <v>Berlin</v>
    <v>42784943-7c23-7672-5527-06f89b965cdf</v>
    <v>en-GB</v>
    <v>Map</v>
  </rv>
  <rv s="1">
    <fb>727972.84</fb>
    <v>24</v>
  </rv>
  <rv s="1">
    <fb>112.854887342124</fb>
    <v>27</v>
  </rv>
  <rv s="1">
    <fb>1.4456670146976E-2</fb>
    <v>23</v>
  </rv>
  <rv s="1">
    <fb>7035.4829747167596</fb>
    <v>24</v>
  </rv>
  <rv s="1">
    <fb>0.326912067781085</fb>
    <v>23</v>
  </rv>
  <rv s="1">
    <fb>78.862551056754995</fb>
    <v>28</v>
  </rv>
  <rv s="1">
    <fb>1.39</fb>
    <v>29</v>
  </rv>
  <rv s="1">
    <fb>3845630030823.52</fb>
    <v>30</v>
  </rv>
  <rv s="1">
    <fb>1.0402236</fb>
    <v>23</v>
  </rv>
  <rv s="1">
    <fb>0.70246649999999999</fb>
    <v>23</v>
  </rv>
  <rv s="2">
    <v>23</v>
    <v>21</v>
    <v>169</v>
    <v>7</v>
    <v>0</v>
    <v>Image of Germany</v>
  </rv>
  <rv s="0">
    <v>805306368</v>
    <v>Frank-Walter Steinmeier (President)</v>
    <v>a6d595f9-116c-57de-2b35-48e9bde9f83d</v>
    <v>en-GB</v>
    <v>Generic</v>
  </rv>
  <rv s="3">
    <v>72</v>
  </rv>
  <rv s="4">
    <v>https://www.bing.com/search?q=germany&amp;form=skydnc</v>
    <v>Learn more on Bing</v>
  </rv>
  <rv s="1">
    <fb>80.892682926829295</fb>
    <v>28</v>
  </rv>
  <rv s="1">
    <fb>2098173930000</fb>
    <v>30</v>
  </rv>
  <rv s="1">
    <fb>9.99</fb>
    <v>29</v>
  </rv>
  <rv s="3">
    <v>73</v>
  </rv>
  <rv s="1">
    <fb>0.12528421940000001</fb>
    <v>23</v>
  </rv>
  <rv s="1">
    <fb>4.2488000000000001</fb>
    <v>25</v>
  </rv>
  <rv s="1">
    <fb>83149300</fb>
    <v>24</v>
  </rv>
  <rv s="1">
    <fb>0.24600000000000002</fb>
    <v>23</v>
  </rv>
  <rv s="1">
    <fb>0.39600000000000002</fb>
    <v>23</v>
  </rv>
  <rv s="1">
    <fb>7.5999999999999998E-2</fb>
    <v>23</v>
  </rv>
  <rv s="1">
    <fb>0.60811000823974604</fb>
    <v>23</v>
  </rv>
  <rv s="0">
    <v>536870912</v>
    <v>Baden-Württemberg</v>
    <v>e4767d1d-15fd-a8bd-1fcd-f8214d3c189f</v>
    <v>en-GB</v>
    <v>Map</v>
  </rv>
  <rv s="0">
    <v>536870912</v>
    <v>Bavaria</v>
    <v>e4f7e69f-e1bc-189a-d23d-b2ecee6a88d5</v>
    <v>en-GB</v>
    <v>Map</v>
  </rv>
  <rv s="0">
    <v>536870912</v>
    <v>Bremen</v>
    <v>70a6262d-6ded-6a1a-8a3d-e24538d50a05</v>
    <v>en-GB</v>
    <v>Map</v>
  </rv>
  <rv s="0">
    <v>536870912</v>
    <v>Hamburg</v>
    <v>0937ec8c-54f7-94c7-d7b8-0ea8c6cfce6f</v>
    <v>en-GB</v>
    <v>Map</v>
  </rv>
  <rv s="0">
    <v>536870912</v>
    <v>Mecklenburg-Vorpommern</v>
    <v>b0adc1b4-6fe2-3ad0-81e1-78c9ba53cedb</v>
    <v>en-GB</v>
    <v>Map</v>
  </rv>
  <rv s="0">
    <v>536870912</v>
    <v>Lower Saxony</v>
    <v>c91589e2-9db8-e9f2-b60d-1000c3502bc2</v>
    <v>en-GB</v>
    <v>Map</v>
  </rv>
  <rv s="0">
    <v>536870912</v>
    <v>North Rhine-Westphalia</v>
    <v>7192ac29-308b-9018-2da7-1d16b5afb233</v>
    <v>en-GB</v>
    <v>Map</v>
  </rv>
  <rv s="0">
    <v>536870912</v>
    <v>Rhineland-Palatinate</v>
    <v>b2634da1-26f3-4709-d63d-9f9489a33d9c</v>
    <v>en-GB</v>
    <v>Map</v>
  </rv>
  <rv s="0">
    <v>536870912</v>
    <v>Saarland</v>
    <v>077b3058-0078-d492-aee0-52b8d21ee39e</v>
    <v>en-GB</v>
    <v>Map</v>
  </rv>
  <rv s="0">
    <v>536870912</v>
    <v>Saxony</v>
    <v>db04ed86-d227-952f-dbae-2881e92d2d0a</v>
    <v>en-GB</v>
    <v>Map</v>
  </rv>
  <rv s="0">
    <v>536870912</v>
    <v>Saxony-Anhalt</v>
    <v>6af91c75-020d-7d63-0e2d-ab73f9f73280</v>
    <v>en-GB</v>
    <v>Map</v>
  </rv>
  <rv s="0">
    <v>536870912</v>
    <v>Schleswig-Holstein</v>
    <v>6dde426c-96c7-18bd-f4e1-b41b7575557a</v>
    <v>en-GB</v>
    <v>Map</v>
  </rv>
  <rv s="0">
    <v>536870912</v>
    <v>Brandenburg</v>
    <v>c841173c-24ae-1249-8be1-c2ff2ec02111</v>
    <v>en-GB</v>
    <v>Map</v>
  </rv>
  <rv s="0">
    <v>536870912</v>
    <v>Hesse</v>
    <v>90fbe078-3753-40db-ff12-40aa58e76c5f</v>
    <v>en-GB</v>
    <v>Map</v>
  </rv>
  <rv s="3">
    <v>74</v>
  </rv>
  <rv s="1">
    <fb>0.11505903952014901</fb>
    <v>23</v>
  </rv>
  <rv s="1">
    <fb>0.48799999999999999</fb>
    <v>23</v>
  </rv>
  <rv s="1">
    <fb>3.0429999828338602E-2</fb>
    <v>31</v>
  </rv>
  <rv s="1">
    <fb>64324835</fb>
    <v>24</v>
  </rv>
  <rv s="7">
    <v>#VALUE!</v>
    <v>172</v>
    <v>61</v>
    <v>Germany</v>
    <v>19</v>
    <v>20</v>
    <v>Map</v>
    <v>21</v>
    <v>173</v>
    <v>en-GB</v>
    <v>75c62d8e-1449-4e4d-b188-d9e88f878dd9</v>
    <v>536870912</v>
    <v>1</v>
    <v>DE</v>
    <v>1523</v>
    <v>1524</v>
    <v>1525</v>
    <v>1526</v>
    <v>1527</v>
    <v>1528</v>
    <v>1529</v>
    <v>1530</v>
    <v>1531</v>
    <v>DEM</v>
    <v>Germany, officially the Federal Republic of Germany, is a country in Central Europe. It is the most populous member state of the European Union. Germany lies between the Baltic and North Sea to the north and the Alps to the south. Its 16 ...</v>
    <v>1532</v>
    <v>1147</v>
    <v>1533</v>
    <v>1534</v>
    <v>1535</v>
    <v>1536</v>
    <v>1537</v>
    <v>1538</v>
    <v>1539</v>
    <v>69</v>
    <v>1528</v>
    <v>1541</v>
    <v>1542</v>
    <v>1543</v>
    <v>1544</v>
    <v>326</v>
    <v>1545</v>
    <v>Germany</v>
    <v>National Anthem of Germany</v>
    <v>1546</v>
    <v>Bundesrepublik Deutschland</v>
    <v>1547</v>
    <v>1548</v>
    <v>1549</v>
    <v>634</v>
    <v>1550</v>
    <v>1551</v>
    <v>1443</v>
    <v>1552</v>
    <v>1290</v>
    <v>217</v>
    <v>1553</v>
    <v>1568</v>
    <v>1569</v>
    <v>467</v>
    <v>1570</v>
    <v>1571</v>
    <v>Germany</v>
    <v>1572</v>
    <v>mdp/vdpid/94</v>
  </rv>
  <rv s="0">
    <v>536870912</v>
    <v>France</v>
    <v>c7bfe2de-4f82-e23c-ae42-8544b5b5c0ea</v>
    <v>en-GB</v>
    <v>Map</v>
  </rv>
  <rv s="1">
    <fb>0.524475441661716</fb>
    <v>23</v>
  </rv>
  <rv s="1">
    <fb>643801</fb>
    <v>24</v>
  </rv>
  <rv s="1">
    <fb>307000</fb>
    <v>24</v>
  </rv>
  <rv s="1">
    <fb>11.3</fb>
    <v>25</v>
  </rv>
  <rv s="1">
    <fb>33</fb>
    <v>26</v>
  </rv>
  <rv s="0">
    <v>536870912</v>
    <v>Paris</v>
    <v>85584d24-2116-5b98-89f9-5714db931ac6</v>
    <v>en-GB</v>
    <v>Map</v>
  </rv>
  <rv s="1">
    <fb>303275.56800000003</fb>
    <v>24</v>
  </rv>
  <rv s="1">
    <fb>110.04856675289</fb>
    <v>27</v>
  </rv>
  <rv s="1">
    <fb>1.1082549228829199E-2</fb>
    <v>23</v>
  </rv>
  <rv s="1">
    <fb>6939.5214736692897</fb>
    <v>24</v>
  </rv>
  <rv s="1">
    <fb>1.88</fb>
    <v>25</v>
  </rv>
  <rv s="1">
    <fb>0.31233278442262596</fb>
    <v>23</v>
  </rv>
  <rv s="1">
    <fb>46.487970872236403</fb>
    <v>28</v>
  </rv>
  <rv s="1">
    <fb>2715518274227.4502</fb>
    <v>30</v>
  </rv>
  <rv s="1">
    <fb>1.0251076000000001</fb>
    <v>23</v>
  </rv>
  <rv s="1">
    <fb>0.65629000000000004</fb>
    <v>23</v>
  </rv>
  <rv s="2">
    <v>24</v>
    <v>21</v>
    <v>175</v>
    <v>7</v>
    <v>0</v>
    <v>Image of France</v>
  </rv>
  <rv s="1">
    <fb>3.4</fb>
    <v>28</v>
  </rv>
  <rv s="0">
    <v>805306368</v>
    <v>Emmanuel Macron (President)</v>
    <v>35be5a56-7a78-6352-b158-60da8f84c858</v>
    <v>en-GB</v>
    <v>Generic</v>
  </rv>
  <rv s="0">
    <v>805306368</v>
    <v>Élisabeth Borne (Prime minister)</v>
    <v>c29b2cc1-1c10-86a9-30a2-9ab14a3d6e89</v>
    <v>en-GB</v>
    <v>Generic</v>
  </rv>
  <rv s="3">
    <v>75</v>
  </rv>
  <rv s="4">
    <v>https://www.bing.com/search?q=france&amp;form=skydnc</v>
    <v>Learn more on Bing</v>
  </rv>
  <rv s="1">
    <fb>82.526829268292701</fb>
    <v>28</v>
  </rv>
  <rv s="1">
    <fb>2365950236659.3599</fb>
    <v>30</v>
  </rv>
  <rv s="1">
    <fb>11.16</fb>
    <v>29</v>
  </rv>
  <rv s="3">
    <v>76</v>
  </rv>
  <rv s="1">
    <fb>6.7968269799999995E-2</fb>
    <v>23</v>
  </rv>
  <rv s="1">
    <fb>3.2671999999999999</fb>
    <v>25</v>
  </rv>
  <rv s="1">
    <fb>67749632</fb>
    <v>24</v>
  </rv>
  <rv s="1">
    <fb>0.4</fb>
    <v>23</v>
  </rv>
  <rv s="1">
    <fb>3.2000000000000001E-2</fb>
    <v>23</v>
  </rv>
  <rv s="1">
    <fb>0.13</fb>
    <v>23</v>
  </rv>
  <rv s="1">
    <fb>0.55125999450683605</fb>
    <v>23</v>
  </rv>
  <rv s="0">
    <v>536870912</v>
    <v>Brittany</v>
    <v>809fb739-638d-2499-95bd-c8e5b10153ee</v>
    <v>en-GB</v>
    <v>Map</v>
  </rv>
  <rv s="0">
    <v>536870912</v>
    <v>Centre-Val de Loire</v>
    <v>6aafd8c4-aba3-0388-62a3-d302e77f40c4</v>
    <v>en-GB</v>
    <v>Map</v>
  </rv>
  <rv s="0">
    <v>536870912</v>
    <v>Corsica</v>
    <v>7dae6ff4-03ba-2162-da4b-d4cf544ad43f</v>
    <v>en-GB</v>
    <v>Map</v>
  </rv>
  <rv s="0">
    <v>536870912</v>
    <v>Île-de-France</v>
    <v>ba200862-fc37-6d22-3434-c6e709faa507</v>
    <v>en-GB</v>
    <v>Map</v>
  </rv>
  <rv s="0">
    <v>536870912</v>
    <v>Pays de la Loire</v>
    <v>a6129a88-a4cd-2b75-1a35-f5d0639f17ae</v>
    <v>en-GB</v>
    <v>Map</v>
  </rv>
  <rv s="0">
    <v>536870912</v>
    <v>Provence-Alpes-Côte d'Azur</v>
    <v>66cd1ae3-f633-45f9-93bd-73ca67bffb25</v>
    <v>en-GB</v>
    <v>Map</v>
  </rv>
  <rv s="0">
    <v>536870912</v>
    <v>Guadeloupe</v>
    <v>56b80aaa-d840-1a73-13ba-70eb9b61a642</v>
    <v>en-GB</v>
    <v>Map</v>
  </rv>
  <rv s="0">
    <v>536870912</v>
    <v>French Guiana</v>
    <v>328feb88-20d1-8674-1574-3ce8cc0bc9e9</v>
    <v>en-GB</v>
    <v>Map</v>
  </rv>
  <rv s="0">
    <v>536870912</v>
    <v>Martinique</v>
    <v>f245adef-ee09-9352-e265-2a287e5eadbe</v>
    <v>en-GB</v>
    <v>Map</v>
  </rv>
  <rv s="0">
    <v>536870912</v>
    <v>Mayotte</v>
    <v>545cc8bc-c211-076d-ee26-d2ff955eb394</v>
    <v>en-GB</v>
    <v>Map</v>
  </rv>
  <rv s="0">
    <v>536870912</v>
    <v>Réunion</v>
    <v>7d1fa0b0-e3d7-d903-d64d-489c03fd0a75</v>
    <v>en-GB</v>
    <v>Map</v>
  </rv>
  <rv s="0">
    <v>536870912</v>
    <v>French Polynesia</v>
    <v>340e15d5-6b74-8497-bbfa-4c1f323f5483</v>
    <v>en-GB</v>
    <v>Map</v>
  </rv>
  <rv s="0">
    <v>536870912</v>
    <v>French Southern and Antarctic Lands</v>
    <v>b9d52319-44ee-bf16-d95f-72397f26ce4a</v>
    <v>en-GB</v>
    <v>Map</v>
  </rv>
  <rv s="0">
    <v>536870912</v>
    <v>New Caledonia</v>
    <v>25b2aeab-b390-d01e-1f7f-90be767bd899</v>
    <v>en-GB</v>
    <v>Map</v>
  </rv>
  <rv s="0">
    <v>536870912</v>
    <v>Saint Barthélemy</v>
    <v>5c5081a9-306e-4f05-73a2-32b95a4b8600</v>
    <v>en-GB</v>
    <v>Map</v>
  </rv>
  <rv s="0">
    <v>536870912</v>
    <v>Saint Pierre and Miquelon</v>
    <v>aa096cf4-a54e-cd44-7204-c28310ca40f4</v>
    <v>en-GB</v>
    <v>Map</v>
  </rv>
  <rv s="0">
    <v>536870912</v>
    <v>Wallis and Futuna</v>
    <v>db8aa235-58e4-9e3d-8799-6839f3d35025</v>
    <v>en-GB</v>
    <v>Map</v>
  </rv>
  <rv s="0">
    <v>536870912</v>
    <v>Grand Est</v>
    <v>e2f60e84-1701-6d84-e960-ba87138e3631</v>
    <v>en-GB</v>
    <v>Map</v>
  </rv>
  <rv s="0">
    <v>536870912</v>
    <v>New Aquitaine</v>
    <v>7955f423-af31-d2e0-f045-b14668178865</v>
    <v>en-GB</v>
    <v>Map</v>
  </rv>
  <rv s="0">
    <v>536870912</v>
    <v>Auvergne-Rhône-Alpes</v>
    <v>b53940d0-b739-faf5-78d1-93f189f878c9</v>
    <v>en-GB</v>
    <v>Map</v>
  </rv>
  <rv s="0">
    <v>536870912</v>
    <v>Bourgogne-Franche-Comté</v>
    <v>4bc8dff1-8d72-5341-f405-63c7be8c6672</v>
    <v>en-GB</v>
    <v>Map</v>
  </rv>
  <rv s="0">
    <v>536870912</v>
    <v>Occitania</v>
    <v>5105d172-dc70-689f-09ab-4163a747508a</v>
    <v>en-GB</v>
    <v>Map</v>
  </rv>
  <rv s="0">
    <v>536870912</v>
    <v>Hauts-de-France</v>
    <v>4eb2d0b0-8845-48d0-9343-9ba3e7fe81a0</v>
    <v>en-GB</v>
    <v>Map</v>
  </rv>
  <rv s="0">
    <v>536870912</v>
    <v>Clipperton Island</v>
    <v>15fb63fc-f501-7360-7d44-f26d1501209e</v>
    <v>en-GB</v>
    <v>Map</v>
  </rv>
  <rv s="3">
    <v>77</v>
  </rv>
  <rv s="1">
    <fb>0.24229980509910898</fb>
    <v>23</v>
  </rv>
  <rv s="1">
    <fb>0.60699999999999998</fb>
    <v>23</v>
  </rv>
  <rv s="1">
    <fb>8.4270000457763714E-2</fb>
    <v>31</v>
  </rv>
  <rv s="1">
    <fb>54123364</fb>
    <v>24</v>
  </rv>
  <rv s="7">
    <v>#VALUE!</v>
    <v>178</v>
    <v>61</v>
    <v>France</v>
    <v>19</v>
    <v>20</v>
    <v>Map</v>
    <v>21</v>
    <v>179</v>
    <v>en-GB</v>
    <v>c7bfe2de-4f82-e23c-ae42-8544b5b5c0ea</v>
    <v>536870912</v>
    <v>1</v>
    <v>FR</v>
    <v>1575</v>
    <v>1576</v>
    <v>1577</v>
    <v>1578</v>
    <v>1579</v>
    <v>1580</v>
    <v>1581</v>
    <v>1582</v>
    <v>1583</v>
    <v>EUR</v>
    <v>France, officially the French Republic, is a country located primarily in Western Europe. It also includes overseas regions and territories in the Americas and the Atlantic, Pacific, and Indian Oceans, giving it one of the largest discontiguous ...</v>
    <v>1584</v>
    <v>1585</v>
    <v>1586</v>
    <v>1587</v>
    <v>1535</v>
    <v>1588</v>
    <v>1589</v>
    <v>1590</v>
    <v>1591</v>
    <v>1592</v>
    <v>1580</v>
    <v>1595</v>
    <v>1596</v>
    <v>1597</v>
    <v>1598</v>
    <v>76</v>
    <v>1599</v>
    <v>France</v>
    <v>La Marseillaise</v>
    <v>1600</v>
    <v>République française</v>
    <v>1601</v>
    <v>1602</v>
    <v>1603</v>
    <v>30</v>
    <v>1389</v>
    <v>1604</v>
    <v>1605</v>
    <v>1289</v>
    <v>1606</v>
    <v>272</v>
    <v>1607</v>
    <v>1632</v>
    <v>1633</v>
    <v>467</v>
    <v>1634</v>
    <v>1635</v>
    <v>France</v>
    <v>1636</v>
    <v>mdp/vdpid/84</v>
  </rv>
  <rv s="0">
    <v>536870912</v>
    <v>Poland</v>
    <v>1d6059a2-d1f1-d2d7-4261-dc7cd5cdb84b</v>
    <v>en-GB</v>
    <v>Map</v>
  </rv>
  <rv s="1">
    <fb>0.469447075345374</fb>
    <v>23</v>
  </rv>
  <rv s="1">
    <fb>312683</fb>
    <v>24</v>
  </rv>
  <rv s="1">
    <fb>191000</fb>
    <v>24</v>
  </rv>
  <rv s="1">
    <fb>10.199999999999999</fb>
    <v>25</v>
  </rv>
  <rv s="1">
    <fb>48</fb>
    <v>26</v>
  </rv>
  <rv s="0">
    <v>536870912</v>
    <v>Warsaw</v>
    <v>c79f30ac-b9a3-0949-6bdf-956551e5fc81</v>
    <v>en-GB</v>
    <v>Map</v>
  </rv>
  <rv s="1">
    <fb>299036.516</fb>
    <v>24</v>
  </rv>
  <rv s="1">
    <fb>114.111779375092</fb>
    <v>27</v>
  </rv>
  <rv s="1">
    <fb>2.227478809383E-2</fb>
    <v>23</v>
  </rv>
  <rv s="1">
    <fb>3971.7997613105499</fb>
    <v>24</v>
  </rv>
  <rv s="1">
    <fb>1.46</fb>
    <v>25</v>
  </rv>
  <rv s="1">
    <fb>0.30883439025809101</fb>
    <v>23</v>
  </rv>
  <rv s="1">
    <fb>90.291375435655297</fb>
    <v>28</v>
  </rv>
  <rv s="1">
    <fb>1.07</fb>
    <v>29</v>
  </rv>
  <rv s="1">
    <fb>592164400687.60706</fb>
    <v>30</v>
  </rv>
  <rv s="1">
    <fb>1.000159</fb>
    <v>23</v>
  </rv>
  <rv s="1">
    <fb>0.67827439999999994</fb>
    <v>23</v>
  </rv>
  <rv s="2">
    <v>25</v>
    <v>21</v>
    <v>181</v>
    <v>7</v>
    <v>0</v>
    <v>Image of Poland</v>
  </rv>
  <rv s="1">
    <fb>3.8</fb>
    <v>28</v>
  </rv>
  <rv s="0">
    <v>805306368</v>
    <v>Andrzej Duda (President)</v>
    <v>fd659446-93d5-1c05-f501-9d102870ea43</v>
    <v>en-GB</v>
    <v>Generic</v>
  </rv>
  <rv s="0">
    <v>805306368</v>
    <v>Mateusz Morawiecki (Prime minister)</v>
    <v>0d18b0a0-3a62-782b-9156-6236fe9893be</v>
    <v>en-GB</v>
    <v>Generic</v>
  </rv>
  <rv s="3">
    <v>78</v>
  </rv>
  <rv s="4">
    <v>https://www.bing.com/search?q=poland&amp;form=skydnc</v>
    <v>Learn more on Bing</v>
  </rv>
  <rv s="1">
    <fb>77.602439024390307</fb>
    <v>28</v>
  </rv>
  <rv s="1">
    <fb>151618860000</fb>
    <v>30</v>
  </rv>
  <rv s="1">
    <fb>2.93</fb>
    <v>29</v>
  </rv>
  <rv s="3">
    <v>79</v>
  </rv>
  <rv s="1">
    <fb>0.23246298360000001</fb>
    <v>23</v>
  </rv>
  <rv s="1">
    <fb>2.3788</fb>
    <v>25</v>
  </rv>
  <rv s="1">
    <fb>37747124</fb>
    <v>24</v>
  </rv>
  <rv s="1">
    <fb>0.23499999999999999</fb>
    <v>23</v>
  </rv>
  <rv s="1">
    <fb>0.38200000000000001</fb>
    <v>23</v>
  </rv>
  <rv s="1">
    <fb>0.56701000213622998</fb>
    <v>23</v>
  </rv>
  <rv s="0">
    <v>536870912</v>
    <v>Lower Silesian Voivodeship</v>
    <v>2c12027c-f1f3-15e4-470e-533d0b324b34</v>
    <v>en-GB</v>
    <v>Map</v>
  </rv>
  <rv s="0">
    <v>536870912</v>
    <v>Łódź Voivodeship</v>
    <v>0fe063e3-0ad6-1012-edb0-f676300d33ea</v>
    <v>en-GB</v>
    <v>Map</v>
  </rv>
  <rv s="0">
    <v>536870912</v>
    <v>Świętokrzyskie Voivodeship</v>
    <v>f361912e-d7ba-dd37-b583-2068d7a03177</v>
    <v>en-GB</v>
    <v>Map</v>
  </rv>
  <rv s="0">
    <v>536870912</v>
    <v>Lesser Poland Voivodeship</v>
    <v>efd58db8-b0c8-2329-0f3a-8adeab450d74</v>
    <v>en-GB</v>
    <v>Map</v>
  </rv>
  <rv s="0">
    <v>536870912</v>
    <v>Lublin Voivodeship</v>
    <v>b5dea0b6-7035-ffe9-a5c1-a961fcb0e72e</v>
    <v>en-GB</v>
    <v>Map</v>
  </rv>
  <rv s="0">
    <v>536870912</v>
    <v>Masovian Voivodeship</v>
    <v>32cae853-042c-0a77-5173-f511fead52f6</v>
    <v>en-GB</v>
    <v>Map</v>
  </rv>
  <rv s="0">
    <v>536870912</v>
    <v>Kuyavian-Pomeranian Voivodeship</v>
    <v>2b254630-1d13-aca8-305f-0841a7ec6b83</v>
    <v>en-GB</v>
    <v>Map</v>
  </rv>
  <rv s="0">
    <v>536870912</v>
    <v>Opole Voivodeship</v>
    <v>6a026a5e-de28-6062-3c38-7c6f4181e5bc</v>
    <v>en-GB</v>
    <v>Map</v>
  </rv>
  <rv s="0">
    <v>536870912</v>
    <v>Subcarpathian Voivodeship</v>
    <v>f88dda2b-0c12-4d9a-984c-52115296336c</v>
    <v>en-GB</v>
    <v>Map</v>
  </rv>
  <rv s="0">
    <v>536870912</v>
    <v>Lubusz Voivodeship</v>
    <v>c0d124dd-136d-3834-1fe8-efd33254942d</v>
    <v>en-GB</v>
    <v>Map</v>
  </rv>
  <rv s="0">
    <v>536870912</v>
    <v>Pomeranian Voivodeship</v>
    <v>765662c5-0a8a-9aea-8c1c-c063ec4e16f8</v>
    <v>en-GB</v>
    <v>Map</v>
  </rv>
  <rv s="0">
    <v>536870912</v>
    <v>Warmian-Masurian Voivodeship</v>
    <v>eed14489-8bcb-c40c-6362-4e95235cce3f</v>
    <v>en-GB</v>
    <v>Map</v>
  </rv>
  <rv s="0">
    <v>536870912</v>
    <v>Silesian Voivodeship</v>
    <v>21f7e450-daba-be7f-4ac9-7f73980437c9</v>
    <v>en-GB</v>
    <v>Map</v>
  </rv>
  <rv s="0">
    <v>536870912</v>
    <v>Podlaskie Voivodeship</v>
    <v>82774917-52f8-91a2-e0f4-7810458bd6ed</v>
    <v>en-GB</v>
    <v>Map</v>
  </rv>
  <rv s="0">
    <v>536870912</v>
    <v>West Pomeranian Voivodeship</v>
    <v>af2cc162-3439-53b4-582b-cb4495bdbf8e</v>
    <v>en-GB</v>
    <v>Map</v>
  </rv>
  <rv s="0">
    <v>536870912</v>
    <v>Greater Poland Voivodeship</v>
    <v>edec10d8-3c1d-302b-daa4-5a643ab293e8</v>
    <v>en-GB</v>
    <v>Map</v>
  </rv>
  <rv s="3">
    <v>80</v>
  </rv>
  <rv s="1">
    <fb>0.174019561608692</fb>
    <v>23</v>
  </rv>
  <rv s="1">
    <fb>0.40799999999999997</fb>
    <v>23</v>
  </rv>
  <rv s="1">
    <fb>3.4739999771118198E-2</fb>
    <v>31</v>
  </rv>
  <rv s="1">
    <fb>22796574</fb>
    <v>24</v>
  </rv>
  <rv s="6">
    <v>#VALUE!</v>
    <v>184</v>
    <v>37</v>
    <v>Poland</v>
    <v>19</v>
    <v>20</v>
    <v>Map</v>
    <v>21</v>
    <v>44</v>
    <v>en-GB</v>
    <v>1d6059a2-d1f1-d2d7-4261-dc7cd5cdb84b</v>
    <v>536870912</v>
    <v>1</v>
    <v>PL</v>
    <v>1639</v>
    <v>1640</v>
    <v>1641</v>
    <v>1642</v>
    <v>1643</v>
    <v>1644</v>
    <v>1645</v>
    <v>1646</v>
    <v>1647</v>
    <v>PLN</v>
    <v>Poland, officially the Republic of Poland, is a country in Central Europe. It extends from the Baltic Sea in the north to the Sudetes and Carpathian Mountains in the south, and has a temperate transitional climate, while its longest river is the ...</v>
    <v>1648</v>
    <v>1649</v>
    <v>1650</v>
    <v>1651</v>
    <v>1652</v>
    <v>1653</v>
    <v>1654</v>
    <v>1655</v>
    <v>1656</v>
    <v>1657</v>
    <v>1644</v>
    <v>1660</v>
    <v>1661</v>
    <v>1662</v>
    <v>1663</v>
    <v>263</v>
    <v>1664</v>
    <v>Poland</v>
    <v>Poland Is Not Yet Lost</v>
    <v>1665</v>
    <v>Rzeczpospolita Polska</v>
    <v>1666</v>
    <v>1667</v>
    <v>1668</v>
    <v>1491</v>
    <v>1669</v>
    <v>1670</v>
    <v>1605</v>
    <v>739</v>
    <v>699</v>
    <v>1046</v>
    <v>1671</v>
    <v>1688</v>
    <v>1689</v>
    <v>1690</v>
    <v>1691</v>
    <v>Poland</v>
    <v>1692</v>
    <v>mdp/vdpid/191</v>
  </rv>
  <rv s="0">
    <v>536870912</v>
    <v>Austria</v>
    <v>c3f78b59-5e8d-133a-d0e2-ff2e71c4a5d5</v>
    <v>en-GB</v>
    <v>Map</v>
  </rv>
  <rv s="1">
    <fb>0.32356676139641499</fb>
    <v>23</v>
  </rv>
  <rv s="1">
    <fb>83878.990000000005</fb>
    <v>24</v>
  </rv>
  <rv s="1">
    <fb>21000</fb>
    <v>24</v>
  </rv>
  <rv s="1">
    <fb>43</fb>
    <v>26</v>
  </rv>
  <rv s="0">
    <v>536870912</v>
    <v>Vienna</v>
    <v>a844b6d2-ff6e-902b-d359-8f7db08f7bb9</v>
    <v>en-GB</v>
    <v>Map</v>
  </rv>
  <rv s="1">
    <fb>61447.919000000002</fb>
    <v>24</v>
  </rv>
  <rv s="1">
    <fb>118.057979804947</fb>
    <v>27</v>
  </rv>
  <rv s="1">
    <fb>1.5308955342270201E-2</fb>
    <v>23</v>
  </rv>
  <rv s="1">
    <fb>8355.8419518213395</fb>
    <v>24</v>
  </rv>
  <rv s="1">
    <fb>0.46905712836916402</fb>
    <v>23</v>
  </rv>
  <rv s="1">
    <fb>65.661821989472699</fb>
    <v>28</v>
  </rv>
  <rv s="1">
    <fb>1.2</fb>
    <v>29</v>
  </rv>
  <rv s="1">
    <fb>446314739528.46997</fb>
    <v>30</v>
  </rv>
  <rv s="1">
    <fb>1.0311315000000001</fb>
    <v>23</v>
  </rv>
  <rv s="1">
    <fb>0.85057140000000009</fb>
    <v>23</v>
  </rv>
  <rv s="2">
    <v>26</v>
    <v>21</v>
    <v>186</v>
    <v>7</v>
    <v>0</v>
    <v>Image of Austria</v>
  </rv>
  <rv s="0">
    <v>805306368</v>
    <v>Alexander Van der Bellen (President)</v>
    <v>09a88c4e-ba78-3b88-7539-fedb6d48b4a2</v>
    <v>en-GB</v>
    <v>Generic</v>
  </rv>
  <rv s="3">
    <v>81</v>
  </rv>
  <rv s="4">
    <v>https://www.bing.com/search?q=austria&amp;form=skydnc</v>
    <v>Learn more on Bing</v>
  </rv>
  <rv s="1">
    <fb>81.643902439024401</fb>
    <v>28</v>
  </rv>
  <rv s="1">
    <fb>133098220000</fb>
    <v>30</v>
  </rv>
  <rv s="3">
    <v>82</v>
  </rv>
  <rv s="1">
    <fb>0.179240277</fb>
    <v>23</v>
  </rv>
  <rv s="1">
    <fb>5.1696999999999997</fb>
    <v>25</v>
  </rv>
  <rv s="1">
    <fb>8955797</fb>
    <v>24</v>
  </rv>
  <rv s="1">
    <fb>0.37799999999999995</fb>
    <v>23</v>
  </rv>
  <rv s="1">
    <fb>0.08</fb>
    <v>23</v>
  </rv>
  <rv s="1">
    <fb>0.17800000000000002</fb>
    <v>23</v>
  </rv>
  <rv s="1">
    <fb>0.60683998107910198</fb>
    <v>23</v>
  </rv>
  <rv s="0">
    <v>536870912</v>
    <v>Burgenland</v>
    <v>20b1c17e-6204-a0df-6047-2725dec16761</v>
    <v>en-GB</v>
    <v>Map</v>
  </rv>
  <rv s="0">
    <v>536870912</v>
    <v>Carinthia</v>
    <v>5e37573b-7455-bff5-b6e2-1efd0b0d6059</v>
    <v>en-GB</v>
    <v>Map</v>
  </rv>
  <rv s="0">
    <v>536870912</v>
    <v>Lower Austria</v>
    <v>4dcd6132-5fe3-19ce-a37c-ff75732178e2</v>
    <v>en-GB</v>
    <v>Map</v>
  </rv>
  <rv s="0">
    <v>536870912</v>
    <v>Upper Austria</v>
    <v>5eda3d8d-2623-8c5c-71b9-98e76b245f37</v>
    <v>en-GB</v>
    <v>Map</v>
  </rv>
  <rv s="0">
    <v>536870912</v>
    <v>Salzburg</v>
    <v>f1e6feb1-ca38-e293-2657-06a535e7d8ed</v>
    <v>en-GB</v>
    <v>Map</v>
  </rv>
  <rv s="0">
    <v>536870912</v>
    <v>Styria</v>
    <v>27e5c768-8121-a58a-3641-f4576289d790</v>
    <v>en-GB</v>
    <v>Map</v>
  </rv>
  <rv s="0">
    <v>536870912</v>
    <v>Tyrol</v>
    <v>bbfb1e8f-7c58-8f12-9249-9ff4d210f1d6</v>
    <v>en-GB</v>
    <v>Map</v>
  </rv>
  <rv s="0">
    <v>536870912</v>
    <v>Vorarlberg</v>
    <v>515e6b8f-2ef0-2ac9-184c-2834f6770193</v>
    <v>en-GB</v>
    <v>Map</v>
  </rv>
  <rv s="3">
    <v>83</v>
  </rv>
  <rv s="1">
    <fb>0.25405547466329398</fb>
    <v>23</v>
  </rv>
  <rv s="1">
    <fb>0.51400000000000001</fb>
    <v>23</v>
  </rv>
  <rv s="1">
    <fb>4.6739997863769499E-2</fb>
    <v>31</v>
  </rv>
  <rv s="1">
    <fb>5194416</fb>
    <v>24</v>
  </rv>
  <rv s="8">
    <v>#VALUE!</v>
    <v>189</v>
    <v>74</v>
    <v>Austria</v>
    <v>19</v>
    <v>20</v>
    <v>Map</v>
    <v>21</v>
    <v>44</v>
    <v>en-GB</v>
    <v>c3f78b59-5e8d-133a-d0e2-ff2e71c4a5d5</v>
    <v>536870912</v>
    <v>1</v>
    <v>AT</v>
    <v>1695</v>
    <v>1696</v>
    <v>1697</v>
    <v>1015</v>
    <v>1698</v>
    <v>1699</v>
    <v>1700</v>
    <v>1701</v>
    <v>1702</v>
    <v>ATS</v>
    <v>Austria, formally the Republic of Austria, is a landlocked country in Central Europe, lying in the Eastern Alps. It is a federation of nine federal states, one of which is the capital, Vienna, the most populous city and federal state. Austria is ...</v>
    <v>1703</v>
    <v>963</v>
    <v>1704</v>
    <v>1705</v>
    <v>1706</v>
    <v>1707</v>
    <v>1708</v>
    <v>1709</v>
    <v>1710</v>
    <v>1229</v>
    <v>1699</v>
    <v>1712</v>
    <v>1713</v>
    <v>1714</v>
    <v>1715</v>
    <v>1036</v>
    <v>Austria</v>
    <v>Land der Berge, Land am Strome</v>
    <v>1716</v>
    <v>Österreich</v>
    <v>1717</v>
    <v>1718</v>
    <v>1719</v>
    <v>736</v>
    <v>211</v>
    <v>1720</v>
    <v>637</v>
    <v>1721</v>
    <v>982</v>
    <v>1722</v>
    <v>1723</v>
    <v>1732</v>
    <v>1733</v>
    <v>467</v>
    <v>1734</v>
    <v>1735</v>
    <v>Austria</v>
    <v>1736</v>
    <v>mdp/vdpid/14</v>
  </rv>
  <rv s="0">
    <v>536870912</v>
    <v>United Kingdom</v>
    <v>b1a5155a-6bb2-4646-8f7c-3e6b3a53c831</v>
    <v>en-GB</v>
    <v>Map</v>
  </rv>
  <rv s="1">
    <fb>0.71714878141404492</fb>
    <v>23</v>
  </rv>
  <rv s="1">
    <fb>242495</fb>
    <v>24</v>
  </rv>
  <rv s="1">
    <fb>148000</fb>
    <v>24</v>
  </rv>
  <rv s="1">
    <fb>11</fb>
    <v>25</v>
  </rv>
  <rv s="1">
    <fb>44</fb>
    <v>26</v>
  </rv>
  <rv s="0">
    <v>536870912</v>
    <v>London</v>
    <v>8e0ba7b6-4225-fa8a-6369-1b5294e602a5</v>
    <v>en-GB</v>
    <v>Map</v>
  </rv>
  <rv s="1">
    <fb>379024.78700000001</fb>
    <v>24</v>
  </rv>
  <rv s="1">
    <fb>119.622711300166</fb>
    <v>27</v>
  </rv>
  <rv s="1">
    <fb>1.7381046008651101E-2</fb>
    <v>23</v>
  </rv>
  <rv s="1">
    <fb>5129.5277927901998</fb>
    <v>24</v>
  </rv>
  <rv s="1">
    <fb>1.68</fb>
    <v>25</v>
  </rv>
  <rv s="1">
    <fb>0.130657628239573</fb>
    <v>23</v>
  </rv>
  <rv s="1">
    <fb>80.351771267255202</fb>
    <v>28</v>
  </rv>
  <rv s="1">
    <fb>1.46</fb>
    <v>29</v>
  </rv>
  <rv s="1">
    <fb>2827113184695.5801</fb>
    <v>30</v>
  </rv>
  <rv s="1">
    <fb>1.0115456</fb>
    <v>23</v>
  </rv>
  <rv s="1">
    <fb>0.59995569999999998</fb>
    <v>23</v>
  </rv>
  <rv s="2">
    <v>27</v>
    <v>21</v>
    <v>191</v>
    <v>7</v>
    <v>0</v>
    <v>Image of United Kingdom</v>
  </rv>
  <rv s="0">
    <v>805306368</v>
    <v>Charles III (Monarch)</v>
    <v>afc6f6a9-5b55-9178-3e6f-2c8b6d16ee9c</v>
    <v>en-GB</v>
    <v>Generic</v>
  </rv>
  <rv s="0">
    <v>805306368</v>
    <v>Rishi Sunak (Prime minister)</v>
    <v>79551c5d-075b-e493-70a2-f5b22a4876e1</v>
    <v>en-GB</v>
    <v>Generic</v>
  </rv>
  <rv s="3">
    <v>84</v>
  </rv>
  <rv s="4">
    <v>https://www.bing.com/search?q=united+kingdom&amp;form=skydnc</v>
    <v>Learn more on Bing</v>
  </rv>
  <rv s="1">
    <fb>81.256097560975604</fb>
    <v>28</v>
  </rv>
  <rv s="1">
    <fb>1868152970000</fb>
    <v>30</v>
  </rv>
  <rv s="1">
    <fb>10.130000000000001</fb>
    <v>29</v>
  </rv>
  <rv s="3">
    <v>85</v>
  </rv>
  <rv s="1">
    <fb>0.14794489889999998</fb>
    <v>23</v>
  </rv>
  <rv s="1">
    <fb>2.8117000000000001</fb>
    <v>25</v>
  </rv>
  <rv s="1">
    <fb>67326569</fb>
    <v>24</v>
  </rv>
  <rv s="1">
    <fb>0.26800000000000002</fb>
    <v>23</v>
  </rv>
  <rv s="1">
    <fb>2.7999999999999997E-2</fb>
    <v>23</v>
  </rv>
  <rv s="1">
    <fb>7.0999999999999994E-2</fb>
    <v>23</v>
  </rv>
  <rv s="1">
    <fb>0.62773998260497998</fb>
    <v>23</v>
  </rv>
  <rv s="0">
    <v>536870912</v>
    <v>England</v>
    <v>280d39e8-7217-6863-6980-a8c20c211c89</v>
    <v>en-GB</v>
    <v>Map</v>
  </rv>
  <rv s="0">
    <v>536870912</v>
    <v>Wales</v>
    <v>b51b24e1-6afb-d525-d360-f2eb5bf3410b</v>
    <v>en-GB</v>
    <v>Map</v>
  </rv>
  <rv s="0">
    <v>536870912</v>
    <v>Scotland</v>
    <v>a0377d96-1a18-f843-65ad-adcbc4acdc69</v>
    <v>en-GB</v>
    <v>Map</v>
  </rv>
  <rv s="0">
    <v>536870912</v>
    <v>Northern Ireland</v>
    <v>e4b8bc44-385c-e87b-bb7d-b32328f53502</v>
    <v>en-GB</v>
    <v>Map</v>
  </rv>
  <rv s="3">
    <v>86</v>
  </rv>
  <rv s="1">
    <fb>0.255052921600669</fb>
    <v>23</v>
  </rv>
  <rv s="3">
    <v>87</v>
  </rv>
  <rv s="1">
    <fb>0.30599999999999999</fb>
    <v>23</v>
  </rv>
  <rv s="1">
    <fb>3.8510000705719E-2</fb>
    <v>31</v>
  </rv>
  <rv s="1">
    <fb>55908316</fb>
    <v>24</v>
  </rv>
  <rv s="7">
    <v>#VALUE!</v>
    <v>194</v>
    <v>61</v>
    <v>United Kingdom</v>
    <v>19</v>
    <v>20</v>
    <v>Map</v>
    <v>21</v>
    <v>195</v>
    <v>en-GB</v>
    <v>b1a5155a-6bb2-4646-8f7c-3e6b3a53c831</v>
    <v>536870912</v>
    <v>1</v>
    <v>GB</v>
    <v>1739</v>
    <v>1740</v>
    <v>1741</v>
    <v>1742</v>
    <v>1743</v>
    <v>1744</v>
    <v>1745</v>
    <v>1746</v>
    <v>1747</v>
    <v>GBP</v>
    <v>The United Kingdom of Great Britain and Northern Ireland, commonly known as the United Kingdom or Britain, is a country in Northwestern Europe, off the coast of the continental mainland. It comprises England, Scotland, Wales, and Northern ...</v>
    <v>1748</v>
    <v>1749</v>
    <v>1750</v>
    <v>1751</v>
    <v>1752</v>
    <v>1753</v>
    <v>1754</v>
    <v>1755</v>
    <v>1756</v>
    <v>198</v>
    <v>1744</v>
    <v>1759</v>
    <v>1760</v>
    <v>1761</v>
    <v>1762</v>
    <v>326</v>
    <v>1763</v>
    <v>United Kingdom</v>
    <v>God Save The King</v>
    <v>1764</v>
    <v>United Kingdom of Great Britain and Northern Ireland</v>
    <v>1765</v>
    <v>1766</v>
    <v>1767</v>
    <v>332</v>
    <v>1768</v>
    <v>268</v>
    <v>1769</v>
    <v>1770</v>
    <v>1392</v>
    <v>801</v>
    <v>1771</v>
    <v>1776</v>
    <v>1777</v>
    <v>1778</v>
    <v>1779</v>
    <v>1780</v>
    <v>United Kingdom</v>
    <v>1781</v>
    <v>mdp/vdpid/242</v>
  </rv>
</rvData>
</file>

<file path=xl/richData/rdrichvaluestructure.xml><?xml version="1.0" encoding="utf-8"?>
<rvStructures xmlns="http://schemas.microsoft.com/office/spreadsheetml/2017/richdata" count="13">
  <s t="_linkedentity2">
    <k n="%EntityServiceId" t="i"/>
    <k n="_DisplayString" t="s"/>
    <k n="%EntityId" t="s"/>
    <k n="%EntityCulture" t="s"/>
    <k n="_Icon" t="s"/>
  </s>
  <s t="_formattednumber">
    <k n="_Format" t="spb"/>
  </s>
  <s t="_webimage">
    <k n="WebImageIdentifier" t="i"/>
    <k n="_Provider" t="spb"/>
    <k n="Attribution" t="spb"/>
    <k n="CalcOrigin" t="i"/>
    <k n="ComputedImage" t="b"/>
    <k n="Text" t="s"/>
  </s>
  <s t="_array">
    <k n="array" t="a"/>
  </s>
  <s t="_hyperlink">
    <k n="Address" t="s"/>
    <k n="Text" t="s"/>
  </s>
  <s t="_linkedentity2core">
    <k n="_CRID" t="e"/>
    <k n="_Attribution" t="spb"/>
    <k n="_Display" t="spb"/>
    <k n="_DisplayString" t="s"/>
    <k n="_Flags" t="spb"/>
    <k n="_Format" t="spb"/>
    <k n="_Icon" t="s"/>
    <k n="_Provider" t="spb"/>
    <k n="_SubLabel" t="spb"/>
    <k n="%EntityCulture" t="s"/>
    <k n="%EntityId" t="s"/>
    <k n="%EntityServiceId" t="i"/>
    <k n="%IsRefreshable" t="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otal tax rate" t="r"/>
    <k n="Unemployment rate" t="r"/>
    <k n="UniqueName" t="s"/>
    <k n="Urban population" t="r"/>
    <k n="VDPID/VSID" t="s"/>
  </s>
  <s t="_linkedentity2core">
    <k n="_CRID" t="e"/>
    <k n="_Attribution" t="spb"/>
    <k n="_Display" t="spb"/>
    <k n="_DisplayString" t="s"/>
    <k n="_Flags" t="spb"/>
    <k n="_Format" t="spb"/>
    <k n="_Icon" t="s"/>
    <k n="_Provider" t="spb"/>
    <k n="_SubLabel" t="spb"/>
    <k n="%EntityCulture" t="s"/>
    <k n="%EntityId" t="s"/>
    <k n="%EntityServiceId" t="i"/>
    <k n="%IsRefreshable" t="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otal tax rate" t="r"/>
    <k n="Unemployment rate" t="r"/>
    <k n="UniqueName" t="s"/>
    <k n="Urban population" t="r"/>
    <k n="VDPID/VSID" t="s"/>
  </s>
  <s t="_linkedentity2core">
    <k n="_CRID" t="e"/>
    <k n="_Attribution" t="spb"/>
    <k n="_Display" t="spb"/>
    <k n="_DisplayString" t="s"/>
    <k n="_Flags" t="spb"/>
    <k n="_Format" t="spb"/>
    <k n="_Icon" t="s"/>
    <k n="_Provider" t="spb"/>
    <k n="_SubLabel" t="spb"/>
    <k n="%EntityCulture" t="s"/>
    <k n="%EntityId" t="s"/>
    <k n="%EntityServiceId" t="i"/>
    <k n="%IsRefreshable" t="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linkedentity2core">
    <k n="_CRID" t="e"/>
    <k n="_Attribution" t="spb"/>
    <k n="_Display" t="spb"/>
    <k n="_DisplayString" t="s"/>
    <k n="_Flags" t="spb"/>
    <k n="_Format" t="spb"/>
    <k n="_Icon" t="s"/>
    <k n="_Provider" t="spb"/>
    <k n="_SubLabel" t="spb"/>
    <k n="%EntityCulture" t="s"/>
    <k n="%EntityId" t="s"/>
    <k n="%EntityServiceId" t="i"/>
    <k n="%IsRefreshable" t="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linkedentity2core">
    <k n="_CRID" t="e"/>
    <k n="_Attribution" t="spb"/>
    <k n="_Display" t="spb"/>
    <k n="_DisplayString" t="s"/>
    <k n="_Flags" t="spb"/>
    <k n="_Format" t="spb"/>
    <k n="_Icon" t="s"/>
    <k n="_Provider" t="spb"/>
    <k n="_SubLabel" t="spb"/>
    <k n="%EntityCulture" t="s"/>
    <k n="%EntityId" t="s"/>
    <k n="%EntityServiceId" t="i"/>
    <k n="%IsRefreshable" t="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Tax revenue (%)" t="r"/>
    <k n="Time zone(s)" t="r"/>
    <k n="Total tax rate" t="r"/>
    <k n="Unemployment rate" t="r"/>
    <k n="UniqueName" t="s"/>
    <k n="Urban population" t="r"/>
    <k n="VDPID/VSID" t="s"/>
  </s>
  <s t="_linkedentity2core">
    <k n="_CRID" t="e"/>
    <k n="_Attribution" t="spb"/>
    <k n="_Display" t="spb"/>
    <k n="_DisplayString" t="s"/>
    <k n="_Flags" t="spb"/>
    <k n="_Format" t="spb"/>
    <k n="_Icon" t="s"/>
    <k n="_Provider" t="spb"/>
    <k n="_SubLabel" t="spb"/>
    <k n="%EntityCulture" t="s"/>
    <k n="%EntityId" t="s"/>
    <k n="%EntityServiceId" t="i"/>
    <k n="%IsRefreshable" t="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linkedentity2core">
    <k n="_CRID" t="e"/>
    <k n="_Attribution" t="spb"/>
    <k n="_Display" t="spb"/>
    <k n="_DisplayString" t="s"/>
    <k n="_Flags" t="spb"/>
    <k n="_Format" t="spb"/>
    <k n="_Icon" t="s"/>
    <k n="_Provider" t="spb"/>
    <k n="_SubLabel" t="spb"/>
    <k n="%EntityCulture" t="s"/>
    <k n="%EntityId" t="s"/>
    <k n="%EntityServiceId" t="i"/>
    <k n="%IsRefreshable" t="b"/>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otal tax rate" t="r"/>
    <k n="Unemployment rate" t="r"/>
    <k n="UniqueName" t="s"/>
    <k n="Urban population" t="r"/>
    <k n="VDPID/VSID" t="s"/>
  </s>
  <s t="_linkedentity2core">
    <k n="_CRID" t="e"/>
    <k n="_Attribution" t="spb"/>
    <k n="_Display" t="spb"/>
    <k n="_DisplayString" t="s"/>
    <k n="_Flags" t="spb"/>
    <k n="_Format" t="spb"/>
    <k n="_Icon" t="s"/>
    <k n="_Provider" t="spb"/>
    <k n="_SubLabel" t="spb"/>
    <k n="%EntityCulture" t="s"/>
    <k n="%EntityId" t="s"/>
    <k n="%EntityServiceId" t="i"/>
    <k n="%IsRefreshable" t="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otal tax rate" t="r"/>
    <k n="Unemployment rate" t="r"/>
    <k n="UniqueName" t="s"/>
    <k n="Urban population" t="r"/>
    <k n="VDPID/VSID" t="s"/>
  </s>
</rvStructures>
</file>

<file path=xl/richData/rdsupportingpropertybag.xml><?xml version="1.0" encoding="utf-8"?>
<supportingPropertyBags xmlns="http://schemas.microsoft.com/office/spreadsheetml/2017/richdata2">
  <spbArrays count="8">
    <a count="62">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Market cap of listed companies</v>
      <v t="s">Gross primary education enrollment (%)</v>
      <v t="s">Gross tertiary education enrollment (%)</v>
      <v t="s">Out of pocket health expenditure (%)</v>
      <v t="s">Physicians per thousand</v>
      <v t="s">Armed forces size</v>
      <v t="s">Calling code</v>
      <v t="s">_Flags</v>
      <v t="s">VDPID/VSID</v>
      <v t="s">UniqueName</v>
      <v t="s">_DisplayString</v>
      <v t="s">LearnMoreOnLink</v>
      <v t="s">Image</v>
      <v t="s">Description</v>
    </a>
    <a count="63">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Calling code</v>
      <v t="s">_Flags</v>
      <v t="s">VDPID/VSID</v>
      <v t="s">UniqueName</v>
      <v t="s">_DisplayString</v>
      <v t="s">LearnMoreOnLink</v>
      <v t="s">Image</v>
      <v t="s">Description</v>
    </a>
    <a count="64">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63">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62">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National anthem</v>
      <v t="s">Official language</v>
      <v t="s">Official name</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63">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62">
      <v t="s">%EntityServiceId</v>
      <v t="s">%IsRefreshable</v>
      <v t="s">%EntityCulture</v>
      <v t="s">%EntityId</v>
      <v t="s">_Icon</v>
      <v t="s">_Provider</v>
      <v t="s">_Attribution</v>
      <v t="s">_Display</v>
      <v t="s">Name</v>
      <v t="s">_Format</v>
      <v t="s">Capital/Major City</v>
      <v t="s">Leader(s)</v>
      <v t="s">_SubLabel</v>
      <v t="s">Population</v>
      <v t="s">Area</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Calling code</v>
      <v t="s">_Flags</v>
      <v t="s">VDPID/VSID</v>
      <v t="s">UniqueName</v>
      <v t="s">_DisplayString</v>
      <v t="s">LearnMoreOnLink</v>
      <v t="s">Image</v>
      <v t="s">Description</v>
    </a>
    <a count="62">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Calling code</v>
      <v t="s">_Flags</v>
      <v t="s">VDPID/VSID</v>
      <v t="s">UniqueName</v>
      <v t="s">_DisplayString</v>
      <v t="s">LearnMoreOnLink</v>
      <v t="s">Image</v>
      <v t="s">Description</v>
    </a>
  </spbArrays>
  <spbData count="196">
    <spb s="0">
      <v xml:space="preserve">data.worldbank.org	</v>
      <v xml:space="preserve">	</v>
      <v xml:space="preserve">http://data.worldbank.org/indicator/FP.CPI.TOTL	</v>
      <v xml:space="preserve">	</v>
    </spb>
    <spb s="0">
      <v xml:space="preserve">Wikipedia	Cia	travel.state.gov	</v>
      <v xml:space="preserve">CC-BY-SA			</v>
      <v xml:space="preserve">http://en.wikipedia.org/wiki/Cyprus	https://www.cia.gov/library/publications/the-world-factbook/geos/cy.html?Transportation	https://travel.state.gov/content/travel/en/international-travel/International-Travel-Country-Information-Pages/Cyprus.html	</v>
      <v xml:space="preserve">http://creativecommons.org/licenses/by-sa/3.0/			</v>
    </spb>
    <spb s="0">
      <v xml:space="preserve">Wikipedia	</v>
      <v xml:space="preserve">CC BY-SA 3.0	</v>
      <v xml:space="preserve">https://en.wikipedia.org/wiki/Cyprus	</v>
      <v xml:space="preserve">https://creativecommons.org/licenses/by-sa/3.0	</v>
    </spb>
    <spb s="0">
      <v xml:space="preserve">data.worldbank.org	</v>
      <v xml:space="preserve">	</v>
      <v xml:space="preserve">http://data.worldbank.org/indicator/SP.DYN.CBRT.IN	</v>
      <v xml:space="preserve">	</v>
    </spb>
    <spb s="0">
      <v xml:space="preserve">Wikipedia	</v>
      <v xml:space="preserve">CC-BY-SA	</v>
      <v xml:space="preserve">http://en.wikipedia.org/wiki/Cyprus	</v>
      <v xml:space="preserve">http://creativecommons.org/licenses/by-sa/3.0/	</v>
    </spb>
    <spb s="0">
      <v xml:space="preserve">Cia	</v>
      <v xml:space="preserve">	</v>
      <v xml:space="preserve">https://www.cia.gov/library/publications/the-world-factbook/geos/cy.html?Transportation	</v>
      <v xml:space="preserve">	</v>
    </spb>
    <spb s="0">
      <v xml:space="preserve">data.worldbank.org	</v>
      <v xml:space="preserve">	</v>
      <v xml:space="preserve">http://data.worldbank.org/indicator/SP.DYN.TFRT.IN	</v>
      <v xml:space="preserve">	</v>
    </spb>
    <spb s="0">
      <v xml:space="preserve">data.worldbank.org	</v>
      <v xml:space="preserve">	</v>
      <v xml:space="preserve">http://data.worldbank.org/indicator/SP.DYN.LE00.IN	</v>
      <v xml:space="preserve">	</v>
    </spb>
    <spb s="0">
      <v xml:space="preserve">data.worldbank.org	</v>
      <v xml:space="preserve">	</v>
      <v xml:space="preserve">http://data.worldbank.org/indicator/SP.DYN.IMRT.IN	</v>
      <v xml:space="preserve">	</v>
    </spb>
    <spb s="0">
      <v xml:space="preserve">data.worldbank.org	</v>
      <v xml:space="preserve">	</v>
      <v xml:space="preserve">http://data.worldbank.org/indicator/SP.URB.TOTL	</v>
      <v xml:space="preserve">	</v>
    </spb>
    <spb s="0">
      <v xml:space="preserve">data.worldbank.org	</v>
      <v xml:space="preserve">	</v>
      <v xml:space="preserve">http://data.worldbank.org/indicator/MS.MIL.TOTL.P1	</v>
      <v xml:space="preserve">	</v>
    </spb>
    <spb s="0">
      <v xml:space="preserve">data.worldbank.org	</v>
      <v xml:space="preserve">	</v>
      <v xml:space="preserve">http://data.worldbank.org/indicator/SH.MED.PHYS.ZS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http://data.worldbank.org/indicator/SL.TLF.CACT.ZS	</v>
      <v xml:space="preserve">	</v>
    </spb>
    <spb s="1">
      <v>0</v>
      <v>1</v>
      <v>2</v>
      <v>2</v>
      <v>3</v>
      <v>2</v>
      <v>2</v>
      <v>2</v>
      <v>4</v>
      <v>2</v>
      <v>2</v>
      <v>2</v>
      <v>2</v>
      <v>5</v>
      <v>6</v>
      <v>1</v>
      <v>5</v>
      <v>7</v>
      <v>2</v>
      <v>5</v>
      <v>8</v>
      <v>9</v>
      <v>10</v>
      <v>5</v>
      <v>5</v>
      <v>2</v>
      <v>5</v>
      <v>11</v>
      <v>12</v>
      <v>13</v>
      <v>14</v>
      <v>5</v>
      <v>1</v>
      <v>5</v>
      <v>5</v>
      <v>5</v>
      <v>5</v>
      <v>5</v>
      <v>5</v>
      <v>5</v>
      <v>5</v>
      <v>5</v>
      <v>5</v>
      <v>15</v>
    </spb>
    <spb s="2">
      <v>0</v>
      <v>Name</v>
      <v>LearnMoreOnLink</v>
    </spb>
    <spb s="3">
      <v>0</v>
      <v>0</v>
      <v>0</v>
    </spb>
    <spb s="4">
      <v>18</v>
      <v>18</v>
      <v>18</v>
    </spb>
    <spb s="5">
      <v>1</v>
      <v>2</v>
    </spb>
    <spb s="6">
      <v>https://www.bing.com</v>
      <v>https://www.bing.com/th?id=Ga%5Cbing_yt.png&amp;w=100&amp;h=40&amp;c=0&amp;pid=0.1</v>
      <v>Powered by Bing</v>
    </spb>
    <spb s="7">
      <v>2019</v>
      <v>2019</v>
      <v>square km</v>
      <v>per thousand (2018)</v>
      <v>2021</v>
      <v>2019</v>
      <v>2018</v>
      <v>per liter (2016)</v>
      <v>2019</v>
      <v>years (2018)</v>
      <v>2018</v>
      <v>per thousand (2018)</v>
      <v>2019</v>
      <v>2017</v>
      <v>2016</v>
      <v>2019</v>
      <v>2016</v>
      <v>2016</v>
      <v>kilotons per year (2016)</v>
      <v>deaths per 100,000 (2017)</v>
      <v>kWh (2014)</v>
      <v>2014</v>
      <v>2019</v>
      <v>2017</v>
      <v>2017</v>
      <v>2017</v>
      <v>2017</v>
      <v>2017</v>
      <v>2015</v>
      <v>2017</v>
      <v>2017</v>
      <v>2017</v>
      <v>2017</v>
      <v>2019</v>
    </spb>
    <spb s="8">
      <v>3</v>
    </spb>
    <spb s="8">
      <v>4</v>
    </spb>
    <spb s="8">
      <v>5</v>
    </spb>
    <spb s="8">
      <v>6</v>
    </spb>
    <spb s="8">
      <v>7</v>
    </spb>
    <spb s="8">
      <v>8</v>
    </spb>
    <spb s="8">
      <v>9</v>
    </spb>
    <spb s="8">
      <v>10</v>
    </spb>
    <spb s="8">
      <v>11</v>
    </spb>
    <spb s="0">
      <v xml:space="preserve">Wikipedia	Cia	travel.state.gov	</v>
      <v xml:space="preserve">CC-BY-SA			</v>
      <v xml:space="preserve">http://en.wikipedia.org/wiki/Portugal	https://www.cia.gov/library/publications/the-world-factbook/geos/po.html?Transportation	https://travel.state.gov/content/travel/en/international-travel/International-Travel-Country-Information-Pages/Portugal.html	</v>
      <v xml:space="preserve">http://creativecommons.org/licenses/by-sa/3.0/			</v>
    </spb>
    <spb s="0">
      <v xml:space="preserve">Wikipedia	</v>
      <v xml:space="preserve">CC BY-SA 3.0	</v>
      <v xml:space="preserve">https://en.wikipedia.org/wiki/Portugal	</v>
      <v xml:space="preserve">https://creativecommons.org/licenses/by-sa/3.0	</v>
    </spb>
    <spb s="0">
      <v xml:space="preserve">Wikipedia	</v>
      <v xml:space="preserve">CC-BY-SA	</v>
      <v xml:space="preserve">http://en.wikipedia.org/wiki/Portugal	</v>
      <v xml:space="preserve">http://creativecommons.org/licenses/by-sa/3.0/	</v>
    </spb>
    <spb s="0">
      <v xml:space="preserve">Cia	</v>
      <v xml:space="preserve">	</v>
      <v xml:space="preserve">https://www.cia.gov/library/publications/the-world-factbook/geos/po.html?Transportation	</v>
      <v xml:space="preserve">	</v>
    </spb>
    <spb s="9">
      <v>0</v>
      <v>32</v>
      <v>33</v>
      <v>33</v>
      <v>3</v>
      <v>33</v>
      <v>33</v>
      <v>33</v>
      <v>34</v>
      <v>33</v>
      <v>33</v>
      <v>34</v>
      <v>33</v>
      <v>33</v>
      <v>35</v>
      <v>6</v>
      <v>32</v>
      <v>35</v>
      <v>7</v>
      <v>33</v>
      <v>35</v>
      <v>8</v>
      <v>9</v>
      <v>10</v>
      <v>35</v>
      <v>35</v>
      <v>33</v>
      <v>35</v>
      <v>11</v>
      <v>12</v>
      <v>13</v>
      <v>14</v>
      <v>35</v>
      <v>32</v>
      <v>35</v>
      <v>35</v>
      <v>35</v>
      <v>35</v>
      <v>35</v>
      <v>35</v>
      <v>35</v>
      <v>35</v>
      <v>35</v>
      <v>35</v>
      <v>15</v>
    </spb>
    <spb s="2">
      <v>1</v>
      <v>Name</v>
      <v>LearnMoreOnLink</v>
    </spb>
    <spb s="7">
      <v>2019</v>
      <v>2019</v>
      <v>square km</v>
      <v>per thousand (2018)</v>
      <v>2021</v>
      <v>2019</v>
      <v>2018</v>
      <v>per liter (2016)</v>
      <v>2019</v>
      <v>years (2018)</v>
      <v>2018</v>
      <v>per thousand (2018)</v>
      <v>2019</v>
      <v>2017</v>
      <v>2016</v>
      <v>2019</v>
      <v>2016</v>
      <v>2017</v>
      <v>kilotons per year (2016)</v>
      <v>deaths per 100,000 (2017)</v>
      <v>kWh (2014)</v>
      <v>2015</v>
      <v>2018</v>
      <v>2017</v>
      <v>2017</v>
      <v>2017</v>
      <v>2017</v>
      <v>2017</v>
      <v>2015</v>
      <v>2017</v>
      <v>2017</v>
      <v>2017</v>
      <v>2017</v>
      <v>2019</v>
    </spb>
    <spb s="0">
      <v xml:space="preserve">Wikipedia	Cia	Facebook	</v>
      <v xml:space="preserve">CC-BY-SA			</v>
      <v xml:space="preserve">http://en.wikipedia.org/wiki/Spain	https://www.cia.gov/library/publications/the-world-factbook/geos/sp.html?Transportation	https://www.facebook.com/spain.info.no	</v>
      <v xml:space="preserve">http://creativecommons.org/licenses/by-sa/3.0/			</v>
    </spb>
    <spb s="0">
      <v xml:space="preserve">Wikipedia	</v>
      <v xml:space="preserve">CC BY-SA 3.0	</v>
      <v xml:space="preserve">https://en.wikipedia.org/wiki/Spain	</v>
      <v xml:space="preserve">https://creativecommons.org/licenses/by-sa/3.0	</v>
    </spb>
    <spb s="0">
      <v xml:space="preserve">Wikipedia	</v>
      <v xml:space="preserve">CC-BY-SA	</v>
      <v xml:space="preserve">http://en.wikipedia.org/wiki/Spain	</v>
      <v xml:space="preserve">http://creativecommons.org/licenses/by-sa/3.0/	</v>
    </spb>
    <spb s="0">
      <v xml:space="preserve">Cia	</v>
      <v xml:space="preserve">	</v>
      <v xml:space="preserve">https://www.cia.gov/library/publications/the-world-factbook/geos/sp.html?Transportation	</v>
      <v xml:space="preserve">	</v>
    </spb>
    <spb s="9">
      <v>0</v>
      <v>39</v>
      <v>40</v>
      <v>40</v>
      <v>3</v>
      <v>40</v>
      <v>40</v>
      <v>40</v>
      <v>41</v>
      <v>40</v>
      <v>40</v>
      <v>41</v>
      <v>40</v>
      <v>40</v>
      <v>42</v>
      <v>6</v>
      <v>39</v>
      <v>42</v>
      <v>7</v>
      <v>40</v>
      <v>42</v>
      <v>8</v>
      <v>9</v>
      <v>10</v>
      <v>42</v>
      <v>42</v>
      <v>40</v>
      <v>42</v>
      <v>11</v>
      <v>12</v>
      <v>13</v>
      <v>14</v>
      <v>42</v>
      <v>39</v>
      <v>42</v>
      <v>42</v>
      <v>42</v>
      <v>42</v>
      <v>42</v>
      <v>42</v>
      <v>42</v>
      <v>42</v>
      <v>42</v>
      <v>42</v>
      <v>15</v>
    </spb>
    <spb s="7">
      <v>2019</v>
      <v>2019</v>
      <v>square km</v>
      <v>per thousand (2018)</v>
      <v>2021</v>
      <v>2019</v>
      <v>2018</v>
      <v>per liter (2016)</v>
      <v>2019</v>
      <v>years (2018)</v>
      <v>2018</v>
      <v>per thousand (2018)</v>
      <v>2019</v>
      <v>2017</v>
      <v>2016</v>
      <v>2019</v>
      <v>2016</v>
      <v>2017</v>
      <v>kilotons per year (2016)</v>
      <v>deaths per 100,000 (2017)</v>
      <v>kWh (2014)</v>
      <v>2015</v>
      <v>2019</v>
      <v>2017</v>
      <v>2017</v>
      <v>2017</v>
      <v>2017</v>
      <v>2017</v>
      <v>2015</v>
      <v>2017</v>
      <v>2017</v>
      <v>2017</v>
      <v>2017</v>
      <v>2019</v>
    </spb>
    <spb s="0">
      <v xml:space="preserve">Wikipedia	Cia	travel.state.gov	</v>
      <v xml:space="preserve">CC-BY-SA			</v>
      <v xml:space="preserve">http://en.wikipedia.org/wiki/Greece	https://www.cia.gov/library/publications/the-world-factbook/geos/gr.html?Transportation	https://travel.state.gov/content/travel/en/international-travel/International-Travel-Country-Information-Pages/Greece.html	</v>
      <v xml:space="preserve">http://creativecommons.org/licenses/by-sa/3.0/			</v>
    </spb>
    <spb s="0">
      <v xml:space="preserve">Wikipedia	</v>
      <v xml:space="preserve">CC BY-SA 3.0	</v>
      <v xml:space="preserve">https://en.wikipedia.org/wiki/Greece	</v>
      <v xml:space="preserve">https://creativecommons.org/licenses/by-sa/3.0	</v>
    </spb>
    <spb s="0">
      <v xml:space="preserve">Wikipedia	</v>
      <v xml:space="preserve">CC-BY-SA	</v>
      <v xml:space="preserve">http://en.wikipedia.org/wiki/Greece	</v>
      <v xml:space="preserve">http://creativecommons.org/licenses/by-sa/3.0/	</v>
    </spb>
    <spb s="0">
      <v xml:space="preserve">Cia	</v>
      <v xml:space="preserve">	</v>
      <v xml:space="preserve">https://www.cia.gov/library/publications/the-world-factbook/geos/gr.html?Transportation	</v>
      <v xml:space="preserve">	</v>
    </spb>
    <spb s="9">
      <v>0</v>
      <v>45</v>
      <v>46</v>
      <v>46</v>
      <v>3</v>
      <v>46</v>
      <v>46</v>
      <v>46</v>
      <v>47</v>
      <v>46</v>
      <v>46</v>
      <v>47</v>
      <v>46</v>
      <v>46</v>
      <v>48</v>
      <v>6</v>
      <v>45</v>
      <v>48</v>
      <v>7</v>
      <v>46</v>
      <v>48</v>
      <v>8</v>
      <v>9</v>
      <v>10</v>
      <v>48</v>
      <v>48</v>
      <v>46</v>
      <v>48</v>
      <v>11</v>
      <v>12</v>
      <v>13</v>
      <v>14</v>
      <v>48</v>
      <v>45</v>
      <v>48</v>
      <v>48</v>
      <v>48</v>
      <v>48</v>
      <v>48</v>
      <v>48</v>
      <v>48</v>
      <v>48</v>
      <v>48</v>
      <v>48</v>
      <v>15</v>
    </spb>
    <spb s="0">
      <v xml:space="preserve">Wikipedia	Wikipedia	Cia	travel.state.gov	</v>
      <v xml:space="preserve">CC-BY-SA	CC-BY-SA			</v>
      <v xml:space="preserve">http://es.wikipedia.org/wiki/Italia	http://en.wikipedia.org/wiki/Italy	https://www.cia.gov/library/publications/the-world-factbook/geos/it.html?Transportation	https://travel.state.gov/content/travel/en/international-travel/International-Travel-Country-Information-Pages/SanMarino.html	</v>
      <v xml:space="preserve">http://creativecommons.org/licenses/by-sa/3.0/	http://creativecommons.org/licenses/by-sa/3.0/			</v>
    </spb>
    <spb s="0">
      <v xml:space="preserve">Wikipedia	</v>
      <v xml:space="preserve">CC BY-SA 3.0	</v>
      <v xml:space="preserve">https://en.wikipedia.org/wiki/Italy	</v>
      <v xml:space="preserve">https://creativecommons.org/licenses/by-sa/3.0	</v>
    </spb>
    <spb s="0">
      <v xml:space="preserve">Wikipedia	</v>
      <v xml:space="preserve">CC-BY-SA	</v>
      <v xml:space="preserve">http://en.wikipedia.org/wiki/Italy	</v>
      <v xml:space="preserve">http://creativecommons.org/licenses/by-sa/3.0/	</v>
    </spb>
    <spb s="0">
      <v xml:space="preserve">Cia	</v>
      <v xml:space="preserve">	</v>
      <v xml:space="preserve">https://www.cia.gov/library/publications/the-world-factbook/geos/it.html?Transportation	</v>
      <v xml:space="preserve">	</v>
    </spb>
    <spb s="1">
      <v>0</v>
      <v>50</v>
      <v>51</v>
      <v>51</v>
      <v>3</v>
      <v>51</v>
      <v>51</v>
      <v>51</v>
      <v>52</v>
      <v>51</v>
      <v>51</v>
      <v>51</v>
      <v>51</v>
      <v>53</v>
      <v>6</v>
      <v>50</v>
      <v>53</v>
      <v>7</v>
      <v>51</v>
      <v>53</v>
      <v>8</v>
      <v>9</v>
      <v>10</v>
      <v>53</v>
      <v>53</v>
      <v>51</v>
      <v>53</v>
      <v>11</v>
      <v>12</v>
      <v>13</v>
      <v>14</v>
      <v>53</v>
      <v>50</v>
      <v>53</v>
      <v>53</v>
      <v>53</v>
      <v>53</v>
      <v>53</v>
      <v>53</v>
      <v>53</v>
      <v>53</v>
      <v>53</v>
      <v>53</v>
      <v>15</v>
    </spb>
    <spb s="7">
      <v>2019</v>
      <v>2019</v>
      <v>square km</v>
      <v>per thousand (2018)</v>
      <v>2021</v>
      <v>2019</v>
      <v>2018</v>
      <v>per liter (2016)</v>
      <v>2019</v>
      <v>years (2018)</v>
      <v>2018</v>
      <v>per thousand (2018)</v>
      <v>2019</v>
      <v>2017</v>
      <v>2016</v>
      <v>2019</v>
      <v>2016</v>
      <v>2018</v>
      <v>kilotons per year (2014)</v>
      <v>deaths per 100,000 (2017)</v>
      <v>kWh (2014)</v>
      <v>2015</v>
      <v>2008</v>
      <v>2017</v>
      <v>2017</v>
      <v>2017</v>
      <v>2017</v>
      <v>2017</v>
      <v>2015</v>
      <v>2017</v>
      <v>2017</v>
      <v>2017</v>
      <v>2017</v>
      <v>2019</v>
    </spb>
    <spb s="0">
      <v xml:space="preserve">Wikipedia	Cia	travel.state.gov	</v>
      <v xml:space="preserve">CC-BY-SA			</v>
      <v xml:space="preserve">http://en.wikipedia.org/wiki/Slovenia	https://www.cia.gov/library/publications/the-world-factbook/geos/si.html?Transportation	https://travel.state.gov/content/travel/en/international-travel/International-Travel-Country-Information-Pages/Slovenia.html	</v>
      <v xml:space="preserve">http://creativecommons.org/licenses/by-sa/3.0/			</v>
    </spb>
    <spb s="0">
      <v xml:space="preserve">Wikipedia	</v>
      <v xml:space="preserve">CC BY-SA 3.0	</v>
      <v xml:space="preserve">https://en.wikipedia.org/wiki/Slovenia	</v>
      <v xml:space="preserve">https://creativecommons.org/licenses/by-sa/3.0	</v>
    </spb>
    <spb s="0">
      <v xml:space="preserve">Wikipedia	</v>
      <v xml:space="preserve">CC-BY-SA	</v>
      <v xml:space="preserve">http://en.wikipedia.org/wiki/Slovenia	</v>
      <v xml:space="preserve">http://creativecommons.org/licenses/by-sa/3.0/	</v>
    </spb>
    <spb s="0">
      <v xml:space="preserve">Cia	</v>
      <v xml:space="preserve">	</v>
      <v xml:space="preserve">https://www.cia.gov/library/publications/the-world-factbook/geos/si.html?Transportation	</v>
      <v xml:space="preserve">	</v>
    </spb>
    <spb s="9">
      <v>0</v>
      <v>56</v>
      <v>57</v>
      <v>57</v>
      <v>3</v>
      <v>57</v>
      <v>57</v>
      <v>57</v>
      <v>58</v>
      <v>57</v>
      <v>57</v>
      <v>58</v>
      <v>57</v>
      <v>57</v>
      <v>59</v>
      <v>6</v>
      <v>56</v>
      <v>59</v>
      <v>7</v>
      <v>57</v>
      <v>59</v>
      <v>8</v>
      <v>9</v>
      <v>10</v>
      <v>59</v>
      <v>59</v>
      <v>57</v>
      <v>59</v>
      <v>11</v>
      <v>12</v>
      <v>13</v>
      <v>14</v>
      <v>59</v>
      <v>56</v>
      <v>59</v>
      <v>59</v>
      <v>59</v>
      <v>59</v>
      <v>59</v>
      <v>59</v>
      <v>59</v>
      <v>59</v>
      <v>59</v>
      <v>59</v>
      <v>15</v>
    </spb>
    <spb s="2">
      <v>2</v>
      <v>Name</v>
      <v>LearnMoreOnLink</v>
    </spb>
    <spb s="7">
      <v>2019</v>
      <v>2019</v>
      <v>square km</v>
      <v>per thousand (2018)</v>
      <v>2022</v>
      <v>2019</v>
      <v>2018</v>
      <v>per liter (2016)</v>
      <v>2019</v>
      <v>years (2018)</v>
      <v>2018</v>
      <v>per thousand (2018)</v>
      <v>2019</v>
      <v>2017</v>
      <v>2016</v>
      <v>2019</v>
      <v>2016</v>
      <v>2017</v>
      <v>kilotons per year (2016)</v>
      <v>deaths per 100,000 (2017)</v>
      <v>kWh (2014)</v>
      <v>2015</v>
      <v>2019</v>
      <v>2017</v>
      <v>2017</v>
      <v>2017</v>
      <v>2017</v>
      <v>2017</v>
      <v>2015</v>
      <v>2017</v>
      <v>2017</v>
      <v>2017</v>
      <v>2017</v>
      <v>2019</v>
    </spb>
    <spb s="0">
      <v xml:space="preserve">Wikipedia	Cia	travel.state.gov	</v>
      <v xml:space="preserve">CC-BY-SA			</v>
      <v xml:space="preserve">http://en.wikipedia.org/wiki/Romania	https://www.cia.gov/library/publications/the-world-factbook/geos/ro.html?Transportation	https://travel.state.gov/content/travel/en/international-travel/International-Travel-Country-Information-Pages/Romania.html	</v>
      <v xml:space="preserve">http://creativecommons.org/licenses/by-sa/3.0/			</v>
    </spb>
    <spb s="0">
      <v xml:space="preserve">Wikipedia	</v>
      <v xml:space="preserve">CC BY-SA 3.0	</v>
      <v xml:space="preserve">https://en.wikipedia.org/wiki/Romania	</v>
      <v xml:space="preserve">https://creativecommons.org/licenses/by-sa/3.0	</v>
    </spb>
    <spb s="0">
      <v xml:space="preserve">Wikipedia	</v>
      <v xml:space="preserve">CC-BY-SA	</v>
      <v xml:space="preserve">http://en.wikipedia.org/wiki/Romania	</v>
      <v xml:space="preserve">http://creativecommons.org/licenses/by-sa/3.0/	</v>
    </spb>
    <spb s="0">
      <v xml:space="preserve">Cia	</v>
      <v xml:space="preserve">	</v>
      <v xml:space="preserve">https://www.cia.gov/library/publications/the-world-factbook/geos/ro.html?Transportation	</v>
      <v xml:space="preserve">	</v>
    </spb>
    <spb s="9">
      <v>0</v>
      <v>63</v>
      <v>64</v>
      <v>64</v>
      <v>3</v>
      <v>64</v>
      <v>64</v>
      <v>64</v>
      <v>65</v>
      <v>64</v>
      <v>64</v>
      <v>65</v>
      <v>64</v>
      <v>64</v>
      <v>66</v>
      <v>6</v>
      <v>63</v>
      <v>66</v>
      <v>7</v>
      <v>64</v>
      <v>66</v>
      <v>8</v>
      <v>9</v>
      <v>10</v>
      <v>66</v>
      <v>66</v>
      <v>64</v>
      <v>66</v>
      <v>11</v>
      <v>12</v>
      <v>13</v>
      <v>14</v>
      <v>66</v>
      <v>63</v>
      <v>66</v>
      <v>66</v>
      <v>66</v>
      <v>66</v>
      <v>66</v>
      <v>66</v>
      <v>66</v>
      <v>66</v>
      <v>66</v>
      <v>66</v>
      <v>15</v>
    </spb>
    <spb s="7">
      <v>2019</v>
      <v>2019</v>
      <v>square km</v>
      <v>per thousand (2018)</v>
      <v>2021</v>
      <v>2019</v>
      <v>2018</v>
      <v>per liter (2016)</v>
      <v>2019</v>
      <v>years (2018)</v>
      <v>2018</v>
      <v>per thousand (2018)</v>
      <v>2019</v>
      <v>2017</v>
      <v>2016</v>
      <v>2019</v>
      <v>2016</v>
      <v>2017</v>
      <v>kilotons per year (2016)</v>
      <v>deaths per 100,000 (2017)</v>
      <v>kWh (2014)</v>
      <v>2014</v>
      <v>2019</v>
      <v>2017</v>
      <v>2017</v>
      <v>2017</v>
      <v>2017</v>
      <v>2017</v>
      <v>2015</v>
      <v>2017</v>
      <v>2017</v>
      <v>2017</v>
      <v>2017</v>
      <v>2019</v>
    </spb>
    <spb s="0">
      <v xml:space="preserve">Wikipedia	Cia	travel.state.gov	</v>
      <v xml:space="preserve">CC-BY-SA			</v>
      <v xml:space="preserve">http://en.wikipedia.org/wiki/Denmark	https://www.cia.gov/library/publications/the-world-factbook/geos/da.html?Transportation	https://travel.state.gov/content/travel/en/international-travel/International-Travel-Country-Information-Pages/Denmark.html	</v>
      <v xml:space="preserve">http://creativecommons.org/licenses/by-sa/3.0/			</v>
    </spb>
    <spb s="0">
      <v xml:space="preserve">Wikipedia	</v>
      <v xml:space="preserve">CC BY-SA 3.0	</v>
      <v xml:space="preserve">https://en.wikipedia.org/wiki/Denmark	</v>
      <v xml:space="preserve">https://creativecommons.org/licenses/by-sa/3.0	</v>
    </spb>
    <spb s="0">
      <v xml:space="preserve">Wikipedia	</v>
      <v xml:space="preserve">CC-BY-SA	</v>
      <v xml:space="preserve">http://en.wikipedia.org/wiki/Denmark	</v>
      <v xml:space="preserve">http://creativecommons.org/licenses/by-sa/3.0/	</v>
    </spb>
    <spb s="0">
      <v xml:space="preserve">Cia	</v>
      <v xml:space="preserve">	</v>
      <v xml:space="preserve">https://www.cia.gov/library/publications/the-world-factbook/geos/da.html?Transportation	</v>
      <v xml:space="preserve">	</v>
    </spb>
    <spb s="1">
      <v>0</v>
      <v>69</v>
      <v>70</v>
      <v>70</v>
      <v>3</v>
      <v>70</v>
      <v>70</v>
      <v>70</v>
      <v>71</v>
      <v>70</v>
      <v>70</v>
      <v>70</v>
      <v>70</v>
      <v>72</v>
      <v>6</v>
      <v>69</v>
      <v>72</v>
      <v>7</v>
      <v>70</v>
      <v>72</v>
      <v>8</v>
      <v>9</v>
      <v>10</v>
      <v>72</v>
      <v>72</v>
      <v>70</v>
      <v>72</v>
      <v>11</v>
      <v>12</v>
      <v>13</v>
      <v>14</v>
      <v>72</v>
      <v>69</v>
      <v>72</v>
      <v>72</v>
      <v>72</v>
      <v>72</v>
      <v>72</v>
      <v>72</v>
      <v>72</v>
      <v>72</v>
      <v>72</v>
      <v>72</v>
      <v>15</v>
    </spb>
    <spb s="2">
      <v>3</v>
      <v>Name</v>
      <v>LearnMoreOnLink</v>
    </spb>
    <spb s="7">
      <v>2019</v>
      <v>2019</v>
      <v>square km</v>
      <v>per thousand (2018)</v>
      <v>2020</v>
      <v>2019</v>
      <v>2018</v>
      <v>per liter (2016)</v>
      <v>2019</v>
      <v>years (2018)</v>
      <v>2018</v>
      <v>per thousand (2018)</v>
      <v>2019</v>
      <v>2017</v>
      <v>2016</v>
      <v>2019</v>
      <v>2016</v>
      <v>2016</v>
      <v>kilotons per year (2016)</v>
      <v>deaths per 100,000 (2017)</v>
      <v>kWh (2014)</v>
      <v>2015</v>
      <v>2004</v>
      <v>2017</v>
      <v>2017</v>
      <v>2017</v>
      <v>2017</v>
      <v>2017</v>
      <v>2015</v>
      <v>2017</v>
      <v>2017</v>
      <v>2017</v>
      <v>2017</v>
      <v>2019</v>
    </spb>
    <spb s="0">
      <v xml:space="preserve">Wikipedia	Cia	travel.state.gov	</v>
      <v xml:space="preserve">CC-BY-SA			</v>
      <v xml:space="preserve">http://en.wikipedia.org/wiki/Hungary	https://www.cia.gov/library/publications/the-world-factbook/geos/hu.html?Transportation	https://travel.state.gov/content/travel/en/international-travel/International-Travel-Country-Information-Pages/Hungary.html	</v>
      <v xml:space="preserve">http://creativecommons.org/licenses/by-sa/3.0/			</v>
    </spb>
    <spb s="0">
      <v xml:space="preserve">Wikipedia	</v>
      <v xml:space="preserve">CC BY-SA 3.0	</v>
      <v xml:space="preserve">https://en.wikipedia.org/wiki/Hungary	</v>
      <v xml:space="preserve">https://creativecommons.org/licenses/by-sa/3.0	</v>
    </spb>
    <spb s="0">
      <v xml:space="preserve">Wikipedia	</v>
      <v xml:space="preserve">CC-BY-SA	</v>
      <v xml:space="preserve">http://en.wikipedia.org/wiki/Hungary	</v>
      <v xml:space="preserve">http://creativecommons.org/licenses/by-sa/3.0/	</v>
    </spb>
    <spb s="0">
      <v xml:space="preserve">Cia	</v>
      <v xml:space="preserve">	</v>
      <v xml:space="preserve">https://www.cia.gov/library/publications/the-world-factbook/geos/hu.html?Transportation	</v>
      <v xml:space="preserve">	</v>
    </spb>
    <spb s="9">
      <v>0</v>
      <v>76</v>
      <v>77</v>
      <v>77</v>
      <v>3</v>
      <v>77</v>
      <v>77</v>
      <v>77</v>
      <v>78</v>
      <v>77</v>
      <v>77</v>
      <v>78</v>
      <v>77</v>
      <v>77</v>
      <v>79</v>
      <v>6</v>
      <v>76</v>
      <v>79</v>
      <v>7</v>
      <v>77</v>
      <v>79</v>
      <v>8</v>
      <v>9</v>
      <v>10</v>
      <v>79</v>
      <v>79</v>
      <v>77</v>
      <v>79</v>
      <v>11</v>
      <v>12</v>
      <v>13</v>
      <v>14</v>
      <v>79</v>
      <v>76</v>
      <v>79</v>
      <v>79</v>
      <v>79</v>
      <v>79</v>
      <v>79</v>
      <v>79</v>
      <v>79</v>
      <v>79</v>
      <v>79</v>
      <v>79</v>
      <v>15</v>
    </spb>
    <spb s="7">
      <v>2019</v>
      <v>2019</v>
      <v>square km</v>
      <v>per thousand (2018)</v>
      <v>2021</v>
      <v>2019</v>
      <v>2018</v>
      <v>per liter (2016)</v>
      <v>2019</v>
      <v>years (2018)</v>
      <v>2018</v>
      <v>per thousand (2018)</v>
      <v>2019</v>
      <v>2017</v>
      <v>2016</v>
      <v>2019</v>
      <v>2016</v>
      <v>2018</v>
      <v>kilotons per year (2016)</v>
      <v>deaths per 100,000 (2017)</v>
      <v>kWh (2014)</v>
      <v>2015</v>
      <v>2019</v>
      <v>2017</v>
      <v>2017</v>
      <v>2017</v>
      <v>2017</v>
      <v>2017</v>
      <v>2015</v>
      <v>2017</v>
      <v>2017</v>
      <v>2017</v>
      <v>2017</v>
      <v>2019</v>
    </spb>
    <spb s="0">
      <v xml:space="preserve">Wikipedia	Cia	travel.state.gov	</v>
      <v xml:space="preserve">CC-BY-SA			</v>
      <v xml:space="preserve">http://en.wikipedia.org/wiki/Malta	https://www.cia.gov/library/publications/the-world-factbook/geos/mt.html?Transportation	https://travel.state.gov/content/travel/en/international-travel/International-Travel-Country-Information-Pages/Malta.html	</v>
      <v xml:space="preserve">http://creativecommons.org/licenses/by-sa/3.0/			</v>
    </spb>
    <spb s="0">
      <v xml:space="preserve">Wikipedia	</v>
      <v xml:space="preserve">CC BY-SA 3.0	</v>
      <v xml:space="preserve">https://en.wikipedia.org/wiki/Malta	</v>
      <v xml:space="preserve">https://creativecommons.org/licenses/by-sa/3.0	</v>
    </spb>
    <spb s="0">
      <v xml:space="preserve">Wikipedia	</v>
      <v xml:space="preserve">CC-BY-SA	</v>
      <v xml:space="preserve">http://en.wikipedia.org/wiki/Malta	</v>
      <v xml:space="preserve">http://creativecommons.org/licenses/by-sa/3.0/	</v>
    </spb>
    <spb s="0">
      <v xml:space="preserve">Cia	</v>
      <v xml:space="preserve">	</v>
      <v xml:space="preserve">https://www.cia.gov/library/publications/the-world-factbook/geos/mt.html?Transportation	</v>
      <v xml:space="preserve">	</v>
    </spb>
    <spb s="10">
      <v>0</v>
      <v>82</v>
      <v>83</v>
      <v>83</v>
      <v>3</v>
      <v>83</v>
      <v>83</v>
      <v>83</v>
      <v>84</v>
      <v>83</v>
      <v>84</v>
      <v>83</v>
      <v>83</v>
      <v>85</v>
      <v>6</v>
      <v>82</v>
      <v>85</v>
      <v>7</v>
      <v>83</v>
      <v>85</v>
      <v>8</v>
      <v>9</v>
      <v>10</v>
      <v>85</v>
      <v>85</v>
      <v>83</v>
      <v>85</v>
      <v>11</v>
      <v>12</v>
      <v>13</v>
      <v>14</v>
      <v>85</v>
      <v>82</v>
      <v>85</v>
      <v>85</v>
      <v>85</v>
      <v>85</v>
      <v>85</v>
      <v>85</v>
      <v>85</v>
      <v>85</v>
      <v>85</v>
      <v>85</v>
      <v>15</v>
    </spb>
    <spb s="2">
      <v>4</v>
      <v>Name</v>
      <v>LearnMoreOnLink</v>
    </spb>
    <spb s="7">
      <v>2019</v>
      <v>2019</v>
      <v>square km</v>
      <v>per thousand (2018)</v>
      <v>2021</v>
      <v>2019</v>
      <v>2018</v>
      <v>per liter (2016)</v>
      <v>2019</v>
      <v>years (2018)</v>
      <v>2018</v>
      <v>per thousand (2018)</v>
      <v>2019</v>
      <v>2017</v>
      <v>2016</v>
      <v>2019</v>
      <v>2016</v>
      <v>2015</v>
      <v>kilotons per year (2016)</v>
      <v>deaths per 100,000 (2017)</v>
      <v>kWh (2014)</v>
      <v>2014</v>
      <v>2019</v>
      <v>2017</v>
      <v>2017</v>
      <v>2017</v>
      <v>2017</v>
      <v>2017</v>
      <v>2015</v>
      <v>2017</v>
      <v>2017</v>
      <v>2017</v>
      <v>2017</v>
      <v>2019</v>
    </spb>
    <spb s="0">
      <v xml:space="preserve">Wikipedia	Cia	travel.state.gov	</v>
      <v xml:space="preserve">CC-BY-SA			</v>
      <v xml:space="preserve">http://en.wikipedia.org/wiki/Sweden	https://www.cia.gov/library/publications/the-world-factbook/geos/sw.html?Transportation	https://travel.state.gov/content/travel/en/international-travel/International-Travel-Country-Information-Pages/Sweden.html	</v>
      <v xml:space="preserve">http://creativecommons.org/licenses/by-sa/3.0/			</v>
    </spb>
    <spb s="0">
      <v xml:space="preserve">Wikipedia	</v>
      <v xml:space="preserve">CC BY-SA 3.0	</v>
      <v xml:space="preserve">https://en.wikipedia.org/wiki/Sweden	</v>
      <v xml:space="preserve">https://creativecommons.org/licenses/by-sa/3.0	</v>
    </spb>
    <spb s="0">
      <v xml:space="preserve">Wikipedia	</v>
      <v xml:space="preserve">CC-BY-SA	</v>
      <v xml:space="preserve">http://en.wikipedia.org/wiki/Sweden	</v>
      <v xml:space="preserve">http://creativecommons.org/licenses/by-sa/3.0/	</v>
    </spb>
    <spb s="0">
      <v xml:space="preserve">Cia	</v>
      <v xml:space="preserve">	</v>
      <v xml:space="preserve">https://www.cia.gov/library/publications/the-world-factbook/geos/sw.html?Transportation	</v>
      <v xml:space="preserve">	</v>
    </spb>
    <spb s="1">
      <v>0</v>
      <v>89</v>
      <v>90</v>
      <v>90</v>
      <v>3</v>
      <v>90</v>
      <v>90</v>
      <v>90</v>
      <v>91</v>
      <v>90</v>
      <v>90</v>
      <v>90</v>
      <v>90</v>
      <v>92</v>
      <v>6</v>
      <v>89</v>
      <v>92</v>
      <v>7</v>
      <v>90</v>
      <v>92</v>
      <v>8</v>
      <v>9</v>
      <v>10</v>
      <v>92</v>
      <v>92</v>
      <v>90</v>
      <v>92</v>
      <v>11</v>
      <v>12</v>
      <v>13</v>
      <v>14</v>
      <v>92</v>
      <v>89</v>
      <v>92</v>
      <v>92</v>
      <v>92</v>
      <v>92</v>
      <v>92</v>
      <v>92</v>
      <v>92</v>
      <v>92</v>
      <v>92</v>
      <v>92</v>
      <v>15</v>
    </spb>
    <spb s="7">
      <v>2019</v>
      <v>2019</v>
      <v>square km</v>
      <v>per thousand (2018)</v>
      <v>2021</v>
      <v>2019</v>
      <v>2018</v>
      <v>per liter (2016)</v>
      <v>2019</v>
      <v>years (2018)</v>
      <v>2018</v>
      <v>per thousand (2018)</v>
      <v>2019</v>
      <v>2017</v>
      <v>2016</v>
      <v>2019</v>
      <v>2016</v>
      <v>2016</v>
      <v>kilotons per year (2016)</v>
      <v>deaths per 100,000 (2017)</v>
      <v>kWh (2014)</v>
      <v>2015</v>
      <v>2003</v>
      <v>2017</v>
      <v>2017</v>
      <v>2017</v>
      <v>2017</v>
      <v>2017</v>
      <v>2015</v>
      <v>2017</v>
      <v>2017</v>
      <v>2017</v>
      <v>2017</v>
      <v>2019</v>
    </spb>
    <spb s="0">
      <v xml:space="preserve">Wikipedia	Cia	travel.state.gov	</v>
      <v xml:space="preserve">CC-BY-SA			</v>
      <v xml:space="preserve">http://en.wikipedia.org/wiki/Latvia	https://www.cia.gov/library/publications/the-world-factbook/geos/lg.html?Transportation	https://travel.state.gov/content/travel/en/international-travel/International-Travel-Country-Information-Pages/Latvia.html	</v>
      <v xml:space="preserve">http://creativecommons.org/licenses/by-sa/3.0/			</v>
    </spb>
    <spb s="0">
      <v xml:space="preserve">Wikipedia	</v>
      <v xml:space="preserve">CC BY-SA 3.0	</v>
      <v xml:space="preserve">https://en.wikipedia.org/wiki/Latvia	</v>
      <v xml:space="preserve">https://creativecommons.org/licenses/by-sa/3.0	</v>
    </spb>
    <spb s="0">
      <v xml:space="preserve">Wikipedia	</v>
      <v xml:space="preserve">CC-BY-SA	</v>
      <v xml:space="preserve">http://en.wikipedia.org/wiki/Latvia	</v>
      <v xml:space="preserve">http://creativecommons.org/licenses/by-sa/3.0/	</v>
    </spb>
    <spb s="0">
      <v xml:space="preserve">Cia	</v>
      <v xml:space="preserve">	</v>
      <v xml:space="preserve">https://www.cia.gov/library/publications/the-world-factbook/geos/lg.html?Transportation	</v>
      <v xml:space="preserve">	</v>
    </spb>
    <spb s="11">
      <v>0</v>
      <v>95</v>
      <v>96</v>
      <v>96</v>
      <v>3</v>
      <v>96</v>
      <v>96</v>
      <v>96</v>
      <v>97</v>
      <v>96</v>
      <v>96</v>
      <v>97</v>
      <v>96</v>
      <v>96</v>
      <v>98</v>
      <v>6</v>
      <v>95</v>
      <v>98</v>
      <v>7</v>
      <v>96</v>
      <v>98</v>
      <v>8</v>
      <v>9</v>
      <v>10</v>
      <v>98</v>
      <v>98</v>
      <v>96</v>
      <v>98</v>
      <v>11</v>
      <v>12</v>
      <v>13</v>
      <v>14</v>
      <v>98</v>
      <v>98</v>
      <v>98</v>
      <v>98</v>
      <v>98</v>
      <v>98</v>
      <v>98</v>
      <v>98</v>
      <v>98</v>
      <v>98</v>
      <v>98</v>
      <v>15</v>
    </spb>
    <spb s="2">
      <v>5</v>
      <v>Name</v>
      <v>LearnMoreOnLink</v>
    </spb>
    <spb s="12">
      <v>2019</v>
      <v>2019</v>
      <v>square km</v>
      <v>per thousand (2018)</v>
      <v>2022</v>
      <v>2019</v>
      <v>2018</v>
      <v>per liter (2016)</v>
      <v>2019</v>
      <v>years (2018)</v>
      <v>2018</v>
      <v>per thousand (2018)</v>
      <v>2019</v>
      <v>2017</v>
      <v>2016</v>
      <v>2019</v>
      <v>2016</v>
      <v>2017</v>
      <v>kilotons per year (2016)</v>
      <v>deaths per 100,000 (2017)</v>
      <v>kWh (2014)</v>
      <v>2014</v>
      <v>2017</v>
      <v>2017</v>
      <v>2017</v>
      <v>2017</v>
      <v>2017</v>
      <v>2015</v>
      <v>2017</v>
      <v>2017</v>
      <v>2017</v>
      <v>2017</v>
      <v>2019</v>
    </spb>
    <spb s="0">
      <v xml:space="preserve">Wikipedia	Cia	travel.state.gov	</v>
      <v xml:space="preserve">CC-BY-SA			</v>
      <v xml:space="preserve">http://en.wikipedia.org/wiki/Lithuania	https://www.cia.gov/library/publications/the-world-factbook/geos/lh.html?Transportation	https://travel.state.gov/content/travel/en/international-travel/International-Travel-Country-Information-Pages/Lithuania.html	</v>
      <v xml:space="preserve">http://creativecommons.org/licenses/by-sa/3.0/			</v>
    </spb>
    <spb s="0">
      <v xml:space="preserve">Wikipedia	</v>
      <v xml:space="preserve">CC BY-SA 3.0	</v>
      <v xml:space="preserve">https://en.wikipedia.org/wiki/Lithuania	</v>
      <v xml:space="preserve">https://creativecommons.org/licenses/by-sa/3.0	</v>
    </spb>
    <spb s="0">
      <v xml:space="preserve">Wikipedia	</v>
      <v xml:space="preserve">CC-BY-SA	</v>
      <v xml:space="preserve">http://en.wikipedia.org/wiki/Lithuania	</v>
      <v xml:space="preserve">http://creativecommons.org/licenses/by-sa/3.0/	</v>
    </spb>
    <spb s="0">
      <v xml:space="preserve">Cia	</v>
      <v xml:space="preserve">	</v>
      <v xml:space="preserve">https://www.cia.gov/library/publications/the-world-factbook/geos/lh.html?Transportation	</v>
      <v xml:space="preserve">	</v>
    </spb>
    <spb s="11">
      <v>0</v>
      <v>102</v>
      <v>103</v>
      <v>103</v>
      <v>3</v>
      <v>103</v>
      <v>103</v>
      <v>103</v>
      <v>104</v>
      <v>103</v>
      <v>103</v>
      <v>104</v>
      <v>103</v>
      <v>103</v>
      <v>105</v>
      <v>6</v>
      <v>102</v>
      <v>105</v>
      <v>7</v>
      <v>103</v>
      <v>105</v>
      <v>8</v>
      <v>9</v>
      <v>10</v>
      <v>105</v>
      <v>105</v>
      <v>103</v>
      <v>105</v>
      <v>11</v>
      <v>12</v>
      <v>13</v>
      <v>14</v>
      <v>105</v>
      <v>105</v>
      <v>105</v>
      <v>105</v>
      <v>105</v>
      <v>105</v>
      <v>105</v>
      <v>105</v>
      <v>105</v>
      <v>105</v>
      <v>105</v>
      <v>15</v>
    </spb>
    <spb s="12">
      <v>2019</v>
      <v>2019</v>
      <v>square km</v>
      <v>per thousand (2018)</v>
      <v>2021</v>
      <v>2019</v>
      <v>2018</v>
      <v>per liter (2016)</v>
      <v>2019</v>
      <v>years (2018)</v>
      <v>2018</v>
      <v>per thousand (2018)</v>
      <v>2019</v>
      <v>2017</v>
      <v>2016</v>
      <v>2019</v>
      <v>2016</v>
      <v>2018</v>
      <v>kilotons per year (2016)</v>
      <v>deaths per 100,000 (2017)</v>
      <v>kWh (2014)</v>
      <v>2014</v>
      <v>2017</v>
      <v>2017</v>
      <v>2017</v>
      <v>2017</v>
      <v>2017</v>
      <v>2015</v>
      <v>2017</v>
      <v>2017</v>
      <v>2017</v>
      <v>2017</v>
      <v>2019</v>
    </spb>
    <spb s="0">
      <v xml:space="preserve">Wikipedia	Cia	travel.state.gov	</v>
      <v xml:space="preserve">CC-BY-SA			</v>
      <v xml:space="preserve">http://en.wikipedia.org/wiki/Croatia	https://www.cia.gov/library/publications/the-world-factbook/geos/hr.html?Transportation	https://travel.state.gov/content/travel/en/international-travel/International-Travel-Country-Information-Pages/Croatia.html	</v>
      <v xml:space="preserve">http://creativecommons.org/licenses/by-sa/3.0/			</v>
    </spb>
    <spb s="0">
      <v xml:space="preserve">Wikipedia	</v>
      <v xml:space="preserve">CC BY-SA 3.0	</v>
      <v xml:space="preserve">https://en.wikipedia.org/wiki/Croatia	</v>
      <v xml:space="preserve">https://creativecommons.org/licenses/by-sa/3.0	</v>
    </spb>
    <spb s="0">
      <v xml:space="preserve">Wikipedia	</v>
      <v xml:space="preserve">CC-BY-SA	</v>
      <v xml:space="preserve">http://en.wikipedia.org/wiki/Croatia	</v>
      <v xml:space="preserve">http://creativecommons.org/licenses/by-sa/3.0/	</v>
    </spb>
    <spb s="0">
      <v xml:space="preserve">Cia	</v>
      <v xml:space="preserve">	</v>
      <v xml:space="preserve">https://www.cia.gov/library/publications/the-world-factbook/geos/hr.html?Transportation	</v>
      <v xml:space="preserve">	</v>
    </spb>
    <spb s="9">
      <v>0</v>
      <v>108</v>
      <v>109</v>
      <v>109</v>
      <v>3</v>
      <v>109</v>
      <v>109</v>
      <v>109</v>
      <v>110</v>
      <v>109</v>
      <v>109</v>
      <v>110</v>
      <v>109</v>
      <v>109</v>
      <v>111</v>
      <v>6</v>
      <v>108</v>
      <v>111</v>
      <v>7</v>
      <v>109</v>
      <v>111</v>
      <v>8</v>
      <v>9</v>
      <v>10</v>
      <v>111</v>
      <v>111</v>
      <v>109</v>
      <v>111</v>
      <v>11</v>
      <v>12</v>
      <v>13</v>
      <v>14</v>
      <v>111</v>
      <v>108</v>
      <v>111</v>
      <v>111</v>
      <v>111</v>
      <v>111</v>
      <v>111</v>
      <v>111</v>
      <v>111</v>
      <v>111</v>
      <v>111</v>
      <v>111</v>
      <v>15</v>
    </spb>
    <spb s="0">
      <v xml:space="preserve">Wikipedia	Cia	travel.state.gov	</v>
      <v xml:space="preserve">CC-BY-SA			</v>
      <v xml:space="preserve">http://en.wikipedia.org/wiki/Netherlands	https://www.cia.gov/library/publications/the-world-factbook/geos/nl.html?Transportation	https://travel.state.gov/content/travel/en/international-travel/International-Travel-Country-Information-Pages/Netherlands.html	</v>
      <v xml:space="preserve">http://creativecommons.org/licenses/by-sa/3.0/			</v>
    </spb>
    <spb s="0">
      <v xml:space="preserve">Wikipedia	</v>
      <v xml:space="preserve">CC BY-SA 3.0	</v>
      <v xml:space="preserve">https://en.wikipedia.org/wiki/Netherlands	</v>
      <v xml:space="preserve">https://creativecommons.org/licenses/by-sa/3.0	</v>
    </spb>
    <spb s="0">
      <v xml:space="preserve">Wikipedia	</v>
      <v xml:space="preserve">CC-BY-SA	</v>
      <v xml:space="preserve">http://en.wikipedia.org/wiki/Netherlands	</v>
      <v xml:space="preserve">http://creativecommons.org/licenses/by-sa/3.0/	</v>
    </spb>
    <spb s="0">
      <v xml:space="preserve">Cia	</v>
      <v xml:space="preserve">	</v>
      <v xml:space="preserve">https://www.cia.gov/library/publications/the-world-factbook/geos/nl.html?Transportation	</v>
      <v xml:space="preserve">	</v>
    </spb>
    <spb s="9">
      <v>0</v>
      <v>113</v>
      <v>114</v>
      <v>114</v>
      <v>3</v>
      <v>114</v>
      <v>114</v>
      <v>114</v>
      <v>115</v>
      <v>114</v>
      <v>114</v>
      <v>115</v>
      <v>114</v>
      <v>114</v>
      <v>116</v>
      <v>6</v>
      <v>113</v>
      <v>116</v>
      <v>7</v>
      <v>114</v>
      <v>116</v>
      <v>8</v>
      <v>9</v>
      <v>10</v>
      <v>116</v>
      <v>116</v>
      <v>114</v>
      <v>116</v>
      <v>11</v>
      <v>12</v>
      <v>13</v>
      <v>14</v>
      <v>116</v>
      <v>113</v>
      <v>116</v>
      <v>116</v>
      <v>116</v>
      <v>116</v>
      <v>116</v>
      <v>116</v>
      <v>116</v>
      <v>116</v>
      <v>116</v>
      <v>116</v>
      <v>15</v>
    </spb>
    <spb s="7">
      <v>2019</v>
      <v>2019</v>
      <v>square km</v>
      <v>per thousand (2018)</v>
      <v>2022</v>
      <v>2019</v>
      <v>2018</v>
      <v>per liter (2016)</v>
      <v>2019</v>
      <v>years (2018)</v>
      <v>2018</v>
      <v>per thousand (2018)</v>
      <v>2019</v>
      <v>2017</v>
      <v>2016</v>
      <v>2019</v>
      <v>2016</v>
      <v>2017</v>
      <v>kilotons per year (2016)</v>
      <v>deaths per 100,000 (2017)</v>
      <v>kWh (2014)</v>
      <v>2015</v>
      <v>2017</v>
      <v>2017</v>
      <v>2017</v>
      <v>2017</v>
      <v>2017</v>
      <v>2017</v>
      <v>2015</v>
      <v>2017</v>
      <v>2017</v>
      <v>2017</v>
      <v>2017</v>
      <v>2019</v>
    </spb>
    <spb s="0">
      <v xml:space="preserve">Wikipedia	Cia	</v>
      <v xml:space="preserve">CC-BY-SA		</v>
      <v xml:space="preserve">http://en.wikipedia.org/wiki/Republic_of_Ireland	https://www.cia.gov/library/publications/the-world-factbook/geos/ei.html?Transportation	</v>
      <v xml:space="preserve">http://creativecommons.org/licenses/by-sa/3.0/		</v>
    </spb>
    <spb s="0">
      <v xml:space="preserve">Wikipedia	</v>
      <v xml:space="preserve">CC BY-SA 3.0	</v>
      <v xml:space="preserve">https://en.wikipedia.org/wiki/Republic_of_Ireland	</v>
      <v xml:space="preserve">https://creativecommons.org/licenses/by-sa/3.0	</v>
    </spb>
    <spb s="0">
      <v xml:space="preserve">Wikipedia	</v>
      <v xml:space="preserve">CC-BY-SA	</v>
      <v xml:space="preserve">http://en.wikipedia.org/wiki/Republic_of_Ireland	</v>
      <v xml:space="preserve">http://creativecommons.org/licenses/by-sa/3.0/	</v>
    </spb>
    <spb s="0">
      <v xml:space="preserve">Cia	</v>
      <v xml:space="preserve">	</v>
      <v xml:space="preserve">https://www.cia.gov/library/publications/the-world-factbook/geos/ei.html?Transportation	</v>
      <v xml:space="preserve">	</v>
    </spb>
    <spb s="13">
      <v>0</v>
      <v>119</v>
      <v>120</v>
      <v>120</v>
      <v>3</v>
      <v>120</v>
      <v>120</v>
      <v>120</v>
      <v>120</v>
      <v>120</v>
      <v>121</v>
      <v>120</v>
      <v>120</v>
      <v>122</v>
      <v>6</v>
      <v>119</v>
      <v>122</v>
      <v>7</v>
      <v>120</v>
      <v>122</v>
      <v>8</v>
      <v>9</v>
      <v>10</v>
      <v>122</v>
      <v>122</v>
      <v>120</v>
      <v>122</v>
      <v>11</v>
      <v>12</v>
      <v>13</v>
      <v>14</v>
      <v>122</v>
      <v>119</v>
      <v>122</v>
      <v>122</v>
      <v>122</v>
      <v>122</v>
      <v>122</v>
      <v>122</v>
      <v>122</v>
      <v>122</v>
      <v>122</v>
      <v>122</v>
      <v>15</v>
    </spb>
    <spb s="2">
      <v>6</v>
      <v>Name</v>
      <v>LearnMoreOnLink</v>
    </spb>
    <spb s="7">
      <v>2019</v>
      <v>2019</v>
      <v>square km</v>
      <v>per thousand (2018)</v>
      <v>2021</v>
      <v>2019</v>
      <v>2018</v>
      <v>per liter (2016)</v>
      <v>2019</v>
      <v>years (2018)</v>
      <v>2018</v>
      <v>per thousand (2018)</v>
      <v>2019</v>
      <v>2017</v>
      <v>2016</v>
      <v>2019</v>
      <v>2016</v>
      <v>2018</v>
      <v>kilotons per year (2016)</v>
      <v>deaths per 100,000 (2017)</v>
      <v>kWh (2014)</v>
      <v>2015</v>
      <v>2018</v>
      <v>2016</v>
      <v>2016</v>
      <v>2016</v>
      <v>2016</v>
      <v>2016</v>
      <v>2015</v>
      <v>2016</v>
      <v>2016</v>
      <v>2017</v>
      <v>2017</v>
      <v>2019</v>
    </spb>
    <spb s="0">
      <v xml:space="preserve">Wikipedia	travel.state.gov	</v>
      <v xml:space="preserve">CC-BY-SA		</v>
      <v xml:space="preserve">http://en.wikipedia.org/wiki/Bulgaria	https://travel.state.gov/content/travel/en/international-travel/International-Travel-Country-Information-Pages/Bulgaria.html	</v>
      <v xml:space="preserve">http://creativecommons.org/licenses/by-sa/3.0/		</v>
    </spb>
    <spb s="0">
      <v xml:space="preserve">Wikipedia	</v>
      <v xml:space="preserve">CC BY-SA 3.0	</v>
      <v xml:space="preserve">https://en.wikipedia.org/wiki/Bulgaria	</v>
      <v xml:space="preserve">https://creativecommons.org/licenses/by-sa/3.0	</v>
    </spb>
    <spb s="0">
      <v xml:space="preserve">Wikipedia	</v>
      <v xml:space="preserve">CC-BY-SA	</v>
      <v xml:space="preserve">http://en.wikipedia.org/wiki/Bulgaria	</v>
      <v xml:space="preserve">http://creativecommons.org/licenses/by-sa/3.0/	</v>
    </spb>
    <spb s="0">
      <v xml:space="preserve">Cia	</v>
      <v xml:space="preserve">	</v>
      <v xml:space="preserve">https://www.cia.gov/library/publications/the-world-factbook/geos/bu.html?Transportation	</v>
      <v xml:space="preserve">	</v>
    </spb>
    <spb s="0">
      <v xml:space="preserve">Wikipedia	Cia	travel.state.gov	</v>
      <v xml:space="preserve">CC-BY-SA			</v>
      <v xml:space="preserve">http://en.wikipedia.org/wiki/Bulgaria	https://www.cia.gov/library/publications/the-world-factbook/geos/bu.html?Transportation	https://travel.state.gov/content/travel/en/international-travel/International-Travel-Country-Information-Pages/Bulgaria.html	</v>
      <v xml:space="preserve">http://creativecommons.org/licenses/by-sa/3.0/			</v>
    </spb>
    <spb s="9">
      <v>0</v>
      <v>126</v>
      <v>127</v>
      <v>127</v>
      <v>3</v>
      <v>127</v>
      <v>127</v>
      <v>127</v>
      <v>128</v>
      <v>127</v>
      <v>127</v>
      <v>128</v>
      <v>127</v>
      <v>127</v>
      <v>129</v>
      <v>6</v>
      <v>130</v>
      <v>129</v>
      <v>7</v>
      <v>127</v>
      <v>129</v>
      <v>8</v>
      <v>9</v>
      <v>10</v>
      <v>129</v>
      <v>129</v>
      <v>127</v>
      <v>129</v>
      <v>11</v>
      <v>12</v>
      <v>13</v>
      <v>14</v>
      <v>129</v>
      <v>130</v>
      <v>129</v>
      <v>129</v>
      <v>129</v>
      <v>129</v>
      <v>129</v>
      <v>129</v>
      <v>129</v>
      <v>129</v>
      <v>129</v>
      <v>129</v>
      <v>15</v>
    </spb>
    <spb s="7">
      <v>2019</v>
      <v>2022</v>
      <v>square km</v>
      <v>per thousand (2018)</v>
      <v>2021</v>
      <v>2019</v>
      <v>2018</v>
      <v>per liter (2016)</v>
      <v>2019</v>
      <v>years (2018)</v>
      <v>2018</v>
      <v>per thousand (2018)</v>
      <v>2019</v>
      <v>2017</v>
      <v>2016</v>
      <v>2019</v>
      <v>2016</v>
      <v>2015</v>
      <v>kilotons per year (2016)</v>
      <v>deaths per 100,000 (2017)</v>
      <v>kWh (2014)</v>
      <v>2014</v>
      <v>2011</v>
      <v>2017</v>
      <v>2017</v>
      <v>2017</v>
      <v>2017</v>
      <v>2017</v>
      <v>2015</v>
      <v>2017</v>
      <v>2017</v>
      <v>2017</v>
      <v>2017</v>
      <v>2019</v>
    </spb>
    <spb s="0">
      <v xml:space="preserve">Wikipedia	Cia	travel.state.gov	</v>
      <v xml:space="preserve">CC-BY-SA			</v>
      <v xml:space="preserve">http://en.wikipedia.org/wiki/Belgium	https://www.cia.gov/library/publications/the-world-factbook/geos/be.html?Transportation	https://travel.state.gov/content/travel/en/international-travel/International-Travel-Country-Information-Pages/Belgium.html	</v>
      <v xml:space="preserve">http://creativecommons.org/licenses/by-sa/3.0/			</v>
    </spb>
    <spb s="0">
      <v xml:space="preserve">Wikipedia	</v>
      <v xml:space="preserve">CC BY-SA 3.0	</v>
      <v xml:space="preserve">https://en.wikipedia.org/wiki/Belgium	</v>
      <v xml:space="preserve">https://creativecommons.org/licenses/by-sa/3.0	</v>
    </spb>
    <spb s="0">
      <v xml:space="preserve">Wikipedia	</v>
      <v xml:space="preserve">CC-BY-SA	</v>
      <v xml:space="preserve">http://en.wikipedia.org/wiki/Belgium	</v>
      <v xml:space="preserve">http://creativecommons.org/licenses/by-sa/3.0/	</v>
    </spb>
    <spb s="0">
      <v xml:space="preserve">Cia	</v>
      <v xml:space="preserve">	</v>
      <v xml:space="preserve">https://www.cia.gov/library/publications/the-world-factbook/geos/be.html?Transportation	</v>
      <v xml:space="preserve">	</v>
    </spb>
    <spb s="9">
      <v>0</v>
      <v>133</v>
      <v>134</v>
      <v>134</v>
      <v>3</v>
      <v>134</v>
      <v>134</v>
      <v>134</v>
      <v>135</v>
      <v>134</v>
      <v>134</v>
      <v>135</v>
      <v>134</v>
      <v>134</v>
      <v>136</v>
      <v>6</v>
      <v>133</v>
      <v>136</v>
      <v>7</v>
      <v>134</v>
      <v>136</v>
      <v>8</v>
      <v>9</v>
      <v>10</v>
      <v>136</v>
      <v>136</v>
      <v>134</v>
      <v>136</v>
      <v>11</v>
      <v>12</v>
      <v>13</v>
      <v>14</v>
      <v>136</v>
      <v>133</v>
      <v>136</v>
      <v>136</v>
      <v>136</v>
      <v>136</v>
      <v>136</v>
      <v>136</v>
      <v>136</v>
      <v>136</v>
      <v>136</v>
      <v>136</v>
      <v>15</v>
    </spb>
    <spb s="0">
      <v xml:space="preserve">Wikipedia	Cia	travel.state.gov	</v>
      <v xml:space="preserve">CC-BY-SA			</v>
      <v xml:space="preserve">http://en.wikipedia.org/wiki/Estonia	https://www.cia.gov/library/publications/the-world-factbook/geos/en.html?Transportation	https://travel.state.gov/content/travel/en/international-travel/International-Travel-Country-Information-Pages/Estonia.html	</v>
      <v xml:space="preserve">http://creativecommons.org/licenses/by-sa/3.0/			</v>
    </spb>
    <spb s="0">
      <v xml:space="preserve">Wikipedia	</v>
      <v xml:space="preserve">CC BY-SA 3.0	</v>
      <v xml:space="preserve">https://en.wikipedia.org/wiki/Estonia	</v>
      <v xml:space="preserve">https://creativecommons.org/licenses/by-sa/3.0	</v>
    </spb>
    <spb s="0">
      <v xml:space="preserve">Wikipedia	</v>
      <v xml:space="preserve">CC-BY-SA	</v>
      <v xml:space="preserve">http://en.wikipedia.org/wiki/Estonia	</v>
      <v xml:space="preserve">http://creativecommons.org/licenses/by-sa/3.0/	</v>
    </spb>
    <spb s="0">
      <v xml:space="preserve">Cia	</v>
      <v xml:space="preserve">	</v>
      <v xml:space="preserve">https://www.cia.gov/library/publications/the-world-factbook/geos/en.html?Transportation	</v>
      <v xml:space="preserve">	</v>
    </spb>
    <spb s="11">
      <v>0</v>
      <v>138</v>
      <v>139</v>
      <v>139</v>
      <v>3</v>
      <v>139</v>
      <v>139</v>
      <v>139</v>
      <v>140</v>
      <v>139</v>
      <v>139</v>
      <v>140</v>
      <v>139</v>
      <v>139</v>
      <v>141</v>
      <v>6</v>
      <v>138</v>
      <v>141</v>
      <v>7</v>
      <v>139</v>
      <v>141</v>
      <v>8</v>
      <v>9</v>
      <v>10</v>
      <v>141</v>
      <v>141</v>
      <v>139</v>
      <v>141</v>
      <v>11</v>
      <v>12</v>
      <v>13</v>
      <v>14</v>
      <v>141</v>
      <v>141</v>
      <v>141</v>
      <v>141</v>
      <v>141</v>
      <v>141</v>
      <v>141</v>
      <v>141</v>
      <v>141</v>
      <v>141</v>
      <v>141</v>
      <v>15</v>
    </spb>
    <spb s="2">
      <v>7</v>
      <v>Name</v>
      <v>LearnMoreOnLink</v>
    </spb>
    <spb s="12">
      <v>2019</v>
      <v>2019</v>
      <v>square km</v>
      <v>per thousand (2018)</v>
      <v>2021</v>
      <v>2019</v>
      <v>2018</v>
      <v>per liter (2016)</v>
      <v>2019</v>
      <v>years (2018)</v>
      <v>2018</v>
      <v>per thousand (2018)</v>
      <v>2019</v>
      <v>2017</v>
      <v>2016</v>
      <v>2019</v>
      <v>2016</v>
      <v>2018</v>
      <v>kilotons per year (2016)</v>
      <v>deaths per 100,000 (2017)</v>
      <v>kWh (2014)</v>
      <v>2015</v>
      <v>2017</v>
      <v>2017</v>
      <v>2017</v>
      <v>2017</v>
      <v>2017</v>
      <v>2015</v>
      <v>2017</v>
      <v>2017</v>
      <v>2017</v>
      <v>2017</v>
      <v>2019</v>
    </spb>
    <spb s="0">
      <v xml:space="preserve">Wikipedia	Cia	travel.state.gov	</v>
      <v xml:space="preserve">CC-BY-SA			</v>
      <v xml:space="preserve">http://en.wikipedia.org/wiki/Czech_Republic	https://www.cia.gov/library/publications/the-world-factbook/geos/ez.html?Transportation	https://travel.state.gov/content/travel/en/international-travel/International-Travel-Country-Information-Pages/CzechRepublic.html	</v>
      <v xml:space="preserve">http://creativecommons.org/licenses/by-sa/3.0/			</v>
    </spb>
    <spb s="0">
      <v xml:space="preserve">Wikipedia	</v>
      <v xml:space="preserve">CC BY-SA 3.0	</v>
      <v xml:space="preserve">https://en.wikipedia.org/wiki/Czech_Republic	</v>
      <v xml:space="preserve">https://creativecommons.org/licenses/by-sa/3.0	</v>
    </spb>
    <spb s="0">
      <v xml:space="preserve">Wikipedia	</v>
      <v xml:space="preserve">CC-BY-SA	</v>
      <v xml:space="preserve">http://en.wikipedia.org/wiki/Czech_Republic	</v>
      <v xml:space="preserve">http://creativecommons.org/licenses/by-sa/3.0/	</v>
    </spb>
    <spb s="0">
      <v xml:space="preserve">Cia	</v>
      <v xml:space="preserve">	</v>
      <v xml:space="preserve">https://www.cia.gov/library/publications/the-world-factbook/geos/ez.html?Transportation	</v>
      <v xml:space="preserve">	</v>
    </spb>
    <spb s="9">
      <v>0</v>
      <v>145</v>
      <v>146</v>
      <v>146</v>
      <v>3</v>
      <v>146</v>
      <v>146</v>
      <v>146</v>
      <v>147</v>
      <v>146</v>
      <v>146</v>
      <v>147</v>
      <v>146</v>
      <v>146</v>
      <v>148</v>
      <v>6</v>
      <v>145</v>
      <v>148</v>
      <v>7</v>
      <v>146</v>
      <v>148</v>
      <v>8</v>
      <v>9</v>
      <v>10</v>
      <v>148</v>
      <v>148</v>
      <v>146</v>
      <v>148</v>
      <v>11</v>
      <v>12</v>
      <v>13</v>
      <v>14</v>
      <v>148</v>
      <v>145</v>
      <v>148</v>
      <v>148</v>
      <v>148</v>
      <v>148</v>
      <v>148</v>
      <v>148</v>
      <v>148</v>
      <v>148</v>
      <v>148</v>
      <v>148</v>
      <v>15</v>
    </spb>
    <spb s="7">
      <v>2019</v>
      <v>2019</v>
      <v>square km</v>
      <v>per thousand (2018)</v>
      <v>2021</v>
      <v>2019</v>
      <v>2018</v>
      <v>per liter (2016)</v>
      <v>2019</v>
      <v>years (2018)</v>
      <v>2018</v>
      <v>per thousand (2018)</v>
      <v>2019</v>
      <v>2017</v>
      <v>2016</v>
      <v>2019</v>
      <v>2016</v>
      <v>2018</v>
      <v>kilotons per year (2016)</v>
      <v>deaths per 100,000 (2017)</v>
      <v>kWh (2014)</v>
      <v>2015</v>
      <v>2008</v>
      <v>2017</v>
      <v>2017</v>
      <v>2017</v>
      <v>2017</v>
      <v>2017</v>
      <v>2015</v>
      <v>2017</v>
      <v>2017</v>
      <v>2017</v>
      <v>2017</v>
      <v>2019</v>
    </spb>
    <spb s="0">
      <v xml:space="preserve">Wikipedia	Cia	travel.state.gov	</v>
      <v xml:space="preserve">CC-BY-SA			</v>
      <v xml:space="preserve">http://en.wikipedia.org/wiki/Luxembourg	https://www.cia.gov/library/publications/the-world-factbook/geos/lu.html?Transportation	https://travel.state.gov/content/travel/en/international-travel/International-Travel-Country-Information-Pages/Luxembourg.html	</v>
      <v xml:space="preserve">http://creativecommons.org/licenses/by-sa/3.0/			</v>
    </spb>
    <spb s="0">
      <v xml:space="preserve">Wikipedia	</v>
      <v xml:space="preserve">CC BY-SA 3.0	</v>
      <v xml:space="preserve">https://en.wikipedia.org/wiki/Luxembourg	</v>
      <v xml:space="preserve">https://creativecommons.org/licenses/by-sa/3.0	</v>
    </spb>
    <spb s="0">
      <v xml:space="preserve">Wikipedia	</v>
      <v xml:space="preserve">CC-BY-SA	</v>
      <v xml:space="preserve">http://en.wikipedia.org/wiki/Luxembourg	</v>
      <v xml:space="preserve">http://creativecommons.org/licenses/by-sa/3.0/	</v>
    </spb>
    <spb s="0">
      <v xml:space="preserve">Cia	</v>
      <v xml:space="preserve">	</v>
      <v xml:space="preserve">https://www.cia.gov/library/publications/the-world-factbook/geos/lu.html?Transportation	</v>
      <v xml:space="preserve">	</v>
    </spb>
    <spb s="9">
      <v>0</v>
      <v>151</v>
      <v>152</v>
      <v>152</v>
      <v>3</v>
      <v>152</v>
      <v>152</v>
      <v>152</v>
      <v>153</v>
      <v>152</v>
      <v>152</v>
      <v>153</v>
      <v>152</v>
      <v>152</v>
      <v>154</v>
      <v>6</v>
      <v>151</v>
      <v>154</v>
      <v>7</v>
      <v>152</v>
      <v>154</v>
      <v>8</v>
      <v>9</v>
      <v>10</v>
      <v>154</v>
      <v>154</v>
      <v>152</v>
      <v>154</v>
      <v>11</v>
      <v>12</v>
      <v>13</v>
      <v>14</v>
      <v>154</v>
      <v>151</v>
      <v>154</v>
      <v>154</v>
      <v>154</v>
      <v>154</v>
      <v>154</v>
      <v>154</v>
      <v>154</v>
      <v>154</v>
      <v>154</v>
      <v>154</v>
      <v>15</v>
    </spb>
    <spb s="0">
      <v xml:space="preserve">Wikipedia	Cia	travel.state.gov	</v>
      <v xml:space="preserve">CC-BY-SA			</v>
      <v xml:space="preserve">http://en.wikipedia.org/wiki/Slovakia	https://www.cia.gov/library/publications/the-world-factbook/geos/lo.html?Transportation	https://travel.state.gov/content/travel/en/international-travel/International-Travel-Country-Information-Pages/Slovakia.html	</v>
      <v xml:space="preserve">http://creativecommons.org/licenses/by-sa/3.0/			</v>
    </spb>
    <spb s="0">
      <v xml:space="preserve">Wikipedia	</v>
      <v xml:space="preserve">CC BY-SA 3.0	</v>
      <v xml:space="preserve">https://en.wikipedia.org/wiki/Slovakia	</v>
      <v xml:space="preserve">https://creativecommons.org/licenses/by-sa/3.0	</v>
    </spb>
    <spb s="0">
      <v xml:space="preserve">Wikipedia	</v>
      <v xml:space="preserve">CC-BY-SA	</v>
      <v xml:space="preserve">http://en.wikipedia.org/wiki/Slovakia	</v>
      <v xml:space="preserve">http://creativecommons.org/licenses/by-sa/3.0/	</v>
    </spb>
    <spb s="0">
      <v xml:space="preserve">Cia	</v>
      <v xml:space="preserve">	</v>
      <v xml:space="preserve">https://www.cia.gov/library/publications/the-world-factbook/geos/lo.html?Transportation	</v>
      <v xml:space="preserve">	</v>
    </spb>
    <spb s="9">
      <v>0</v>
      <v>156</v>
      <v>157</v>
      <v>157</v>
      <v>3</v>
      <v>157</v>
      <v>157</v>
      <v>157</v>
      <v>158</v>
      <v>157</v>
      <v>157</v>
      <v>158</v>
      <v>157</v>
      <v>157</v>
      <v>159</v>
      <v>6</v>
      <v>156</v>
      <v>159</v>
      <v>7</v>
      <v>157</v>
      <v>159</v>
      <v>8</v>
      <v>9</v>
      <v>10</v>
      <v>159</v>
      <v>159</v>
      <v>157</v>
      <v>159</v>
      <v>11</v>
      <v>12</v>
      <v>13</v>
      <v>14</v>
      <v>159</v>
      <v>156</v>
      <v>159</v>
      <v>159</v>
      <v>159</v>
      <v>159</v>
      <v>159</v>
      <v>159</v>
      <v>159</v>
      <v>159</v>
      <v>159</v>
      <v>159</v>
      <v>15</v>
    </spb>
    <spb s="7">
      <v>2019</v>
      <v>2019</v>
      <v>square km</v>
      <v>per thousand (2018)</v>
      <v>2021</v>
      <v>2019</v>
      <v>2018</v>
      <v>per liter (2016)</v>
      <v>2019</v>
      <v>years (2018)</v>
      <v>2018</v>
      <v>per thousand (2018)</v>
      <v>2019</v>
      <v>2017</v>
      <v>2016</v>
      <v>2019</v>
      <v>2016</v>
      <v>2017</v>
      <v>kilotons per year (2016)</v>
      <v>deaths per 100,000 (2017)</v>
      <v>kWh (2014)</v>
      <v>2015</v>
      <v>2013</v>
      <v>2016</v>
      <v>2016</v>
      <v>2016</v>
      <v>2016</v>
      <v>2016</v>
      <v>2015</v>
      <v>2016</v>
      <v>2016</v>
      <v>2017</v>
      <v>2017</v>
      <v>2019</v>
    </spb>
    <spb s="0">
      <v xml:space="preserve">Wikipedia	Cia	travel.state.gov	</v>
      <v xml:space="preserve">CC-BY-SA			</v>
      <v xml:space="preserve">http://en.wikipedia.org/wiki/Finland	https://www.cia.gov/library/publications/the-world-factbook/geos/fi.html?Transportation	https://travel.state.gov/content/travel/en/international-travel/International-Travel-Country-Information-Pages/Finland.html	</v>
      <v xml:space="preserve">http://creativecommons.org/licenses/by-sa/3.0/			</v>
    </spb>
    <spb s="0">
      <v xml:space="preserve">Wikipedia	</v>
      <v xml:space="preserve">CC BY-SA 3.0	</v>
      <v xml:space="preserve">https://en.wikipedia.org/wiki/Finland	</v>
      <v xml:space="preserve">https://creativecommons.org/licenses/by-sa/3.0	</v>
    </spb>
    <spb s="0">
      <v xml:space="preserve">Wikipedia	</v>
      <v xml:space="preserve">CC-BY-SA	</v>
      <v xml:space="preserve">http://en.wikipedia.org/wiki/Finland	</v>
      <v xml:space="preserve">http://creativecommons.org/licenses/by-sa/3.0/	</v>
    </spb>
    <spb s="0">
      <v xml:space="preserve">Cia	</v>
      <v xml:space="preserve">	</v>
      <v xml:space="preserve">https://www.cia.gov/library/publications/the-world-factbook/geos/fi.html?Transportation	</v>
      <v xml:space="preserve">	</v>
    </spb>
    <spb s="1">
      <v>0</v>
      <v>162</v>
      <v>163</v>
      <v>163</v>
      <v>3</v>
      <v>163</v>
      <v>163</v>
      <v>163</v>
      <v>164</v>
      <v>163</v>
      <v>163</v>
      <v>163</v>
      <v>163</v>
      <v>165</v>
      <v>6</v>
      <v>162</v>
      <v>165</v>
      <v>7</v>
      <v>163</v>
      <v>165</v>
      <v>8</v>
      <v>9</v>
      <v>10</v>
      <v>165</v>
      <v>165</v>
      <v>163</v>
      <v>165</v>
      <v>11</v>
      <v>12</v>
      <v>13</v>
      <v>14</v>
      <v>165</v>
      <v>162</v>
      <v>165</v>
      <v>165</v>
      <v>165</v>
      <v>165</v>
      <v>165</v>
      <v>165</v>
      <v>165</v>
      <v>165</v>
      <v>165</v>
      <v>165</v>
      <v>15</v>
    </spb>
    <spb s="7">
      <v>2019</v>
      <v>2019</v>
      <v>square km</v>
      <v>per thousand (2018)</v>
      <v>2021</v>
      <v>2019</v>
      <v>2018</v>
      <v>per liter (2016)</v>
      <v>2019</v>
      <v>years (2018)</v>
      <v>2018</v>
      <v>per thousand (2018)</v>
      <v>2019</v>
      <v>2017</v>
      <v>2016</v>
      <v>2019</v>
      <v>2016</v>
      <v>2016</v>
      <v>kilotons per year (2016)</v>
      <v>deaths per 100,000 (2017)</v>
      <v>kWh (2014)</v>
      <v>2015</v>
      <v>2004</v>
      <v>2017</v>
      <v>2017</v>
      <v>2017</v>
      <v>2017</v>
      <v>2017</v>
      <v>2015</v>
      <v>2017</v>
      <v>2017</v>
      <v>2017</v>
      <v>2017</v>
      <v>2019</v>
    </spb>
    <spb s="0">
      <v xml:space="preserve">Wikipedia	Cia	travel.state.gov	</v>
      <v xml:space="preserve">CC-BY-SA			</v>
      <v xml:space="preserve">http://en.wikipedia.org/wiki/Germany	https://www.cia.gov/library/publications/the-world-factbook/geos/gm.html?Transportation	https://travel.state.gov/content/travel/en/international-travel/International-Travel-Country-Information-Pages/Germany.html	</v>
      <v xml:space="preserve">http://creativecommons.org/licenses/by-sa/3.0/			</v>
    </spb>
    <spb s="0">
      <v xml:space="preserve">Wikipedia	</v>
      <v xml:space="preserve">CC BY-SA 3.0	</v>
      <v xml:space="preserve">https://en.wikipedia.org/wiki/Germany	</v>
      <v xml:space="preserve">https://creativecommons.org/licenses/by-sa/3.0	</v>
    </spb>
    <spb s="0">
      <v xml:space="preserve">Wikipedia	</v>
      <v xml:space="preserve">CC-BY-SA	</v>
      <v xml:space="preserve">http://en.wikipedia.org/wiki/Germany	</v>
      <v xml:space="preserve">http://creativecommons.org/licenses/by-sa/3.0/	</v>
    </spb>
    <spb s="0">
      <v xml:space="preserve">Cia	</v>
      <v xml:space="preserve">	</v>
      <v xml:space="preserve">https://www.cia.gov/library/publications/the-world-factbook/geos/gm.html?Transportation	</v>
      <v xml:space="preserve">	</v>
    </spb>
    <spb s="9">
      <v>0</v>
      <v>168</v>
      <v>169</v>
      <v>169</v>
      <v>3</v>
      <v>169</v>
      <v>169</v>
      <v>169</v>
      <v>170</v>
      <v>169</v>
      <v>169</v>
      <v>170</v>
      <v>169</v>
      <v>169</v>
      <v>171</v>
      <v>6</v>
      <v>168</v>
      <v>171</v>
      <v>7</v>
      <v>169</v>
      <v>171</v>
      <v>8</v>
      <v>9</v>
      <v>10</v>
      <v>171</v>
      <v>171</v>
      <v>169</v>
      <v>171</v>
      <v>11</v>
      <v>12</v>
      <v>13</v>
      <v>14</v>
      <v>171</v>
      <v>168</v>
      <v>171</v>
      <v>171</v>
      <v>171</v>
      <v>171</v>
      <v>171</v>
      <v>171</v>
      <v>171</v>
      <v>171</v>
      <v>171</v>
      <v>171</v>
      <v>15</v>
    </spb>
    <spb s="7">
      <v>2019</v>
      <v>2019</v>
      <v>square km</v>
      <v>per thousand (2018)</v>
      <v>2019</v>
      <v>2019</v>
      <v>2018</v>
      <v>per liter (2016)</v>
      <v>2019</v>
      <v>years (2018)</v>
      <v>2018</v>
      <v>per thousand (2018)</v>
      <v>2019</v>
      <v>2017</v>
      <v>2016</v>
      <v>2019</v>
      <v>2016</v>
      <v>2017</v>
      <v>kilotons per year (2016)</v>
      <v>deaths per 100,000 (2017)</v>
      <v>kWh (2014)</v>
      <v>2015</v>
      <v>2019</v>
      <v>2016</v>
      <v>2016</v>
      <v>2016</v>
      <v>2016</v>
      <v>2016</v>
      <v>2015</v>
      <v>2016</v>
      <v>2016</v>
      <v>2017</v>
      <v>2017</v>
      <v>2019</v>
    </spb>
    <spb s="0">
      <v xml:space="preserve">Wikipedia	Cia	travel.state.gov	</v>
      <v xml:space="preserve">CC-BY-SA			</v>
      <v xml:space="preserve">http://en.wikipedia.org/wiki/France	https://www.cia.gov/library/publications/the-world-factbook/geos/fr.html?Transportation	https://travel.state.gov/content/travel/en/international-travel/International-Travel-Country-Information-Pages/Monaco.html	</v>
      <v xml:space="preserve">http://creativecommons.org/licenses/by-sa/3.0/			</v>
    </spb>
    <spb s="0">
      <v xml:space="preserve">Wikipedia	</v>
      <v xml:space="preserve">CC BY-SA 3.0	</v>
      <v xml:space="preserve">https://en.wikipedia.org/wiki/France	</v>
      <v xml:space="preserve">https://creativecommons.org/licenses/by-sa/3.0	</v>
    </spb>
    <spb s="0">
      <v xml:space="preserve">Wikipedia	</v>
      <v xml:space="preserve">CC-BY-SA	</v>
      <v xml:space="preserve">http://en.wikipedia.org/wiki/France	</v>
      <v xml:space="preserve">http://creativecommons.org/licenses/by-sa/3.0/	</v>
    </spb>
    <spb s="0">
      <v xml:space="preserve">Cia	</v>
      <v xml:space="preserve">	</v>
      <v xml:space="preserve">https://www.cia.gov/library/publications/the-world-factbook/geos/fr.html?Transportation	</v>
      <v xml:space="preserve">	</v>
    </spb>
    <spb s="9">
      <v>0</v>
      <v>174</v>
      <v>175</v>
      <v>175</v>
      <v>3</v>
      <v>175</v>
      <v>175</v>
      <v>175</v>
      <v>176</v>
      <v>175</v>
      <v>175</v>
      <v>176</v>
      <v>175</v>
      <v>175</v>
      <v>177</v>
      <v>6</v>
      <v>174</v>
      <v>177</v>
      <v>7</v>
      <v>175</v>
      <v>177</v>
      <v>8</v>
      <v>9</v>
      <v>10</v>
      <v>177</v>
      <v>177</v>
      <v>175</v>
      <v>177</v>
      <v>11</v>
      <v>12</v>
      <v>13</v>
      <v>14</v>
      <v>177</v>
      <v>174</v>
      <v>177</v>
      <v>177</v>
      <v>177</v>
      <v>177</v>
      <v>177</v>
      <v>177</v>
      <v>177</v>
      <v>177</v>
      <v>177</v>
      <v>177</v>
      <v>15</v>
    </spb>
    <spb s="7">
      <v>2019</v>
      <v>2019</v>
      <v>square km</v>
      <v>per thousand (2018)</v>
      <v>2021</v>
      <v>2019</v>
      <v>2018</v>
      <v>per liter (2016)</v>
      <v>2019</v>
      <v>years (2018)</v>
      <v>2018</v>
      <v>per thousand (2018)</v>
      <v>2019</v>
      <v>2017</v>
      <v>2016</v>
      <v>2019</v>
      <v>2016</v>
      <v>2018</v>
      <v>kilotons per year (2014)</v>
      <v>deaths per 100,000 (2017)</v>
      <v>kWh (2014)</v>
      <v>2015</v>
      <v>2018</v>
      <v>2017</v>
      <v>2017</v>
      <v>2017</v>
      <v>2017</v>
      <v>2017</v>
      <v>2015</v>
      <v>2017</v>
      <v>2017</v>
      <v>2017</v>
      <v>2017</v>
      <v>2019</v>
    </spb>
    <spb s="0">
      <v xml:space="preserve">Wikipedia	Cia	travel.state.gov	</v>
      <v xml:space="preserve">CC-BY-SA			</v>
      <v xml:space="preserve">http://en.wikipedia.org/wiki/Poland	https://www.cia.gov/library/publications/the-world-factbook/geos/pl.html?Transportation	https://travel.state.gov/content/travel/en/international-travel/International-Travel-Country-Information-Pages/Poland.html	</v>
      <v xml:space="preserve">http://creativecommons.org/licenses/by-sa/3.0/			</v>
    </spb>
    <spb s="0">
      <v xml:space="preserve">Wikipedia	</v>
      <v xml:space="preserve">CC BY-SA 3.0	</v>
      <v xml:space="preserve">https://en.wikipedia.org/wiki/Poland	</v>
      <v xml:space="preserve">https://creativecommons.org/licenses/by-sa/3.0	</v>
    </spb>
    <spb s="0">
      <v xml:space="preserve">Wikipedia	</v>
      <v xml:space="preserve">CC-BY-SA	</v>
      <v xml:space="preserve">http://en.wikipedia.org/wiki/Poland	</v>
      <v xml:space="preserve">http://creativecommons.org/licenses/by-sa/3.0/	</v>
    </spb>
    <spb s="0">
      <v xml:space="preserve">Cia	</v>
      <v xml:space="preserve">	</v>
      <v xml:space="preserve">https://www.cia.gov/library/publications/the-world-factbook/geos/pl.html?Transportation	</v>
      <v xml:space="preserve">	</v>
    </spb>
    <spb s="9">
      <v>0</v>
      <v>180</v>
      <v>181</v>
      <v>181</v>
      <v>3</v>
      <v>181</v>
      <v>181</v>
      <v>181</v>
      <v>182</v>
      <v>181</v>
      <v>181</v>
      <v>182</v>
      <v>181</v>
      <v>181</v>
      <v>183</v>
      <v>6</v>
      <v>180</v>
      <v>183</v>
      <v>7</v>
      <v>181</v>
      <v>183</v>
      <v>8</v>
      <v>9</v>
      <v>10</v>
      <v>183</v>
      <v>183</v>
      <v>181</v>
      <v>183</v>
      <v>11</v>
      <v>12</v>
      <v>13</v>
      <v>14</v>
      <v>183</v>
      <v>180</v>
      <v>183</v>
      <v>183</v>
      <v>183</v>
      <v>183</v>
      <v>183</v>
      <v>183</v>
      <v>183</v>
      <v>183</v>
      <v>183</v>
      <v>183</v>
      <v>15</v>
    </spb>
    <spb s="0">
      <v xml:space="preserve">Wikipedia	Cia	travel.state.gov	</v>
      <v xml:space="preserve">CC-BY-SA			</v>
      <v xml:space="preserve">http://en.wikipedia.org/wiki/Austria	https://www.cia.gov/library/publications/the-world-factbook/geos/au.html?Transportation	https://travel.state.gov/content/travel/en/international-travel/International-Travel-Country-Information-Pages/Austria.html	</v>
      <v xml:space="preserve">http://creativecommons.org/licenses/by-sa/3.0/			</v>
    </spb>
    <spb s="0">
      <v xml:space="preserve">Wikipedia	</v>
      <v xml:space="preserve">CC BY-SA 3.0	</v>
      <v xml:space="preserve">https://en.wikipedia.org/wiki/Austria	</v>
      <v xml:space="preserve">https://creativecommons.org/licenses/by-sa/3.0	</v>
    </spb>
    <spb s="0">
      <v xml:space="preserve">Wikipedia	</v>
      <v xml:space="preserve">CC-BY-SA	</v>
      <v xml:space="preserve">http://en.wikipedia.org/wiki/Austria	</v>
      <v xml:space="preserve">http://creativecommons.org/licenses/by-sa/3.0/	</v>
    </spb>
    <spb s="0">
      <v xml:space="preserve">Cia	</v>
      <v xml:space="preserve">	</v>
      <v xml:space="preserve">https://www.cia.gov/library/publications/the-world-factbook/geos/au.html?Transportation	</v>
      <v xml:space="preserve">	</v>
    </spb>
    <spb s="1">
      <v>0</v>
      <v>185</v>
      <v>186</v>
      <v>186</v>
      <v>3</v>
      <v>186</v>
      <v>186</v>
      <v>186</v>
      <v>187</v>
      <v>186</v>
      <v>186</v>
      <v>186</v>
      <v>186</v>
      <v>188</v>
      <v>6</v>
      <v>185</v>
      <v>188</v>
      <v>7</v>
      <v>186</v>
      <v>188</v>
      <v>8</v>
      <v>9</v>
      <v>10</v>
      <v>188</v>
      <v>188</v>
      <v>186</v>
      <v>188</v>
      <v>11</v>
      <v>12</v>
      <v>13</v>
      <v>14</v>
      <v>188</v>
      <v>185</v>
      <v>188</v>
      <v>188</v>
      <v>188</v>
      <v>188</v>
      <v>188</v>
      <v>188</v>
      <v>188</v>
      <v>188</v>
      <v>188</v>
      <v>188</v>
      <v>15</v>
    </spb>
    <spb s="0">
      <v xml:space="preserve">Wikipedia	Cia	travel.state.gov	</v>
      <v xml:space="preserve">CC-BY-SA			</v>
      <v xml:space="preserve">http://en.wikipedia.org/wiki/United_Kingdom	https://www.cia.gov/library/publications/the-world-factbook/geos/uk.html?Transportation	https://travel.state.gov/content/travel/en/international-travel/International-Travel-Country-Information-Pages/UnitedKingdom.html?wcmmode=disabled	</v>
      <v xml:space="preserve">http://creativecommons.org/licenses/by-sa/3.0/			</v>
    </spb>
    <spb s="0">
      <v xml:space="preserve">Wikipedia	</v>
      <v xml:space="preserve">CC BY-SA 3.0	</v>
      <v xml:space="preserve">https://en.wikipedia.org/wiki/United_Kingdom	</v>
      <v xml:space="preserve">https://creativecommons.org/licenses/by-sa/3.0	</v>
    </spb>
    <spb s="0">
      <v xml:space="preserve">Wikipedia	</v>
      <v xml:space="preserve">CC-BY-SA	</v>
      <v xml:space="preserve">http://en.wikipedia.org/wiki/United_Kingdom	</v>
      <v xml:space="preserve">http://creativecommons.org/licenses/by-sa/3.0/	</v>
    </spb>
    <spb s="0">
      <v xml:space="preserve">Cia	</v>
      <v xml:space="preserve">	</v>
      <v xml:space="preserve">https://www.cia.gov/library/publications/the-world-factbook/geos/uk.html?Transportation	</v>
      <v xml:space="preserve">	</v>
    </spb>
    <spb s="9">
      <v>0</v>
      <v>190</v>
      <v>191</v>
      <v>191</v>
      <v>3</v>
      <v>191</v>
      <v>191</v>
      <v>191</v>
      <v>192</v>
      <v>191</v>
      <v>191</v>
      <v>192</v>
      <v>191</v>
      <v>191</v>
      <v>193</v>
      <v>6</v>
      <v>190</v>
      <v>193</v>
      <v>7</v>
      <v>191</v>
      <v>193</v>
      <v>8</v>
      <v>9</v>
      <v>10</v>
      <v>193</v>
      <v>193</v>
      <v>191</v>
      <v>193</v>
      <v>11</v>
      <v>12</v>
      <v>13</v>
      <v>14</v>
      <v>193</v>
      <v>190</v>
      <v>193</v>
      <v>193</v>
      <v>193</v>
      <v>193</v>
      <v>193</v>
      <v>193</v>
      <v>193</v>
      <v>193</v>
      <v>193</v>
      <v>193</v>
      <v>15</v>
    </spb>
    <spb s="7">
      <v>2019</v>
      <v>2019</v>
      <v>square km</v>
      <v>per thousand (2018)</v>
      <v>2021</v>
      <v>2019</v>
      <v>2018</v>
      <v>per liter (2016)</v>
      <v>2019</v>
      <v>years (2018)</v>
      <v>2018</v>
      <v>per thousand (2018)</v>
      <v>2019</v>
      <v>2017</v>
      <v>2016</v>
      <v>2019</v>
      <v>2016</v>
      <v>2018</v>
      <v>kilotons per year (2016)</v>
      <v>deaths per 100,000 (2017)</v>
      <v>kWh (2014)</v>
      <v>2015</v>
      <v>2008</v>
      <v>2016</v>
      <v>2016</v>
      <v>2016</v>
      <v>2016</v>
      <v>2016</v>
      <v>2015</v>
      <v>2016</v>
      <v>2016</v>
      <v>2017</v>
      <v>2017</v>
      <v>2019</v>
    </spb>
  </spbData>
</supportingPropertyBags>
</file>

<file path=xl/richData/rdsupportingpropertybagstructure.xml><?xml version="1.0" encoding="utf-8"?>
<spbStructures xmlns="http://schemas.microsoft.com/office/spreadsheetml/2017/richdata2" count="14">
  <s>
    <k n="SourceText" t="s"/>
    <k n="LicenseText" t="s"/>
    <k n="SourceAddress" t="s"/>
    <k n="LicenseAddress" t="s"/>
  </s>
  <s>
    <k n="CPI" t="spb"/>
    <k n="GDP" t="spb"/>
    <k n="Area" t="spb"/>
    <k n="Name" t="spb"/>
    <k n="Birth rate" t="spb"/>
    <k n="Population" t="spb"/>
    <k n="UniqueName" t="spb"/>
    <k n="Description" t="spb"/>
    <k n="Abbreviation" t="spb"/>
    <k n="Calling code" t="spb"/>
    <k n="Largest city"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Order" t="spba"/>
    <k n="TitleProperty" t="s"/>
    <k n="SubTitleProperty" t="s"/>
  </s>
  <s>
    <k n="ShowInCardView" t="b"/>
    <k n="ShowInDotNotation" t="b"/>
    <k n="ShowInAutoComplete" t="b"/>
  </s>
  <s>
    <k n="UniqueName" t="spb"/>
    <k n="VDPID/VSID" t="spb"/>
    <k n="LearnMoreOnLink" t="spb"/>
  </s>
  <s>
    <k n="Name" t="i"/>
    <k n="Image" t="i"/>
  </s>
  <s>
    <k n="link" t="s"/>
    <k n="logo" t="s"/>
    <k n="name" t="s"/>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_Self" t="i"/>
  </s>
  <s>
    <k n="CPI" t="spb"/>
    <k n="GDP" t="spb"/>
    <k n="Area" t="spb"/>
    <k n="Name" t="spb"/>
    <k n="Birth rate" t="spb"/>
    <k n="Population" t="spb"/>
    <k n="UniqueName" t="spb"/>
    <k n="Description" t="spb"/>
    <k n="Abbreviation" t="spb"/>
    <k n="Calling code" t="spb"/>
    <k n="Largest city"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Birth rate" t="spb"/>
    <k n="Population" t="spb"/>
    <k n="UniqueName" t="spb"/>
    <k n="Description" t="spb"/>
    <k n="Abbreviation" t="spb"/>
    <k n="Calling code"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Birth rate" t="spb"/>
    <k n="Population" t="spb"/>
    <k n="UniqueName" t="spb"/>
    <k n="Description" t="spb"/>
    <k n="Abbreviation" t="spb"/>
    <k n="Calling code" t="spb"/>
    <k n="Largest city"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Birth rate" t="spb"/>
    <k n="Population" t="spb"/>
    <k n="UniqueName" t="spb"/>
    <k n="Description" t="spb"/>
    <k n="Calling code" t="spb"/>
    <k n="Largest city"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6">
    <x:dxf>
      <x:numFmt numFmtId="3" formatCode="#,##0"/>
    </x:dxf>
    <x:dxf>
      <x:numFmt numFmtId="0" formatCode="General"/>
    </x:dxf>
    <x:dxf>
      <x:numFmt numFmtId="2" formatCode="0.00"/>
    </x:dxf>
    <x:dxf>
      <x:numFmt numFmtId="14" formatCode="0.00%"/>
    </x:dxf>
    <x:dxf>
      <x:numFmt numFmtId="4" formatCode="#,##0.00"/>
    </x:dxf>
    <x:dxf>
      <x:numFmt numFmtId="1" formatCode="0"/>
    </x:dxf>
  </dxfs>
  <richProperties>
    <rPr n="IsTitleField" t="b"/>
    <rPr n="IsHeroField" t="b"/>
    <rPr n="NumberFormat" t="s"/>
  </richProperties>
  <richStyles>
    <rSty>
      <rpv i="0">1</rpv>
    </rSty>
    <rSty>
      <rpv i="1">1</rpv>
    </rSty>
    <rSty dxfid="3">
      <rpv i="2">0.0%</rpv>
    </rSty>
    <rSty dxfid="0">
      <rpv i="2">#,##0</rpv>
    </rSty>
    <rSty dxfid="2">
      <rpv i="2">0.00</rpv>
    </rSty>
    <rSty dxfid="5">
      <rpv i="2">0</rpv>
    </rSty>
    <rSty dxfid="4">
      <rpv i="2">#,##0.00</rpv>
    </rSty>
    <rSty dxfid="1">
      <rpv i="2">0.0</rpv>
    </rSty>
    <rSty dxfid="1">
      <rpv i="2">_([$$-en-US]* #,##0.00_);_([$$-en-US]* (#,##0.00);_([$$-en-US]* "-"??_);_(@_)</rpv>
    </rSty>
    <rSty dxfid="1">
      <rpv i="2">_([$$-en-US]* #,##0_);_([$$-en-US]* (#,##0);_([$$-en-US]* "-"_);_(@_)</rpv>
    </rSty>
    <rSty dxfid="3"/>
  </richStyles>
</richStyleShee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481F6-93CC-1142-8EE2-8620C31D539B}">
  <dimension ref="A1:C48"/>
  <sheetViews>
    <sheetView topLeftCell="B20" workbookViewId="0">
      <selection activeCell="T30" sqref="T30"/>
    </sheetView>
  </sheetViews>
  <sheetFormatPr baseColWidth="10" defaultRowHeight="16" x14ac:dyDescent="0.2"/>
  <cols>
    <col min="2" max="2" width="13.33203125" bestFit="1" customWidth="1"/>
    <col min="3" max="3" width="18.5" bestFit="1" customWidth="1"/>
  </cols>
  <sheetData>
    <row r="1" spans="1:3" x14ac:dyDescent="0.2">
      <c r="A1" s="120" t="s">
        <v>159</v>
      </c>
      <c r="B1" s="120"/>
      <c r="C1" s="120"/>
    </row>
    <row r="2" spans="1:3" x14ac:dyDescent="0.2">
      <c r="A2" t="s">
        <v>161</v>
      </c>
      <c r="B2" t="s">
        <v>163</v>
      </c>
      <c r="C2" t="s">
        <v>160</v>
      </c>
    </row>
    <row r="3" spans="1:3" x14ac:dyDescent="0.2">
      <c r="A3">
        <v>1980</v>
      </c>
      <c r="B3" s="29">
        <v>11.6</v>
      </c>
      <c r="C3" s="29">
        <v>73.2</v>
      </c>
    </row>
    <row r="4" spans="1:3" x14ac:dyDescent="0.2">
      <c r="A4">
        <v>1981</v>
      </c>
      <c r="B4" s="29">
        <v>11.6</v>
      </c>
      <c r="C4" s="29">
        <v>65.5</v>
      </c>
    </row>
    <row r="5" spans="1:3" x14ac:dyDescent="0.2">
      <c r="A5">
        <v>1982</v>
      </c>
      <c r="B5" s="29">
        <v>12.9</v>
      </c>
      <c r="C5" s="29">
        <v>63.1</v>
      </c>
    </row>
    <row r="6" spans="1:3" x14ac:dyDescent="0.2">
      <c r="A6">
        <v>1983</v>
      </c>
      <c r="B6" s="29">
        <v>16.399999999999999</v>
      </c>
      <c r="C6" s="29">
        <v>66.8</v>
      </c>
    </row>
    <row r="7" spans="1:3" x14ac:dyDescent="0.2">
      <c r="A7">
        <v>1984</v>
      </c>
      <c r="B7" s="29">
        <v>18.899999999999999</v>
      </c>
      <c r="C7" s="29">
        <v>69.900000000000006</v>
      </c>
    </row>
    <row r="8" spans="1:3" x14ac:dyDescent="0.2">
      <c r="A8">
        <v>1985</v>
      </c>
      <c r="B8" s="29">
        <v>20.399999999999999</v>
      </c>
      <c r="C8" s="29">
        <v>73.3</v>
      </c>
    </row>
    <row r="9" spans="1:3" x14ac:dyDescent="0.2">
      <c r="A9">
        <v>1986</v>
      </c>
      <c r="B9" s="29">
        <v>23</v>
      </c>
      <c r="C9" s="29">
        <v>66.2</v>
      </c>
    </row>
    <row r="10" spans="1:3" x14ac:dyDescent="0.2">
      <c r="A10">
        <v>1987</v>
      </c>
      <c r="B10" s="29">
        <v>23.7</v>
      </c>
      <c r="C10" s="29">
        <v>67.7</v>
      </c>
    </row>
    <row r="11" spans="1:3" x14ac:dyDescent="0.2">
      <c r="A11">
        <v>1988</v>
      </c>
      <c r="B11" s="29">
        <v>27.5</v>
      </c>
      <c r="C11" s="29">
        <v>67.099999999999994</v>
      </c>
    </row>
    <row r="12" spans="1:3" x14ac:dyDescent="0.2">
      <c r="A12">
        <v>1989</v>
      </c>
      <c r="B12" s="29">
        <v>25.8</v>
      </c>
      <c r="C12" s="29">
        <v>63.2</v>
      </c>
    </row>
    <row r="13" spans="1:3" x14ac:dyDescent="0.2">
      <c r="A13">
        <v>1990</v>
      </c>
      <c r="B13" s="29">
        <v>27.4</v>
      </c>
      <c r="C13" s="29">
        <v>62.3</v>
      </c>
    </row>
    <row r="14" spans="1:3" x14ac:dyDescent="0.2">
      <c r="A14">
        <v>1991</v>
      </c>
      <c r="B14" s="29">
        <v>33.200000000000003</v>
      </c>
      <c r="C14" s="29">
        <v>62</v>
      </c>
    </row>
    <row r="15" spans="1:3" x14ac:dyDescent="0.2">
      <c r="A15">
        <v>1992</v>
      </c>
      <c r="B15" s="29">
        <v>34.1</v>
      </c>
      <c r="C15" s="29">
        <v>58.3</v>
      </c>
    </row>
    <row r="16" spans="1:3" x14ac:dyDescent="0.2">
      <c r="A16">
        <v>1993</v>
      </c>
      <c r="B16" s="29">
        <v>37.9</v>
      </c>
      <c r="C16" s="29">
        <v>58.4</v>
      </c>
    </row>
    <row r="17" spans="1:3" x14ac:dyDescent="0.2">
      <c r="A17">
        <v>1994</v>
      </c>
      <c r="B17" s="29">
        <v>35.4</v>
      </c>
      <c r="C17" s="29">
        <v>59.8</v>
      </c>
    </row>
    <row r="18" spans="1:3" x14ac:dyDescent="0.2">
      <c r="A18">
        <v>1995</v>
      </c>
      <c r="B18" s="29">
        <v>37</v>
      </c>
      <c r="C18" s="29">
        <v>55.6</v>
      </c>
    </row>
    <row r="19" spans="1:3" x14ac:dyDescent="0.2">
      <c r="A19">
        <v>1996</v>
      </c>
      <c r="B19" s="29">
        <v>42.7</v>
      </c>
      <c r="C19" s="29">
        <v>55.4</v>
      </c>
    </row>
    <row r="20" spans="1:3" x14ac:dyDescent="0.2">
      <c r="A20">
        <v>1997</v>
      </c>
      <c r="B20" s="29">
        <v>44</v>
      </c>
      <c r="C20" s="29">
        <v>55.1</v>
      </c>
    </row>
    <row r="21" spans="1:3" x14ac:dyDescent="0.2">
      <c r="A21">
        <v>1998</v>
      </c>
      <c r="B21" s="29">
        <v>42.6</v>
      </c>
      <c r="C21" s="29">
        <v>52.7</v>
      </c>
    </row>
    <row r="22" spans="1:3" x14ac:dyDescent="0.2">
      <c r="A22">
        <v>1999</v>
      </c>
      <c r="B22" s="29">
        <v>43.2</v>
      </c>
      <c r="C22" s="29">
        <v>51.8</v>
      </c>
    </row>
    <row r="23" spans="1:3" x14ac:dyDescent="0.2">
      <c r="A23">
        <v>2000</v>
      </c>
      <c r="B23" s="29">
        <v>41.8</v>
      </c>
      <c r="C23" s="29">
        <v>52</v>
      </c>
    </row>
    <row r="24" spans="1:3" x14ac:dyDescent="0.2">
      <c r="A24">
        <v>2001</v>
      </c>
      <c r="B24" s="29">
        <v>43.5</v>
      </c>
      <c r="C24" s="29">
        <v>54</v>
      </c>
    </row>
    <row r="25" spans="1:3" x14ac:dyDescent="0.2">
      <c r="A25">
        <v>2002</v>
      </c>
      <c r="B25" s="29">
        <v>44.7</v>
      </c>
      <c r="C25" s="29">
        <v>52.2</v>
      </c>
    </row>
    <row r="26" spans="1:3" x14ac:dyDescent="0.2">
      <c r="A26">
        <v>2003</v>
      </c>
      <c r="B26" s="29">
        <v>46.7</v>
      </c>
      <c r="C26" s="29">
        <v>52.3</v>
      </c>
    </row>
    <row r="27" spans="1:3" x14ac:dyDescent="0.2">
      <c r="A27">
        <v>2004</v>
      </c>
      <c r="B27" s="29">
        <v>46.4</v>
      </c>
      <c r="C27" s="29">
        <v>46.4</v>
      </c>
    </row>
    <row r="28" spans="1:3" x14ac:dyDescent="0.2">
      <c r="A28">
        <v>2005</v>
      </c>
      <c r="B28" s="29">
        <v>51.3</v>
      </c>
      <c r="C28" s="29">
        <v>49.3</v>
      </c>
    </row>
    <row r="29" spans="1:3" x14ac:dyDescent="0.2">
      <c r="A29">
        <v>2006</v>
      </c>
      <c r="B29" s="29">
        <v>53</v>
      </c>
      <c r="C29" s="29">
        <v>50.1</v>
      </c>
    </row>
    <row r="30" spans="1:3" x14ac:dyDescent="0.2">
      <c r="A30">
        <v>2007</v>
      </c>
      <c r="B30" s="29">
        <v>52.9</v>
      </c>
      <c r="C30" s="29">
        <v>47.1</v>
      </c>
    </row>
    <row r="31" spans="1:3" x14ac:dyDescent="0.2">
      <c r="A31">
        <v>2008</v>
      </c>
      <c r="B31" s="29">
        <v>51.3</v>
      </c>
      <c r="C31" s="29">
        <v>45.4</v>
      </c>
    </row>
    <row r="32" spans="1:3" x14ac:dyDescent="0.2">
      <c r="A32">
        <v>2009</v>
      </c>
      <c r="B32" s="29">
        <v>50</v>
      </c>
      <c r="C32" s="29">
        <v>44.6</v>
      </c>
    </row>
    <row r="33" spans="1:3" x14ac:dyDescent="0.2">
      <c r="A33">
        <v>2010</v>
      </c>
      <c r="B33" s="29">
        <v>55.2</v>
      </c>
      <c r="C33" s="29">
        <v>45.8</v>
      </c>
    </row>
    <row r="34" spans="1:3" x14ac:dyDescent="0.2">
      <c r="A34">
        <v>2011</v>
      </c>
      <c r="B34" s="29">
        <v>55.1</v>
      </c>
      <c r="C34" s="29">
        <v>43.6</v>
      </c>
    </row>
    <row r="35" spans="1:3" x14ac:dyDescent="0.2">
      <c r="A35">
        <v>2012</v>
      </c>
      <c r="B35" s="29">
        <v>57.1</v>
      </c>
      <c r="C35" s="29">
        <v>42.1</v>
      </c>
    </row>
    <row r="36" spans="1:3" x14ac:dyDescent="0.2">
      <c r="A36">
        <v>2013</v>
      </c>
      <c r="B36" s="29">
        <v>56.9</v>
      </c>
      <c r="C36" s="29">
        <v>39.6</v>
      </c>
    </row>
    <row r="37" spans="1:3" x14ac:dyDescent="0.2">
      <c r="A37">
        <v>2014</v>
      </c>
      <c r="B37" s="29">
        <v>54</v>
      </c>
      <c r="C37" s="29">
        <v>39</v>
      </c>
    </row>
    <row r="38" spans="1:3" x14ac:dyDescent="0.2">
      <c r="A38">
        <v>2015</v>
      </c>
      <c r="B38" s="29">
        <v>55.3</v>
      </c>
      <c r="C38" s="29">
        <v>39.1</v>
      </c>
    </row>
    <row r="39" spans="1:3" x14ac:dyDescent="0.2">
      <c r="A39">
        <v>2016</v>
      </c>
      <c r="B39" s="29">
        <v>56.5</v>
      </c>
      <c r="C39" s="29">
        <v>41.4</v>
      </c>
    </row>
    <row r="40" spans="1:3" x14ac:dyDescent="0.2">
      <c r="A40">
        <v>2017</v>
      </c>
      <c r="B40" s="29">
        <v>55.8</v>
      </c>
      <c r="C40" s="29">
        <v>40.6</v>
      </c>
    </row>
    <row r="41" spans="1:3" x14ac:dyDescent="0.2">
      <c r="A41">
        <v>2018</v>
      </c>
      <c r="B41" s="29">
        <v>56.8</v>
      </c>
      <c r="C41" s="29">
        <v>37.200000000000003</v>
      </c>
    </row>
    <row r="42" spans="1:3" x14ac:dyDescent="0.2">
      <c r="A42">
        <v>2019</v>
      </c>
      <c r="B42" s="29">
        <v>58.1</v>
      </c>
      <c r="C42" s="29">
        <v>37.6</v>
      </c>
    </row>
    <row r="43" spans="1:3" x14ac:dyDescent="0.2">
      <c r="A43">
        <v>2020</v>
      </c>
      <c r="B43" s="29">
        <v>59.1</v>
      </c>
      <c r="C43" s="29">
        <v>34.9</v>
      </c>
    </row>
    <row r="44" spans="1:3" x14ac:dyDescent="0.2">
      <c r="A44">
        <v>2021</v>
      </c>
      <c r="B44" s="29">
        <v>55.4</v>
      </c>
      <c r="C44" s="29">
        <v>24.8</v>
      </c>
    </row>
    <row r="45" spans="1:3" x14ac:dyDescent="0.2">
      <c r="A45">
        <v>2022</v>
      </c>
      <c r="B45" s="29">
        <v>56.4</v>
      </c>
      <c r="C45" s="29">
        <v>23.6</v>
      </c>
    </row>
    <row r="48" spans="1:3" x14ac:dyDescent="0.2">
      <c r="A48" t="s">
        <v>162</v>
      </c>
    </row>
  </sheetData>
  <mergeCells count="1">
    <mergeCell ref="A1:C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BEF37-6CF0-404A-967C-E55F56A8D628}">
  <dimension ref="A1:BI103"/>
  <sheetViews>
    <sheetView workbookViewId="0">
      <selection activeCell="K52" sqref="K52"/>
    </sheetView>
  </sheetViews>
  <sheetFormatPr baseColWidth="10" defaultRowHeight="16" x14ac:dyDescent="0.2"/>
  <sheetData>
    <row r="1" spans="1:61" x14ac:dyDescent="0.2">
      <c r="A1" s="52" t="s">
        <v>230</v>
      </c>
      <c r="B1" s="52"/>
      <c r="C1" s="52"/>
      <c r="D1" s="52"/>
      <c r="E1" s="52"/>
      <c r="F1" s="52"/>
      <c r="G1" s="52"/>
      <c r="H1" s="52"/>
      <c r="I1" s="52"/>
    </row>
    <row r="2" spans="1:61" x14ac:dyDescent="0.2">
      <c r="A2" s="52" t="s">
        <v>136</v>
      </c>
      <c r="B2" s="52" t="s">
        <v>231</v>
      </c>
      <c r="C2" s="52"/>
      <c r="D2" s="52"/>
      <c r="E2" s="52"/>
      <c r="F2" s="52"/>
      <c r="G2" s="52"/>
      <c r="H2" s="52"/>
      <c r="I2" s="52"/>
    </row>
    <row r="3" spans="1:61" x14ac:dyDescent="0.2">
      <c r="A3" s="52" t="s">
        <v>134</v>
      </c>
      <c r="B3" s="52" t="s">
        <v>232</v>
      </c>
      <c r="C3" s="52"/>
      <c r="D3" s="52"/>
      <c r="E3" s="52"/>
      <c r="F3" s="52"/>
      <c r="G3" s="52"/>
      <c r="H3" s="52"/>
      <c r="I3" s="52"/>
    </row>
    <row r="4" spans="1:61" x14ac:dyDescent="0.2">
      <c r="A4" s="52"/>
      <c r="B4" s="52"/>
      <c r="C4" s="52"/>
      <c r="D4" s="52"/>
      <c r="E4" s="52"/>
      <c r="F4" s="52"/>
      <c r="G4" s="52"/>
      <c r="H4" s="52"/>
      <c r="I4" s="52"/>
    </row>
    <row r="5" spans="1:61" x14ac:dyDescent="0.2">
      <c r="A5" s="52" t="s">
        <v>233</v>
      </c>
      <c r="B5" s="52"/>
      <c r="C5" s="52" t="s">
        <v>234</v>
      </c>
      <c r="D5" s="52"/>
      <c r="E5" s="52"/>
      <c r="F5" s="52"/>
      <c r="G5" s="52"/>
      <c r="H5" s="52"/>
      <c r="I5" s="52"/>
    </row>
    <row r="6" spans="1:61" x14ac:dyDescent="0.2">
      <c r="A6" s="52" t="s">
        <v>235</v>
      </c>
      <c r="B6" s="52"/>
      <c r="C6" s="52" t="s">
        <v>236</v>
      </c>
      <c r="D6" s="52"/>
      <c r="E6" s="52"/>
      <c r="F6" s="52"/>
      <c r="G6" s="52"/>
      <c r="H6" s="52"/>
      <c r="I6" s="52"/>
    </row>
    <row r="7" spans="1:61" x14ac:dyDescent="0.2">
      <c r="A7" s="52" t="s">
        <v>237</v>
      </c>
      <c r="B7" s="52"/>
      <c r="C7" s="52" t="s">
        <v>238</v>
      </c>
      <c r="D7" s="52"/>
      <c r="E7" s="52"/>
      <c r="F7" s="52"/>
      <c r="G7" s="52"/>
      <c r="H7" s="52"/>
      <c r="I7" s="52"/>
    </row>
    <row r="8" spans="1:61" x14ac:dyDescent="0.2">
      <c r="A8" s="52" t="s">
        <v>239</v>
      </c>
      <c r="B8" s="52"/>
      <c r="C8" s="52" t="s">
        <v>240</v>
      </c>
      <c r="D8" s="52"/>
      <c r="E8" s="52"/>
      <c r="F8" s="52"/>
      <c r="G8" s="52"/>
      <c r="H8" s="52"/>
      <c r="I8" s="52"/>
    </row>
    <row r="10" spans="1:61" x14ac:dyDescent="0.2">
      <c r="A10" t="s">
        <v>126</v>
      </c>
      <c r="B10" t="s">
        <v>126</v>
      </c>
      <c r="C10">
        <v>1995</v>
      </c>
      <c r="D10" t="s">
        <v>6</v>
      </c>
      <c r="E10">
        <v>1996</v>
      </c>
      <c r="F10" t="s">
        <v>6</v>
      </c>
      <c r="G10">
        <v>1997</v>
      </c>
      <c r="H10" t="s">
        <v>6</v>
      </c>
      <c r="I10">
        <v>1998</v>
      </c>
      <c r="J10" t="s">
        <v>6</v>
      </c>
      <c r="K10">
        <v>1999</v>
      </c>
      <c r="L10" t="s">
        <v>6</v>
      </c>
      <c r="M10">
        <v>2000</v>
      </c>
      <c r="N10" t="s">
        <v>6</v>
      </c>
      <c r="O10">
        <v>2001</v>
      </c>
      <c r="P10" t="s">
        <v>6</v>
      </c>
      <c r="Q10">
        <v>2002</v>
      </c>
      <c r="R10" t="s">
        <v>6</v>
      </c>
      <c r="S10">
        <v>2003</v>
      </c>
      <c r="T10" t="s">
        <v>6</v>
      </c>
      <c r="U10">
        <v>2004</v>
      </c>
      <c r="V10" t="s">
        <v>6</v>
      </c>
      <c r="W10">
        <v>2005</v>
      </c>
      <c r="X10" t="s">
        <v>6</v>
      </c>
      <c r="Y10">
        <v>2006</v>
      </c>
      <c r="Z10" t="s">
        <v>6</v>
      </c>
      <c r="AA10">
        <v>2007</v>
      </c>
      <c r="AB10" t="s">
        <v>6</v>
      </c>
      <c r="AC10">
        <v>2008</v>
      </c>
      <c r="AD10" t="s">
        <v>6</v>
      </c>
      <c r="AE10">
        <v>2009</v>
      </c>
      <c r="AF10" t="s">
        <v>6</v>
      </c>
      <c r="AG10">
        <v>2010</v>
      </c>
      <c r="AH10" t="s">
        <v>6</v>
      </c>
      <c r="AI10">
        <v>2011</v>
      </c>
      <c r="AJ10" t="s">
        <v>6</v>
      </c>
      <c r="AK10">
        <v>2012</v>
      </c>
      <c r="AL10" t="s">
        <v>6</v>
      </c>
      <c r="AM10">
        <v>2013</v>
      </c>
      <c r="AN10" t="s">
        <v>6</v>
      </c>
      <c r="AO10">
        <v>2014</v>
      </c>
      <c r="AP10" t="s">
        <v>6</v>
      </c>
      <c r="AQ10">
        <v>2015</v>
      </c>
      <c r="AR10" t="s">
        <v>6</v>
      </c>
      <c r="AS10">
        <v>2016</v>
      </c>
      <c r="AT10" t="s">
        <v>6</v>
      </c>
      <c r="AU10">
        <v>2017</v>
      </c>
      <c r="AV10" t="s">
        <v>6</v>
      </c>
      <c r="AW10">
        <v>2018</v>
      </c>
      <c r="AX10" t="s">
        <v>6</v>
      </c>
      <c r="AY10">
        <v>2019</v>
      </c>
      <c r="AZ10" t="s">
        <v>6</v>
      </c>
      <c r="BA10">
        <v>2020</v>
      </c>
      <c r="BB10" t="s">
        <v>6</v>
      </c>
      <c r="BC10">
        <v>2021</v>
      </c>
      <c r="BD10" t="s">
        <v>6</v>
      </c>
      <c r="BE10">
        <v>2022</v>
      </c>
      <c r="BF10" t="s">
        <v>6</v>
      </c>
      <c r="BG10">
        <v>2023</v>
      </c>
      <c r="BH10" t="s">
        <v>6</v>
      </c>
    </row>
    <row r="11" spans="1:61" x14ac:dyDescent="0.2">
      <c r="A11" t="s">
        <v>198</v>
      </c>
      <c r="B11" t="s">
        <v>76</v>
      </c>
      <c r="C11" t="s">
        <v>6</v>
      </c>
      <c r="D11" t="s">
        <v>6</v>
      </c>
      <c r="E11" t="s">
        <v>6</v>
      </c>
      <c r="F11" t="s">
        <v>6</v>
      </c>
      <c r="G11" t="s">
        <v>6</v>
      </c>
      <c r="H11" t="s">
        <v>6</v>
      </c>
      <c r="I11" t="s">
        <v>6</v>
      </c>
      <c r="J11" t="s">
        <v>6</v>
      </c>
      <c r="K11" t="s">
        <v>6</v>
      </c>
      <c r="L11" t="s">
        <v>6</v>
      </c>
      <c r="M11" t="s">
        <v>6</v>
      </c>
      <c r="N11" t="s">
        <v>6</v>
      </c>
      <c r="O11" t="s">
        <v>6</v>
      </c>
      <c r="P11" t="s">
        <v>6</v>
      </c>
      <c r="Q11" t="s">
        <v>6</v>
      </c>
      <c r="R11" t="s">
        <v>6</v>
      </c>
      <c r="S11" t="s">
        <v>6</v>
      </c>
      <c r="T11" t="s">
        <v>6</v>
      </c>
      <c r="U11" t="s">
        <v>6</v>
      </c>
      <c r="V11" t="s">
        <v>6</v>
      </c>
      <c r="W11" t="s">
        <v>6</v>
      </c>
      <c r="X11" t="s">
        <v>6</v>
      </c>
      <c r="Y11" t="s">
        <v>6</v>
      </c>
      <c r="Z11" t="s">
        <v>6</v>
      </c>
      <c r="AA11" t="s">
        <v>6</v>
      </c>
      <c r="AB11" t="s">
        <v>6</v>
      </c>
      <c r="AC11" t="s">
        <v>6</v>
      </c>
      <c r="AD11" t="s">
        <v>6</v>
      </c>
      <c r="AE11" t="s">
        <v>6</v>
      </c>
      <c r="AF11" t="s">
        <v>6</v>
      </c>
      <c r="AG11" t="s">
        <v>6</v>
      </c>
      <c r="AH11" t="s">
        <v>6</v>
      </c>
      <c r="AI11" t="s">
        <v>6</v>
      </c>
      <c r="AJ11" t="s">
        <v>6</v>
      </c>
      <c r="AK11" t="s">
        <v>6</v>
      </c>
      <c r="AL11" t="s">
        <v>6</v>
      </c>
      <c r="AM11" t="s">
        <v>6</v>
      </c>
      <c r="AN11" t="s">
        <v>6</v>
      </c>
      <c r="AO11" t="s">
        <v>6</v>
      </c>
      <c r="AP11" t="s">
        <v>6</v>
      </c>
      <c r="AQ11" t="s">
        <v>6</v>
      </c>
      <c r="AR11" t="s">
        <v>6</v>
      </c>
      <c r="AS11" t="s">
        <v>6</v>
      </c>
      <c r="AT11" t="s">
        <v>6</v>
      </c>
      <c r="AU11" t="s">
        <v>6</v>
      </c>
      <c r="AV11" t="s">
        <v>6</v>
      </c>
      <c r="AW11" t="s">
        <v>6</v>
      </c>
      <c r="AX11" t="s">
        <v>6</v>
      </c>
      <c r="AY11" t="s">
        <v>6</v>
      </c>
      <c r="AZ11" t="s">
        <v>6</v>
      </c>
      <c r="BA11" t="s">
        <v>6</v>
      </c>
      <c r="BB11" t="s">
        <v>6</v>
      </c>
      <c r="BC11" t="s">
        <v>6</v>
      </c>
      <c r="BD11" t="s">
        <v>6</v>
      </c>
      <c r="BE11" t="s">
        <v>6</v>
      </c>
      <c r="BF11" t="s">
        <v>6</v>
      </c>
      <c r="BG11" t="s">
        <v>6</v>
      </c>
      <c r="BH11" t="s">
        <v>6</v>
      </c>
    </row>
    <row r="12" spans="1:61" x14ac:dyDescent="0.2">
      <c r="A12" t="s">
        <v>241</v>
      </c>
      <c r="B12" t="s">
        <v>242</v>
      </c>
      <c r="C12" t="s">
        <v>55</v>
      </c>
      <c r="D12" t="s">
        <v>6</v>
      </c>
      <c r="E12" t="s">
        <v>55</v>
      </c>
      <c r="F12" t="s">
        <v>6</v>
      </c>
      <c r="G12" t="s">
        <v>55</v>
      </c>
      <c r="H12" t="s">
        <v>6</v>
      </c>
      <c r="I12" t="s">
        <v>55</v>
      </c>
      <c r="J12" t="s">
        <v>6</v>
      </c>
      <c r="K12" t="s">
        <v>55</v>
      </c>
      <c r="L12" t="s">
        <v>6</v>
      </c>
      <c r="M12" t="s">
        <v>55</v>
      </c>
      <c r="N12" t="s">
        <v>6</v>
      </c>
      <c r="O12">
        <v>99830.85</v>
      </c>
      <c r="P12" t="s">
        <v>6</v>
      </c>
      <c r="Q12">
        <v>88027.54</v>
      </c>
      <c r="R12" t="s">
        <v>6</v>
      </c>
      <c r="S12">
        <v>88640.57</v>
      </c>
      <c r="T12" t="s">
        <v>6</v>
      </c>
      <c r="U12">
        <v>89911.7</v>
      </c>
      <c r="V12" t="s">
        <v>6</v>
      </c>
      <c r="W12">
        <v>84803.75</v>
      </c>
      <c r="X12" t="s">
        <v>6</v>
      </c>
      <c r="Y12">
        <v>86167.26</v>
      </c>
      <c r="Z12" t="s">
        <v>6</v>
      </c>
      <c r="AA12">
        <v>99321.82</v>
      </c>
      <c r="AB12" t="s">
        <v>6</v>
      </c>
      <c r="AC12">
        <v>90769.29</v>
      </c>
      <c r="AD12" t="s">
        <v>6</v>
      </c>
      <c r="AE12">
        <v>74048.789999999994</v>
      </c>
      <c r="AF12" t="s">
        <v>6</v>
      </c>
      <c r="AG12">
        <v>95300</v>
      </c>
      <c r="AH12" t="s">
        <v>6</v>
      </c>
      <c r="AI12">
        <v>104185.43</v>
      </c>
      <c r="AJ12" t="s">
        <v>6</v>
      </c>
      <c r="AK12">
        <v>101035.45</v>
      </c>
      <c r="AL12" t="s">
        <v>6</v>
      </c>
      <c r="AM12">
        <v>106701.14</v>
      </c>
      <c r="AN12" t="s">
        <v>6</v>
      </c>
      <c r="AO12">
        <v>104391.02</v>
      </c>
      <c r="AP12" t="s">
        <v>6</v>
      </c>
      <c r="AQ12">
        <v>95935.79</v>
      </c>
      <c r="AR12" t="s">
        <v>6</v>
      </c>
      <c r="AS12">
        <v>96324.47</v>
      </c>
      <c r="AT12" t="s">
        <v>6</v>
      </c>
      <c r="AU12">
        <v>112337.76</v>
      </c>
      <c r="AV12" t="s">
        <v>6</v>
      </c>
      <c r="AW12">
        <v>105216.9</v>
      </c>
      <c r="AX12" t="s">
        <v>6</v>
      </c>
      <c r="AY12">
        <v>107765.29</v>
      </c>
      <c r="AZ12" t="s">
        <v>6</v>
      </c>
      <c r="BA12">
        <v>94410.03</v>
      </c>
      <c r="BB12" t="s">
        <v>6</v>
      </c>
      <c r="BC12">
        <v>100351.46</v>
      </c>
      <c r="BD12" t="s">
        <v>6</v>
      </c>
      <c r="BE12">
        <v>115362.78</v>
      </c>
      <c r="BF12" t="s">
        <v>6</v>
      </c>
      <c r="BG12">
        <v>103612.26</v>
      </c>
      <c r="BH12" t="s">
        <v>48</v>
      </c>
      <c r="BI12" t="s">
        <v>262</v>
      </c>
    </row>
    <row r="13" spans="1:61" x14ac:dyDescent="0.2">
      <c r="A13" t="s">
        <v>243</v>
      </c>
      <c r="B13" t="s">
        <v>244</v>
      </c>
      <c r="C13" t="s">
        <v>55</v>
      </c>
      <c r="D13" t="s">
        <v>6</v>
      </c>
      <c r="E13" t="s">
        <v>55</v>
      </c>
      <c r="F13" t="s">
        <v>6</v>
      </c>
      <c r="G13" t="s">
        <v>55</v>
      </c>
      <c r="H13" t="s">
        <v>6</v>
      </c>
      <c r="I13" t="s">
        <v>55</v>
      </c>
      <c r="J13" t="s">
        <v>6</v>
      </c>
      <c r="K13" t="s">
        <v>55</v>
      </c>
      <c r="L13" t="s">
        <v>6</v>
      </c>
      <c r="M13" t="s">
        <v>55</v>
      </c>
      <c r="N13" t="s">
        <v>6</v>
      </c>
      <c r="O13" t="s">
        <v>55</v>
      </c>
      <c r="P13" t="s">
        <v>6</v>
      </c>
      <c r="Q13" t="s">
        <v>55</v>
      </c>
      <c r="R13" t="s">
        <v>6</v>
      </c>
      <c r="S13" t="s">
        <v>55</v>
      </c>
      <c r="T13" t="s">
        <v>6</v>
      </c>
      <c r="U13" t="s">
        <v>55</v>
      </c>
      <c r="V13" t="s">
        <v>6</v>
      </c>
      <c r="W13" t="s">
        <v>55</v>
      </c>
      <c r="X13" t="s">
        <v>6</v>
      </c>
      <c r="Y13" t="s">
        <v>55</v>
      </c>
      <c r="Z13" t="s">
        <v>6</v>
      </c>
      <c r="AA13">
        <v>99137.53</v>
      </c>
      <c r="AB13" t="s">
        <v>6</v>
      </c>
      <c r="AC13">
        <v>88222.88</v>
      </c>
      <c r="AD13" t="s">
        <v>6</v>
      </c>
      <c r="AE13">
        <v>71163.820000000007</v>
      </c>
      <c r="AF13" t="s">
        <v>6</v>
      </c>
      <c r="AG13">
        <v>92690.68</v>
      </c>
      <c r="AH13" t="s">
        <v>6</v>
      </c>
      <c r="AI13">
        <v>99708.1</v>
      </c>
      <c r="AJ13" t="s">
        <v>6</v>
      </c>
      <c r="AK13">
        <v>97011.66</v>
      </c>
      <c r="AL13" t="s">
        <v>6</v>
      </c>
      <c r="AM13">
        <v>101343.35</v>
      </c>
      <c r="AN13" t="s">
        <v>6</v>
      </c>
      <c r="AO13">
        <v>99744.57</v>
      </c>
      <c r="AP13" t="s">
        <v>6</v>
      </c>
      <c r="AQ13">
        <v>93252.04</v>
      </c>
      <c r="AR13" t="s">
        <v>6</v>
      </c>
      <c r="AS13">
        <v>94399.5</v>
      </c>
      <c r="AT13" t="s">
        <v>6</v>
      </c>
      <c r="AU13">
        <v>107438.06</v>
      </c>
      <c r="AV13" t="s">
        <v>6</v>
      </c>
      <c r="AW13">
        <v>101671.2</v>
      </c>
      <c r="AX13" t="s">
        <v>6</v>
      </c>
      <c r="AY13">
        <v>103773.31</v>
      </c>
      <c r="AZ13" t="s">
        <v>6</v>
      </c>
      <c r="BA13">
        <v>98890.09</v>
      </c>
      <c r="BB13" t="s">
        <v>6</v>
      </c>
      <c r="BC13">
        <v>104376.21</v>
      </c>
      <c r="BD13" t="s">
        <v>6</v>
      </c>
      <c r="BE13">
        <v>119480.11</v>
      </c>
      <c r="BF13" t="s">
        <v>6</v>
      </c>
      <c r="BG13">
        <v>107369.1</v>
      </c>
      <c r="BH13" t="s">
        <v>48</v>
      </c>
    </row>
    <row r="14" spans="1:61" x14ac:dyDescent="0.2">
      <c r="A14" t="s">
        <v>199</v>
      </c>
      <c r="B14" t="s">
        <v>43</v>
      </c>
      <c r="C14" t="s">
        <v>55</v>
      </c>
      <c r="D14" t="s">
        <v>6</v>
      </c>
      <c r="E14" t="s">
        <v>55</v>
      </c>
      <c r="F14" t="s">
        <v>6</v>
      </c>
      <c r="G14" t="s">
        <v>55</v>
      </c>
      <c r="H14" t="s">
        <v>6</v>
      </c>
      <c r="I14" t="s">
        <v>55</v>
      </c>
      <c r="J14" t="s">
        <v>6</v>
      </c>
      <c r="K14" t="s">
        <v>55</v>
      </c>
      <c r="L14" t="s">
        <v>6</v>
      </c>
      <c r="M14" t="s">
        <v>55</v>
      </c>
      <c r="N14" t="s">
        <v>6</v>
      </c>
      <c r="O14" t="s">
        <v>55</v>
      </c>
      <c r="P14" t="s">
        <v>6</v>
      </c>
      <c r="Q14" t="s">
        <v>55</v>
      </c>
      <c r="R14" t="s">
        <v>6</v>
      </c>
      <c r="S14" t="s">
        <v>55</v>
      </c>
      <c r="T14" t="s">
        <v>6</v>
      </c>
      <c r="U14" t="s">
        <v>55</v>
      </c>
      <c r="V14" t="s">
        <v>6</v>
      </c>
      <c r="W14">
        <v>88204.64</v>
      </c>
      <c r="X14" t="s">
        <v>6</v>
      </c>
      <c r="Y14">
        <v>89353.65</v>
      </c>
      <c r="Z14" t="s">
        <v>6</v>
      </c>
      <c r="AA14">
        <v>95338.66</v>
      </c>
      <c r="AB14" t="s">
        <v>6</v>
      </c>
      <c r="AC14">
        <v>84424.54</v>
      </c>
      <c r="AD14" t="s">
        <v>6</v>
      </c>
      <c r="AE14">
        <v>67410.720000000001</v>
      </c>
      <c r="AF14" t="s">
        <v>6</v>
      </c>
      <c r="AG14">
        <v>88966.96</v>
      </c>
      <c r="AH14" t="s">
        <v>6</v>
      </c>
      <c r="AI14">
        <v>95913.85</v>
      </c>
      <c r="AJ14" t="s">
        <v>6</v>
      </c>
      <c r="AK14">
        <v>93328.960000000006</v>
      </c>
      <c r="AL14" t="s">
        <v>6</v>
      </c>
      <c r="AM14">
        <v>97520.69</v>
      </c>
      <c r="AN14" t="s">
        <v>6</v>
      </c>
      <c r="AO14">
        <v>95472.07</v>
      </c>
      <c r="AP14" t="s">
        <v>6</v>
      </c>
      <c r="AQ14">
        <v>89126.73</v>
      </c>
      <c r="AR14" t="s">
        <v>6</v>
      </c>
      <c r="AS14">
        <v>89802.97</v>
      </c>
      <c r="AT14" t="s">
        <v>6</v>
      </c>
      <c r="AU14">
        <v>103369.54</v>
      </c>
      <c r="AV14" t="s">
        <v>6</v>
      </c>
      <c r="AW14">
        <v>97610.94</v>
      </c>
      <c r="AX14" t="s">
        <v>6</v>
      </c>
      <c r="AY14">
        <v>99661.54</v>
      </c>
      <c r="AZ14" t="s">
        <v>6</v>
      </c>
      <c r="BA14">
        <v>94410.03</v>
      </c>
      <c r="BB14" t="s">
        <v>6</v>
      </c>
      <c r="BC14">
        <v>100351.46</v>
      </c>
      <c r="BD14" t="s">
        <v>6</v>
      </c>
      <c r="BE14">
        <v>115362.78</v>
      </c>
      <c r="BF14" t="s">
        <v>6</v>
      </c>
      <c r="BG14">
        <v>103612.26</v>
      </c>
      <c r="BH14" t="s">
        <v>48</v>
      </c>
    </row>
    <row r="15" spans="1:61" x14ac:dyDescent="0.2">
      <c r="A15" t="s">
        <v>200</v>
      </c>
      <c r="B15" t="s">
        <v>74</v>
      </c>
      <c r="C15" t="s">
        <v>55</v>
      </c>
      <c r="D15" t="s">
        <v>6</v>
      </c>
      <c r="E15" t="s">
        <v>55</v>
      </c>
      <c r="F15" t="s">
        <v>6</v>
      </c>
      <c r="G15" t="s">
        <v>55</v>
      </c>
      <c r="H15" t="s">
        <v>6</v>
      </c>
      <c r="I15" t="s">
        <v>55</v>
      </c>
      <c r="J15" t="s">
        <v>6</v>
      </c>
      <c r="K15" t="s">
        <v>55</v>
      </c>
      <c r="L15" t="s">
        <v>6</v>
      </c>
      <c r="M15" t="s">
        <v>55</v>
      </c>
      <c r="N15" t="s">
        <v>6</v>
      </c>
      <c r="O15" t="s">
        <v>55</v>
      </c>
      <c r="P15" t="s">
        <v>6</v>
      </c>
      <c r="Q15" t="s">
        <v>55</v>
      </c>
      <c r="R15" t="s">
        <v>6</v>
      </c>
      <c r="S15" t="s">
        <v>55</v>
      </c>
      <c r="T15" t="s">
        <v>6</v>
      </c>
      <c r="U15" t="s">
        <v>55</v>
      </c>
      <c r="V15" t="s">
        <v>6</v>
      </c>
      <c r="W15">
        <v>92961.09</v>
      </c>
      <c r="X15" t="s">
        <v>6</v>
      </c>
      <c r="Y15">
        <v>93994.73</v>
      </c>
      <c r="Z15" t="s">
        <v>6</v>
      </c>
      <c r="AA15">
        <v>100196.11</v>
      </c>
      <c r="AB15" t="s">
        <v>6</v>
      </c>
      <c r="AC15">
        <v>91767.98</v>
      </c>
      <c r="AD15" t="s">
        <v>6</v>
      </c>
      <c r="AE15">
        <v>74986.75</v>
      </c>
      <c r="AF15" t="s">
        <v>6</v>
      </c>
      <c r="AG15">
        <v>96131.95</v>
      </c>
      <c r="AH15" t="s">
        <v>6</v>
      </c>
      <c r="AI15">
        <v>104966.01</v>
      </c>
      <c r="AJ15" t="s">
        <v>6</v>
      </c>
      <c r="AK15">
        <v>101684.91</v>
      </c>
      <c r="AL15" t="s">
        <v>6</v>
      </c>
      <c r="AM15">
        <v>106701.14</v>
      </c>
      <c r="AN15" t="s">
        <v>6</v>
      </c>
      <c r="AO15">
        <v>104391.02</v>
      </c>
      <c r="AP15" t="s">
        <v>6</v>
      </c>
      <c r="AQ15">
        <v>95935.79</v>
      </c>
      <c r="AR15" t="s">
        <v>6</v>
      </c>
      <c r="AS15">
        <v>96324.47</v>
      </c>
      <c r="AT15" t="s">
        <v>6</v>
      </c>
      <c r="AU15">
        <v>112337.76</v>
      </c>
      <c r="AV15" t="s">
        <v>6</v>
      </c>
      <c r="AW15">
        <v>105216.9</v>
      </c>
      <c r="AX15" t="s">
        <v>6</v>
      </c>
      <c r="AY15">
        <v>107765.29</v>
      </c>
      <c r="AZ15" t="s">
        <v>6</v>
      </c>
      <c r="BA15" t="s">
        <v>55</v>
      </c>
      <c r="BB15" t="s">
        <v>6</v>
      </c>
      <c r="BC15" t="s">
        <v>55</v>
      </c>
      <c r="BD15" t="s">
        <v>6</v>
      </c>
      <c r="BE15" t="s">
        <v>55</v>
      </c>
      <c r="BF15" t="s">
        <v>6</v>
      </c>
      <c r="BG15" t="s">
        <v>55</v>
      </c>
      <c r="BH15" t="s">
        <v>6</v>
      </c>
    </row>
    <row r="16" spans="1:61" x14ac:dyDescent="0.2">
      <c r="A16" t="s">
        <v>245</v>
      </c>
      <c r="B16" t="s">
        <v>246</v>
      </c>
      <c r="C16" t="s">
        <v>55</v>
      </c>
      <c r="D16" t="s">
        <v>6</v>
      </c>
      <c r="E16" t="s">
        <v>55</v>
      </c>
      <c r="F16" t="s">
        <v>6</v>
      </c>
      <c r="G16" t="s">
        <v>55</v>
      </c>
      <c r="H16" t="s">
        <v>6</v>
      </c>
      <c r="I16" t="s">
        <v>55</v>
      </c>
      <c r="J16" t="s">
        <v>6</v>
      </c>
      <c r="K16" t="s">
        <v>55</v>
      </c>
      <c r="L16" t="s">
        <v>6</v>
      </c>
      <c r="M16" t="s">
        <v>55</v>
      </c>
      <c r="N16" t="s">
        <v>6</v>
      </c>
      <c r="O16">
        <v>117568.4</v>
      </c>
      <c r="P16" t="s">
        <v>6</v>
      </c>
      <c r="Q16">
        <v>102060.9</v>
      </c>
      <c r="R16" t="s">
        <v>6</v>
      </c>
      <c r="S16">
        <v>102509.06</v>
      </c>
      <c r="T16" t="s">
        <v>6</v>
      </c>
      <c r="U16">
        <v>111803.44</v>
      </c>
      <c r="V16" t="s">
        <v>6</v>
      </c>
      <c r="W16">
        <v>92196.08</v>
      </c>
      <c r="X16" t="s">
        <v>6</v>
      </c>
      <c r="Y16">
        <v>93089.74</v>
      </c>
      <c r="Z16" t="s">
        <v>6</v>
      </c>
      <c r="AA16">
        <v>99321.82</v>
      </c>
      <c r="AB16" t="s">
        <v>6</v>
      </c>
      <c r="AC16">
        <v>90769.29</v>
      </c>
      <c r="AD16" t="s">
        <v>6</v>
      </c>
      <c r="AE16">
        <v>74048.789999999994</v>
      </c>
      <c r="AF16" t="s">
        <v>6</v>
      </c>
      <c r="AG16">
        <v>95300</v>
      </c>
      <c r="AH16" t="s">
        <v>6</v>
      </c>
      <c r="AI16">
        <v>104185.43</v>
      </c>
      <c r="AJ16" t="s">
        <v>6</v>
      </c>
      <c r="AK16">
        <v>101035.45</v>
      </c>
      <c r="AL16" t="s">
        <v>6</v>
      </c>
      <c r="AM16">
        <v>106003.83</v>
      </c>
      <c r="AN16" t="s">
        <v>6</v>
      </c>
      <c r="AO16">
        <v>103815.77</v>
      </c>
      <c r="AP16" t="s">
        <v>6</v>
      </c>
      <c r="AQ16">
        <v>95134.399999999994</v>
      </c>
      <c r="AR16" t="s">
        <v>6</v>
      </c>
      <c r="AS16">
        <v>95456.03</v>
      </c>
      <c r="AT16" t="s">
        <v>6</v>
      </c>
      <c r="AU16">
        <v>111468.77</v>
      </c>
      <c r="AV16" t="s">
        <v>6</v>
      </c>
      <c r="AW16">
        <v>104290.48</v>
      </c>
      <c r="AX16" t="s">
        <v>6</v>
      </c>
      <c r="AY16">
        <v>106772.59</v>
      </c>
      <c r="AZ16" t="s">
        <v>6</v>
      </c>
      <c r="BA16">
        <v>101503.71</v>
      </c>
      <c r="BB16" t="s">
        <v>48</v>
      </c>
      <c r="BC16" t="s">
        <v>55</v>
      </c>
      <c r="BD16" t="s">
        <v>6</v>
      </c>
      <c r="BE16" t="s">
        <v>55</v>
      </c>
      <c r="BF16" t="s">
        <v>6</v>
      </c>
      <c r="BG16" t="s">
        <v>55</v>
      </c>
      <c r="BH16" t="s">
        <v>6</v>
      </c>
    </row>
    <row r="17" spans="1:60" x14ac:dyDescent="0.2">
      <c r="A17" t="s">
        <v>247</v>
      </c>
      <c r="B17" t="s">
        <v>248</v>
      </c>
      <c r="C17" t="s">
        <v>55</v>
      </c>
      <c r="D17" t="s">
        <v>6</v>
      </c>
      <c r="E17" t="s">
        <v>55</v>
      </c>
      <c r="F17" t="s">
        <v>6</v>
      </c>
      <c r="G17" t="s">
        <v>55</v>
      </c>
      <c r="H17" t="s">
        <v>6</v>
      </c>
      <c r="I17" t="s">
        <v>55</v>
      </c>
      <c r="J17" t="s">
        <v>6</v>
      </c>
      <c r="K17" t="s">
        <v>55</v>
      </c>
      <c r="L17" t="s">
        <v>6</v>
      </c>
      <c r="M17" t="s">
        <v>55</v>
      </c>
      <c r="N17" t="s">
        <v>6</v>
      </c>
      <c r="O17">
        <v>105887.35</v>
      </c>
      <c r="P17" t="s">
        <v>6</v>
      </c>
      <c r="Q17">
        <v>92662.6</v>
      </c>
      <c r="R17" t="s">
        <v>6</v>
      </c>
      <c r="S17">
        <v>92555.16</v>
      </c>
      <c r="T17" t="s">
        <v>6</v>
      </c>
      <c r="U17">
        <v>99505.36</v>
      </c>
      <c r="V17" t="s">
        <v>6</v>
      </c>
      <c r="W17">
        <v>84803.75</v>
      </c>
      <c r="X17" t="s">
        <v>6</v>
      </c>
      <c r="Y17">
        <v>86167.26</v>
      </c>
      <c r="Z17" t="s">
        <v>6</v>
      </c>
      <c r="AA17">
        <v>95077.83</v>
      </c>
      <c r="AB17" t="s">
        <v>6</v>
      </c>
      <c r="AC17">
        <v>83846.55</v>
      </c>
      <c r="AD17" t="s">
        <v>6</v>
      </c>
      <c r="AE17">
        <v>69416.3</v>
      </c>
      <c r="AF17" t="s">
        <v>6</v>
      </c>
      <c r="AG17">
        <v>88971.38</v>
      </c>
      <c r="AH17" t="s">
        <v>6</v>
      </c>
      <c r="AI17">
        <v>96698.07</v>
      </c>
      <c r="AJ17" t="s">
        <v>6</v>
      </c>
      <c r="AK17">
        <v>95267.82</v>
      </c>
      <c r="AL17" t="s">
        <v>6</v>
      </c>
      <c r="AM17">
        <v>98980.71</v>
      </c>
      <c r="AN17" t="s">
        <v>6</v>
      </c>
      <c r="AO17">
        <v>96959.039999999994</v>
      </c>
      <c r="AP17" t="s">
        <v>6</v>
      </c>
      <c r="AQ17">
        <v>89521.48</v>
      </c>
      <c r="AR17" t="s">
        <v>6</v>
      </c>
      <c r="AS17">
        <v>88484.99</v>
      </c>
      <c r="AT17" t="s">
        <v>6</v>
      </c>
      <c r="AU17">
        <v>104149</v>
      </c>
      <c r="AV17" t="s">
        <v>6</v>
      </c>
      <c r="AW17">
        <v>97143.97</v>
      </c>
      <c r="AX17" t="s">
        <v>6</v>
      </c>
      <c r="AY17">
        <v>99729.9</v>
      </c>
      <c r="AZ17" t="s">
        <v>6</v>
      </c>
      <c r="BA17">
        <v>95685.28</v>
      </c>
      <c r="BB17" t="s">
        <v>48</v>
      </c>
      <c r="BC17" t="s">
        <v>55</v>
      </c>
      <c r="BD17" t="s">
        <v>6</v>
      </c>
      <c r="BE17" t="s">
        <v>55</v>
      </c>
      <c r="BF17" t="s">
        <v>6</v>
      </c>
      <c r="BG17" t="s">
        <v>55</v>
      </c>
      <c r="BH17" t="s">
        <v>6</v>
      </c>
    </row>
    <row r="18" spans="1:60" x14ac:dyDescent="0.2">
      <c r="A18" t="s">
        <v>249</v>
      </c>
      <c r="B18" t="s">
        <v>73</v>
      </c>
      <c r="C18" t="s">
        <v>55</v>
      </c>
      <c r="D18" t="s">
        <v>6</v>
      </c>
      <c r="E18" t="s">
        <v>55</v>
      </c>
      <c r="F18" t="s">
        <v>6</v>
      </c>
      <c r="G18" t="s">
        <v>55</v>
      </c>
      <c r="H18" t="s">
        <v>6</v>
      </c>
      <c r="I18" t="s">
        <v>55</v>
      </c>
      <c r="J18" t="s">
        <v>6</v>
      </c>
      <c r="K18" t="s">
        <v>55</v>
      </c>
      <c r="L18" t="s">
        <v>6</v>
      </c>
      <c r="M18" t="s">
        <v>55</v>
      </c>
      <c r="N18" t="s">
        <v>6</v>
      </c>
      <c r="O18">
        <v>99830.85</v>
      </c>
      <c r="P18" t="s">
        <v>6</v>
      </c>
      <c r="Q18">
        <v>88027.54</v>
      </c>
      <c r="R18" t="s">
        <v>6</v>
      </c>
      <c r="S18">
        <v>88640.57</v>
      </c>
      <c r="T18" t="s">
        <v>6</v>
      </c>
      <c r="U18">
        <v>89911.7</v>
      </c>
      <c r="V18" t="s">
        <v>6</v>
      </c>
      <c r="W18">
        <v>75993.13</v>
      </c>
      <c r="X18" t="s">
        <v>6</v>
      </c>
      <c r="Y18">
        <v>76726.02</v>
      </c>
      <c r="Z18" t="s">
        <v>6</v>
      </c>
      <c r="AA18">
        <v>84002.17</v>
      </c>
      <c r="AB18" t="s">
        <v>6</v>
      </c>
      <c r="AC18">
        <v>73684.960000000006</v>
      </c>
      <c r="AD18" t="s">
        <v>6</v>
      </c>
      <c r="AE18">
        <v>60041.36</v>
      </c>
      <c r="AF18" t="s">
        <v>6</v>
      </c>
      <c r="AG18">
        <v>77415</v>
      </c>
      <c r="AH18" t="s">
        <v>6</v>
      </c>
      <c r="AI18">
        <v>81924.77</v>
      </c>
      <c r="AJ18" t="s">
        <v>6</v>
      </c>
      <c r="AK18">
        <v>81480.69</v>
      </c>
      <c r="AL18" t="s">
        <v>6</v>
      </c>
      <c r="AM18">
        <v>84348.45</v>
      </c>
      <c r="AN18" t="s">
        <v>6</v>
      </c>
      <c r="AO18">
        <v>83743.509999999995</v>
      </c>
      <c r="AP18" t="s">
        <v>6</v>
      </c>
      <c r="AQ18">
        <v>76965.97</v>
      </c>
      <c r="AR18" t="s">
        <v>6</v>
      </c>
      <c r="AS18">
        <v>75312.86</v>
      </c>
      <c r="AT18" t="s">
        <v>6</v>
      </c>
      <c r="AU18">
        <v>90000.31</v>
      </c>
      <c r="AV18" t="s">
        <v>6</v>
      </c>
      <c r="AW18">
        <v>84205.73</v>
      </c>
      <c r="AX18" t="s">
        <v>6</v>
      </c>
      <c r="AY18">
        <v>86047.59</v>
      </c>
      <c r="AZ18" t="s">
        <v>6</v>
      </c>
      <c r="BA18">
        <v>80965.179999999993</v>
      </c>
      <c r="BB18" t="s">
        <v>48</v>
      </c>
      <c r="BC18" t="s">
        <v>55</v>
      </c>
      <c r="BD18" t="s">
        <v>6</v>
      </c>
      <c r="BE18" t="s">
        <v>55</v>
      </c>
      <c r="BF18" t="s">
        <v>6</v>
      </c>
      <c r="BG18" t="s">
        <v>55</v>
      </c>
      <c r="BH18" t="s">
        <v>6</v>
      </c>
    </row>
    <row r="19" spans="1:60" x14ac:dyDescent="0.2">
      <c r="A19" t="s">
        <v>250</v>
      </c>
      <c r="B19" t="s">
        <v>72</v>
      </c>
      <c r="C19" t="s">
        <v>55</v>
      </c>
      <c r="D19" t="s">
        <v>6</v>
      </c>
      <c r="E19" t="s">
        <v>55</v>
      </c>
      <c r="F19" t="s">
        <v>6</v>
      </c>
      <c r="G19" t="s">
        <v>55</v>
      </c>
      <c r="H19" t="s">
        <v>6</v>
      </c>
      <c r="I19" t="s">
        <v>55</v>
      </c>
      <c r="J19" t="s">
        <v>6</v>
      </c>
      <c r="K19" t="s">
        <v>55</v>
      </c>
      <c r="L19" t="s">
        <v>6</v>
      </c>
      <c r="M19" t="s">
        <v>55</v>
      </c>
      <c r="N19" t="s">
        <v>6</v>
      </c>
      <c r="O19">
        <v>94279.78</v>
      </c>
      <c r="P19" t="s">
        <v>6</v>
      </c>
      <c r="Q19">
        <v>82746.649999999994</v>
      </c>
      <c r="R19" t="s">
        <v>6</v>
      </c>
      <c r="S19">
        <v>82414.259999999995</v>
      </c>
      <c r="T19" t="s">
        <v>6</v>
      </c>
      <c r="U19">
        <v>84164.02</v>
      </c>
      <c r="V19" t="s">
        <v>6</v>
      </c>
      <c r="W19">
        <v>70065.55</v>
      </c>
      <c r="X19" t="s">
        <v>6</v>
      </c>
      <c r="Y19">
        <v>70632.36</v>
      </c>
      <c r="Z19" t="s">
        <v>6</v>
      </c>
      <c r="AA19">
        <v>78106.83</v>
      </c>
      <c r="AB19" t="s">
        <v>6</v>
      </c>
      <c r="AC19">
        <v>67654.7</v>
      </c>
      <c r="AD19" t="s">
        <v>6</v>
      </c>
      <c r="AE19">
        <v>53399.49</v>
      </c>
      <c r="AF19" t="s">
        <v>6</v>
      </c>
      <c r="AG19">
        <v>69819.53</v>
      </c>
      <c r="AH19" t="s">
        <v>6</v>
      </c>
      <c r="AI19">
        <v>72647.67</v>
      </c>
      <c r="AJ19" t="s">
        <v>6</v>
      </c>
      <c r="AK19">
        <v>72049.27</v>
      </c>
      <c r="AL19" t="s">
        <v>6</v>
      </c>
      <c r="AM19">
        <v>74956.09</v>
      </c>
      <c r="AN19" t="s">
        <v>6</v>
      </c>
      <c r="AO19">
        <v>74511.88</v>
      </c>
      <c r="AP19" t="s">
        <v>6</v>
      </c>
      <c r="AQ19">
        <v>71158.97</v>
      </c>
      <c r="AR19" t="s">
        <v>6</v>
      </c>
      <c r="AS19">
        <v>69684.47</v>
      </c>
      <c r="AT19" t="s">
        <v>6</v>
      </c>
      <c r="AU19">
        <v>81252.81</v>
      </c>
      <c r="AV19" t="s">
        <v>6</v>
      </c>
      <c r="AW19">
        <v>77162.5</v>
      </c>
      <c r="AX19" t="s">
        <v>6</v>
      </c>
      <c r="AY19">
        <v>78258.23</v>
      </c>
      <c r="AZ19" t="s">
        <v>6</v>
      </c>
      <c r="BA19">
        <v>73123.91</v>
      </c>
      <c r="BB19" t="s">
        <v>6</v>
      </c>
      <c r="BC19">
        <v>78054.38</v>
      </c>
      <c r="BD19" t="s">
        <v>6</v>
      </c>
      <c r="BE19">
        <v>91509.73</v>
      </c>
      <c r="BF19" t="s">
        <v>6</v>
      </c>
      <c r="BG19">
        <v>85330.69</v>
      </c>
      <c r="BH19" t="s">
        <v>48</v>
      </c>
    </row>
    <row r="20" spans="1:60" x14ac:dyDescent="0.2">
      <c r="A20" t="s">
        <v>251</v>
      </c>
      <c r="B20" t="s">
        <v>71</v>
      </c>
      <c r="C20" t="s">
        <v>55</v>
      </c>
      <c r="D20" t="s">
        <v>6</v>
      </c>
      <c r="E20" t="s">
        <v>55</v>
      </c>
      <c r="F20" t="s">
        <v>6</v>
      </c>
      <c r="G20" t="s">
        <v>55</v>
      </c>
      <c r="H20" t="s">
        <v>6</v>
      </c>
      <c r="I20" t="s">
        <v>55</v>
      </c>
      <c r="J20" t="s">
        <v>6</v>
      </c>
      <c r="K20" t="s">
        <v>55</v>
      </c>
      <c r="L20" t="s">
        <v>6</v>
      </c>
      <c r="M20" t="s">
        <v>55</v>
      </c>
      <c r="N20" t="s">
        <v>6</v>
      </c>
      <c r="O20" t="s">
        <v>55</v>
      </c>
      <c r="P20" t="s">
        <v>6</v>
      </c>
      <c r="Q20" t="s">
        <v>55</v>
      </c>
      <c r="R20" t="s">
        <v>6</v>
      </c>
      <c r="S20" t="s">
        <v>55</v>
      </c>
      <c r="T20" t="s">
        <v>6</v>
      </c>
      <c r="U20" t="s">
        <v>55</v>
      </c>
      <c r="V20" t="s">
        <v>6</v>
      </c>
      <c r="W20">
        <v>72633.429999999993</v>
      </c>
      <c r="X20" t="s">
        <v>6</v>
      </c>
      <c r="Y20">
        <v>73256.14</v>
      </c>
      <c r="Z20" t="s">
        <v>6</v>
      </c>
      <c r="AA20">
        <v>80540.31</v>
      </c>
      <c r="AB20" t="s">
        <v>6</v>
      </c>
      <c r="AC20">
        <v>69651.5</v>
      </c>
      <c r="AD20" t="s">
        <v>6</v>
      </c>
      <c r="AE20">
        <v>54967.519999999997</v>
      </c>
      <c r="AF20" t="s">
        <v>6</v>
      </c>
      <c r="AG20">
        <v>71592.740000000005</v>
      </c>
      <c r="AH20" t="s">
        <v>6</v>
      </c>
      <c r="AI20">
        <v>74331.240000000005</v>
      </c>
      <c r="AJ20" t="s">
        <v>6</v>
      </c>
      <c r="AK20">
        <v>73876.31</v>
      </c>
      <c r="AL20" t="s">
        <v>6</v>
      </c>
      <c r="AM20">
        <v>76611.240000000005</v>
      </c>
      <c r="AN20" t="s">
        <v>6</v>
      </c>
      <c r="AO20">
        <v>75667.05</v>
      </c>
      <c r="AP20" t="s">
        <v>6</v>
      </c>
      <c r="AQ20">
        <v>71960.36</v>
      </c>
      <c r="AR20" t="s">
        <v>6</v>
      </c>
      <c r="AS20">
        <v>70552.91</v>
      </c>
      <c r="AT20" t="s">
        <v>6</v>
      </c>
      <c r="AU20">
        <v>82121.8</v>
      </c>
      <c r="AV20" t="s">
        <v>6</v>
      </c>
      <c r="AW20">
        <v>78088.92</v>
      </c>
      <c r="AX20" t="s">
        <v>6</v>
      </c>
      <c r="AY20">
        <v>79250.929999999993</v>
      </c>
      <c r="AZ20" t="s">
        <v>6</v>
      </c>
      <c r="BA20">
        <v>74167.7</v>
      </c>
      <c r="BB20" t="s">
        <v>6</v>
      </c>
      <c r="BC20">
        <v>79398.880000000005</v>
      </c>
      <c r="BD20" t="s">
        <v>6</v>
      </c>
      <c r="BE20">
        <v>92935.97</v>
      </c>
      <c r="BF20" t="s">
        <v>6</v>
      </c>
      <c r="BG20">
        <v>85330.69</v>
      </c>
      <c r="BH20" t="s">
        <v>48</v>
      </c>
    </row>
    <row r="21" spans="1:60" x14ac:dyDescent="0.2">
      <c r="A21" t="s">
        <v>252</v>
      </c>
      <c r="B21" t="s">
        <v>70</v>
      </c>
      <c r="C21" t="s">
        <v>55</v>
      </c>
      <c r="D21" t="s">
        <v>6</v>
      </c>
      <c r="E21" t="s">
        <v>55</v>
      </c>
      <c r="F21" t="s">
        <v>6</v>
      </c>
      <c r="G21" t="s">
        <v>55</v>
      </c>
      <c r="H21" t="s">
        <v>6</v>
      </c>
      <c r="I21" t="s">
        <v>55</v>
      </c>
      <c r="J21" t="s">
        <v>6</v>
      </c>
      <c r="K21" t="s">
        <v>55</v>
      </c>
      <c r="L21" t="s">
        <v>6</v>
      </c>
      <c r="M21" t="s">
        <v>55</v>
      </c>
      <c r="N21" t="s">
        <v>6</v>
      </c>
      <c r="O21">
        <v>95352.63</v>
      </c>
      <c r="P21" t="s">
        <v>6</v>
      </c>
      <c r="Q21">
        <v>83888.71</v>
      </c>
      <c r="R21" t="s">
        <v>6</v>
      </c>
      <c r="S21">
        <v>83183.89</v>
      </c>
      <c r="T21" t="s">
        <v>6</v>
      </c>
      <c r="U21">
        <v>86005.19</v>
      </c>
      <c r="V21" t="s">
        <v>6</v>
      </c>
      <c r="W21">
        <v>71868.42</v>
      </c>
      <c r="X21" t="s">
        <v>6</v>
      </c>
      <c r="Y21">
        <v>72351.16</v>
      </c>
      <c r="Z21" t="s">
        <v>6</v>
      </c>
      <c r="AA21">
        <v>79666.02</v>
      </c>
      <c r="AB21" t="s">
        <v>6</v>
      </c>
      <c r="AC21">
        <v>68652.81</v>
      </c>
      <c r="AD21" t="s">
        <v>6</v>
      </c>
      <c r="AE21">
        <v>54029.56</v>
      </c>
      <c r="AF21" t="s">
        <v>6</v>
      </c>
      <c r="AG21">
        <v>70760.789999999994</v>
      </c>
      <c r="AH21" t="s">
        <v>6</v>
      </c>
      <c r="AI21">
        <v>73550.66</v>
      </c>
      <c r="AJ21" t="s">
        <v>6</v>
      </c>
      <c r="AK21">
        <v>73226.850000000006</v>
      </c>
      <c r="AL21" t="s">
        <v>6</v>
      </c>
      <c r="AM21">
        <v>75913.919999999998</v>
      </c>
      <c r="AN21" t="s">
        <v>6</v>
      </c>
      <c r="AO21">
        <v>75091.8</v>
      </c>
      <c r="AP21" t="s">
        <v>6</v>
      </c>
      <c r="AQ21">
        <v>71158.97</v>
      </c>
      <c r="AR21" t="s">
        <v>6</v>
      </c>
      <c r="AS21">
        <v>69684.47</v>
      </c>
      <c r="AT21" t="s">
        <v>6</v>
      </c>
      <c r="AU21">
        <v>81252.81</v>
      </c>
      <c r="AV21" t="s">
        <v>6</v>
      </c>
      <c r="AW21">
        <v>77162.5</v>
      </c>
      <c r="AX21" t="s">
        <v>6</v>
      </c>
      <c r="AY21">
        <v>78258.23</v>
      </c>
      <c r="AZ21" t="s">
        <v>6</v>
      </c>
      <c r="BA21">
        <v>73123.91</v>
      </c>
      <c r="BB21" t="s">
        <v>6</v>
      </c>
      <c r="BC21">
        <v>78054.38</v>
      </c>
      <c r="BD21" t="s">
        <v>6</v>
      </c>
      <c r="BE21">
        <v>91509.73</v>
      </c>
      <c r="BF21" t="s">
        <v>6</v>
      </c>
      <c r="BG21">
        <v>84073.22</v>
      </c>
      <c r="BH21" t="s">
        <v>48</v>
      </c>
    </row>
    <row r="22" spans="1:60" x14ac:dyDescent="0.2">
      <c r="A22" t="s">
        <v>253</v>
      </c>
      <c r="B22" t="s">
        <v>254</v>
      </c>
      <c r="C22" t="s">
        <v>55</v>
      </c>
      <c r="D22" t="s">
        <v>6</v>
      </c>
      <c r="E22" t="s">
        <v>55</v>
      </c>
      <c r="F22" t="s">
        <v>6</v>
      </c>
      <c r="G22" t="s">
        <v>55</v>
      </c>
      <c r="H22" t="s">
        <v>6</v>
      </c>
      <c r="I22" t="s">
        <v>55</v>
      </c>
      <c r="J22" t="s">
        <v>6</v>
      </c>
      <c r="K22" t="s">
        <v>55</v>
      </c>
      <c r="L22" t="s">
        <v>6</v>
      </c>
      <c r="M22" t="s">
        <v>55</v>
      </c>
      <c r="N22" t="s">
        <v>6</v>
      </c>
      <c r="O22">
        <v>94665.89</v>
      </c>
      <c r="P22" t="s">
        <v>6</v>
      </c>
      <c r="Q22">
        <v>83258.13</v>
      </c>
      <c r="R22" t="s">
        <v>6</v>
      </c>
      <c r="S22">
        <v>82635.92</v>
      </c>
      <c r="T22" t="s">
        <v>6</v>
      </c>
      <c r="U22">
        <v>84961.23</v>
      </c>
      <c r="V22" t="s">
        <v>6</v>
      </c>
      <c r="W22">
        <v>70784.89</v>
      </c>
      <c r="X22" t="s">
        <v>6</v>
      </c>
      <c r="Y22">
        <v>71353.759999999995</v>
      </c>
      <c r="Z22" t="s">
        <v>6</v>
      </c>
      <c r="AA22">
        <v>78524.009999999995</v>
      </c>
      <c r="AB22" t="s">
        <v>6</v>
      </c>
      <c r="AC22">
        <v>67823.460000000006</v>
      </c>
      <c r="AD22" t="s">
        <v>6</v>
      </c>
      <c r="AE22">
        <v>53399.49</v>
      </c>
      <c r="AF22" t="s">
        <v>6</v>
      </c>
      <c r="AG22">
        <v>69819.53</v>
      </c>
      <c r="AH22" t="s">
        <v>6</v>
      </c>
      <c r="AI22">
        <v>72354.149999999994</v>
      </c>
      <c r="AJ22" t="s">
        <v>6</v>
      </c>
      <c r="AK22">
        <v>71726.55</v>
      </c>
      <c r="AL22" t="s">
        <v>6</v>
      </c>
      <c r="AM22">
        <v>74698.34</v>
      </c>
      <c r="AN22" t="s">
        <v>6</v>
      </c>
      <c r="AO22">
        <v>73990.45</v>
      </c>
      <c r="AP22" t="s">
        <v>6</v>
      </c>
      <c r="AQ22">
        <v>70050.05</v>
      </c>
      <c r="AR22" t="s">
        <v>6</v>
      </c>
      <c r="AS22">
        <v>68968.13</v>
      </c>
      <c r="AT22" t="s">
        <v>6</v>
      </c>
      <c r="AU22">
        <v>80146.98</v>
      </c>
      <c r="AV22" t="s">
        <v>6</v>
      </c>
      <c r="AW22">
        <v>76552.06</v>
      </c>
      <c r="AX22" t="s">
        <v>6</v>
      </c>
      <c r="AY22">
        <v>77255.23</v>
      </c>
      <c r="AZ22" t="s">
        <v>6</v>
      </c>
      <c r="BA22">
        <v>71851.429999999993</v>
      </c>
      <c r="BB22" t="s">
        <v>6</v>
      </c>
      <c r="BC22">
        <v>76905.73</v>
      </c>
      <c r="BD22" t="s">
        <v>6</v>
      </c>
      <c r="BE22">
        <v>90012.15</v>
      </c>
      <c r="BF22" t="s">
        <v>6</v>
      </c>
      <c r="BG22">
        <v>83459.66</v>
      </c>
      <c r="BH22" t="s">
        <v>48</v>
      </c>
    </row>
    <row r="23" spans="1:60" x14ac:dyDescent="0.2">
      <c r="A23" t="s">
        <v>255</v>
      </c>
      <c r="B23" t="s">
        <v>69</v>
      </c>
      <c r="C23" t="s">
        <v>55</v>
      </c>
      <c r="D23" t="s">
        <v>6</v>
      </c>
      <c r="E23" t="s">
        <v>55</v>
      </c>
      <c r="F23" t="s">
        <v>6</v>
      </c>
      <c r="G23" t="s">
        <v>55</v>
      </c>
      <c r="H23" t="s">
        <v>6</v>
      </c>
      <c r="I23" t="s">
        <v>55</v>
      </c>
      <c r="J23" t="s">
        <v>6</v>
      </c>
      <c r="K23" t="s">
        <v>55</v>
      </c>
      <c r="L23" t="s">
        <v>6</v>
      </c>
      <c r="M23" t="s">
        <v>55</v>
      </c>
      <c r="N23" t="s">
        <v>6</v>
      </c>
      <c r="O23">
        <v>94279.78</v>
      </c>
      <c r="P23" t="s">
        <v>6</v>
      </c>
      <c r="Q23">
        <v>82746.649999999994</v>
      </c>
      <c r="R23" t="s">
        <v>6</v>
      </c>
      <c r="S23">
        <v>82414.259999999995</v>
      </c>
      <c r="T23" t="s">
        <v>6</v>
      </c>
      <c r="U23">
        <v>84164.02</v>
      </c>
      <c r="V23" t="s">
        <v>6</v>
      </c>
      <c r="W23">
        <v>70065.55</v>
      </c>
      <c r="X23" t="s">
        <v>6</v>
      </c>
      <c r="Y23">
        <v>70632.36</v>
      </c>
      <c r="Z23" t="s">
        <v>6</v>
      </c>
      <c r="AA23">
        <v>77753.47</v>
      </c>
      <c r="AB23" t="s">
        <v>6</v>
      </c>
      <c r="AC23">
        <v>67083.48</v>
      </c>
      <c r="AD23" t="s">
        <v>6</v>
      </c>
      <c r="AE23">
        <v>52851.95</v>
      </c>
      <c r="AF23" t="s">
        <v>6</v>
      </c>
      <c r="AG23">
        <v>69231.83</v>
      </c>
      <c r="AH23" t="s">
        <v>6</v>
      </c>
      <c r="AI23">
        <v>71617.59</v>
      </c>
      <c r="AJ23" t="s">
        <v>6</v>
      </c>
      <c r="AK23">
        <v>71021.75</v>
      </c>
      <c r="AL23" t="s">
        <v>6</v>
      </c>
      <c r="AM23">
        <v>74078.259999999995</v>
      </c>
      <c r="AN23" t="s">
        <v>6</v>
      </c>
      <c r="AO23">
        <v>73290.13</v>
      </c>
      <c r="AP23" t="s">
        <v>6</v>
      </c>
      <c r="AQ23">
        <v>69358.179999999993</v>
      </c>
      <c r="AR23" t="s">
        <v>6</v>
      </c>
      <c r="AS23">
        <v>68175.070000000007</v>
      </c>
      <c r="AT23" t="s">
        <v>6</v>
      </c>
      <c r="AU23">
        <v>79373.13</v>
      </c>
      <c r="AV23" t="s">
        <v>6</v>
      </c>
      <c r="AW23">
        <v>75653.320000000007</v>
      </c>
      <c r="AX23" t="s">
        <v>6</v>
      </c>
      <c r="AY23">
        <v>76386.34</v>
      </c>
      <c r="AZ23" t="s">
        <v>6</v>
      </c>
      <c r="BA23">
        <v>70882.61</v>
      </c>
      <c r="BB23" t="s">
        <v>6</v>
      </c>
      <c r="BC23">
        <v>76093.84</v>
      </c>
      <c r="BD23" t="s">
        <v>6</v>
      </c>
      <c r="BE23">
        <v>89100.1</v>
      </c>
      <c r="BF23" t="s">
        <v>6</v>
      </c>
      <c r="BG23">
        <v>82670.48</v>
      </c>
      <c r="BH23" t="s">
        <v>48</v>
      </c>
    </row>
    <row r="24" spans="1:60" x14ac:dyDescent="0.2">
      <c r="A24" t="s">
        <v>256</v>
      </c>
      <c r="B24" t="s">
        <v>257</v>
      </c>
      <c r="C24" t="s">
        <v>55</v>
      </c>
      <c r="D24" t="s">
        <v>6</v>
      </c>
      <c r="E24" t="s">
        <v>55</v>
      </c>
      <c r="F24" t="s">
        <v>6</v>
      </c>
      <c r="G24" t="s">
        <v>55</v>
      </c>
      <c r="H24" t="s">
        <v>6</v>
      </c>
      <c r="I24" t="s">
        <v>55</v>
      </c>
      <c r="J24" t="s">
        <v>6</v>
      </c>
      <c r="K24" t="s">
        <v>55</v>
      </c>
      <c r="L24" t="s">
        <v>6</v>
      </c>
      <c r="M24" t="s">
        <v>55</v>
      </c>
      <c r="N24" t="s">
        <v>6</v>
      </c>
      <c r="O24">
        <v>86986.67</v>
      </c>
      <c r="P24" t="s">
        <v>6</v>
      </c>
      <c r="Q24">
        <v>75947.77</v>
      </c>
      <c r="R24" t="s">
        <v>6</v>
      </c>
      <c r="S24">
        <v>75937.759999999995</v>
      </c>
      <c r="T24" t="s">
        <v>6</v>
      </c>
      <c r="U24">
        <v>77828.25</v>
      </c>
      <c r="V24" t="s">
        <v>6</v>
      </c>
      <c r="W24">
        <v>64077.85</v>
      </c>
      <c r="X24" t="s">
        <v>6</v>
      </c>
      <c r="Y24">
        <v>65159.7</v>
      </c>
      <c r="Z24" t="s">
        <v>6</v>
      </c>
      <c r="AA24">
        <v>71910.09</v>
      </c>
      <c r="AB24" t="s">
        <v>6</v>
      </c>
      <c r="AC24">
        <v>62024.67</v>
      </c>
      <c r="AD24" t="s">
        <v>6</v>
      </c>
      <c r="AE24">
        <v>47680.66</v>
      </c>
      <c r="AF24" t="s">
        <v>6</v>
      </c>
      <c r="AG24">
        <v>63568.74</v>
      </c>
      <c r="AH24" t="s">
        <v>6</v>
      </c>
      <c r="AI24">
        <v>66632.460000000006</v>
      </c>
      <c r="AJ24" t="s">
        <v>6</v>
      </c>
      <c r="AK24">
        <v>65835.149999999994</v>
      </c>
      <c r="AL24" t="s">
        <v>6</v>
      </c>
      <c r="AM24">
        <v>69125.08</v>
      </c>
      <c r="AN24" t="s">
        <v>6</v>
      </c>
      <c r="AO24">
        <v>68081.67</v>
      </c>
      <c r="AP24" t="s">
        <v>6</v>
      </c>
      <c r="AQ24">
        <v>63763.46</v>
      </c>
      <c r="AR24" t="s">
        <v>6</v>
      </c>
      <c r="AS24">
        <v>63382.76</v>
      </c>
      <c r="AT24" t="s">
        <v>6</v>
      </c>
      <c r="AU24">
        <v>73894.83</v>
      </c>
      <c r="AV24" t="s">
        <v>6</v>
      </c>
      <c r="AW24">
        <v>70512.289999999994</v>
      </c>
      <c r="AX24" t="s">
        <v>6</v>
      </c>
      <c r="AY24">
        <v>70754.740000000005</v>
      </c>
      <c r="AZ24" t="s">
        <v>6</v>
      </c>
      <c r="BA24">
        <v>65219.42</v>
      </c>
      <c r="BB24" t="s">
        <v>6</v>
      </c>
      <c r="BC24">
        <v>70876.91</v>
      </c>
      <c r="BD24" t="s">
        <v>6</v>
      </c>
      <c r="BE24">
        <v>83306.06</v>
      </c>
      <c r="BF24" t="s">
        <v>6</v>
      </c>
      <c r="BG24">
        <v>77196.570000000007</v>
      </c>
      <c r="BH24" t="s">
        <v>48</v>
      </c>
    </row>
    <row r="25" spans="1:60" x14ac:dyDescent="0.2">
      <c r="A25" t="s">
        <v>201</v>
      </c>
      <c r="B25" t="s">
        <v>42</v>
      </c>
      <c r="C25" t="s">
        <v>55</v>
      </c>
      <c r="D25" t="s">
        <v>6</v>
      </c>
      <c r="E25" t="s">
        <v>55</v>
      </c>
      <c r="F25" t="s">
        <v>6</v>
      </c>
      <c r="G25" t="s">
        <v>55</v>
      </c>
      <c r="H25" t="s">
        <v>6</v>
      </c>
      <c r="I25" t="s">
        <v>55</v>
      </c>
      <c r="J25" t="s">
        <v>6</v>
      </c>
      <c r="K25" t="s">
        <v>55</v>
      </c>
      <c r="L25" t="s">
        <v>6</v>
      </c>
      <c r="M25" t="s">
        <v>55</v>
      </c>
      <c r="N25" t="s">
        <v>6</v>
      </c>
      <c r="O25">
        <v>1659.18</v>
      </c>
      <c r="P25" t="s">
        <v>6</v>
      </c>
      <c r="Q25">
        <v>1327.99</v>
      </c>
      <c r="R25" t="s">
        <v>6</v>
      </c>
      <c r="S25">
        <v>1463</v>
      </c>
      <c r="T25" t="s">
        <v>6</v>
      </c>
      <c r="U25">
        <v>1523.56</v>
      </c>
      <c r="V25" t="s">
        <v>6</v>
      </c>
      <c r="W25">
        <v>1304.3900000000001</v>
      </c>
      <c r="X25" t="s">
        <v>6</v>
      </c>
      <c r="Y25">
        <v>1774.38</v>
      </c>
      <c r="Z25" t="s">
        <v>6</v>
      </c>
      <c r="AA25">
        <v>1991.83</v>
      </c>
      <c r="AB25" t="s">
        <v>6</v>
      </c>
      <c r="AC25">
        <v>1269.1500000000001</v>
      </c>
      <c r="AD25" t="s">
        <v>6</v>
      </c>
      <c r="AE25">
        <v>1117.4100000000001</v>
      </c>
      <c r="AF25" t="s">
        <v>6</v>
      </c>
      <c r="AG25">
        <v>1689.26</v>
      </c>
      <c r="AH25" t="s">
        <v>6</v>
      </c>
      <c r="AI25">
        <v>1225.3800000000001</v>
      </c>
      <c r="AJ25" t="s">
        <v>6</v>
      </c>
      <c r="AK25">
        <v>1652.29</v>
      </c>
      <c r="AL25" t="s">
        <v>6</v>
      </c>
      <c r="AM25">
        <v>1117.33</v>
      </c>
      <c r="AN25" t="s">
        <v>6</v>
      </c>
      <c r="AO25">
        <v>948.28</v>
      </c>
      <c r="AP25" t="s">
        <v>6</v>
      </c>
      <c r="AQ25">
        <v>1155.17</v>
      </c>
      <c r="AR25" t="s">
        <v>6</v>
      </c>
      <c r="AS25">
        <v>823.79</v>
      </c>
      <c r="AT25" t="s">
        <v>6</v>
      </c>
      <c r="AU25">
        <v>1005.51</v>
      </c>
      <c r="AV25" t="s">
        <v>6</v>
      </c>
      <c r="AW25">
        <v>832.19</v>
      </c>
      <c r="AX25" t="s">
        <v>6</v>
      </c>
      <c r="AY25">
        <v>1212.8800000000001</v>
      </c>
      <c r="AZ25" t="s">
        <v>6</v>
      </c>
      <c r="BA25">
        <v>953.67</v>
      </c>
      <c r="BB25" t="s">
        <v>6</v>
      </c>
      <c r="BC25">
        <v>890.33</v>
      </c>
      <c r="BD25" t="s">
        <v>6</v>
      </c>
      <c r="BE25">
        <v>1214.6300000000001</v>
      </c>
      <c r="BF25" t="s">
        <v>6</v>
      </c>
      <c r="BG25">
        <v>1605.57</v>
      </c>
      <c r="BH25" t="s">
        <v>48</v>
      </c>
    </row>
    <row r="26" spans="1:60" x14ac:dyDescent="0.2">
      <c r="A26" t="s">
        <v>202</v>
      </c>
      <c r="B26" t="s">
        <v>22</v>
      </c>
      <c r="C26" t="s">
        <v>55</v>
      </c>
      <c r="D26" t="s">
        <v>6</v>
      </c>
      <c r="E26" t="s">
        <v>55</v>
      </c>
      <c r="F26" t="s">
        <v>6</v>
      </c>
      <c r="G26" t="s">
        <v>55</v>
      </c>
      <c r="H26" t="s">
        <v>6</v>
      </c>
      <c r="I26" t="s">
        <v>55</v>
      </c>
      <c r="J26" t="s">
        <v>6</v>
      </c>
      <c r="K26" t="s">
        <v>55</v>
      </c>
      <c r="L26" t="s">
        <v>6</v>
      </c>
      <c r="M26" t="s">
        <v>55</v>
      </c>
      <c r="N26" t="s">
        <v>6</v>
      </c>
      <c r="O26">
        <v>2888.72</v>
      </c>
      <c r="P26" t="s">
        <v>6</v>
      </c>
      <c r="Q26">
        <v>2465.94</v>
      </c>
      <c r="R26" t="s">
        <v>6</v>
      </c>
      <c r="S26">
        <v>2152.23</v>
      </c>
      <c r="T26" t="s">
        <v>6</v>
      </c>
      <c r="U26">
        <v>2152.31</v>
      </c>
      <c r="V26" t="s">
        <v>6</v>
      </c>
      <c r="W26">
        <v>1932.5</v>
      </c>
      <c r="X26" t="s">
        <v>6</v>
      </c>
      <c r="Y26">
        <v>1797.73</v>
      </c>
      <c r="Z26" t="s">
        <v>6</v>
      </c>
      <c r="AA26">
        <v>1369.17</v>
      </c>
      <c r="AB26" t="s">
        <v>6</v>
      </c>
      <c r="AC26">
        <v>2199.3000000000002</v>
      </c>
      <c r="AD26" t="s">
        <v>6</v>
      </c>
      <c r="AE26">
        <v>1266.42</v>
      </c>
      <c r="AF26" t="s">
        <v>6</v>
      </c>
      <c r="AG26">
        <v>1284.49</v>
      </c>
      <c r="AH26" t="s">
        <v>6</v>
      </c>
      <c r="AI26">
        <v>1356.43</v>
      </c>
      <c r="AJ26" t="s">
        <v>6</v>
      </c>
      <c r="AK26">
        <v>1319.87</v>
      </c>
      <c r="AL26" t="s">
        <v>6</v>
      </c>
      <c r="AM26">
        <v>1516.53</v>
      </c>
      <c r="AN26" t="s">
        <v>6</v>
      </c>
      <c r="AO26">
        <v>1392.71</v>
      </c>
      <c r="AP26" t="s">
        <v>6</v>
      </c>
      <c r="AQ26">
        <v>951.62</v>
      </c>
      <c r="AR26" t="s">
        <v>6</v>
      </c>
      <c r="AS26">
        <v>1259.03</v>
      </c>
      <c r="AT26" t="s">
        <v>6</v>
      </c>
      <c r="AU26">
        <v>1211.26</v>
      </c>
      <c r="AV26" t="s">
        <v>6</v>
      </c>
      <c r="AW26">
        <v>1096.02</v>
      </c>
      <c r="AX26" t="s">
        <v>6</v>
      </c>
      <c r="AY26">
        <v>1066.32</v>
      </c>
      <c r="AZ26" t="s">
        <v>6</v>
      </c>
      <c r="BA26">
        <v>996.6</v>
      </c>
      <c r="BB26" t="s">
        <v>6</v>
      </c>
      <c r="BC26">
        <v>1262.1199999999999</v>
      </c>
      <c r="BD26" t="s">
        <v>6</v>
      </c>
      <c r="BE26">
        <v>1074.3399999999999</v>
      </c>
      <c r="BF26" t="s">
        <v>6</v>
      </c>
      <c r="BG26">
        <v>365.51</v>
      </c>
      <c r="BH26" t="s">
        <v>48</v>
      </c>
    </row>
    <row r="27" spans="1:60" x14ac:dyDescent="0.2">
      <c r="A27" t="s">
        <v>203</v>
      </c>
      <c r="B27" t="s">
        <v>21</v>
      </c>
      <c r="C27" t="s">
        <v>55</v>
      </c>
      <c r="D27" t="s">
        <v>6</v>
      </c>
      <c r="E27" t="s">
        <v>55</v>
      </c>
      <c r="F27" t="s">
        <v>6</v>
      </c>
      <c r="G27" t="s">
        <v>55</v>
      </c>
      <c r="H27" t="s">
        <v>6</v>
      </c>
      <c r="I27" t="s">
        <v>55</v>
      </c>
      <c r="J27" t="s">
        <v>6</v>
      </c>
      <c r="K27" t="s">
        <v>55</v>
      </c>
      <c r="L27" t="s">
        <v>6</v>
      </c>
      <c r="M27" t="s">
        <v>55</v>
      </c>
      <c r="N27" t="s">
        <v>6</v>
      </c>
      <c r="O27">
        <v>139.04</v>
      </c>
      <c r="P27" t="s">
        <v>6</v>
      </c>
      <c r="Q27">
        <v>-117.04</v>
      </c>
      <c r="R27" t="s">
        <v>6</v>
      </c>
      <c r="S27">
        <v>-109.38</v>
      </c>
      <c r="T27" t="s">
        <v>6</v>
      </c>
      <c r="U27">
        <v>359.17</v>
      </c>
      <c r="V27" t="s">
        <v>6</v>
      </c>
      <c r="W27">
        <v>295.97000000000003</v>
      </c>
      <c r="X27" t="s">
        <v>6</v>
      </c>
      <c r="Y27">
        <v>285.04000000000002</v>
      </c>
      <c r="Z27" t="s">
        <v>6</v>
      </c>
      <c r="AA27">
        <v>403.15</v>
      </c>
      <c r="AB27" t="s">
        <v>6</v>
      </c>
      <c r="AC27">
        <v>400.48</v>
      </c>
      <c r="AD27" t="s">
        <v>6</v>
      </c>
      <c r="AE27">
        <v>109.31</v>
      </c>
      <c r="AF27" t="s">
        <v>6</v>
      </c>
      <c r="AG27">
        <v>298.5</v>
      </c>
      <c r="AH27" t="s">
        <v>6</v>
      </c>
      <c r="AI27">
        <v>679.1</v>
      </c>
      <c r="AJ27" t="s">
        <v>6</v>
      </c>
      <c r="AK27">
        <v>628.57000000000005</v>
      </c>
      <c r="AL27" t="s">
        <v>6</v>
      </c>
      <c r="AM27">
        <v>613.54</v>
      </c>
      <c r="AN27" t="s">
        <v>6</v>
      </c>
      <c r="AO27">
        <v>868</v>
      </c>
      <c r="AP27" t="s">
        <v>6</v>
      </c>
      <c r="AQ27">
        <v>623.02</v>
      </c>
      <c r="AR27" t="s">
        <v>6</v>
      </c>
      <c r="AS27">
        <v>814.57</v>
      </c>
      <c r="AT27" t="s">
        <v>6</v>
      </c>
      <c r="AU27">
        <v>701.35</v>
      </c>
      <c r="AV27" t="s">
        <v>6</v>
      </c>
      <c r="AW27">
        <v>549.25</v>
      </c>
      <c r="AX27" t="s">
        <v>6</v>
      </c>
      <c r="AY27">
        <v>538.79999999999995</v>
      </c>
      <c r="AZ27" t="s">
        <v>6</v>
      </c>
      <c r="BA27">
        <v>614.54999999999995</v>
      </c>
      <c r="BB27" t="s">
        <v>6</v>
      </c>
      <c r="BC27">
        <v>820.34</v>
      </c>
      <c r="BD27" t="s">
        <v>6</v>
      </c>
      <c r="BE27">
        <v>734.13</v>
      </c>
      <c r="BF27" t="s">
        <v>6</v>
      </c>
      <c r="BG27">
        <v>367.04</v>
      </c>
      <c r="BH27" t="s">
        <v>48</v>
      </c>
    </row>
    <row r="28" spans="1:60" x14ac:dyDescent="0.2">
      <c r="A28" t="s">
        <v>204</v>
      </c>
      <c r="B28" t="s">
        <v>41</v>
      </c>
      <c r="C28" t="s">
        <v>55</v>
      </c>
      <c r="D28" t="s">
        <v>6</v>
      </c>
      <c r="E28" t="s">
        <v>55</v>
      </c>
      <c r="F28" t="s">
        <v>6</v>
      </c>
      <c r="G28" t="s">
        <v>55</v>
      </c>
      <c r="H28" t="s">
        <v>6</v>
      </c>
      <c r="I28" t="s">
        <v>55</v>
      </c>
      <c r="J28" t="s">
        <v>6</v>
      </c>
      <c r="K28" t="s">
        <v>55</v>
      </c>
      <c r="L28" t="s">
        <v>6</v>
      </c>
      <c r="M28" t="s">
        <v>55</v>
      </c>
      <c r="N28" t="s">
        <v>6</v>
      </c>
      <c r="O28">
        <v>1177.02</v>
      </c>
      <c r="P28" t="s">
        <v>6</v>
      </c>
      <c r="Q28">
        <v>137.69999999999999</v>
      </c>
      <c r="R28" t="s">
        <v>6</v>
      </c>
      <c r="S28">
        <v>-13.01</v>
      </c>
      <c r="T28" t="s">
        <v>6</v>
      </c>
      <c r="U28">
        <v>245.82</v>
      </c>
      <c r="V28" t="s">
        <v>6</v>
      </c>
      <c r="W28">
        <v>346.85</v>
      </c>
      <c r="X28" t="s">
        <v>6</v>
      </c>
      <c r="Y28">
        <v>438.27</v>
      </c>
      <c r="Z28" t="s">
        <v>6</v>
      </c>
      <c r="AA28">
        <v>196.48</v>
      </c>
      <c r="AB28" t="s">
        <v>6</v>
      </c>
      <c r="AC28">
        <v>-1714.82</v>
      </c>
      <c r="AD28" t="s">
        <v>6</v>
      </c>
      <c r="AE28">
        <v>-966.85</v>
      </c>
      <c r="AF28" t="s">
        <v>6</v>
      </c>
      <c r="AG28">
        <v>61.43</v>
      </c>
      <c r="AH28" t="s">
        <v>6</v>
      </c>
      <c r="AI28">
        <v>409.69</v>
      </c>
      <c r="AJ28" t="s">
        <v>6</v>
      </c>
      <c r="AK28">
        <v>1325.5</v>
      </c>
      <c r="AL28" t="s">
        <v>6</v>
      </c>
      <c r="AM28">
        <v>503.88</v>
      </c>
      <c r="AN28" t="s">
        <v>6</v>
      </c>
      <c r="AO28">
        <v>796.85</v>
      </c>
      <c r="AP28" t="s">
        <v>6</v>
      </c>
      <c r="AQ28">
        <v>-84.75</v>
      </c>
      <c r="AR28" t="s">
        <v>6</v>
      </c>
      <c r="AS28">
        <v>-85.41</v>
      </c>
      <c r="AT28" t="s">
        <v>6</v>
      </c>
      <c r="AU28">
        <v>736.77</v>
      </c>
      <c r="AV28" t="s">
        <v>6</v>
      </c>
      <c r="AW28">
        <v>346.22</v>
      </c>
      <c r="AX28" t="s">
        <v>6</v>
      </c>
      <c r="AY28">
        <v>767.81</v>
      </c>
      <c r="AZ28" t="s">
        <v>6</v>
      </c>
      <c r="BA28">
        <v>1273.5899999999999</v>
      </c>
      <c r="BB28" t="s">
        <v>6</v>
      </c>
      <c r="BC28">
        <v>798.78</v>
      </c>
      <c r="BD28" t="s">
        <v>6</v>
      </c>
      <c r="BE28">
        <v>1361.59</v>
      </c>
      <c r="BF28" t="s">
        <v>6</v>
      </c>
      <c r="BG28">
        <v>269.58</v>
      </c>
      <c r="BH28" t="s">
        <v>48</v>
      </c>
    </row>
    <row r="29" spans="1:60" x14ac:dyDescent="0.2">
      <c r="A29" t="s">
        <v>205</v>
      </c>
      <c r="B29" t="s">
        <v>40</v>
      </c>
      <c r="C29" t="s">
        <v>55</v>
      </c>
      <c r="D29" t="s">
        <v>6</v>
      </c>
      <c r="E29" t="s">
        <v>55</v>
      </c>
      <c r="F29" t="s">
        <v>6</v>
      </c>
      <c r="G29" t="s">
        <v>55</v>
      </c>
      <c r="H29" t="s">
        <v>6</v>
      </c>
      <c r="I29" t="s">
        <v>55</v>
      </c>
      <c r="J29" t="s">
        <v>6</v>
      </c>
      <c r="K29" t="s">
        <v>55</v>
      </c>
      <c r="L29" t="s">
        <v>6</v>
      </c>
      <c r="M29" t="s">
        <v>55</v>
      </c>
      <c r="N29" t="s">
        <v>6</v>
      </c>
      <c r="O29">
        <v>8725.2999999999993</v>
      </c>
      <c r="P29" t="s">
        <v>6</v>
      </c>
      <c r="Q29">
        <v>3511.25</v>
      </c>
      <c r="R29" t="s">
        <v>6</v>
      </c>
      <c r="S29">
        <v>2269.4299999999998</v>
      </c>
      <c r="T29" t="s">
        <v>6</v>
      </c>
      <c r="U29">
        <v>6981.74</v>
      </c>
      <c r="V29" t="s">
        <v>6</v>
      </c>
      <c r="W29">
        <v>5291.18</v>
      </c>
      <c r="X29" t="s">
        <v>6</v>
      </c>
      <c r="Y29">
        <v>5784.93</v>
      </c>
      <c r="Z29" t="s">
        <v>6</v>
      </c>
      <c r="AA29">
        <v>8409.9500000000007</v>
      </c>
      <c r="AB29" t="s">
        <v>6</v>
      </c>
      <c r="AC29">
        <v>8840.52</v>
      </c>
      <c r="AD29" t="s">
        <v>6</v>
      </c>
      <c r="AE29">
        <v>3221.23</v>
      </c>
      <c r="AF29" t="s">
        <v>6</v>
      </c>
      <c r="AG29">
        <v>8157.16</v>
      </c>
      <c r="AH29" t="s">
        <v>6</v>
      </c>
      <c r="AI29">
        <v>10867.11</v>
      </c>
      <c r="AJ29" t="s">
        <v>6</v>
      </c>
      <c r="AK29">
        <v>8609.69</v>
      </c>
      <c r="AL29" t="s">
        <v>6</v>
      </c>
      <c r="AM29">
        <v>10670.38</v>
      </c>
      <c r="AN29" t="s">
        <v>6</v>
      </c>
      <c r="AO29">
        <v>9574</v>
      </c>
      <c r="AP29" t="s">
        <v>6</v>
      </c>
      <c r="AQ29">
        <v>3778.11</v>
      </c>
      <c r="AR29" t="s">
        <v>6</v>
      </c>
      <c r="AS29">
        <v>4047.42</v>
      </c>
      <c r="AT29" t="s">
        <v>6</v>
      </c>
      <c r="AU29">
        <v>8409.64</v>
      </c>
      <c r="AV29" t="s">
        <v>6</v>
      </c>
      <c r="AW29">
        <v>3448.28</v>
      </c>
      <c r="AX29" t="s">
        <v>6</v>
      </c>
      <c r="AY29">
        <v>7941.31</v>
      </c>
      <c r="AZ29" t="s">
        <v>6</v>
      </c>
      <c r="BA29">
        <v>6767.75</v>
      </c>
      <c r="BB29" t="s">
        <v>6</v>
      </c>
      <c r="BC29">
        <v>5565.62</v>
      </c>
      <c r="BD29" t="s">
        <v>6</v>
      </c>
      <c r="BE29">
        <v>13570.26</v>
      </c>
      <c r="BF29" t="s">
        <v>6</v>
      </c>
      <c r="BG29">
        <v>12885.52</v>
      </c>
      <c r="BH29" t="s">
        <v>48</v>
      </c>
    </row>
    <row r="30" spans="1:60" x14ac:dyDescent="0.2">
      <c r="A30" t="s">
        <v>206</v>
      </c>
      <c r="B30" t="s">
        <v>20</v>
      </c>
      <c r="C30" t="s">
        <v>55</v>
      </c>
      <c r="D30" t="s">
        <v>6</v>
      </c>
      <c r="E30" t="s">
        <v>55</v>
      </c>
      <c r="F30" t="s">
        <v>6</v>
      </c>
      <c r="G30" t="s">
        <v>55</v>
      </c>
      <c r="H30" t="s">
        <v>6</v>
      </c>
      <c r="I30" t="s">
        <v>55</v>
      </c>
      <c r="J30" t="s">
        <v>6</v>
      </c>
      <c r="K30" t="s">
        <v>55</v>
      </c>
      <c r="L30" t="s">
        <v>6</v>
      </c>
      <c r="M30" t="s">
        <v>55</v>
      </c>
      <c r="N30" t="s">
        <v>6</v>
      </c>
      <c r="O30">
        <v>201.82</v>
      </c>
      <c r="P30" t="s">
        <v>6</v>
      </c>
      <c r="Q30">
        <v>174.44</v>
      </c>
      <c r="R30" t="s">
        <v>6</v>
      </c>
      <c r="S30">
        <v>104.89</v>
      </c>
      <c r="T30" t="s">
        <v>6</v>
      </c>
      <c r="U30">
        <v>230.6</v>
      </c>
      <c r="V30" t="s">
        <v>6</v>
      </c>
      <c r="W30">
        <v>225.76</v>
      </c>
      <c r="X30" t="s">
        <v>6</v>
      </c>
      <c r="Y30">
        <v>208.99</v>
      </c>
      <c r="Z30" t="s">
        <v>6</v>
      </c>
      <c r="AA30">
        <v>268.56</v>
      </c>
      <c r="AB30" t="s">
        <v>6</v>
      </c>
      <c r="AC30">
        <v>141.86000000000001</v>
      </c>
      <c r="AD30" t="s">
        <v>6</v>
      </c>
      <c r="AE30">
        <v>105.99</v>
      </c>
      <c r="AF30" t="s">
        <v>6</v>
      </c>
      <c r="AG30">
        <v>217.57</v>
      </c>
      <c r="AH30" t="s">
        <v>6</v>
      </c>
      <c r="AI30">
        <v>293.52</v>
      </c>
      <c r="AJ30" t="s">
        <v>6</v>
      </c>
      <c r="AK30">
        <v>322.72000000000003</v>
      </c>
      <c r="AL30" t="s">
        <v>6</v>
      </c>
      <c r="AM30">
        <v>257.74</v>
      </c>
      <c r="AN30" t="s">
        <v>6</v>
      </c>
      <c r="AO30">
        <v>224.02</v>
      </c>
      <c r="AP30" t="s">
        <v>6</v>
      </c>
      <c r="AQ30">
        <v>112.22</v>
      </c>
      <c r="AR30" t="s">
        <v>6</v>
      </c>
      <c r="AS30">
        <v>1.79</v>
      </c>
      <c r="AT30" t="s">
        <v>6</v>
      </c>
      <c r="AU30">
        <v>128.13999999999999</v>
      </c>
      <c r="AV30" t="s">
        <v>6</v>
      </c>
      <c r="AW30">
        <v>37.83</v>
      </c>
      <c r="AX30" t="s">
        <v>6</v>
      </c>
      <c r="AY30">
        <v>105.56</v>
      </c>
      <c r="AZ30" t="s">
        <v>6</v>
      </c>
      <c r="BA30">
        <v>111.64</v>
      </c>
      <c r="BB30" t="s">
        <v>6</v>
      </c>
      <c r="BC30">
        <v>79.48</v>
      </c>
      <c r="BD30" t="s">
        <v>6</v>
      </c>
      <c r="BE30">
        <v>195.28</v>
      </c>
      <c r="BF30" t="s">
        <v>6</v>
      </c>
      <c r="BG30">
        <v>-87.6</v>
      </c>
      <c r="BH30" t="s">
        <v>48</v>
      </c>
    </row>
    <row r="31" spans="1:60" x14ac:dyDescent="0.2">
      <c r="A31" t="s">
        <v>207</v>
      </c>
      <c r="B31" t="s">
        <v>39</v>
      </c>
      <c r="C31" t="s">
        <v>55</v>
      </c>
      <c r="D31" t="s">
        <v>6</v>
      </c>
      <c r="E31" t="s">
        <v>55</v>
      </c>
      <c r="F31" t="s">
        <v>6</v>
      </c>
      <c r="G31" t="s">
        <v>55</v>
      </c>
      <c r="H31" t="s">
        <v>6</v>
      </c>
      <c r="I31" t="s">
        <v>55</v>
      </c>
      <c r="J31" t="s">
        <v>6</v>
      </c>
      <c r="K31" t="s">
        <v>55</v>
      </c>
      <c r="L31" t="s">
        <v>6</v>
      </c>
      <c r="M31" t="s">
        <v>55</v>
      </c>
      <c r="N31" t="s">
        <v>6</v>
      </c>
      <c r="O31">
        <v>2221.11</v>
      </c>
      <c r="P31" t="s">
        <v>6</v>
      </c>
      <c r="Q31">
        <v>1931.64</v>
      </c>
      <c r="R31" t="s">
        <v>6</v>
      </c>
      <c r="S31">
        <v>1919.72</v>
      </c>
      <c r="T31" t="s">
        <v>6</v>
      </c>
      <c r="U31">
        <v>2043.23</v>
      </c>
      <c r="V31" t="s">
        <v>6</v>
      </c>
      <c r="W31">
        <v>2430.08</v>
      </c>
      <c r="X31" t="s">
        <v>6</v>
      </c>
      <c r="Y31">
        <v>1874.56</v>
      </c>
      <c r="Z31" t="s">
        <v>6</v>
      </c>
      <c r="AA31">
        <v>2038.5</v>
      </c>
      <c r="AB31" t="s">
        <v>6</v>
      </c>
      <c r="AC31">
        <v>1634.25</v>
      </c>
      <c r="AD31" t="s">
        <v>6</v>
      </c>
      <c r="AE31">
        <v>1047.1600000000001</v>
      </c>
      <c r="AF31" t="s">
        <v>6</v>
      </c>
      <c r="AG31">
        <v>1499.69</v>
      </c>
      <c r="AH31" t="s">
        <v>6</v>
      </c>
      <c r="AI31">
        <v>2248.21</v>
      </c>
      <c r="AJ31" t="s">
        <v>6</v>
      </c>
      <c r="AK31">
        <v>1942.89</v>
      </c>
      <c r="AL31" t="s">
        <v>6</v>
      </c>
      <c r="AM31">
        <v>2009.22</v>
      </c>
      <c r="AN31" t="s">
        <v>6</v>
      </c>
      <c r="AO31">
        <v>2135.64</v>
      </c>
      <c r="AP31" t="s">
        <v>6</v>
      </c>
      <c r="AQ31">
        <v>2291.35</v>
      </c>
      <c r="AR31" t="s">
        <v>6</v>
      </c>
      <c r="AS31">
        <v>2339.0300000000002</v>
      </c>
      <c r="AT31" t="s">
        <v>6</v>
      </c>
      <c r="AU31">
        <v>3072.89</v>
      </c>
      <c r="AV31" t="s">
        <v>6</v>
      </c>
      <c r="AW31">
        <v>2349.8200000000002</v>
      </c>
      <c r="AX31" t="s">
        <v>6</v>
      </c>
      <c r="AY31">
        <v>2310.0300000000002</v>
      </c>
      <c r="AZ31" t="s">
        <v>6</v>
      </c>
      <c r="BA31">
        <v>2519.04</v>
      </c>
      <c r="BB31" t="s">
        <v>6</v>
      </c>
      <c r="BC31">
        <v>2948.61</v>
      </c>
      <c r="BD31" t="s">
        <v>6</v>
      </c>
      <c r="BE31">
        <v>3658.18</v>
      </c>
      <c r="BF31" t="s">
        <v>6</v>
      </c>
      <c r="BG31">
        <v>1978.42</v>
      </c>
      <c r="BH31" t="s">
        <v>48</v>
      </c>
    </row>
    <row r="32" spans="1:60" x14ac:dyDescent="0.2">
      <c r="A32" t="s">
        <v>208</v>
      </c>
      <c r="B32" t="s">
        <v>38</v>
      </c>
      <c r="C32" t="s">
        <v>55</v>
      </c>
      <c r="D32" t="s">
        <v>6</v>
      </c>
      <c r="E32" t="s">
        <v>55</v>
      </c>
      <c r="F32" t="s">
        <v>6</v>
      </c>
      <c r="G32" t="s">
        <v>55</v>
      </c>
      <c r="H32" t="s">
        <v>6</v>
      </c>
      <c r="I32" t="s">
        <v>55</v>
      </c>
      <c r="J32" t="s">
        <v>6</v>
      </c>
      <c r="K32" t="s">
        <v>55</v>
      </c>
      <c r="L32" t="s">
        <v>6</v>
      </c>
      <c r="M32" t="s">
        <v>55</v>
      </c>
      <c r="N32" t="s">
        <v>6</v>
      </c>
      <c r="O32">
        <v>7293.1</v>
      </c>
      <c r="P32" t="s">
        <v>6</v>
      </c>
      <c r="Q32">
        <v>6798.96</v>
      </c>
      <c r="R32" t="s">
        <v>6</v>
      </c>
      <c r="S32">
        <v>6476.5</v>
      </c>
      <c r="T32" t="s">
        <v>6</v>
      </c>
      <c r="U32">
        <v>6335.85</v>
      </c>
      <c r="V32" t="s">
        <v>6</v>
      </c>
      <c r="W32">
        <v>5987.7</v>
      </c>
      <c r="X32" t="s">
        <v>6</v>
      </c>
      <c r="Y32">
        <v>5472.72</v>
      </c>
      <c r="Z32" t="s">
        <v>6</v>
      </c>
      <c r="AA32">
        <v>5843.39</v>
      </c>
      <c r="AB32" t="s">
        <v>6</v>
      </c>
      <c r="AC32">
        <v>5058.82</v>
      </c>
      <c r="AD32" t="s">
        <v>6</v>
      </c>
      <c r="AE32">
        <v>5171.29</v>
      </c>
      <c r="AF32" t="s">
        <v>6</v>
      </c>
      <c r="AG32">
        <v>5663.08</v>
      </c>
      <c r="AH32" t="s">
        <v>6</v>
      </c>
      <c r="AI32">
        <v>4985.13</v>
      </c>
      <c r="AJ32" t="s">
        <v>6</v>
      </c>
      <c r="AK32">
        <v>5186.6099999999997</v>
      </c>
      <c r="AL32" t="s">
        <v>6</v>
      </c>
      <c r="AM32">
        <v>4953.18</v>
      </c>
      <c r="AN32" t="s">
        <v>6</v>
      </c>
      <c r="AO32">
        <v>5208.46</v>
      </c>
      <c r="AP32" t="s">
        <v>6</v>
      </c>
      <c r="AQ32">
        <v>5594.72</v>
      </c>
      <c r="AR32" t="s">
        <v>6</v>
      </c>
      <c r="AS32">
        <v>4792.32</v>
      </c>
      <c r="AT32" t="s">
        <v>6</v>
      </c>
      <c r="AU32">
        <v>5478.3</v>
      </c>
      <c r="AV32" t="s">
        <v>6</v>
      </c>
      <c r="AW32">
        <v>5141.03</v>
      </c>
      <c r="AX32" t="s">
        <v>6</v>
      </c>
      <c r="AY32">
        <v>5631.72</v>
      </c>
      <c r="AZ32" t="s">
        <v>6</v>
      </c>
      <c r="BA32">
        <v>5669.55</v>
      </c>
      <c r="BB32" t="s">
        <v>6</v>
      </c>
      <c r="BC32">
        <v>5232.76</v>
      </c>
      <c r="BD32" t="s">
        <v>6</v>
      </c>
      <c r="BE32">
        <v>5794.04</v>
      </c>
      <c r="BF32" t="s">
        <v>6</v>
      </c>
      <c r="BG32">
        <v>5473.9</v>
      </c>
      <c r="BH32" t="s">
        <v>48</v>
      </c>
    </row>
    <row r="33" spans="1:60" x14ac:dyDescent="0.2">
      <c r="A33" t="s">
        <v>209</v>
      </c>
      <c r="B33" t="s">
        <v>37</v>
      </c>
      <c r="C33" t="s">
        <v>55</v>
      </c>
      <c r="D33" t="s">
        <v>6</v>
      </c>
      <c r="E33" t="s">
        <v>55</v>
      </c>
      <c r="F33" t="s">
        <v>6</v>
      </c>
      <c r="G33" t="s">
        <v>55</v>
      </c>
      <c r="H33" t="s">
        <v>6</v>
      </c>
      <c r="I33" t="s">
        <v>55</v>
      </c>
      <c r="J33" t="s">
        <v>6</v>
      </c>
      <c r="K33" t="s">
        <v>55</v>
      </c>
      <c r="L33" t="s">
        <v>6</v>
      </c>
      <c r="M33" t="s">
        <v>55</v>
      </c>
      <c r="N33" t="s">
        <v>6</v>
      </c>
      <c r="O33">
        <v>24090.27</v>
      </c>
      <c r="P33" t="s">
        <v>6</v>
      </c>
      <c r="Q33">
        <v>22730.09</v>
      </c>
      <c r="R33" t="s">
        <v>6</v>
      </c>
      <c r="S33">
        <v>25271.96</v>
      </c>
      <c r="T33" t="s">
        <v>6</v>
      </c>
      <c r="U33">
        <v>23112.28</v>
      </c>
      <c r="V33" t="s">
        <v>6</v>
      </c>
      <c r="W33">
        <v>19069.91</v>
      </c>
      <c r="X33" t="s">
        <v>6</v>
      </c>
      <c r="Y33">
        <v>17700.48</v>
      </c>
      <c r="Z33" t="s">
        <v>6</v>
      </c>
      <c r="AA33">
        <v>20348.13</v>
      </c>
      <c r="AB33" t="s">
        <v>6</v>
      </c>
      <c r="AC33">
        <v>17026.97</v>
      </c>
      <c r="AD33" t="s">
        <v>6</v>
      </c>
      <c r="AE33">
        <v>15683.8</v>
      </c>
      <c r="AF33" t="s">
        <v>6</v>
      </c>
      <c r="AG33">
        <v>17736.29</v>
      </c>
      <c r="AH33" t="s">
        <v>6</v>
      </c>
      <c r="AI33">
        <v>16421.48</v>
      </c>
      <c r="AJ33" t="s">
        <v>6</v>
      </c>
      <c r="AK33">
        <v>16859.52</v>
      </c>
      <c r="AL33" t="s">
        <v>6</v>
      </c>
      <c r="AM33">
        <v>17916.099999999999</v>
      </c>
      <c r="AN33" t="s">
        <v>6</v>
      </c>
      <c r="AO33">
        <v>18128.169999999998</v>
      </c>
      <c r="AP33" t="s">
        <v>6</v>
      </c>
      <c r="AQ33">
        <v>19041.490000000002</v>
      </c>
      <c r="AR33" t="s">
        <v>6</v>
      </c>
      <c r="AS33">
        <v>21817.81</v>
      </c>
      <c r="AT33" t="s">
        <v>6</v>
      </c>
      <c r="AU33">
        <v>22633.58</v>
      </c>
      <c r="AV33" t="s">
        <v>6</v>
      </c>
      <c r="AW33">
        <v>21583.8</v>
      </c>
      <c r="AX33" t="s">
        <v>6</v>
      </c>
      <c r="AY33">
        <v>20014.05</v>
      </c>
      <c r="AZ33" t="s">
        <v>6</v>
      </c>
      <c r="BA33">
        <v>18838.54</v>
      </c>
      <c r="BB33" t="s">
        <v>6</v>
      </c>
      <c r="BC33">
        <v>20326.11</v>
      </c>
      <c r="BD33" t="s">
        <v>6</v>
      </c>
      <c r="BE33">
        <v>18587.86</v>
      </c>
      <c r="BF33" t="s">
        <v>6</v>
      </c>
      <c r="BG33">
        <v>20446.490000000002</v>
      </c>
      <c r="BH33" t="s">
        <v>48</v>
      </c>
    </row>
    <row r="34" spans="1:60" x14ac:dyDescent="0.2">
      <c r="A34" t="s">
        <v>210</v>
      </c>
      <c r="B34" t="s">
        <v>36</v>
      </c>
      <c r="C34" t="s">
        <v>55</v>
      </c>
      <c r="D34" t="s">
        <v>6</v>
      </c>
      <c r="E34" t="s">
        <v>55</v>
      </c>
      <c r="F34" t="s">
        <v>6</v>
      </c>
      <c r="G34" t="s">
        <v>55</v>
      </c>
      <c r="H34" t="s">
        <v>6</v>
      </c>
      <c r="I34" t="s">
        <v>55</v>
      </c>
      <c r="J34" t="s">
        <v>6</v>
      </c>
      <c r="K34" t="s">
        <v>55</v>
      </c>
      <c r="L34" t="s">
        <v>6</v>
      </c>
      <c r="M34" t="s">
        <v>55</v>
      </c>
      <c r="N34" t="s">
        <v>6</v>
      </c>
      <c r="O34">
        <v>16849.13</v>
      </c>
      <c r="P34" t="s">
        <v>6</v>
      </c>
      <c r="Q34">
        <v>16255.58</v>
      </c>
      <c r="R34" t="s">
        <v>6</v>
      </c>
      <c r="S34">
        <v>15225.11</v>
      </c>
      <c r="T34" t="s">
        <v>6</v>
      </c>
      <c r="U34">
        <v>14778.19</v>
      </c>
      <c r="V34" t="s">
        <v>6</v>
      </c>
      <c r="W34">
        <v>12500.22</v>
      </c>
      <c r="X34" t="s">
        <v>6</v>
      </c>
      <c r="Y34">
        <v>14178.36</v>
      </c>
      <c r="Z34" t="s">
        <v>6</v>
      </c>
      <c r="AA34">
        <v>16637.14</v>
      </c>
      <c r="AB34" t="s">
        <v>6</v>
      </c>
      <c r="AC34">
        <v>11823.5</v>
      </c>
      <c r="AD34" t="s">
        <v>6</v>
      </c>
      <c r="AE34">
        <v>7669.89</v>
      </c>
      <c r="AF34" t="s">
        <v>6</v>
      </c>
      <c r="AG34">
        <v>15402.48</v>
      </c>
      <c r="AH34" t="s">
        <v>6</v>
      </c>
      <c r="AI34">
        <v>15866.05</v>
      </c>
      <c r="AJ34" t="s">
        <v>6</v>
      </c>
      <c r="AK34">
        <v>15466.11</v>
      </c>
      <c r="AL34" t="s">
        <v>6</v>
      </c>
      <c r="AM34">
        <v>11141.36</v>
      </c>
      <c r="AN34" t="s">
        <v>6</v>
      </c>
      <c r="AO34">
        <v>13944.62</v>
      </c>
      <c r="AP34" t="s">
        <v>6</v>
      </c>
      <c r="AQ34">
        <v>14982.27</v>
      </c>
      <c r="AR34" t="s">
        <v>6</v>
      </c>
      <c r="AS34">
        <v>11400.27</v>
      </c>
      <c r="AT34" t="s">
        <v>6</v>
      </c>
      <c r="AU34">
        <v>14949.43</v>
      </c>
      <c r="AV34" t="s">
        <v>6</v>
      </c>
      <c r="AW34">
        <v>18146.599999999999</v>
      </c>
      <c r="AX34" t="s">
        <v>6</v>
      </c>
      <c r="AY34">
        <v>15892.72</v>
      </c>
      <c r="AZ34" t="s">
        <v>6</v>
      </c>
      <c r="BA34">
        <v>14977.92</v>
      </c>
      <c r="BB34" t="s">
        <v>6</v>
      </c>
      <c r="BC34">
        <v>18667.59</v>
      </c>
      <c r="BD34" t="s">
        <v>6</v>
      </c>
      <c r="BE34">
        <v>21662</v>
      </c>
      <c r="BF34" t="s">
        <v>6</v>
      </c>
      <c r="BG34">
        <v>16793.34</v>
      </c>
      <c r="BH34" t="s">
        <v>48</v>
      </c>
    </row>
    <row r="35" spans="1:60" x14ac:dyDescent="0.2">
      <c r="A35" t="s">
        <v>211</v>
      </c>
      <c r="B35" t="s">
        <v>19</v>
      </c>
      <c r="C35" t="s">
        <v>55</v>
      </c>
      <c r="D35" t="s">
        <v>6</v>
      </c>
      <c r="E35" t="s">
        <v>55</v>
      </c>
      <c r="F35" t="s">
        <v>6</v>
      </c>
      <c r="G35" t="s">
        <v>55</v>
      </c>
      <c r="H35" t="s">
        <v>6</v>
      </c>
      <c r="I35" t="s">
        <v>55</v>
      </c>
      <c r="J35" t="s">
        <v>6</v>
      </c>
      <c r="K35" t="s">
        <v>55</v>
      </c>
      <c r="L35" t="s">
        <v>6</v>
      </c>
      <c r="M35" t="s">
        <v>55</v>
      </c>
      <c r="N35" t="s">
        <v>6</v>
      </c>
      <c r="O35" t="s">
        <v>55</v>
      </c>
      <c r="P35" t="s">
        <v>6</v>
      </c>
      <c r="Q35" t="s">
        <v>55</v>
      </c>
      <c r="R35" t="s">
        <v>6</v>
      </c>
      <c r="S35" t="s">
        <v>55</v>
      </c>
      <c r="T35" t="s">
        <v>6</v>
      </c>
      <c r="U35" t="s">
        <v>55</v>
      </c>
      <c r="V35" t="s">
        <v>6</v>
      </c>
      <c r="W35">
        <v>765.01</v>
      </c>
      <c r="X35" t="s">
        <v>6</v>
      </c>
      <c r="Y35">
        <v>904.98</v>
      </c>
      <c r="Z35" t="s">
        <v>6</v>
      </c>
      <c r="AA35">
        <v>874.29</v>
      </c>
      <c r="AB35" t="s">
        <v>6</v>
      </c>
      <c r="AC35">
        <v>998.69</v>
      </c>
      <c r="AD35" t="s">
        <v>6</v>
      </c>
      <c r="AE35">
        <v>937.96</v>
      </c>
      <c r="AF35" t="s">
        <v>6</v>
      </c>
      <c r="AG35">
        <v>831.95</v>
      </c>
      <c r="AH35" t="s">
        <v>6</v>
      </c>
      <c r="AI35">
        <v>780.58</v>
      </c>
      <c r="AJ35" t="s">
        <v>6</v>
      </c>
      <c r="AK35">
        <v>649.46</v>
      </c>
      <c r="AL35" t="s">
        <v>6</v>
      </c>
      <c r="AM35">
        <v>697.32</v>
      </c>
      <c r="AN35" t="s">
        <v>6</v>
      </c>
      <c r="AO35">
        <v>575.25</v>
      </c>
      <c r="AP35" t="s">
        <v>6</v>
      </c>
      <c r="AQ35">
        <v>801.39</v>
      </c>
      <c r="AR35" t="s">
        <v>6</v>
      </c>
      <c r="AS35">
        <v>868.44</v>
      </c>
      <c r="AT35" t="s">
        <v>6</v>
      </c>
      <c r="AU35">
        <v>868.98</v>
      </c>
      <c r="AV35" t="s">
        <v>6</v>
      </c>
      <c r="AW35">
        <v>926.42</v>
      </c>
      <c r="AX35" t="s">
        <v>6</v>
      </c>
      <c r="AY35">
        <v>992.7</v>
      </c>
      <c r="AZ35" t="s">
        <v>6</v>
      </c>
      <c r="BA35">
        <v>1043.79</v>
      </c>
      <c r="BB35" t="s">
        <v>6</v>
      </c>
      <c r="BC35">
        <v>1344.5</v>
      </c>
      <c r="BD35" t="s">
        <v>6</v>
      </c>
      <c r="BE35">
        <v>1426.24</v>
      </c>
      <c r="BF35" t="s">
        <v>6</v>
      </c>
      <c r="BG35">
        <v>1257.47</v>
      </c>
      <c r="BH35" t="s">
        <v>48</v>
      </c>
    </row>
    <row r="36" spans="1:60" x14ac:dyDescent="0.2">
      <c r="A36" t="s">
        <v>212</v>
      </c>
      <c r="B36" t="s">
        <v>35</v>
      </c>
      <c r="C36" t="s">
        <v>55</v>
      </c>
      <c r="D36" t="s">
        <v>6</v>
      </c>
      <c r="E36" t="s">
        <v>55</v>
      </c>
      <c r="F36" t="s">
        <v>6</v>
      </c>
      <c r="G36" t="s">
        <v>55</v>
      </c>
      <c r="H36" t="s">
        <v>6</v>
      </c>
      <c r="I36" t="s">
        <v>55</v>
      </c>
      <c r="J36" t="s">
        <v>6</v>
      </c>
      <c r="K36" t="s">
        <v>55</v>
      </c>
      <c r="L36" t="s">
        <v>6</v>
      </c>
      <c r="M36" t="s">
        <v>55</v>
      </c>
      <c r="N36" t="s">
        <v>6</v>
      </c>
      <c r="O36">
        <v>21745.01</v>
      </c>
      <c r="P36" t="s">
        <v>6</v>
      </c>
      <c r="Q36">
        <v>20355.63</v>
      </c>
      <c r="R36" t="s">
        <v>6</v>
      </c>
      <c r="S36">
        <v>20102.48</v>
      </c>
      <c r="T36" t="s">
        <v>6</v>
      </c>
      <c r="U36">
        <v>20143.650000000001</v>
      </c>
      <c r="V36" t="s">
        <v>6</v>
      </c>
      <c r="W36">
        <v>14632.38</v>
      </c>
      <c r="X36" t="s">
        <v>6</v>
      </c>
      <c r="Y36">
        <v>13820.37</v>
      </c>
      <c r="Z36" t="s">
        <v>6</v>
      </c>
      <c r="AA36">
        <v>12831.44</v>
      </c>
      <c r="AB36" t="s">
        <v>6</v>
      </c>
      <c r="AC36">
        <v>13153.57</v>
      </c>
      <c r="AD36" t="s">
        <v>6</v>
      </c>
      <c r="AE36">
        <v>12543.15</v>
      </c>
      <c r="AF36" t="s">
        <v>6</v>
      </c>
      <c r="AG36">
        <v>10333.799999999999</v>
      </c>
      <c r="AH36" t="s">
        <v>6</v>
      </c>
      <c r="AI36">
        <v>13097.2</v>
      </c>
      <c r="AJ36" t="s">
        <v>6</v>
      </c>
      <c r="AK36">
        <v>13920.96</v>
      </c>
      <c r="AL36" t="s">
        <v>6</v>
      </c>
      <c r="AM36">
        <v>18286.3</v>
      </c>
      <c r="AN36" t="s">
        <v>6</v>
      </c>
      <c r="AO36">
        <v>16137.45</v>
      </c>
      <c r="AP36" t="s">
        <v>6</v>
      </c>
      <c r="AQ36">
        <v>15497.26</v>
      </c>
      <c r="AR36" t="s">
        <v>6</v>
      </c>
      <c r="AS36">
        <v>15418.79</v>
      </c>
      <c r="AT36" t="s">
        <v>6</v>
      </c>
      <c r="AU36">
        <v>15160.47</v>
      </c>
      <c r="AV36" t="s">
        <v>6</v>
      </c>
      <c r="AW36">
        <v>16894.759999999998</v>
      </c>
      <c r="AX36" t="s">
        <v>6</v>
      </c>
      <c r="AY36">
        <v>15869.71</v>
      </c>
      <c r="AZ36" t="s">
        <v>6</v>
      </c>
      <c r="BA36">
        <v>13969.88</v>
      </c>
      <c r="BB36" t="s">
        <v>6</v>
      </c>
      <c r="BC36">
        <v>14844.03</v>
      </c>
      <c r="BD36" t="s">
        <v>6</v>
      </c>
      <c r="BE36">
        <v>16369.22</v>
      </c>
      <c r="BF36" t="s">
        <v>6</v>
      </c>
      <c r="BG36">
        <v>15893.87</v>
      </c>
      <c r="BH36" t="s">
        <v>48</v>
      </c>
    </row>
    <row r="37" spans="1:60" x14ac:dyDescent="0.2">
      <c r="A37" t="s">
        <v>213</v>
      </c>
      <c r="B37" t="s">
        <v>18</v>
      </c>
      <c r="C37" t="s">
        <v>55</v>
      </c>
      <c r="D37" t="s">
        <v>6</v>
      </c>
      <c r="E37" t="s">
        <v>55</v>
      </c>
      <c r="F37" t="s">
        <v>6</v>
      </c>
      <c r="G37" t="s">
        <v>55</v>
      </c>
      <c r="H37" t="s">
        <v>6</v>
      </c>
      <c r="I37" t="s">
        <v>55</v>
      </c>
      <c r="J37" t="s">
        <v>6</v>
      </c>
      <c r="K37" t="s">
        <v>55</v>
      </c>
      <c r="L37" t="s">
        <v>6</v>
      </c>
      <c r="M37" t="s">
        <v>55</v>
      </c>
      <c r="N37" t="s">
        <v>6</v>
      </c>
      <c r="O37">
        <v>0</v>
      </c>
      <c r="P37" t="s">
        <v>214</v>
      </c>
      <c r="Q37">
        <v>0</v>
      </c>
      <c r="R37" t="s">
        <v>214</v>
      </c>
      <c r="S37">
        <v>0.82</v>
      </c>
      <c r="T37" t="s">
        <v>6</v>
      </c>
      <c r="U37">
        <v>294.83999999999997</v>
      </c>
      <c r="V37" t="s">
        <v>6</v>
      </c>
      <c r="W37">
        <v>283.32</v>
      </c>
      <c r="X37" t="s">
        <v>6</v>
      </c>
      <c r="Y37">
        <v>235.59</v>
      </c>
      <c r="Z37" t="s">
        <v>6</v>
      </c>
      <c r="AA37">
        <v>222.63</v>
      </c>
      <c r="AB37" t="s">
        <v>6</v>
      </c>
      <c r="AC37">
        <v>210.42</v>
      </c>
      <c r="AD37" t="s">
        <v>6</v>
      </c>
      <c r="AE37">
        <v>223.07</v>
      </c>
      <c r="AF37" t="s">
        <v>6</v>
      </c>
      <c r="AG37">
        <v>222.81</v>
      </c>
      <c r="AH37" t="s">
        <v>6</v>
      </c>
      <c r="AI37">
        <v>228.29</v>
      </c>
      <c r="AJ37" t="s">
        <v>6</v>
      </c>
      <c r="AK37">
        <v>232.02</v>
      </c>
      <c r="AL37" t="s">
        <v>6</v>
      </c>
      <c r="AM37">
        <v>203.33</v>
      </c>
      <c r="AN37" t="s">
        <v>6</v>
      </c>
      <c r="AO37">
        <v>195.25</v>
      </c>
      <c r="AP37" t="s">
        <v>6</v>
      </c>
      <c r="AQ37">
        <v>187.05</v>
      </c>
      <c r="AR37" t="s">
        <v>6</v>
      </c>
      <c r="AS37">
        <v>255.57</v>
      </c>
      <c r="AT37" t="s">
        <v>6</v>
      </c>
      <c r="AU37">
        <v>251.47</v>
      </c>
      <c r="AV37" t="s">
        <v>6</v>
      </c>
      <c r="AW37">
        <v>228.35</v>
      </c>
      <c r="AX37" t="s">
        <v>6</v>
      </c>
      <c r="AY37">
        <v>288.39</v>
      </c>
      <c r="AZ37" t="s">
        <v>6</v>
      </c>
      <c r="BA37">
        <v>289.27</v>
      </c>
      <c r="BB37" t="s">
        <v>6</v>
      </c>
      <c r="BC37">
        <v>277.93</v>
      </c>
      <c r="BD37" t="s">
        <v>6</v>
      </c>
      <c r="BE37">
        <v>245.6</v>
      </c>
      <c r="BF37" t="s">
        <v>6</v>
      </c>
      <c r="BG37">
        <v>245.83</v>
      </c>
      <c r="BH37" t="s">
        <v>48</v>
      </c>
    </row>
    <row r="38" spans="1:60" x14ac:dyDescent="0.2">
      <c r="A38" t="s">
        <v>215</v>
      </c>
      <c r="B38" t="s">
        <v>17</v>
      </c>
      <c r="C38" t="s">
        <v>55</v>
      </c>
      <c r="D38" t="s">
        <v>6</v>
      </c>
      <c r="E38" t="s">
        <v>55</v>
      </c>
      <c r="F38" t="s">
        <v>6</v>
      </c>
      <c r="G38" t="s">
        <v>55</v>
      </c>
      <c r="H38" t="s">
        <v>6</v>
      </c>
      <c r="I38" t="s">
        <v>55</v>
      </c>
      <c r="J38" t="s">
        <v>6</v>
      </c>
      <c r="K38" t="s">
        <v>55</v>
      </c>
      <c r="L38" t="s">
        <v>6</v>
      </c>
      <c r="M38" t="s">
        <v>55</v>
      </c>
      <c r="N38" t="s">
        <v>6</v>
      </c>
      <c r="O38">
        <v>236.17</v>
      </c>
      <c r="P38" t="s">
        <v>6</v>
      </c>
      <c r="Q38">
        <v>228.36</v>
      </c>
      <c r="R38" t="s">
        <v>6</v>
      </c>
      <c r="S38">
        <v>221.08</v>
      </c>
      <c r="T38" t="s">
        <v>6</v>
      </c>
      <c r="U38">
        <v>412.69</v>
      </c>
      <c r="V38" t="s">
        <v>6</v>
      </c>
      <c r="W38">
        <v>401.09</v>
      </c>
      <c r="X38" t="s">
        <v>6</v>
      </c>
      <c r="Y38">
        <v>451.18</v>
      </c>
      <c r="Z38" t="s">
        <v>6</v>
      </c>
      <c r="AA38">
        <v>397.62</v>
      </c>
      <c r="AB38" t="s">
        <v>6</v>
      </c>
      <c r="AC38">
        <v>279.76</v>
      </c>
      <c r="AD38" t="s">
        <v>6</v>
      </c>
      <c r="AE38">
        <v>241.25</v>
      </c>
      <c r="AF38" t="s">
        <v>6</v>
      </c>
      <c r="AG38">
        <v>323.54000000000002</v>
      </c>
      <c r="AH38" t="s">
        <v>6</v>
      </c>
      <c r="AI38">
        <v>315.95</v>
      </c>
      <c r="AJ38" t="s">
        <v>6</v>
      </c>
      <c r="AK38">
        <v>379.06</v>
      </c>
      <c r="AL38" t="s">
        <v>6</v>
      </c>
      <c r="AM38">
        <v>298.22000000000003</v>
      </c>
      <c r="AN38" t="s">
        <v>6</v>
      </c>
      <c r="AO38">
        <v>297.42</v>
      </c>
      <c r="AP38" t="s">
        <v>6</v>
      </c>
      <c r="AQ38">
        <v>358.72</v>
      </c>
      <c r="AR38" t="s">
        <v>6</v>
      </c>
      <c r="AS38">
        <v>298.95999999999998</v>
      </c>
      <c r="AT38" t="s">
        <v>6</v>
      </c>
      <c r="AU38">
        <v>395.41</v>
      </c>
      <c r="AV38" t="s">
        <v>6</v>
      </c>
      <c r="AW38">
        <v>285.02</v>
      </c>
      <c r="AX38" t="s">
        <v>6</v>
      </c>
      <c r="AY38">
        <v>449.46</v>
      </c>
      <c r="AZ38" t="s">
        <v>6</v>
      </c>
      <c r="BA38">
        <v>452.5</v>
      </c>
      <c r="BB38" t="s">
        <v>6</v>
      </c>
      <c r="BC38">
        <v>416.54</v>
      </c>
      <c r="BD38" t="s">
        <v>6</v>
      </c>
      <c r="BE38">
        <v>499.81</v>
      </c>
      <c r="BF38" t="s">
        <v>6</v>
      </c>
      <c r="BG38">
        <v>309.58</v>
      </c>
      <c r="BH38" t="s">
        <v>48</v>
      </c>
    </row>
    <row r="39" spans="1:60" x14ac:dyDescent="0.2">
      <c r="A39" t="s">
        <v>216</v>
      </c>
      <c r="B39" t="s">
        <v>16</v>
      </c>
      <c r="C39" t="s">
        <v>55</v>
      </c>
      <c r="D39" t="s">
        <v>6</v>
      </c>
      <c r="E39" t="s">
        <v>55</v>
      </c>
      <c r="F39" t="s">
        <v>6</v>
      </c>
      <c r="G39" t="s">
        <v>55</v>
      </c>
      <c r="H39" t="s">
        <v>6</v>
      </c>
      <c r="I39" t="s">
        <v>55</v>
      </c>
      <c r="J39" t="s">
        <v>6</v>
      </c>
      <c r="K39" t="s">
        <v>55</v>
      </c>
      <c r="L39" t="s">
        <v>6</v>
      </c>
      <c r="M39" t="s">
        <v>55</v>
      </c>
      <c r="N39" t="s">
        <v>6</v>
      </c>
      <c r="O39">
        <v>248.75</v>
      </c>
      <c r="P39" t="s">
        <v>6</v>
      </c>
      <c r="Q39">
        <v>227.78</v>
      </c>
      <c r="R39" t="s">
        <v>6</v>
      </c>
      <c r="S39">
        <v>222</v>
      </c>
      <c r="T39" t="s">
        <v>6</v>
      </c>
      <c r="U39">
        <v>400.66</v>
      </c>
      <c r="V39" t="s">
        <v>6</v>
      </c>
      <c r="W39">
        <v>456.68</v>
      </c>
      <c r="X39" t="s">
        <v>6</v>
      </c>
      <c r="Y39">
        <v>337.23</v>
      </c>
      <c r="Z39" t="s">
        <v>6</v>
      </c>
      <c r="AA39">
        <v>475.84</v>
      </c>
      <c r="AB39" t="s">
        <v>6</v>
      </c>
      <c r="AC39">
        <v>407.74</v>
      </c>
      <c r="AD39" t="s">
        <v>6</v>
      </c>
      <c r="AE39">
        <v>282.83</v>
      </c>
      <c r="AF39" t="s">
        <v>6</v>
      </c>
      <c r="AG39">
        <v>400.14</v>
      </c>
      <c r="AH39" t="s">
        <v>6</v>
      </c>
      <c r="AI39">
        <v>587.03</v>
      </c>
      <c r="AJ39" t="s">
        <v>6</v>
      </c>
      <c r="AK39">
        <v>798.51</v>
      </c>
      <c r="AL39" t="s">
        <v>6</v>
      </c>
      <c r="AM39">
        <v>659.62</v>
      </c>
      <c r="AN39" t="s">
        <v>6</v>
      </c>
      <c r="AO39">
        <v>579.91999999999996</v>
      </c>
      <c r="AP39" t="s">
        <v>6</v>
      </c>
      <c r="AQ39">
        <v>637.97</v>
      </c>
      <c r="AR39" t="s">
        <v>6</v>
      </c>
      <c r="AS39">
        <v>415.59</v>
      </c>
      <c r="AT39" t="s">
        <v>6</v>
      </c>
      <c r="AU39">
        <v>582.28</v>
      </c>
      <c r="AV39" t="s">
        <v>6</v>
      </c>
      <c r="AW39">
        <v>287.60000000000002</v>
      </c>
      <c r="AX39" t="s">
        <v>6</v>
      </c>
      <c r="AY39">
        <v>455.37</v>
      </c>
      <c r="AZ39" t="s">
        <v>6</v>
      </c>
      <c r="BA39">
        <v>720.71</v>
      </c>
      <c r="BB39" t="s">
        <v>6</v>
      </c>
      <c r="BC39">
        <v>654.62</v>
      </c>
      <c r="BD39" t="s">
        <v>6</v>
      </c>
      <c r="BE39">
        <v>802.48</v>
      </c>
      <c r="BF39" t="s">
        <v>6</v>
      </c>
      <c r="BG39">
        <v>391.59</v>
      </c>
      <c r="BH39" t="s">
        <v>48</v>
      </c>
    </row>
    <row r="40" spans="1:60" x14ac:dyDescent="0.2">
      <c r="A40" t="s">
        <v>217</v>
      </c>
      <c r="B40" t="s">
        <v>34</v>
      </c>
      <c r="C40" t="s">
        <v>55</v>
      </c>
      <c r="D40" t="s">
        <v>6</v>
      </c>
      <c r="E40" t="s">
        <v>55</v>
      </c>
      <c r="F40" t="s">
        <v>6</v>
      </c>
      <c r="G40" t="s">
        <v>55</v>
      </c>
      <c r="H40" t="s">
        <v>6</v>
      </c>
      <c r="I40" t="s">
        <v>55</v>
      </c>
      <c r="J40" t="s">
        <v>6</v>
      </c>
      <c r="K40" t="s">
        <v>55</v>
      </c>
      <c r="L40" t="s">
        <v>6</v>
      </c>
      <c r="M40" t="s">
        <v>55</v>
      </c>
      <c r="N40" t="s">
        <v>6</v>
      </c>
      <c r="O40">
        <v>109.81</v>
      </c>
      <c r="P40" t="s">
        <v>6</v>
      </c>
      <c r="Q40">
        <v>172.2</v>
      </c>
      <c r="R40" t="s">
        <v>6</v>
      </c>
      <c r="S40">
        <v>89.85</v>
      </c>
      <c r="T40" t="s">
        <v>6</v>
      </c>
      <c r="U40">
        <v>121.16</v>
      </c>
      <c r="V40" t="s">
        <v>6</v>
      </c>
      <c r="W40">
        <v>86.25</v>
      </c>
      <c r="X40" t="s">
        <v>6</v>
      </c>
      <c r="Y40">
        <v>82.23</v>
      </c>
      <c r="Z40" t="s">
        <v>6</v>
      </c>
      <c r="AA40">
        <v>95.4</v>
      </c>
      <c r="AB40" t="s">
        <v>6</v>
      </c>
      <c r="AC40">
        <v>72.069999999999993</v>
      </c>
      <c r="AD40" t="s">
        <v>6</v>
      </c>
      <c r="AE40">
        <v>31.23</v>
      </c>
      <c r="AF40" t="s">
        <v>6</v>
      </c>
      <c r="AG40">
        <v>41.76</v>
      </c>
      <c r="AH40" t="s">
        <v>6</v>
      </c>
      <c r="AI40">
        <v>40.380000000000003</v>
      </c>
      <c r="AJ40" t="s">
        <v>6</v>
      </c>
      <c r="AK40">
        <v>46.68</v>
      </c>
      <c r="AL40" t="s">
        <v>6</v>
      </c>
      <c r="AM40">
        <v>30.52</v>
      </c>
      <c r="AN40" t="s">
        <v>6</v>
      </c>
      <c r="AO40">
        <v>51.87</v>
      </c>
      <c r="AP40" t="s">
        <v>6</v>
      </c>
      <c r="AQ40">
        <v>33.44</v>
      </c>
      <c r="AR40" t="s">
        <v>6</v>
      </c>
      <c r="AS40">
        <v>22.41</v>
      </c>
      <c r="AT40" t="s">
        <v>6</v>
      </c>
      <c r="AU40">
        <v>39.270000000000003</v>
      </c>
      <c r="AV40" t="s">
        <v>6</v>
      </c>
      <c r="AW40">
        <v>43.95</v>
      </c>
      <c r="AX40" t="s">
        <v>6</v>
      </c>
      <c r="AY40">
        <v>40.93</v>
      </c>
      <c r="AZ40" t="s">
        <v>6</v>
      </c>
      <c r="BA40">
        <v>39.68</v>
      </c>
      <c r="BB40" t="s">
        <v>6</v>
      </c>
      <c r="BC40">
        <v>43.41</v>
      </c>
      <c r="BD40" t="s">
        <v>6</v>
      </c>
      <c r="BE40">
        <v>65.84</v>
      </c>
      <c r="BF40" t="s">
        <v>6</v>
      </c>
      <c r="BG40">
        <v>54.25</v>
      </c>
      <c r="BH40" t="s">
        <v>48</v>
      </c>
    </row>
    <row r="41" spans="1:60" x14ac:dyDescent="0.2">
      <c r="A41" t="s">
        <v>218</v>
      </c>
      <c r="B41" t="s">
        <v>15</v>
      </c>
      <c r="C41" t="s">
        <v>55</v>
      </c>
      <c r="D41" t="s">
        <v>6</v>
      </c>
      <c r="E41" t="s">
        <v>55</v>
      </c>
      <c r="F41" t="s">
        <v>6</v>
      </c>
      <c r="G41" t="s">
        <v>55</v>
      </c>
      <c r="H41" t="s">
        <v>6</v>
      </c>
      <c r="I41" t="s">
        <v>55</v>
      </c>
      <c r="J41" t="s">
        <v>6</v>
      </c>
      <c r="K41" t="s">
        <v>55</v>
      </c>
      <c r="L41" t="s">
        <v>6</v>
      </c>
      <c r="M41" t="s">
        <v>55</v>
      </c>
      <c r="N41" t="s">
        <v>6</v>
      </c>
      <c r="O41">
        <v>1135.3499999999999</v>
      </c>
      <c r="P41" t="s">
        <v>6</v>
      </c>
      <c r="Q41">
        <v>716.47</v>
      </c>
      <c r="R41" t="s">
        <v>6</v>
      </c>
      <c r="S41">
        <v>635.6</v>
      </c>
      <c r="T41" t="s">
        <v>6</v>
      </c>
      <c r="U41">
        <v>1324.29</v>
      </c>
      <c r="V41" t="s">
        <v>6</v>
      </c>
      <c r="W41">
        <v>1258.42</v>
      </c>
      <c r="X41" t="s">
        <v>6</v>
      </c>
      <c r="Y41">
        <v>1334.97</v>
      </c>
      <c r="Z41" t="s">
        <v>6</v>
      </c>
      <c r="AA41">
        <v>1227.81</v>
      </c>
      <c r="AB41" t="s">
        <v>6</v>
      </c>
      <c r="AC41">
        <v>1783.31</v>
      </c>
      <c r="AD41" t="s">
        <v>6</v>
      </c>
      <c r="AE41">
        <v>896.58</v>
      </c>
      <c r="AF41" t="s">
        <v>6</v>
      </c>
      <c r="AG41">
        <v>1294.02</v>
      </c>
      <c r="AH41" t="s">
        <v>6</v>
      </c>
      <c r="AI41">
        <v>2367.62</v>
      </c>
      <c r="AJ41" t="s">
        <v>6</v>
      </c>
      <c r="AK41">
        <v>1905.7</v>
      </c>
      <c r="AL41" t="s">
        <v>6</v>
      </c>
      <c r="AM41">
        <v>2280.02</v>
      </c>
      <c r="AN41" t="s">
        <v>6</v>
      </c>
      <c r="AO41">
        <v>2581.9699999999998</v>
      </c>
      <c r="AP41" t="s">
        <v>6</v>
      </c>
      <c r="AQ41">
        <v>2147.38</v>
      </c>
      <c r="AR41" t="s">
        <v>6</v>
      </c>
      <c r="AS41">
        <v>2221.5500000000002</v>
      </c>
      <c r="AT41" t="s">
        <v>6</v>
      </c>
      <c r="AU41">
        <v>2192.6799999999998</v>
      </c>
      <c r="AV41" t="s">
        <v>6</v>
      </c>
      <c r="AW41">
        <v>2030.21</v>
      </c>
      <c r="AX41" t="s">
        <v>6</v>
      </c>
      <c r="AY41">
        <v>1913.71</v>
      </c>
      <c r="AZ41" t="s">
        <v>6</v>
      </c>
      <c r="BA41">
        <v>1850.24</v>
      </c>
      <c r="BB41" t="s">
        <v>6</v>
      </c>
      <c r="BC41">
        <v>1846.41</v>
      </c>
      <c r="BD41" t="s">
        <v>6</v>
      </c>
      <c r="BE41">
        <v>1670.41</v>
      </c>
      <c r="BF41" t="s">
        <v>6</v>
      </c>
      <c r="BG41">
        <v>1674.16</v>
      </c>
      <c r="BH41" t="s">
        <v>48</v>
      </c>
    </row>
    <row r="42" spans="1:60" x14ac:dyDescent="0.2">
      <c r="A42" t="s">
        <v>219</v>
      </c>
      <c r="B42" t="s">
        <v>14</v>
      </c>
      <c r="C42" t="s">
        <v>55</v>
      </c>
      <c r="D42" t="s">
        <v>6</v>
      </c>
      <c r="E42" t="s">
        <v>55</v>
      </c>
      <c r="F42" t="s">
        <v>6</v>
      </c>
      <c r="G42" t="s">
        <v>55</v>
      </c>
      <c r="H42" t="s">
        <v>6</v>
      </c>
      <c r="I42" t="s">
        <v>55</v>
      </c>
      <c r="J42" t="s">
        <v>6</v>
      </c>
      <c r="K42" t="s">
        <v>55</v>
      </c>
      <c r="L42" t="s">
        <v>6</v>
      </c>
      <c r="M42" t="s">
        <v>55</v>
      </c>
      <c r="N42" t="s">
        <v>6</v>
      </c>
      <c r="O42">
        <v>81.069999999999993</v>
      </c>
      <c r="P42" t="s">
        <v>6</v>
      </c>
      <c r="Q42">
        <v>77.319999999999993</v>
      </c>
      <c r="R42" t="s">
        <v>6</v>
      </c>
      <c r="S42">
        <v>73.5</v>
      </c>
      <c r="T42" t="s">
        <v>6</v>
      </c>
      <c r="U42">
        <v>71.34</v>
      </c>
      <c r="V42" t="s">
        <v>6</v>
      </c>
      <c r="W42">
        <v>70.099999999999994</v>
      </c>
      <c r="X42" t="s">
        <v>6</v>
      </c>
      <c r="Y42">
        <v>69.44</v>
      </c>
      <c r="Z42" t="s">
        <v>6</v>
      </c>
      <c r="AA42">
        <v>70.42</v>
      </c>
      <c r="AB42" t="s">
        <v>6</v>
      </c>
      <c r="AC42">
        <v>64.75</v>
      </c>
      <c r="AD42" t="s">
        <v>6</v>
      </c>
      <c r="AE42">
        <v>73.59</v>
      </c>
      <c r="AF42" t="s">
        <v>6</v>
      </c>
      <c r="AG42">
        <v>79.36</v>
      </c>
      <c r="AH42" t="s">
        <v>6</v>
      </c>
      <c r="AI42">
        <v>69.77</v>
      </c>
      <c r="AJ42" t="s">
        <v>6</v>
      </c>
      <c r="AK42">
        <v>65.8</v>
      </c>
      <c r="AL42" t="s">
        <v>6</v>
      </c>
      <c r="AM42">
        <v>66.14</v>
      </c>
      <c r="AN42" t="s">
        <v>6</v>
      </c>
      <c r="AO42">
        <v>65.16</v>
      </c>
      <c r="AP42" t="s">
        <v>6</v>
      </c>
      <c r="AQ42">
        <v>78.55</v>
      </c>
      <c r="AR42" t="s">
        <v>6</v>
      </c>
      <c r="AS42">
        <v>56.16</v>
      </c>
      <c r="AT42" t="s">
        <v>6</v>
      </c>
      <c r="AU42">
        <v>51.12</v>
      </c>
      <c r="AV42" t="s">
        <v>6</v>
      </c>
      <c r="AW42">
        <v>69.59</v>
      </c>
      <c r="AX42" t="s">
        <v>6</v>
      </c>
      <c r="AY42">
        <v>68.900000000000006</v>
      </c>
      <c r="AZ42" t="s">
        <v>6</v>
      </c>
      <c r="BA42">
        <v>62.79</v>
      </c>
      <c r="BB42" t="s">
        <v>6</v>
      </c>
      <c r="BC42">
        <v>57.09</v>
      </c>
      <c r="BD42" t="s">
        <v>6</v>
      </c>
      <c r="BE42">
        <v>51.23</v>
      </c>
      <c r="BF42" t="s">
        <v>6</v>
      </c>
      <c r="BG42">
        <v>52.83</v>
      </c>
      <c r="BH42" t="s">
        <v>48</v>
      </c>
    </row>
    <row r="43" spans="1:60" x14ac:dyDescent="0.2">
      <c r="A43" t="s">
        <v>220</v>
      </c>
      <c r="B43" t="s">
        <v>33</v>
      </c>
      <c r="C43" t="s">
        <v>55</v>
      </c>
      <c r="D43" t="s">
        <v>6</v>
      </c>
      <c r="E43" t="s">
        <v>55</v>
      </c>
      <c r="F43" t="s">
        <v>6</v>
      </c>
      <c r="G43" t="s">
        <v>55</v>
      </c>
      <c r="H43" t="s">
        <v>6</v>
      </c>
      <c r="I43" t="s">
        <v>55</v>
      </c>
      <c r="J43" t="s">
        <v>6</v>
      </c>
      <c r="K43" t="s">
        <v>55</v>
      </c>
      <c r="L43" t="s">
        <v>6</v>
      </c>
      <c r="M43" t="s">
        <v>55</v>
      </c>
      <c r="N43" t="s">
        <v>6</v>
      </c>
      <c r="O43">
        <v>4501.03</v>
      </c>
      <c r="P43" t="s">
        <v>6</v>
      </c>
      <c r="Q43">
        <v>3341.35</v>
      </c>
      <c r="R43" t="s">
        <v>6</v>
      </c>
      <c r="S43">
        <v>3568.09</v>
      </c>
      <c r="T43" t="s">
        <v>6</v>
      </c>
      <c r="U43">
        <v>2826.12</v>
      </c>
      <c r="V43" t="s">
        <v>6</v>
      </c>
      <c r="W43">
        <v>3030.33</v>
      </c>
      <c r="X43" t="s">
        <v>6</v>
      </c>
      <c r="Y43">
        <v>4222.33</v>
      </c>
      <c r="Z43" t="s">
        <v>6</v>
      </c>
      <c r="AA43">
        <v>3609.49</v>
      </c>
      <c r="AB43" t="s">
        <v>6</v>
      </c>
      <c r="AC43">
        <v>2506.1799999999998</v>
      </c>
      <c r="AD43" t="s">
        <v>6</v>
      </c>
      <c r="AE43">
        <v>1384.6</v>
      </c>
      <c r="AF43" t="s">
        <v>6</v>
      </c>
      <c r="AG43">
        <v>3094.24</v>
      </c>
      <c r="AH43" t="s">
        <v>6</v>
      </c>
      <c r="AI43">
        <v>1786.26</v>
      </c>
      <c r="AJ43" t="s">
        <v>6</v>
      </c>
      <c r="AK43">
        <v>2260.7199999999998</v>
      </c>
      <c r="AL43" t="s">
        <v>6</v>
      </c>
      <c r="AM43">
        <v>3066.96</v>
      </c>
      <c r="AN43" t="s">
        <v>6</v>
      </c>
      <c r="AO43">
        <v>2750.1</v>
      </c>
      <c r="AP43" t="s">
        <v>6</v>
      </c>
      <c r="AQ43">
        <v>2939.16</v>
      </c>
      <c r="AR43" t="s">
        <v>6</v>
      </c>
      <c r="AS43">
        <v>3103.52</v>
      </c>
      <c r="AT43" t="s">
        <v>6</v>
      </c>
      <c r="AU43">
        <v>4025.97</v>
      </c>
      <c r="AV43" t="s">
        <v>6</v>
      </c>
      <c r="AW43">
        <v>2856.1</v>
      </c>
      <c r="AX43" t="s">
        <v>6</v>
      </c>
      <c r="AY43">
        <v>3007.19</v>
      </c>
      <c r="AZ43" t="s">
        <v>6</v>
      </c>
      <c r="BA43">
        <v>2518.0500000000002</v>
      </c>
      <c r="BB43" t="s">
        <v>6</v>
      </c>
      <c r="BC43">
        <v>2762.81</v>
      </c>
      <c r="BD43" t="s">
        <v>6</v>
      </c>
      <c r="BE43">
        <v>2874.32</v>
      </c>
      <c r="BF43" t="s">
        <v>6</v>
      </c>
      <c r="BG43">
        <v>3061.95</v>
      </c>
      <c r="BH43" t="s">
        <v>48</v>
      </c>
    </row>
    <row r="44" spans="1:60" x14ac:dyDescent="0.2">
      <c r="A44" t="s">
        <v>221</v>
      </c>
      <c r="B44" t="s">
        <v>32</v>
      </c>
      <c r="C44" t="s">
        <v>55</v>
      </c>
      <c r="D44" t="s">
        <v>6</v>
      </c>
      <c r="E44" t="s">
        <v>55</v>
      </c>
      <c r="F44" t="s">
        <v>6</v>
      </c>
      <c r="G44" t="s">
        <v>55</v>
      </c>
      <c r="H44" t="s">
        <v>6</v>
      </c>
      <c r="I44" t="s">
        <v>55</v>
      </c>
      <c r="J44" t="s">
        <v>6</v>
      </c>
      <c r="K44" t="s">
        <v>55</v>
      </c>
      <c r="L44" t="s">
        <v>6</v>
      </c>
      <c r="M44" t="s">
        <v>55</v>
      </c>
      <c r="N44" t="s">
        <v>6</v>
      </c>
      <c r="O44">
        <v>2597.06</v>
      </c>
      <c r="P44" t="s">
        <v>6</v>
      </c>
      <c r="Q44">
        <v>2339.12</v>
      </c>
      <c r="R44" t="s">
        <v>6</v>
      </c>
      <c r="S44">
        <v>2238.85</v>
      </c>
      <c r="T44" t="s">
        <v>6</v>
      </c>
      <c r="U44">
        <v>2355.11</v>
      </c>
      <c r="V44" t="s">
        <v>6</v>
      </c>
      <c r="W44">
        <v>2236.1</v>
      </c>
      <c r="X44" t="s">
        <v>6</v>
      </c>
      <c r="Y44">
        <v>2423.08</v>
      </c>
      <c r="Z44" t="s">
        <v>6</v>
      </c>
      <c r="AA44">
        <v>2652.87</v>
      </c>
      <c r="AB44" t="s">
        <v>6</v>
      </c>
      <c r="AC44">
        <v>2517.12</v>
      </c>
      <c r="AD44" t="s">
        <v>6</v>
      </c>
      <c r="AE44">
        <v>1871.46</v>
      </c>
      <c r="AF44" t="s">
        <v>6</v>
      </c>
      <c r="AG44">
        <v>2216.62</v>
      </c>
      <c r="AH44" t="s">
        <v>6</v>
      </c>
      <c r="AI44">
        <v>2550.11</v>
      </c>
      <c r="AJ44" t="s">
        <v>6</v>
      </c>
      <c r="AK44">
        <v>2356.15</v>
      </c>
      <c r="AL44" t="s">
        <v>6</v>
      </c>
      <c r="AM44">
        <v>2011.45</v>
      </c>
      <c r="AN44" t="s">
        <v>6</v>
      </c>
      <c r="AO44">
        <v>1782.52</v>
      </c>
      <c r="AP44" t="s">
        <v>6</v>
      </c>
      <c r="AQ44">
        <v>1634.97</v>
      </c>
      <c r="AR44" t="s">
        <v>6</v>
      </c>
      <c r="AS44">
        <v>1845.75</v>
      </c>
      <c r="AT44" t="s">
        <v>6</v>
      </c>
      <c r="AU44">
        <v>2123.6999999999998</v>
      </c>
      <c r="AV44" t="s">
        <v>6</v>
      </c>
      <c r="AW44">
        <v>1883.43</v>
      </c>
      <c r="AX44" t="s">
        <v>6</v>
      </c>
      <c r="AY44">
        <v>1717.3</v>
      </c>
      <c r="AZ44" t="s">
        <v>6</v>
      </c>
      <c r="BA44">
        <v>1747.38</v>
      </c>
      <c r="BB44" t="s">
        <v>6</v>
      </c>
      <c r="BC44">
        <v>1860.05</v>
      </c>
      <c r="BD44" t="s">
        <v>6</v>
      </c>
      <c r="BE44">
        <v>2401.27</v>
      </c>
      <c r="BF44" t="s">
        <v>6</v>
      </c>
      <c r="BG44">
        <v>1721.11</v>
      </c>
      <c r="BH44" t="s">
        <v>48</v>
      </c>
    </row>
    <row r="45" spans="1:60" x14ac:dyDescent="0.2">
      <c r="A45" t="s">
        <v>222</v>
      </c>
      <c r="B45" t="s">
        <v>13</v>
      </c>
      <c r="C45" t="s">
        <v>55</v>
      </c>
      <c r="D45" t="s">
        <v>6</v>
      </c>
      <c r="E45" t="s">
        <v>55</v>
      </c>
      <c r="F45" t="s">
        <v>6</v>
      </c>
      <c r="G45" t="s">
        <v>55</v>
      </c>
      <c r="H45" t="s">
        <v>6</v>
      </c>
      <c r="I45" t="s">
        <v>55</v>
      </c>
      <c r="J45" t="s">
        <v>6</v>
      </c>
      <c r="K45" t="s">
        <v>55</v>
      </c>
      <c r="L45" t="s">
        <v>6</v>
      </c>
      <c r="M45" t="s">
        <v>55</v>
      </c>
      <c r="N45" t="s">
        <v>6</v>
      </c>
      <c r="O45">
        <v>3709.26</v>
      </c>
      <c r="P45" t="s">
        <v>6</v>
      </c>
      <c r="Q45">
        <v>2893.56</v>
      </c>
      <c r="R45" t="s">
        <v>6</v>
      </c>
      <c r="S45">
        <v>2618.75</v>
      </c>
      <c r="T45" t="s">
        <v>6</v>
      </c>
      <c r="U45">
        <v>6069.03</v>
      </c>
      <c r="V45" t="s">
        <v>6</v>
      </c>
      <c r="W45">
        <v>5453.36</v>
      </c>
      <c r="X45" t="s">
        <v>6</v>
      </c>
      <c r="Y45">
        <v>6102.44</v>
      </c>
      <c r="Z45" t="s">
        <v>6</v>
      </c>
      <c r="AA45">
        <v>7532.15</v>
      </c>
      <c r="AB45" t="s">
        <v>6</v>
      </c>
      <c r="AC45">
        <v>6408.47</v>
      </c>
      <c r="AD45" t="s">
        <v>6</v>
      </c>
      <c r="AE45">
        <v>7191.45</v>
      </c>
      <c r="AF45" t="s">
        <v>6</v>
      </c>
      <c r="AG45">
        <v>8434.89</v>
      </c>
      <c r="AH45" t="s">
        <v>6</v>
      </c>
      <c r="AI45">
        <v>9793.5</v>
      </c>
      <c r="AJ45" t="s">
        <v>6</v>
      </c>
      <c r="AK45">
        <v>9047.77</v>
      </c>
      <c r="AL45" t="s">
        <v>6</v>
      </c>
      <c r="AM45">
        <v>9903.0300000000007</v>
      </c>
      <c r="AN45" t="s">
        <v>6</v>
      </c>
      <c r="AO45">
        <v>7963.89</v>
      </c>
      <c r="AP45" t="s">
        <v>6</v>
      </c>
      <c r="AQ45">
        <v>7984.31</v>
      </c>
      <c r="AR45" t="s">
        <v>6</v>
      </c>
      <c r="AS45">
        <v>8626.6299999999992</v>
      </c>
      <c r="AT45" t="s">
        <v>6</v>
      </c>
      <c r="AU45">
        <v>9374.9699999999993</v>
      </c>
      <c r="AV45" t="s">
        <v>6</v>
      </c>
      <c r="AW45">
        <v>8849.6</v>
      </c>
      <c r="AX45" t="s">
        <v>6</v>
      </c>
      <c r="AY45">
        <v>9357.91</v>
      </c>
      <c r="AZ45" t="s">
        <v>6</v>
      </c>
      <c r="BA45">
        <v>9641.68</v>
      </c>
      <c r="BB45" t="s">
        <v>6</v>
      </c>
      <c r="BC45">
        <v>9088.7000000000007</v>
      </c>
      <c r="BD45" t="s">
        <v>6</v>
      </c>
      <c r="BE45">
        <v>11667.82</v>
      </c>
      <c r="BF45" t="s">
        <v>6</v>
      </c>
      <c r="BG45">
        <v>10075.26</v>
      </c>
      <c r="BH45" t="s">
        <v>48</v>
      </c>
    </row>
    <row r="46" spans="1:60" x14ac:dyDescent="0.2">
      <c r="A46" t="s">
        <v>223</v>
      </c>
      <c r="B46" t="s">
        <v>31</v>
      </c>
      <c r="C46" t="s">
        <v>55</v>
      </c>
      <c r="D46" t="s">
        <v>6</v>
      </c>
      <c r="E46" t="s">
        <v>55</v>
      </c>
      <c r="F46" t="s">
        <v>6</v>
      </c>
      <c r="G46" t="s">
        <v>55</v>
      </c>
      <c r="H46" t="s">
        <v>6</v>
      </c>
      <c r="I46" t="s">
        <v>55</v>
      </c>
      <c r="J46" t="s">
        <v>6</v>
      </c>
      <c r="K46" t="s">
        <v>55</v>
      </c>
      <c r="L46" t="s">
        <v>6</v>
      </c>
      <c r="M46" t="s">
        <v>55</v>
      </c>
      <c r="N46" t="s">
        <v>6</v>
      </c>
      <c r="O46">
        <v>2752.94</v>
      </c>
      <c r="P46" t="s">
        <v>6</v>
      </c>
      <c r="Q46">
        <v>2364.5700000000002</v>
      </c>
      <c r="R46" t="s">
        <v>6</v>
      </c>
      <c r="S46">
        <v>2272.04</v>
      </c>
      <c r="T46" t="s">
        <v>6</v>
      </c>
      <c r="U46">
        <v>2551.65</v>
      </c>
      <c r="V46" t="s">
        <v>6</v>
      </c>
      <c r="W46">
        <v>2053.66</v>
      </c>
      <c r="X46" t="s">
        <v>6</v>
      </c>
      <c r="Y46">
        <v>1991.43</v>
      </c>
      <c r="Z46" t="s">
        <v>6</v>
      </c>
      <c r="AA46">
        <v>1736.57</v>
      </c>
      <c r="AB46" t="s">
        <v>6</v>
      </c>
      <c r="AC46">
        <v>1910.53</v>
      </c>
      <c r="AD46" t="s">
        <v>6</v>
      </c>
      <c r="AE46">
        <v>1557.41</v>
      </c>
      <c r="AF46" t="s">
        <v>6</v>
      </c>
      <c r="AG46">
        <v>1753.03</v>
      </c>
      <c r="AH46" t="s">
        <v>6</v>
      </c>
      <c r="AI46">
        <v>1298.4100000000001</v>
      </c>
      <c r="AJ46" t="s">
        <v>6</v>
      </c>
      <c r="AK46">
        <v>1511.43</v>
      </c>
      <c r="AL46" t="s">
        <v>6</v>
      </c>
      <c r="AM46">
        <v>1729.75</v>
      </c>
      <c r="AN46" t="s">
        <v>6</v>
      </c>
      <c r="AO46">
        <v>1581.93</v>
      </c>
      <c r="AP46" t="s">
        <v>6</v>
      </c>
      <c r="AQ46">
        <v>1725.66</v>
      </c>
      <c r="AR46" t="s">
        <v>6</v>
      </c>
      <c r="AS46">
        <v>1795.27</v>
      </c>
      <c r="AT46" t="s">
        <v>6</v>
      </c>
      <c r="AU46">
        <v>1709.83</v>
      </c>
      <c r="AV46" t="s">
        <v>6</v>
      </c>
      <c r="AW46">
        <v>1645.24</v>
      </c>
      <c r="AX46" t="s">
        <v>6</v>
      </c>
      <c r="AY46">
        <v>1809.16</v>
      </c>
      <c r="AZ46" t="s">
        <v>6</v>
      </c>
      <c r="BA46">
        <v>1873.59</v>
      </c>
      <c r="BB46" t="s">
        <v>6</v>
      </c>
      <c r="BC46">
        <v>2118.13</v>
      </c>
      <c r="BD46" t="s">
        <v>6</v>
      </c>
      <c r="BE46">
        <v>1676.52</v>
      </c>
      <c r="BF46" t="s">
        <v>6</v>
      </c>
      <c r="BG46">
        <v>1853.36</v>
      </c>
      <c r="BH46" t="s">
        <v>48</v>
      </c>
    </row>
    <row r="47" spans="1:60" x14ac:dyDescent="0.2">
      <c r="A47" t="s">
        <v>224</v>
      </c>
      <c r="B47" t="s">
        <v>12</v>
      </c>
      <c r="C47" t="s">
        <v>55</v>
      </c>
      <c r="D47" t="s">
        <v>6</v>
      </c>
      <c r="E47" t="s">
        <v>55</v>
      </c>
      <c r="F47" t="s">
        <v>6</v>
      </c>
      <c r="G47" t="s">
        <v>55</v>
      </c>
      <c r="H47" t="s">
        <v>6</v>
      </c>
      <c r="I47" t="s">
        <v>55</v>
      </c>
      <c r="J47" t="s">
        <v>6</v>
      </c>
      <c r="K47" t="s">
        <v>55</v>
      </c>
      <c r="L47" t="s">
        <v>6</v>
      </c>
      <c r="M47" t="s">
        <v>55</v>
      </c>
      <c r="N47" t="s">
        <v>6</v>
      </c>
      <c r="O47">
        <v>8792.27</v>
      </c>
      <c r="P47" t="s">
        <v>6</v>
      </c>
      <c r="Q47">
        <v>6932.32</v>
      </c>
      <c r="R47" t="s">
        <v>6</v>
      </c>
      <c r="S47">
        <v>7801.67</v>
      </c>
      <c r="T47" t="s">
        <v>6</v>
      </c>
      <c r="U47">
        <v>10145.76</v>
      </c>
      <c r="V47" t="s">
        <v>6</v>
      </c>
      <c r="W47">
        <v>5459.8</v>
      </c>
      <c r="X47" t="s">
        <v>6</v>
      </c>
      <c r="Y47">
        <v>5124.72</v>
      </c>
      <c r="Z47" t="s">
        <v>6</v>
      </c>
      <c r="AA47">
        <v>2874.81</v>
      </c>
      <c r="AB47" t="s">
        <v>6</v>
      </c>
      <c r="AC47">
        <v>4723.41</v>
      </c>
      <c r="AD47" t="s">
        <v>6</v>
      </c>
      <c r="AE47">
        <v>3366.05</v>
      </c>
      <c r="AF47" t="s">
        <v>6</v>
      </c>
      <c r="AG47">
        <v>5044.12</v>
      </c>
      <c r="AH47" t="s">
        <v>6</v>
      </c>
      <c r="AI47">
        <v>6130.92</v>
      </c>
      <c r="AJ47" t="s">
        <v>6</v>
      </c>
      <c r="AK47">
        <v>4447.76</v>
      </c>
      <c r="AL47" t="s">
        <v>6</v>
      </c>
      <c r="AM47">
        <v>5506.58</v>
      </c>
      <c r="AN47" t="s">
        <v>6</v>
      </c>
      <c r="AO47">
        <v>5464.01</v>
      </c>
      <c r="AP47" t="s">
        <v>6</v>
      </c>
      <c r="AQ47">
        <v>4661.3100000000004</v>
      </c>
      <c r="AR47" t="s">
        <v>6</v>
      </c>
      <c r="AS47">
        <v>5712.03</v>
      </c>
      <c r="AT47" t="s">
        <v>6</v>
      </c>
      <c r="AU47">
        <v>6108.57</v>
      </c>
      <c r="AV47" t="s">
        <v>6</v>
      </c>
      <c r="AW47">
        <v>6050.55</v>
      </c>
      <c r="AX47" t="s">
        <v>6</v>
      </c>
      <c r="AY47">
        <v>5976.47</v>
      </c>
      <c r="AZ47" t="s">
        <v>6</v>
      </c>
      <c r="BA47">
        <v>5105.5200000000004</v>
      </c>
      <c r="BB47" t="s">
        <v>6</v>
      </c>
      <c r="BC47">
        <v>6035.66</v>
      </c>
      <c r="BD47" t="s">
        <v>6</v>
      </c>
      <c r="BE47">
        <v>4330.2700000000004</v>
      </c>
      <c r="BF47" t="s">
        <v>6</v>
      </c>
      <c r="BG47">
        <v>4754.9799999999996</v>
      </c>
      <c r="BH47" t="s">
        <v>48</v>
      </c>
    </row>
    <row r="48" spans="1:60" x14ac:dyDescent="0.2">
      <c r="A48" t="s">
        <v>225</v>
      </c>
      <c r="B48" t="s">
        <v>11</v>
      </c>
      <c r="C48" t="s">
        <v>55</v>
      </c>
      <c r="D48" t="s">
        <v>6</v>
      </c>
      <c r="E48" t="s">
        <v>55</v>
      </c>
      <c r="F48" t="s">
        <v>6</v>
      </c>
      <c r="G48" t="s">
        <v>55</v>
      </c>
      <c r="H48" t="s">
        <v>6</v>
      </c>
      <c r="I48" t="s">
        <v>55</v>
      </c>
      <c r="J48" t="s">
        <v>6</v>
      </c>
      <c r="K48" t="s">
        <v>55</v>
      </c>
      <c r="L48" t="s">
        <v>6</v>
      </c>
      <c r="M48" t="s">
        <v>55</v>
      </c>
      <c r="N48" t="s">
        <v>6</v>
      </c>
      <c r="O48">
        <v>220.28</v>
      </c>
      <c r="P48" t="s">
        <v>6</v>
      </c>
      <c r="Q48">
        <v>335.91</v>
      </c>
      <c r="R48" t="s">
        <v>6</v>
      </c>
      <c r="S48">
        <v>194.71</v>
      </c>
      <c r="T48" t="s">
        <v>6</v>
      </c>
      <c r="U48">
        <v>329.66</v>
      </c>
      <c r="V48" t="s">
        <v>6</v>
      </c>
      <c r="W48">
        <v>335.13</v>
      </c>
      <c r="X48" t="s">
        <v>6</v>
      </c>
      <c r="Y48">
        <v>322.39</v>
      </c>
      <c r="Z48" t="s">
        <v>6</v>
      </c>
      <c r="AA48">
        <v>353.35</v>
      </c>
      <c r="AB48" t="s">
        <v>6</v>
      </c>
      <c r="AC48">
        <v>296.05</v>
      </c>
      <c r="AD48" t="s">
        <v>6</v>
      </c>
      <c r="AE48">
        <v>274.37</v>
      </c>
      <c r="AF48" t="s">
        <v>6</v>
      </c>
      <c r="AG48">
        <v>301.14</v>
      </c>
      <c r="AH48" t="s">
        <v>6</v>
      </c>
      <c r="AI48">
        <v>370.1</v>
      </c>
      <c r="AJ48" t="s">
        <v>6</v>
      </c>
      <c r="AK48">
        <v>292.17</v>
      </c>
      <c r="AL48" t="s">
        <v>6</v>
      </c>
      <c r="AM48">
        <v>309.94</v>
      </c>
      <c r="AN48" t="s">
        <v>6</v>
      </c>
      <c r="AO48">
        <v>350.75</v>
      </c>
      <c r="AP48" t="s">
        <v>6</v>
      </c>
      <c r="AQ48">
        <v>399.11</v>
      </c>
      <c r="AR48" t="s">
        <v>6</v>
      </c>
      <c r="AS48">
        <v>339.3</v>
      </c>
      <c r="AT48" t="s">
        <v>6</v>
      </c>
      <c r="AU48">
        <v>302.13</v>
      </c>
      <c r="AV48" t="s">
        <v>6</v>
      </c>
      <c r="AW48">
        <v>457.3</v>
      </c>
      <c r="AX48" t="s">
        <v>6</v>
      </c>
      <c r="AY48">
        <v>390.91</v>
      </c>
      <c r="AZ48" t="s">
        <v>6</v>
      </c>
      <c r="BA48">
        <v>444.68</v>
      </c>
      <c r="BB48" t="s">
        <v>6</v>
      </c>
      <c r="BC48">
        <v>292.73</v>
      </c>
      <c r="BD48" t="s">
        <v>6</v>
      </c>
      <c r="BE48">
        <v>345.33</v>
      </c>
      <c r="BF48" t="s">
        <v>6</v>
      </c>
      <c r="BG48">
        <v>337.04</v>
      </c>
      <c r="BH48" t="s">
        <v>48</v>
      </c>
    </row>
    <row r="49" spans="1:60" x14ac:dyDescent="0.2">
      <c r="A49" t="s">
        <v>226</v>
      </c>
      <c r="B49" t="s">
        <v>8</v>
      </c>
      <c r="C49" t="s">
        <v>55</v>
      </c>
      <c r="D49" t="s">
        <v>6</v>
      </c>
      <c r="E49" t="s">
        <v>55</v>
      </c>
      <c r="F49" t="s">
        <v>6</v>
      </c>
      <c r="G49" t="s">
        <v>55</v>
      </c>
      <c r="H49" t="s">
        <v>6</v>
      </c>
      <c r="I49" t="s">
        <v>55</v>
      </c>
      <c r="J49" t="s">
        <v>6</v>
      </c>
      <c r="K49" t="s">
        <v>55</v>
      </c>
      <c r="L49" t="s">
        <v>6</v>
      </c>
      <c r="M49" t="s">
        <v>55</v>
      </c>
      <c r="N49" t="s">
        <v>6</v>
      </c>
      <c r="O49">
        <v>84.76</v>
      </c>
      <c r="P49" t="s">
        <v>6</v>
      </c>
      <c r="Q49">
        <v>98.25</v>
      </c>
      <c r="R49" t="s">
        <v>6</v>
      </c>
      <c r="S49">
        <v>-47.37</v>
      </c>
      <c r="T49" t="s">
        <v>6</v>
      </c>
      <c r="U49">
        <v>101.36</v>
      </c>
      <c r="V49" t="s">
        <v>6</v>
      </c>
      <c r="W49">
        <v>30.79</v>
      </c>
      <c r="X49" t="s">
        <v>6</v>
      </c>
      <c r="Y49">
        <v>93.97</v>
      </c>
      <c r="Z49" t="s">
        <v>6</v>
      </c>
      <c r="AA49">
        <v>124.12</v>
      </c>
      <c r="AB49" t="s">
        <v>6</v>
      </c>
      <c r="AC49">
        <v>168.76</v>
      </c>
      <c r="AD49" t="s">
        <v>6</v>
      </c>
      <c r="AE49">
        <v>-23.5</v>
      </c>
      <c r="AF49" t="s">
        <v>6</v>
      </c>
      <c r="AG49">
        <v>-15.62</v>
      </c>
      <c r="AH49" t="s">
        <v>6</v>
      </c>
      <c r="AI49">
        <v>68.400000000000006</v>
      </c>
      <c r="AJ49" t="s">
        <v>6</v>
      </c>
      <c r="AK49">
        <v>114.81</v>
      </c>
      <c r="AL49" t="s">
        <v>6</v>
      </c>
      <c r="AM49">
        <v>40.68</v>
      </c>
      <c r="AN49" t="s">
        <v>6</v>
      </c>
      <c r="AO49">
        <v>89.16</v>
      </c>
      <c r="AP49" t="s">
        <v>6</v>
      </c>
      <c r="AQ49">
        <v>27.16</v>
      </c>
      <c r="AR49" t="s">
        <v>6</v>
      </c>
      <c r="AS49">
        <v>142.03</v>
      </c>
      <c r="AT49" t="s">
        <v>6</v>
      </c>
      <c r="AU49">
        <v>169.12</v>
      </c>
      <c r="AV49" t="s">
        <v>6</v>
      </c>
      <c r="AW49">
        <v>143.49</v>
      </c>
      <c r="AX49" t="s">
        <v>6</v>
      </c>
      <c r="AY49">
        <v>120.7</v>
      </c>
      <c r="AZ49" t="s">
        <v>6</v>
      </c>
      <c r="BA49">
        <v>171.78</v>
      </c>
      <c r="BB49" t="s">
        <v>6</v>
      </c>
      <c r="BC49">
        <v>183.37</v>
      </c>
      <c r="BD49" t="s">
        <v>6</v>
      </c>
      <c r="BE49">
        <v>269.89999999999998</v>
      </c>
      <c r="BF49" t="s">
        <v>6</v>
      </c>
      <c r="BG49">
        <v>153.49</v>
      </c>
      <c r="BH49" t="s">
        <v>48</v>
      </c>
    </row>
    <row r="50" spans="1:60" x14ac:dyDescent="0.2">
      <c r="A50" t="s">
        <v>227</v>
      </c>
      <c r="B50" t="s">
        <v>30</v>
      </c>
      <c r="C50" t="s">
        <v>55</v>
      </c>
      <c r="D50" t="s">
        <v>6</v>
      </c>
      <c r="E50" t="s">
        <v>55</v>
      </c>
      <c r="F50" t="s">
        <v>6</v>
      </c>
      <c r="G50" t="s">
        <v>55</v>
      </c>
      <c r="H50" t="s">
        <v>6</v>
      </c>
      <c r="I50" t="s">
        <v>55</v>
      </c>
      <c r="J50" t="s">
        <v>6</v>
      </c>
      <c r="K50" t="s">
        <v>55</v>
      </c>
      <c r="L50" t="s">
        <v>6</v>
      </c>
      <c r="M50" t="s">
        <v>55</v>
      </c>
      <c r="N50" t="s">
        <v>6</v>
      </c>
      <c r="O50">
        <v>1735.82</v>
      </c>
      <c r="P50" t="s">
        <v>6</v>
      </c>
      <c r="Q50">
        <v>1618.34</v>
      </c>
      <c r="R50" t="s">
        <v>6</v>
      </c>
      <c r="S50">
        <v>1517.22</v>
      </c>
      <c r="T50" t="s">
        <v>6</v>
      </c>
      <c r="U50">
        <v>1391.57</v>
      </c>
      <c r="V50" t="s">
        <v>6</v>
      </c>
      <c r="W50">
        <v>1443.35</v>
      </c>
      <c r="X50" t="s">
        <v>6</v>
      </c>
      <c r="Y50">
        <v>1307.56</v>
      </c>
      <c r="Z50" t="s">
        <v>6</v>
      </c>
      <c r="AA50">
        <v>1558.77</v>
      </c>
      <c r="AB50" t="s">
        <v>6</v>
      </c>
      <c r="AC50">
        <v>1270.81</v>
      </c>
      <c r="AD50" t="s">
        <v>6</v>
      </c>
      <c r="AE50">
        <v>1553.33</v>
      </c>
      <c r="AF50" t="s">
        <v>6</v>
      </c>
      <c r="AG50">
        <v>1644.4</v>
      </c>
      <c r="AH50" t="s">
        <v>6</v>
      </c>
      <c r="AI50">
        <v>1231.8699999999999</v>
      </c>
      <c r="AJ50" t="s">
        <v>6</v>
      </c>
      <c r="AK50">
        <v>1208.7</v>
      </c>
      <c r="AL50" t="s">
        <v>6</v>
      </c>
      <c r="AM50">
        <v>1145.7</v>
      </c>
      <c r="AN50" t="s">
        <v>6</v>
      </c>
      <c r="AO50">
        <v>1047.08</v>
      </c>
      <c r="AP50" t="s">
        <v>6</v>
      </c>
      <c r="AQ50">
        <v>684.58</v>
      </c>
      <c r="AR50" t="s">
        <v>6</v>
      </c>
      <c r="AS50">
        <v>768.7</v>
      </c>
      <c r="AT50" t="s">
        <v>6</v>
      </c>
      <c r="AU50">
        <v>764.55</v>
      </c>
      <c r="AV50" t="s">
        <v>6</v>
      </c>
      <c r="AW50">
        <v>828.12</v>
      </c>
      <c r="AX50" t="s">
        <v>6</v>
      </c>
      <c r="AY50">
        <v>939.69</v>
      </c>
      <c r="AZ50" t="s">
        <v>6</v>
      </c>
      <c r="BA50">
        <v>1016.07</v>
      </c>
      <c r="BB50" t="s">
        <v>6</v>
      </c>
      <c r="BC50">
        <v>900.07</v>
      </c>
      <c r="BD50" t="s">
        <v>6</v>
      </c>
      <c r="BE50">
        <v>1225.96</v>
      </c>
      <c r="BF50" t="s">
        <v>6</v>
      </c>
      <c r="BG50">
        <v>902.69</v>
      </c>
      <c r="BH50" t="s">
        <v>48</v>
      </c>
    </row>
    <row r="51" spans="1:60" x14ac:dyDescent="0.2">
      <c r="A51" t="s">
        <v>228</v>
      </c>
      <c r="B51" t="s">
        <v>29</v>
      </c>
      <c r="C51" t="s">
        <v>55</v>
      </c>
      <c r="D51" t="s">
        <v>6</v>
      </c>
      <c r="E51" t="s">
        <v>55</v>
      </c>
      <c r="F51" t="s">
        <v>6</v>
      </c>
      <c r="G51" t="s">
        <v>55</v>
      </c>
      <c r="H51" t="s">
        <v>6</v>
      </c>
      <c r="I51" t="s">
        <v>55</v>
      </c>
      <c r="J51" t="s">
        <v>6</v>
      </c>
      <c r="K51" t="s">
        <v>55</v>
      </c>
      <c r="L51" t="s">
        <v>6</v>
      </c>
      <c r="M51" t="s">
        <v>55</v>
      </c>
      <c r="N51" t="s">
        <v>6</v>
      </c>
      <c r="O51">
        <v>796.94</v>
      </c>
      <c r="P51" t="s">
        <v>6</v>
      </c>
      <c r="Q51">
        <v>801.92</v>
      </c>
      <c r="R51" t="s">
        <v>6</v>
      </c>
      <c r="S51">
        <v>747.82</v>
      </c>
      <c r="T51" t="s">
        <v>6</v>
      </c>
      <c r="U51">
        <v>626.98</v>
      </c>
      <c r="V51" t="s">
        <v>6</v>
      </c>
      <c r="W51">
        <v>824.28</v>
      </c>
      <c r="X51" t="s">
        <v>6</v>
      </c>
      <c r="Y51">
        <v>1014.3</v>
      </c>
      <c r="Z51" t="s">
        <v>6</v>
      </c>
      <c r="AA51">
        <v>1194.77</v>
      </c>
      <c r="AB51" t="s">
        <v>6</v>
      </c>
      <c r="AC51">
        <v>972.85</v>
      </c>
      <c r="AD51" t="s">
        <v>6</v>
      </c>
      <c r="AE51">
        <v>580.21</v>
      </c>
      <c r="AF51" t="s">
        <v>6</v>
      </c>
      <c r="AG51">
        <v>956.75</v>
      </c>
      <c r="AH51" t="s">
        <v>6</v>
      </c>
      <c r="AI51">
        <v>845.33</v>
      </c>
      <c r="AJ51" t="s">
        <v>6</v>
      </c>
      <c r="AK51">
        <v>777.49</v>
      </c>
      <c r="AL51" t="s">
        <v>6</v>
      </c>
      <c r="AM51">
        <v>585.86</v>
      </c>
      <c r="AN51" t="s">
        <v>6</v>
      </c>
      <c r="AO51">
        <v>737.58</v>
      </c>
      <c r="AP51" t="s">
        <v>6</v>
      </c>
      <c r="AQ51">
        <v>883.48</v>
      </c>
      <c r="AR51" t="s">
        <v>6</v>
      </c>
      <c r="AS51">
        <v>701.69</v>
      </c>
      <c r="AT51" t="s">
        <v>6</v>
      </c>
      <c r="AU51">
        <v>922.19</v>
      </c>
      <c r="AV51" t="s">
        <v>6</v>
      </c>
      <c r="AW51">
        <v>600.23</v>
      </c>
      <c r="AX51" t="s">
        <v>6</v>
      </c>
      <c r="AY51">
        <v>789.69</v>
      </c>
      <c r="AZ51" t="s">
        <v>6</v>
      </c>
      <c r="BA51">
        <v>760.25</v>
      </c>
      <c r="BB51" t="s">
        <v>6</v>
      </c>
      <c r="BC51">
        <v>1114.21</v>
      </c>
      <c r="BD51" t="s">
        <v>6</v>
      </c>
      <c r="BE51">
        <v>1588.24</v>
      </c>
      <c r="BF51" t="s">
        <v>6</v>
      </c>
      <c r="BG51">
        <v>775.03</v>
      </c>
      <c r="BH51" t="s">
        <v>48</v>
      </c>
    </row>
    <row r="52" spans="1:60" x14ac:dyDescent="0.2">
      <c r="A52" t="s">
        <v>229</v>
      </c>
      <c r="B52" t="s">
        <v>64</v>
      </c>
      <c r="C52" t="s">
        <v>55</v>
      </c>
      <c r="D52" t="s">
        <v>6</v>
      </c>
      <c r="E52" t="s">
        <v>55</v>
      </c>
      <c r="F52" t="s">
        <v>6</v>
      </c>
      <c r="G52" t="s">
        <v>55</v>
      </c>
      <c r="H52" t="s">
        <v>6</v>
      </c>
      <c r="I52" t="s">
        <v>55</v>
      </c>
      <c r="J52" t="s">
        <v>6</v>
      </c>
      <c r="K52" t="s">
        <v>55</v>
      </c>
      <c r="L52" t="s">
        <v>6</v>
      </c>
      <c r="M52" t="s">
        <v>55</v>
      </c>
      <c r="N52" t="s">
        <v>6</v>
      </c>
      <c r="O52">
        <v>3577.11</v>
      </c>
      <c r="P52" t="s">
        <v>6</v>
      </c>
      <c r="Q52">
        <v>4341.29</v>
      </c>
      <c r="R52" t="s">
        <v>6</v>
      </c>
      <c r="S52">
        <v>5491.5</v>
      </c>
      <c r="T52" t="s">
        <v>6</v>
      </c>
      <c r="U52">
        <v>4874.8900000000003</v>
      </c>
      <c r="V52" t="s">
        <v>6</v>
      </c>
      <c r="W52">
        <v>4756.45</v>
      </c>
      <c r="X52" t="s">
        <v>6</v>
      </c>
      <c r="Y52">
        <v>4641.08</v>
      </c>
      <c r="Z52" t="s">
        <v>6</v>
      </c>
      <c r="AA52">
        <v>4857.4399999999996</v>
      </c>
      <c r="AB52" t="s">
        <v>6</v>
      </c>
      <c r="AC52">
        <v>7343.44</v>
      </c>
      <c r="AD52" t="s">
        <v>6</v>
      </c>
      <c r="AE52">
        <v>7576.04</v>
      </c>
      <c r="AF52" t="s">
        <v>6</v>
      </c>
      <c r="AG52">
        <v>7164.99</v>
      </c>
      <c r="AH52" t="s">
        <v>6</v>
      </c>
      <c r="AI52">
        <v>9052.16</v>
      </c>
      <c r="AJ52" t="s">
        <v>6</v>
      </c>
      <c r="AK52">
        <v>8355.9500000000007</v>
      </c>
      <c r="AL52" t="s">
        <v>6</v>
      </c>
      <c r="AM52">
        <v>9180.4500000000007</v>
      </c>
      <c r="AN52" t="s">
        <v>6</v>
      </c>
      <c r="AO52">
        <v>8918.9500000000007</v>
      </c>
      <c r="AP52" t="s">
        <v>6</v>
      </c>
      <c r="AQ52">
        <v>6809.07</v>
      </c>
      <c r="AR52" t="s">
        <v>6</v>
      </c>
      <c r="AS52">
        <v>6521.51</v>
      </c>
      <c r="AT52" t="s">
        <v>6</v>
      </c>
      <c r="AU52">
        <v>8968.2099999999991</v>
      </c>
      <c r="AV52" t="s">
        <v>6</v>
      </c>
      <c r="AW52">
        <v>7605.97</v>
      </c>
      <c r="AX52" t="s">
        <v>6</v>
      </c>
      <c r="AY52">
        <v>8103.76</v>
      </c>
      <c r="AZ52" t="s">
        <v>6</v>
      </c>
      <c r="BA52">
        <v>7850.51</v>
      </c>
      <c r="BB52" t="s">
        <v>48</v>
      </c>
      <c r="BC52" t="s">
        <v>55</v>
      </c>
      <c r="BD52" t="s">
        <v>6</v>
      </c>
      <c r="BE52" t="s">
        <v>55</v>
      </c>
      <c r="BF52" t="s">
        <v>6</v>
      </c>
      <c r="BG52" t="s">
        <v>55</v>
      </c>
      <c r="BH52" t="s">
        <v>6</v>
      </c>
    </row>
    <row r="54" spans="1:60" x14ac:dyDescent="0.2">
      <c r="A54" s="52" t="s">
        <v>258</v>
      </c>
      <c r="B54" s="52"/>
      <c r="C54" s="52"/>
      <c r="D54" s="52"/>
      <c r="E54" s="52"/>
      <c r="F54" s="52"/>
      <c r="G54" s="52"/>
      <c r="H54" s="52"/>
      <c r="I54" s="52"/>
      <c r="J54" s="52"/>
      <c r="K54" s="52"/>
    </row>
    <row r="55" spans="1:60" x14ac:dyDescent="0.2">
      <c r="A55" s="52" t="s">
        <v>136</v>
      </c>
      <c r="B55" s="52" t="s">
        <v>259</v>
      </c>
      <c r="C55" s="52"/>
      <c r="D55" s="52"/>
      <c r="E55" s="52"/>
      <c r="F55" s="52"/>
      <c r="G55" s="52"/>
      <c r="H55" s="52"/>
      <c r="I55" s="52"/>
      <c r="J55" s="52"/>
      <c r="K55" s="52"/>
    </row>
    <row r="56" spans="1:60" x14ac:dyDescent="0.2">
      <c r="A56" s="52" t="s">
        <v>134</v>
      </c>
      <c r="B56" s="52" t="s">
        <v>260</v>
      </c>
      <c r="C56" s="52"/>
      <c r="D56" s="52"/>
      <c r="E56" s="52"/>
      <c r="F56" s="52"/>
      <c r="G56" s="52"/>
      <c r="H56" s="52"/>
      <c r="I56" s="52"/>
      <c r="J56" s="52"/>
      <c r="K56" s="52"/>
    </row>
    <row r="57" spans="1:60" x14ac:dyDescent="0.2">
      <c r="A57" s="52"/>
      <c r="B57" s="52"/>
      <c r="C57" s="52"/>
      <c r="D57" s="52"/>
      <c r="E57" s="52"/>
      <c r="F57" s="52"/>
      <c r="G57" s="52"/>
      <c r="H57" s="52"/>
      <c r="I57" s="52"/>
      <c r="J57" s="52"/>
      <c r="K57" s="52"/>
    </row>
    <row r="58" spans="1:60" x14ac:dyDescent="0.2">
      <c r="A58" s="52" t="s">
        <v>233</v>
      </c>
      <c r="B58" s="52"/>
      <c r="C58" s="52" t="s">
        <v>234</v>
      </c>
      <c r="D58" s="52"/>
      <c r="E58" s="52"/>
      <c r="F58" s="52"/>
      <c r="G58" s="52"/>
      <c r="H58" s="52"/>
      <c r="I58" s="52"/>
      <c r="J58" s="52"/>
      <c r="K58" s="52"/>
    </row>
    <row r="59" spans="1:60" x14ac:dyDescent="0.2">
      <c r="A59" s="52" t="s">
        <v>235</v>
      </c>
      <c r="B59" s="52"/>
      <c r="C59" s="52" t="s">
        <v>261</v>
      </c>
      <c r="D59" s="52"/>
      <c r="E59" s="52"/>
      <c r="F59" s="52"/>
      <c r="G59" s="52"/>
      <c r="H59" s="52"/>
      <c r="I59" s="52"/>
      <c r="J59" s="52"/>
      <c r="K59" s="52"/>
    </row>
    <row r="61" spans="1:60" x14ac:dyDescent="0.2">
      <c r="A61" t="s">
        <v>126</v>
      </c>
      <c r="B61" t="s">
        <v>126</v>
      </c>
      <c r="C61" t="s">
        <v>105</v>
      </c>
      <c r="D61" t="s">
        <v>6</v>
      </c>
      <c r="E61" t="s">
        <v>104</v>
      </c>
      <c r="F61" t="s">
        <v>6</v>
      </c>
      <c r="G61" t="s">
        <v>103</v>
      </c>
      <c r="H61" t="s">
        <v>6</v>
      </c>
      <c r="I61" t="s">
        <v>102</v>
      </c>
      <c r="J61" t="s">
        <v>6</v>
      </c>
      <c r="K61" t="s">
        <v>101</v>
      </c>
      <c r="L61" t="s">
        <v>6</v>
      </c>
      <c r="M61" t="s">
        <v>100</v>
      </c>
      <c r="N61" t="s">
        <v>6</v>
      </c>
      <c r="O61" t="s">
        <v>99</v>
      </c>
      <c r="P61" t="s">
        <v>6</v>
      </c>
      <c r="Q61" t="s">
        <v>98</v>
      </c>
      <c r="R61" t="s">
        <v>6</v>
      </c>
      <c r="S61" t="s">
        <v>97</v>
      </c>
      <c r="T61" t="s">
        <v>6</v>
      </c>
      <c r="U61" t="s">
        <v>96</v>
      </c>
      <c r="V61" t="s">
        <v>6</v>
      </c>
      <c r="W61" t="s">
        <v>95</v>
      </c>
      <c r="X61" t="s">
        <v>6</v>
      </c>
      <c r="Y61" t="s">
        <v>94</v>
      </c>
      <c r="Z61" t="s">
        <v>6</v>
      </c>
      <c r="AA61" t="s">
        <v>93</v>
      </c>
      <c r="AB61" t="s">
        <v>6</v>
      </c>
      <c r="AC61" t="s">
        <v>92</v>
      </c>
      <c r="AD61" t="s">
        <v>6</v>
      </c>
      <c r="AE61" t="s">
        <v>91</v>
      </c>
      <c r="AF61" t="s">
        <v>6</v>
      </c>
      <c r="AG61" t="s">
        <v>90</v>
      </c>
      <c r="AH61" t="s">
        <v>6</v>
      </c>
      <c r="AI61" t="s">
        <v>89</v>
      </c>
      <c r="AJ61" t="s">
        <v>6</v>
      </c>
      <c r="AK61" t="s">
        <v>88</v>
      </c>
      <c r="AL61" t="s">
        <v>6</v>
      </c>
      <c r="AM61" t="s">
        <v>87</v>
      </c>
      <c r="AN61" t="s">
        <v>6</v>
      </c>
      <c r="AO61" t="s">
        <v>86</v>
      </c>
      <c r="AP61" t="s">
        <v>6</v>
      </c>
      <c r="AQ61" t="s">
        <v>85</v>
      </c>
      <c r="AR61" t="s">
        <v>6</v>
      </c>
      <c r="AS61" t="s">
        <v>84</v>
      </c>
      <c r="AT61" t="s">
        <v>6</v>
      </c>
      <c r="AU61" t="s">
        <v>83</v>
      </c>
      <c r="AV61" t="s">
        <v>6</v>
      </c>
      <c r="AW61" t="s">
        <v>82</v>
      </c>
      <c r="AX61" t="s">
        <v>6</v>
      </c>
      <c r="AY61" t="s">
        <v>81</v>
      </c>
      <c r="AZ61" t="s">
        <v>6</v>
      </c>
      <c r="BA61" t="s">
        <v>80</v>
      </c>
      <c r="BB61" t="s">
        <v>6</v>
      </c>
      <c r="BC61" t="s">
        <v>79</v>
      </c>
      <c r="BD61" t="s">
        <v>6</v>
      </c>
      <c r="BE61" t="s">
        <v>78</v>
      </c>
      <c r="BF61" t="s">
        <v>6</v>
      </c>
      <c r="BG61" t="s">
        <v>77</v>
      </c>
      <c r="BH61" t="s">
        <v>6</v>
      </c>
    </row>
    <row r="62" spans="1:60" x14ac:dyDescent="0.2">
      <c r="A62" t="s">
        <v>198</v>
      </c>
      <c r="B62" t="s">
        <v>76</v>
      </c>
      <c r="C62" t="s">
        <v>6</v>
      </c>
      <c r="D62" t="s">
        <v>6</v>
      </c>
      <c r="E62" t="s">
        <v>6</v>
      </c>
      <c r="F62" t="s">
        <v>6</v>
      </c>
      <c r="G62" t="s">
        <v>6</v>
      </c>
      <c r="H62" t="s">
        <v>6</v>
      </c>
      <c r="I62" t="s">
        <v>6</v>
      </c>
      <c r="J62" t="s">
        <v>6</v>
      </c>
      <c r="K62" t="s">
        <v>6</v>
      </c>
      <c r="L62" t="s">
        <v>6</v>
      </c>
      <c r="M62" t="s">
        <v>6</v>
      </c>
      <c r="N62" t="s">
        <v>6</v>
      </c>
      <c r="O62" t="s">
        <v>6</v>
      </c>
      <c r="P62" t="s">
        <v>6</v>
      </c>
      <c r="Q62" t="s">
        <v>6</v>
      </c>
      <c r="R62" t="s">
        <v>6</v>
      </c>
      <c r="S62" t="s">
        <v>6</v>
      </c>
      <c r="T62" t="s">
        <v>6</v>
      </c>
      <c r="U62" t="s">
        <v>6</v>
      </c>
      <c r="V62" t="s">
        <v>6</v>
      </c>
      <c r="W62" t="s">
        <v>6</v>
      </c>
      <c r="X62" t="s">
        <v>6</v>
      </c>
      <c r="Y62" t="s">
        <v>6</v>
      </c>
      <c r="Z62" t="s">
        <v>6</v>
      </c>
      <c r="AA62" t="s">
        <v>6</v>
      </c>
      <c r="AB62" t="s">
        <v>6</v>
      </c>
      <c r="AC62" t="s">
        <v>6</v>
      </c>
      <c r="AD62" t="s">
        <v>6</v>
      </c>
      <c r="AE62" t="s">
        <v>6</v>
      </c>
      <c r="AF62" t="s">
        <v>6</v>
      </c>
      <c r="AG62" t="s">
        <v>6</v>
      </c>
      <c r="AH62" t="s">
        <v>6</v>
      </c>
      <c r="AI62" t="s">
        <v>6</v>
      </c>
      <c r="AJ62" t="s">
        <v>6</v>
      </c>
      <c r="AK62" t="s">
        <v>6</v>
      </c>
      <c r="AL62" t="s">
        <v>6</v>
      </c>
      <c r="AM62" t="s">
        <v>6</v>
      </c>
      <c r="AN62" t="s">
        <v>6</v>
      </c>
      <c r="AO62" t="s">
        <v>6</v>
      </c>
      <c r="AP62" t="s">
        <v>6</v>
      </c>
      <c r="AQ62" t="s">
        <v>6</v>
      </c>
      <c r="AR62" t="s">
        <v>6</v>
      </c>
      <c r="AS62" t="s">
        <v>6</v>
      </c>
      <c r="AT62" t="s">
        <v>6</v>
      </c>
      <c r="AU62" t="s">
        <v>6</v>
      </c>
      <c r="AV62" t="s">
        <v>6</v>
      </c>
      <c r="AW62" t="s">
        <v>6</v>
      </c>
      <c r="AX62" t="s">
        <v>6</v>
      </c>
      <c r="AY62" t="s">
        <v>6</v>
      </c>
      <c r="AZ62" t="s">
        <v>6</v>
      </c>
      <c r="BA62" t="s">
        <v>6</v>
      </c>
      <c r="BB62" t="s">
        <v>6</v>
      </c>
      <c r="BC62" t="s">
        <v>6</v>
      </c>
      <c r="BD62" t="s">
        <v>6</v>
      </c>
      <c r="BE62" t="s">
        <v>6</v>
      </c>
      <c r="BF62" t="s">
        <v>6</v>
      </c>
      <c r="BG62" t="s">
        <v>6</v>
      </c>
      <c r="BH62" t="s">
        <v>6</v>
      </c>
    </row>
    <row r="63" spans="1:60" x14ac:dyDescent="0.2">
      <c r="A63" t="s">
        <v>241</v>
      </c>
      <c r="B63" t="s">
        <v>242</v>
      </c>
      <c r="C63">
        <v>5385.51</v>
      </c>
      <c r="D63" t="s">
        <v>6</v>
      </c>
      <c r="E63">
        <v>5293.1</v>
      </c>
      <c r="F63" t="s">
        <v>6</v>
      </c>
      <c r="G63">
        <v>5173.05</v>
      </c>
      <c r="H63" t="s">
        <v>6</v>
      </c>
      <c r="I63">
        <v>5104.42</v>
      </c>
      <c r="J63" t="s">
        <v>6</v>
      </c>
      <c r="K63">
        <v>4816.5600000000004</v>
      </c>
      <c r="L63" t="s">
        <v>6</v>
      </c>
      <c r="M63">
        <v>4669.1000000000004</v>
      </c>
      <c r="N63" t="s">
        <v>6</v>
      </c>
      <c r="O63">
        <v>4575.01</v>
      </c>
      <c r="P63" t="s">
        <v>6</v>
      </c>
      <c r="Q63">
        <v>4425.28</v>
      </c>
      <c r="R63" t="s">
        <v>6</v>
      </c>
      <c r="S63">
        <v>4380.46</v>
      </c>
      <c r="T63" t="s">
        <v>6</v>
      </c>
      <c r="U63">
        <v>4266.26</v>
      </c>
      <c r="V63" t="s">
        <v>6</v>
      </c>
      <c r="W63">
        <v>7130.13</v>
      </c>
      <c r="X63" t="s">
        <v>6</v>
      </c>
      <c r="Y63">
        <v>7039.89</v>
      </c>
      <c r="Z63" t="s">
        <v>6</v>
      </c>
      <c r="AA63">
        <v>9248.15</v>
      </c>
      <c r="AB63" t="s">
        <v>6</v>
      </c>
      <c r="AC63">
        <v>8976.7999999999993</v>
      </c>
      <c r="AD63" t="s">
        <v>6</v>
      </c>
      <c r="AE63">
        <v>8769.52</v>
      </c>
      <c r="AF63" t="s">
        <v>6</v>
      </c>
      <c r="AG63">
        <v>8079.94</v>
      </c>
      <c r="AH63" t="s">
        <v>6</v>
      </c>
      <c r="AI63">
        <v>7567.12</v>
      </c>
      <c r="AJ63" t="s">
        <v>6</v>
      </c>
      <c r="AK63">
        <v>7520.12</v>
      </c>
      <c r="AL63" t="s">
        <v>6</v>
      </c>
      <c r="AM63">
        <v>7621.16</v>
      </c>
      <c r="AN63" t="s">
        <v>6</v>
      </c>
      <c r="AO63">
        <v>7381.65</v>
      </c>
      <c r="AP63" t="s">
        <v>6</v>
      </c>
      <c r="AQ63">
        <v>7202.44</v>
      </c>
      <c r="AR63" t="s">
        <v>6</v>
      </c>
      <c r="AS63">
        <v>7427.64</v>
      </c>
      <c r="AT63" t="s">
        <v>6</v>
      </c>
      <c r="AU63">
        <v>6932.09</v>
      </c>
      <c r="AV63" t="s">
        <v>6</v>
      </c>
      <c r="AW63">
        <v>6804.86</v>
      </c>
      <c r="AX63" t="s">
        <v>6</v>
      </c>
      <c r="AY63">
        <v>6630.11</v>
      </c>
      <c r="AZ63" t="s">
        <v>6</v>
      </c>
      <c r="BA63">
        <v>5936.37</v>
      </c>
      <c r="BB63" t="s">
        <v>6</v>
      </c>
      <c r="BC63">
        <v>5545.36</v>
      </c>
      <c r="BD63" t="s">
        <v>6</v>
      </c>
      <c r="BE63">
        <v>5411.06</v>
      </c>
      <c r="BF63" t="s">
        <v>6</v>
      </c>
      <c r="BG63">
        <v>5300.83</v>
      </c>
      <c r="BH63" t="s">
        <v>48</v>
      </c>
    </row>
    <row r="64" spans="1:60" x14ac:dyDescent="0.2">
      <c r="A64" t="s">
        <v>243</v>
      </c>
      <c r="B64" t="s">
        <v>244</v>
      </c>
      <c r="C64" t="s">
        <v>55</v>
      </c>
      <c r="D64" t="s">
        <v>6</v>
      </c>
      <c r="E64" t="s">
        <v>55</v>
      </c>
      <c r="F64" t="s">
        <v>6</v>
      </c>
      <c r="G64" t="s">
        <v>55</v>
      </c>
      <c r="H64" t="s">
        <v>6</v>
      </c>
      <c r="I64" t="s">
        <v>55</v>
      </c>
      <c r="J64" t="s">
        <v>6</v>
      </c>
      <c r="K64" t="s">
        <v>55</v>
      </c>
      <c r="L64" t="s">
        <v>6</v>
      </c>
      <c r="M64" t="s">
        <v>55</v>
      </c>
      <c r="N64" t="s">
        <v>6</v>
      </c>
      <c r="O64" t="s">
        <v>55</v>
      </c>
      <c r="P64" t="s">
        <v>6</v>
      </c>
      <c r="Q64" t="s">
        <v>55</v>
      </c>
      <c r="R64" t="s">
        <v>6</v>
      </c>
      <c r="S64" t="s">
        <v>55</v>
      </c>
      <c r="T64" t="s">
        <v>6</v>
      </c>
      <c r="U64" t="s">
        <v>55</v>
      </c>
      <c r="V64" t="s">
        <v>6</v>
      </c>
      <c r="W64" t="s">
        <v>55</v>
      </c>
      <c r="X64" t="s">
        <v>6</v>
      </c>
      <c r="Y64" t="s">
        <v>55</v>
      </c>
      <c r="Z64" t="s">
        <v>6</v>
      </c>
      <c r="AA64">
        <v>9358.86</v>
      </c>
      <c r="AB64" t="s">
        <v>6</v>
      </c>
      <c r="AC64">
        <v>9083.9599999999991</v>
      </c>
      <c r="AD64" t="s">
        <v>6</v>
      </c>
      <c r="AE64">
        <v>8874.09</v>
      </c>
      <c r="AF64" t="s">
        <v>6</v>
      </c>
      <c r="AG64">
        <v>8181.89</v>
      </c>
      <c r="AH64" t="s">
        <v>6</v>
      </c>
      <c r="AI64">
        <v>7662.91</v>
      </c>
      <c r="AJ64" t="s">
        <v>6</v>
      </c>
      <c r="AK64">
        <v>7613.97</v>
      </c>
      <c r="AL64" t="s">
        <v>6</v>
      </c>
      <c r="AM64">
        <v>7526.42</v>
      </c>
      <c r="AN64" t="s">
        <v>6</v>
      </c>
      <c r="AO64">
        <v>7285.25</v>
      </c>
      <c r="AP64" t="s">
        <v>6</v>
      </c>
      <c r="AQ64">
        <v>7104.34</v>
      </c>
      <c r="AR64" t="s">
        <v>6</v>
      </c>
      <c r="AS64">
        <v>7328.9</v>
      </c>
      <c r="AT64" t="s">
        <v>6</v>
      </c>
      <c r="AU64">
        <v>6830.11</v>
      </c>
      <c r="AV64" t="s">
        <v>6</v>
      </c>
      <c r="AW64">
        <v>6700.22</v>
      </c>
      <c r="AX64" t="s">
        <v>6</v>
      </c>
      <c r="AY64">
        <v>6522.69</v>
      </c>
      <c r="AZ64" t="s">
        <v>6</v>
      </c>
      <c r="BA64">
        <v>6025.55</v>
      </c>
      <c r="BB64" t="s">
        <v>6</v>
      </c>
      <c r="BC64">
        <v>5633.59</v>
      </c>
      <c r="BD64" t="s">
        <v>6</v>
      </c>
      <c r="BE64">
        <v>5498.57</v>
      </c>
      <c r="BF64" t="s">
        <v>6</v>
      </c>
      <c r="BG64">
        <v>5387.65</v>
      </c>
      <c r="BH64" t="s">
        <v>48</v>
      </c>
    </row>
    <row r="65" spans="1:60" x14ac:dyDescent="0.2">
      <c r="A65" t="s">
        <v>199</v>
      </c>
      <c r="B65" t="s">
        <v>43</v>
      </c>
      <c r="C65" t="s">
        <v>55</v>
      </c>
      <c r="D65" t="s">
        <v>6</v>
      </c>
      <c r="E65" t="s">
        <v>55</v>
      </c>
      <c r="F65" t="s">
        <v>6</v>
      </c>
      <c r="G65" t="s">
        <v>55</v>
      </c>
      <c r="H65" t="s">
        <v>6</v>
      </c>
      <c r="I65" t="s">
        <v>55</v>
      </c>
      <c r="J65" t="s">
        <v>6</v>
      </c>
      <c r="K65" t="s">
        <v>55</v>
      </c>
      <c r="L65" t="s">
        <v>6</v>
      </c>
      <c r="M65" t="s">
        <v>55</v>
      </c>
      <c r="N65" t="s">
        <v>6</v>
      </c>
      <c r="O65" t="s">
        <v>55</v>
      </c>
      <c r="P65" t="s">
        <v>6</v>
      </c>
      <c r="Q65" t="s">
        <v>55</v>
      </c>
      <c r="R65" t="s">
        <v>6</v>
      </c>
      <c r="S65" t="s">
        <v>55</v>
      </c>
      <c r="T65" t="s">
        <v>6</v>
      </c>
      <c r="U65" t="s">
        <v>55</v>
      </c>
      <c r="V65" t="s">
        <v>6</v>
      </c>
      <c r="W65">
        <v>10039.799999999999</v>
      </c>
      <c r="X65" t="s">
        <v>6</v>
      </c>
      <c r="Y65">
        <v>9794.14</v>
      </c>
      <c r="Z65" t="s">
        <v>6</v>
      </c>
      <c r="AA65">
        <v>9247.91</v>
      </c>
      <c r="AB65" t="s">
        <v>6</v>
      </c>
      <c r="AC65">
        <v>8975.6200000000008</v>
      </c>
      <c r="AD65" t="s">
        <v>6</v>
      </c>
      <c r="AE65">
        <v>8768.1</v>
      </c>
      <c r="AF65" t="s">
        <v>6</v>
      </c>
      <c r="AG65">
        <v>8078.05</v>
      </c>
      <c r="AH65" t="s">
        <v>6</v>
      </c>
      <c r="AI65">
        <v>7560.75</v>
      </c>
      <c r="AJ65" t="s">
        <v>6</v>
      </c>
      <c r="AK65">
        <v>7513.67</v>
      </c>
      <c r="AL65" t="s">
        <v>6</v>
      </c>
      <c r="AM65">
        <v>7428.52</v>
      </c>
      <c r="AN65" t="s">
        <v>6</v>
      </c>
      <c r="AO65">
        <v>7188.87</v>
      </c>
      <c r="AP65" t="s">
        <v>6</v>
      </c>
      <c r="AQ65">
        <v>7009.1</v>
      </c>
      <c r="AR65" t="s">
        <v>6</v>
      </c>
      <c r="AS65">
        <v>7235.03</v>
      </c>
      <c r="AT65" t="s">
        <v>6</v>
      </c>
      <c r="AU65">
        <v>6737.66</v>
      </c>
      <c r="AV65" t="s">
        <v>6</v>
      </c>
      <c r="AW65">
        <v>6608.38</v>
      </c>
      <c r="AX65" t="s">
        <v>6</v>
      </c>
      <c r="AY65">
        <v>6432.51</v>
      </c>
      <c r="AZ65" t="s">
        <v>6</v>
      </c>
      <c r="BA65">
        <v>5936.37</v>
      </c>
      <c r="BB65" t="s">
        <v>6</v>
      </c>
      <c r="BC65">
        <v>5545.36</v>
      </c>
      <c r="BD65" t="s">
        <v>6</v>
      </c>
      <c r="BE65">
        <v>5411.06</v>
      </c>
      <c r="BF65" t="s">
        <v>6</v>
      </c>
      <c r="BG65">
        <v>5300.83</v>
      </c>
      <c r="BH65" t="s">
        <v>48</v>
      </c>
    </row>
    <row r="66" spans="1:60" x14ac:dyDescent="0.2">
      <c r="A66" t="s">
        <v>200</v>
      </c>
      <c r="B66" t="s">
        <v>74</v>
      </c>
      <c r="C66" t="s">
        <v>55</v>
      </c>
      <c r="D66" t="s">
        <v>6</v>
      </c>
      <c r="E66" t="s">
        <v>55</v>
      </c>
      <c r="F66" t="s">
        <v>6</v>
      </c>
      <c r="G66" t="s">
        <v>55</v>
      </c>
      <c r="H66" t="s">
        <v>6</v>
      </c>
      <c r="I66" t="s">
        <v>55</v>
      </c>
      <c r="J66" t="s">
        <v>6</v>
      </c>
      <c r="K66" t="s">
        <v>55</v>
      </c>
      <c r="L66" t="s">
        <v>6</v>
      </c>
      <c r="M66" t="s">
        <v>55</v>
      </c>
      <c r="N66" t="s">
        <v>6</v>
      </c>
      <c r="O66" t="s">
        <v>55</v>
      </c>
      <c r="P66" t="s">
        <v>6</v>
      </c>
      <c r="Q66" t="s">
        <v>55</v>
      </c>
      <c r="R66" t="s">
        <v>6</v>
      </c>
      <c r="S66" t="s">
        <v>55</v>
      </c>
      <c r="T66" t="s">
        <v>6</v>
      </c>
      <c r="U66" t="s">
        <v>55</v>
      </c>
      <c r="V66" t="s">
        <v>6</v>
      </c>
      <c r="W66">
        <v>10240.030000000001</v>
      </c>
      <c r="X66" t="s">
        <v>6</v>
      </c>
      <c r="Y66">
        <v>9992.89</v>
      </c>
      <c r="Z66" t="s">
        <v>6</v>
      </c>
      <c r="AA66">
        <v>9445.15</v>
      </c>
      <c r="AB66" t="s">
        <v>6</v>
      </c>
      <c r="AC66">
        <v>9170.7999999999993</v>
      </c>
      <c r="AD66" t="s">
        <v>6</v>
      </c>
      <c r="AE66">
        <v>8960.52</v>
      </c>
      <c r="AF66" t="s">
        <v>6</v>
      </c>
      <c r="AG66">
        <v>8269.94</v>
      </c>
      <c r="AH66" t="s">
        <v>6</v>
      </c>
      <c r="AI66">
        <v>7755.12</v>
      </c>
      <c r="AJ66" t="s">
        <v>6</v>
      </c>
      <c r="AK66">
        <v>7708.12</v>
      </c>
      <c r="AL66" t="s">
        <v>6</v>
      </c>
      <c r="AM66">
        <v>7621.16</v>
      </c>
      <c r="AN66" t="s">
        <v>6</v>
      </c>
      <c r="AO66">
        <v>7381.65</v>
      </c>
      <c r="AP66" t="s">
        <v>6</v>
      </c>
      <c r="AQ66">
        <v>7202.44</v>
      </c>
      <c r="AR66" t="s">
        <v>6</v>
      </c>
      <c r="AS66">
        <v>7427.64</v>
      </c>
      <c r="AT66" t="s">
        <v>6</v>
      </c>
      <c r="AU66">
        <v>6932.09</v>
      </c>
      <c r="AV66" t="s">
        <v>6</v>
      </c>
      <c r="AW66">
        <v>6804.86</v>
      </c>
      <c r="AX66" t="s">
        <v>6</v>
      </c>
      <c r="AY66">
        <v>6630.11</v>
      </c>
      <c r="AZ66" t="s">
        <v>6</v>
      </c>
      <c r="BA66" t="s">
        <v>55</v>
      </c>
      <c r="BB66" t="s">
        <v>6</v>
      </c>
      <c r="BC66" t="s">
        <v>55</v>
      </c>
      <c r="BD66" t="s">
        <v>6</v>
      </c>
      <c r="BE66" t="s">
        <v>55</v>
      </c>
      <c r="BF66" t="s">
        <v>6</v>
      </c>
      <c r="BG66" t="s">
        <v>55</v>
      </c>
      <c r="BH66" t="s">
        <v>6</v>
      </c>
    </row>
    <row r="67" spans="1:60" x14ac:dyDescent="0.2">
      <c r="A67" t="s">
        <v>245</v>
      </c>
      <c r="B67" t="s">
        <v>246</v>
      </c>
      <c r="C67" t="s">
        <v>55</v>
      </c>
      <c r="D67" t="s">
        <v>6</v>
      </c>
      <c r="E67" t="s">
        <v>55</v>
      </c>
      <c r="F67" t="s">
        <v>6</v>
      </c>
      <c r="G67" t="s">
        <v>55</v>
      </c>
      <c r="H67" t="s">
        <v>6</v>
      </c>
      <c r="I67" t="s">
        <v>55</v>
      </c>
      <c r="J67" t="s">
        <v>6</v>
      </c>
      <c r="K67" t="s">
        <v>55</v>
      </c>
      <c r="L67" t="s">
        <v>6</v>
      </c>
      <c r="M67">
        <v>12175.65</v>
      </c>
      <c r="N67" t="s">
        <v>6</v>
      </c>
      <c r="O67">
        <v>11546.76</v>
      </c>
      <c r="P67" t="s">
        <v>6</v>
      </c>
      <c r="Q67">
        <v>11032.14</v>
      </c>
      <c r="R67" t="s">
        <v>6</v>
      </c>
      <c r="S67">
        <v>10586.51</v>
      </c>
      <c r="T67" t="s">
        <v>6</v>
      </c>
      <c r="U67">
        <v>9985.98</v>
      </c>
      <c r="V67" t="s">
        <v>6</v>
      </c>
      <c r="W67">
        <v>10026.030000000001</v>
      </c>
      <c r="X67" t="s">
        <v>6</v>
      </c>
      <c r="Y67">
        <v>9783.89</v>
      </c>
      <c r="Z67" t="s">
        <v>6</v>
      </c>
      <c r="AA67">
        <v>9248.15</v>
      </c>
      <c r="AB67" t="s">
        <v>6</v>
      </c>
      <c r="AC67">
        <v>8976.7999999999993</v>
      </c>
      <c r="AD67" t="s">
        <v>6</v>
      </c>
      <c r="AE67">
        <v>8769.52</v>
      </c>
      <c r="AF67" t="s">
        <v>6</v>
      </c>
      <c r="AG67">
        <v>8079.94</v>
      </c>
      <c r="AH67" t="s">
        <v>6</v>
      </c>
      <c r="AI67">
        <v>7567.12</v>
      </c>
      <c r="AJ67" t="s">
        <v>6</v>
      </c>
      <c r="AK67">
        <v>7520.12</v>
      </c>
      <c r="AL67" t="s">
        <v>6</v>
      </c>
      <c r="AM67">
        <v>7443.16</v>
      </c>
      <c r="AN67" t="s">
        <v>6</v>
      </c>
      <c r="AO67">
        <v>7204.65</v>
      </c>
      <c r="AP67" t="s">
        <v>6</v>
      </c>
      <c r="AQ67">
        <v>7032.44</v>
      </c>
      <c r="AR67" t="s">
        <v>6</v>
      </c>
      <c r="AS67">
        <v>7266.64</v>
      </c>
      <c r="AT67" t="s">
        <v>6</v>
      </c>
      <c r="AU67">
        <v>6773.09</v>
      </c>
      <c r="AV67" t="s">
        <v>6</v>
      </c>
      <c r="AW67">
        <v>6645.08</v>
      </c>
      <c r="AX67" t="s">
        <v>6</v>
      </c>
      <c r="AY67">
        <v>6468.73</v>
      </c>
      <c r="AZ67" t="s">
        <v>6</v>
      </c>
      <c r="BA67" t="s">
        <v>55</v>
      </c>
      <c r="BB67" t="s">
        <v>6</v>
      </c>
      <c r="BC67" t="s">
        <v>55</v>
      </c>
      <c r="BD67" t="s">
        <v>6</v>
      </c>
      <c r="BE67" t="s">
        <v>55</v>
      </c>
      <c r="BF67" t="s">
        <v>6</v>
      </c>
      <c r="BG67" t="s">
        <v>55</v>
      </c>
      <c r="BH67" t="s">
        <v>6</v>
      </c>
    </row>
    <row r="68" spans="1:60" x14ac:dyDescent="0.2">
      <c r="A68" t="s">
        <v>247</v>
      </c>
      <c r="B68" t="s">
        <v>248</v>
      </c>
      <c r="C68" t="s">
        <v>55</v>
      </c>
      <c r="D68" t="s">
        <v>6</v>
      </c>
      <c r="E68" t="s">
        <v>55</v>
      </c>
      <c r="F68" t="s">
        <v>6</v>
      </c>
      <c r="G68" t="s">
        <v>55</v>
      </c>
      <c r="H68" t="s">
        <v>6</v>
      </c>
      <c r="I68" t="s">
        <v>55</v>
      </c>
      <c r="J68" t="s">
        <v>6</v>
      </c>
      <c r="K68" t="s">
        <v>55</v>
      </c>
      <c r="L68" t="s">
        <v>6</v>
      </c>
      <c r="M68">
        <v>8069.55</v>
      </c>
      <c r="N68" t="s">
        <v>6</v>
      </c>
      <c r="O68">
        <v>7937.26</v>
      </c>
      <c r="P68" t="s">
        <v>6</v>
      </c>
      <c r="Q68">
        <v>7843.84</v>
      </c>
      <c r="R68" t="s">
        <v>6</v>
      </c>
      <c r="S68">
        <v>7448.21</v>
      </c>
      <c r="T68" t="s">
        <v>6</v>
      </c>
      <c r="U68">
        <v>7285.98</v>
      </c>
      <c r="V68" t="s">
        <v>6</v>
      </c>
      <c r="W68">
        <v>7130.13</v>
      </c>
      <c r="X68" t="s">
        <v>6</v>
      </c>
      <c r="Y68">
        <v>7039.89</v>
      </c>
      <c r="Z68" t="s">
        <v>6</v>
      </c>
      <c r="AA68">
        <v>6833.05</v>
      </c>
      <c r="AB68" t="s">
        <v>6</v>
      </c>
      <c r="AC68">
        <v>6652.8</v>
      </c>
      <c r="AD68" t="s">
        <v>6</v>
      </c>
      <c r="AE68">
        <v>6479.62</v>
      </c>
      <c r="AF68" t="s">
        <v>6</v>
      </c>
      <c r="AG68">
        <v>6314.14</v>
      </c>
      <c r="AH68" t="s">
        <v>6</v>
      </c>
      <c r="AI68">
        <v>5937.92</v>
      </c>
      <c r="AJ68" t="s">
        <v>6</v>
      </c>
      <c r="AK68">
        <v>5898.22</v>
      </c>
      <c r="AL68" t="s">
        <v>6</v>
      </c>
      <c r="AM68">
        <v>5811.56</v>
      </c>
      <c r="AN68" t="s">
        <v>6</v>
      </c>
      <c r="AO68">
        <v>5754.95</v>
      </c>
      <c r="AP68" t="s">
        <v>6</v>
      </c>
      <c r="AQ68">
        <v>5679.34</v>
      </c>
      <c r="AR68" t="s">
        <v>6</v>
      </c>
      <c r="AS68">
        <v>5655.34</v>
      </c>
      <c r="AT68" t="s">
        <v>6</v>
      </c>
      <c r="AU68">
        <v>5262.39</v>
      </c>
      <c r="AV68" t="s">
        <v>6</v>
      </c>
      <c r="AW68">
        <v>5182.9799999999996</v>
      </c>
      <c r="AX68" t="s">
        <v>6</v>
      </c>
      <c r="AY68">
        <v>5095.33</v>
      </c>
      <c r="AZ68" t="s">
        <v>6</v>
      </c>
      <c r="BA68" t="s">
        <v>55</v>
      </c>
      <c r="BB68" t="s">
        <v>6</v>
      </c>
      <c r="BC68" t="s">
        <v>55</v>
      </c>
      <c r="BD68" t="s">
        <v>6</v>
      </c>
      <c r="BE68" t="s">
        <v>55</v>
      </c>
      <c r="BF68" t="s">
        <v>6</v>
      </c>
      <c r="BG68" t="s">
        <v>55</v>
      </c>
      <c r="BH68" t="s">
        <v>6</v>
      </c>
    </row>
    <row r="69" spans="1:60" x14ac:dyDescent="0.2">
      <c r="A69" t="s">
        <v>249</v>
      </c>
      <c r="B69" t="s">
        <v>73</v>
      </c>
      <c r="C69">
        <v>5385.51</v>
      </c>
      <c r="D69" t="s">
        <v>6</v>
      </c>
      <c r="E69">
        <v>5293.1</v>
      </c>
      <c r="F69" t="s">
        <v>6</v>
      </c>
      <c r="G69">
        <v>5173.05</v>
      </c>
      <c r="H69" t="s">
        <v>6</v>
      </c>
      <c r="I69">
        <v>5104.42</v>
      </c>
      <c r="J69" t="s">
        <v>6</v>
      </c>
      <c r="K69">
        <v>4816.5600000000004</v>
      </c>
      <c r="L69" t="s">
        <v>6</v>
      </c>
      <c r="M69">
        <v>4669.1000000000004</v>
      </c>
      <c r="N69" t="s">
        <v>6</v>
      </c>
      <c r="O69">
        <v>4575.01</v>
      </c>
      <c r="P69" t="s">
        <v>6</v>
      </c>
      <c r="Q69">
        <v>4425.28</v>
      </c>
      <c r="R69" t="s">
        <v>6</v>
      </c>
      <c r="S69">
        <v>4380.46</v>
      </c>
      <c r="T69" t="s">
        <v>6</v>
      </c>
      <c r="U69">
        <v>4266.26</v>
      </c>
      <c r="V69" t="s">
        <v>6</v>
      </c>
      <c r="W69">
        <v>4121.96</v>
      </c>
      <c r="X69" t="s">
        <v>6</v>
      </c>
      <c r="Y69">
        <v>4064.8</v>
      </c>
      <c r="Z69" t="s">
        <v>6</v>
      </c>
      <c r="AA69">
        <v>3928.18</v>
      </c>
      <c r="AB69" t="s">
        <v>6</v>
      </c>
      <c r="AC69">
        <v>3798.41</v>
      </c>
      <c r="AD69" t="s">
        <v>6</v>
      </c>
      <c r="AE69">
        <v>3630.36</v>
      </c>
      <c r="AF69" t="s">
        <v>6</v>
      </c>
      <c r="AG69">
        <v>3591.5</v>
      </c>
      <c r="AH69" t="s">
        <v>6</v>
      </c>
      <c r="AI69">
        <v>3487.9</v>
      </c>
      <c r="AJ69" t="s">
        <v>6</v>
      </c>
      <c r="AK69">
        <v>3457</v>
      </c>
      <c r="AL69" t="s">
        <v>6</v>
      </c>
      <c r="AM69">
        <v>3363.48</v>
      </c>
      <c r="AN69" t="s">
        <v>6</v>
      </c>
      <c r="AO69">
        <v>3295.02</v>
      </c>
      <c r="AP69" t="s">
        <v>6</v>
      </c>
      <c r="AQ69">
        <v>3250.91</v>
      </c>
      <c r="AR69" t="s">
        <v>6</v>
      </c>
      <c r="AS69">
        <v>3239.97</v>
      </c>
      <c r="AT69" t="s">
        <v>6</v>
      </c>
      <c r="AU69">
        <v>3160.74</v>
      </c>
      <c r="AV69" t="s">
        <v>6</v>
      </c>
      <c r="AW69">
        <v>3119.97</v>
      </c>
      <c r="AX69" t="s">
        <v>6</v>
      </c>
      <c r="AY69">
        <v>3063.89</v>
      </c>
      <c r="AZ69" t="s">
        <v>6</v>
      </c>
      <c r="BA69" t="s">
        <v>55</v>
      </c>
      <c r="BB69" t="s">
        <v>6</v>
      </c>
      <c r="BC69" t="s">
        <v>55</v>
      </c>
      <c r="BD69" t="s">
        <v>6</v>
      </c>
      <c r="BE69" t="s">
        <v>55</v>
      </c>
      <c r="BF69" t="s">
        <v>6</v>
      </c>
      <c r="BG69" t="s">
        <v>55</v>
      </c>
      <c r="BH69" t="s">
        <v>6</v>
      </c>
    </row>
    <row r="70" spans="1:60" x14ac:dyDescent="0.2">
      <c r="A70" t="s">
        <v>250</v>
      </c>
      <c r="B70" t="s">
        <v>72</v>
      </c>
      <c r="C70">
        <v>4452.4799999999996</v>
      </c>
      <c r="D70" t="s">
        <v>6</v>
      </c>
      <c r="E70">
        <v>4381.76</v>
      </c>
      <c r="F70" t="s">
        <v>6</v>
      </c>
      <c r="G70">
        <v>4282.8900000000003</v>
      </c>
      <c r="H70" t="s">
        <v>6</v>
      </c>
      <c r="I70">
        <v>4235.51</v>
      </c>
      <c r="J70" t="s">
        <v>6</v>
      </c>
      <c r="K70">
        <v>3971.31</v>
      </c>
      <c r="L70" t="s">
        <v>6</v>
      </c>
      <c r="M70">
        <v>3846.46</v>
      </c>
      <c r="N70" t="s">
        <v>6</v>
      </c>
      <c r="O70">
        <v>4252.0200000000004</v>
      </c>
      <c r="P70" t="s">
        <v>6</v>
      </c>
      <c r="Q70">
        <v>4111.12</v>
      </c>
      <c r="R70" t="s">
        <v>6</v>
      </c>
      <c r="S70">
        <v>4074.12</v>
      </c>
      <c r="T70" t="s">
        <v>6</v>
      </c>
      <c r="U70">
        <v>3967.14</v>
      </c>
      <c r="V70" t="s">
        <v>6</v>
      </c>
      <c r="W70">
        <v>3828.58</v>
      </c>
      <c r="X70" t="s">
        <v>6</v>
      </c>
      <c r="Y70">
        <v>3776.4</v>
      </c>
      <c r="Z70" t="s">
        <v>6</v>
      </c>
      <c r="AA70">
        <v>3725.08</v>
      </c>
      <c r="AB70" t="s">
        <v>6</v>
      </c>
      <c r="AC70">
        <v>3619.18</v>
      </c>
      <c r="AD70" t="s">
        <v>6</v>
      </c>
      <c r="AE70">
        <v>3492.57</v>
      </c>
      <c r="AF70" t="s">
        <v>6</v>
      </c>
      <c r="AG70">
        <v>3429</v>
      </c>
      <c r="AH70" t="s">
        <v>6</v>
      </c>
      <c r="AI70">
        <v>3340.09</v>
      </c>
      <c r="AJ70" t="s">
        <v>6</v>
      </c>
      <c r="AK70">
        <v>3314.11</v>
      </c>
      <c r="AL70" t="s">
        <v>6</v>
      </c>
      <c r="AM70">
        <v>3223.91</v>
      </c>
      <c r="AN70" t="s">
        <v>6</v>
      </c>
      <c r="AO70">
        <v>3212.64</v>
      </c>
      <c r="AP70" t="s">
        <v>6</v>
      </c>
      <c r="AQ70">
        <v>3275.07</v>
      </c>
      <c r="AR70" t="s">
        <v>6</v>
      </c>
      <c r="AS70">
        <v>3260.43</v>
      </c>
      <c r="AT70" t="s">
        <v>6</v>
      </c>
      <c r="AU70">
        <v>3181.07</v>
      </c>
      <c r="AV70" t="s">
        <v>6</v>
      </c>
      <c r="AW70">
        <v>3126.5</v>
      </c>
      <c r="AX70" t="s">
        <v>6</v>
      </c>
      <c r="AY70">
        <v>3066.76</v>
      </c>
      <c r="AZ70" t="s">
        <v>6</v>
      </c>
      <c r="BA70">
        <v>2910.91</v>
      </c>
      <c r="BB70" t="s">
        <v>6</v>
      </c>
      <c r="BC70">
        <v>2843.55</v>
      </c>
      <c r="BD70" t="s">
        <v>6</v>
      </c>
      <c r="BE70">
        <v>2769.29</v>
      </c>
      <c r="BF70" t="s">
        <v>6</v>
      </c>
      <c r="BG70">
        <v>2853.74</v>
      </c>
      <c r="BH70" t="s">
        <v>48</v>
      </c>
    </row>
    <row r="71" spans="1:60" x14ac:dyDescent="0.2">
      <c r="A71" t="s">
        <v>251</v>
      </c>
      <c r="B71" t="s">
        <v>71</v>
      </c>
      <c r="C71" t="s">
        <v>55</v>
      </c>
      <c r="D71" t="s">
        <v>6</v>
      </c>
      <c r="E71" t="s">
        <v>55</v>
      </c>
      <c r="F71" t="s">
        <v>6</v>
      </c>
      <c r="G71" t="s">
        <v>55</v>
      </c>
      <c r="H71" t="s">
        <v>6</v>
      </c>
      <c r="I71" t="s">
        <v>55</v>
      </c>
      <c r="J71" t="s">
        <v>6</v>
      </c>
      <c r="K71" t="s">
        <v>55</v>
      </c>
      <c r="L71" t="s">
        <v>6</v>
      </c>
      <c r="M71" t="s">
        <v>55</v>
      </c>
      <c r="N71" t="s">
        <v>6</v>
      </c>
      <c r="O71" t="s">
        <v>55</v>
      </c>
      <c r="P71" t="s">
        <v>6</v>
      </c>
      <c r="Q71" t="s">
        <v>55</v>
      </c>
      <c r="R71" t="s">
        <v>6</v>
      </c>
      <c r="S71" t="s">
        <v>55</v>
      </c>
      <c r="T71" t="s">
        <v>6</v>
      </c>
      <c r="U71" t="s">
        <v>55</v>
      </c>
      <c r="V71" t="s">
        <v>6</v>
      </c>
      <c r="W71">
        <v>4466.6499999999996</v>
      </c>
      <c r="X71" t="s">
        <v>6</v>
      </c>
      <c r="Y71">
        <v>4380.51</v>
      </c>
      <c r="Z71" t="s">
        <v>6</v>
      </c>
      <c r="AA71">
        <v>4210.37</v>
      </c>
      <c r="AB71" t="s">
        <v>6</v>
      </c>
      <c r="AC71">
        <v>4063.2</v>
      </c>
      <c r="AD71" t="s">
        <v>6</v>
      </c>
      <c r="AE71">
        <v>3884.17</v>
      </c>
      <c r="AF71" t="s">
        <v>6</v>
      </c>
      <c r="AG71">
        <v>3806.47</v>
      </c>
      <c r="AH71" t="s">
        <v>6</v>
      </c>
      <c r="AI71">
        <v>3702.48</v>
      </c>
      <c r="AJ71" t="s">
        <v>6</v>
      </c>
      <c r="AK71">
        <v>3674.77</v>
      </c>
      <c r="AL71" t="s">
        <v>6</v>
      </c>
      <c r="AM71">
        <v>3574.85</v>
      </c>
      <c r="AN71" t="s">
        <v>6</v>
      </c>
      <c r="AO71">
        <v>3500.74</v>
      </c>
      <c r="AP71" t="s">
        <v>6</v>
      </c>
      <c r="AQ71">
        <v>3445.07</v>
      </c>
      <c r="AR71" t="s">
        <v>6</v>
      </c>
      <c r="AS71">
        <v>3421.43</v>
      </c>
      <c r="AT71" t="s">
        <v>6</v>
      </c>
      <c r="AU71">
        <v>3340.07</v>
      </c>
      <c r="AV71" t="s">
        <v>6</v>
      </c>
      <c r="AW71">
        <v>3286.28</v>
      </c>
      <c r="AX71" t="s">
        <v>6</v>
      </c>
      <c r="AY71">
        <v>3228.14</v>
      </c>
      <c r="AZ71" t="s">
        <v>6</v>
      </c>
      <c r="BA71">
        <v>3068.19</v>
      </c>
      <c r="BB71" t="s">
        <v>6</v>
      </c>
      <c r="BC71">
        <v>2999.83</v>
      </c>
      <c r="BD71" t="s">
        <v>6</v>
      </c>
      <c r="BE71">
        <v>2927.61</v>
      </c>
      <c r="BF71" t="s">
        <v>6</v>
      </c>
      <c r="BG71">
        <v>2853.74</v>
      </c>
      <c r="BH71" t="s">
        <v>48</v>
      </c>
    </row>
    <row r="72" spans="1:60" x14ac:dyDescent="0.2">
      <c r="A72" t="s">
        <v>252</v>
      </c>
      <c r="B72" t="s">
        <v>70</v>
      </c>
      <c r="C72" t="s">
        <v>55</v>
      </c>
      <c r="D72" t="s">
        <v>6</v>
      </c>
      <c r="E72" t="s">
        <v>55</v>
      </c>
      <c r="F72" t="s">
        <v>6</v>
      </c>
      <c r="G72" t="s">
        <v>55</v>
      </c>
      <c r="H72" t="s">
        <v>6</v>
      </c>
      <c r="I72" t="s">
        <v>55</v>
      </c>
      <c r="J72" t="s">
        <v>6</v>
      </c>
      <c r="K72" t="s">
        <v>55</v>
      </c>
      <c r="L72" t="s">
        <v>6</v>
      </c>
      <c r="M72">
        <v>4852.7700000000004</v>
      </c>
      <c r="N72" t="s">
        <v>6</v>
      </c>
      <c r="O72">
        <v>4740.51</v>
      </c>
      <c r="P72" t="s">
        <v>6</v>
      </c>
      <c r="Q72">
        <v>4607.8599999999997</v>
      </c>
      <c r="R72" t="s">
        <v>6</v>
      </c>
      <c r="S72">
        <v>4530.1499999999996</v>
      </c>
      <c r="T72" t="s">
        <v>6</v>
      </c>
      <c r="U72">
        <v>4389.82</v>
      </c>
      <c r="V72" t="s">
        <v>6</v>
      </c>
      <c r="W72">
        <v>4252.6499999999996</v>
      </c>
      <c r="X72" t="s">
        <v>6</v>
      </c>
      <c r="Y72">
        <v>4171.51</v>
      </c>
      <c r="Z72" t="s">
        <v>6</v>
      </c>
      <c r="AA72">
        <v>4013.37</v>
      </c>
      <c r="AB72" t="s">
        <v>6</v>
      </c>
      <c r="AC72">
        <v>3869.2</v>
      </c>
      <c r="AD72" t="s">
        <v>6</v>
      </c>
      <c r="AE72">
        <v>3693.17</v>
      </c>
      <c r="AF72" t="s">
        <v>6</v>
      </c>
      <c r="AG72">
        <v>3616.47</v>
      </c>
      <c r="AH72" t="s">
        <v>6</v>
      </c>
      <c r="AI72">
        <v>3514.48</v>
      </c>
      <c r="AJ72" t="s">
        <v>6</v>
      </c>
      <c r="AK72">
        <v>3486.77</v>
      </c>
      <c r="AL72" t="s">
        <v>6</v>
      </c>
      <c r="AM72">
        <v>3396.85</v>
      </c>
      <c r="AN72" t="s">
        <v>6</v>
      </c>
      <c r="AO72">
        <v>3323.74</v>
      </c>
      <c r="AP72" t="s">
        <v>6</v>
      </c>
      <c r="AQ72">
        <v>3275.07</v>
      </c>
      <c r="AR72" t="s">
        <v>6</v>
      </c>
      <c r="AS72">
        <v>3260.43</v>
      </c>
      <c r="AT72" t="s">
        <v>6</v>
      </c>
      <c r="AU72">
        <v>3181.07</v>
      </c>
      <c r="AV72" t="s">
        <v>6</v>
      </c>
      <c r="AW72">
        <v>3126.5</v>
      </c>
      <c r="AX72" t="s">
        <v>6</v>
      </c>
      <c r="AY72">
        <v>3066.76</v>
      </c>
      <c r="AZ72" t="s">
        <v>6</v>
      </c>
      <c r="BA72">
        <v>2910.91</v>
      </c>
      <c r="BB72" t="s">
        <v>6</v>
      </c>
      <c r="BC72">
        <v>2843.55</v>
      </c>
      <c r="BD72" t="s">
        <v>6</v>
      </c>
      <c r="BE72">
        <v>2769.29</v>
      </c>
      <c r="BF72" t="s">
        <v>6</v>
      </c>
      <c r="BG72">
        <v>2695.65</v>
      </c>
      <c r="BH72" t="s">
        <v>48</v>
      </c>
    </row>
    <row r="73" spans="1:60" x14ac:dyDescent="0.2">
      <c r="A73" t="s">
        <v>253</v>
      </c>
      <c r="B73" t="s">
        <v>254</v>
      </c>
      <c r="C73" t="s">
        <v>55</v>
      </c>
      <c r="D73" t="s">
        <v>6</v>
      </c>
      <c r="E73" t="s">
        <v>55</v>
      </c>
      <c r="F73" t="s">
        <v>6</v>
      </c>
      <c r="G73" t="s">
        <v>55</v>
      </c>
      <c r="H73" t="s">
        <v>6</v>
      </c>
      <c r="I73" t="s">
        <v>55</v>
      </c>
      <c r="J73" t="s">
        <v>6</v>
      </c>
      <c r="K73" t="s">
        <v>55</v>
      </c>
      <c r="L73" t="s">
        <v>6</v>
      </c>
      <c r="M73">
        <v>4528.8900000000003</v>
      </c>
      <c r="N73" t="s">
        <v>6</v>
      </c>
      <c r="O73">
        <v>4435.01</v>
      </c>
      <c r="P73" t="s">
        <v>6</v>
      </c>
      <c r="Q73">
        <v>4292.3999999999996</v>
      </c>
      <c r="R73" t="s">
        <v>6</v>
      </c>
      <c r="S73">
        <v>4238.74</v>
      </c>
      <c r="T73" t="s">
        <v>6</v>
      </c>
      <c r="U73">
        <v>4115.4799999999996</v>
      </c>
      <c r="V73" t="s">
        <v>6</v>
      </c>
      <c r="W73">
        <v>3976.72</v>
      </c>
      <c r="X73" t="s">
        <v>6</v>
      </c>
      <c r="Y73">
        <v>3919.84</v>
      </c>
      <c r="Z73" t="s">
        <v>6</v>
      </c>
      <c r="AA73">
        <v>3788.18</v>
      </c>
      <c r="AB73" t="s">
        <v>6</v>
      </c>
      <c r="AC73">
        <v>3658.78</v>
      </c>
      <c r="AD73" t="s">
        <v>6</v>
      </c>
      <c r="AE73">
        <v>3492.57</v>
      </c>
      <c r="AF73" t="s">
        <v>6</v>
      </c>
      <c r="AG73">
        <v>3429</v>
      </c>
      <c r="AH73" t="s">
        <v>6</v>
      </c>
      <c r="AI73">
        <v>3327.48</v>
      </c>
      <c r="AJ73" t="s">
        <v>6</v>
      </c>
      <c r="AK73">
        <v>3302.64</v>
      </c>
      <c r="AL73" t="s">
        <v>6</v>
      </c>
      <c r="AM73">
        <v>3213.68</v>
      </c>
      <c r="AN73" t="s">
        <v>6</v>
      </c>
      <c r="AO73">
        <v>3145.41</v>
      </c>
      <c r="AP73" t="s">
        <v>6</v>
      </c>
      <c r="AQ73">
        <v>3096.62</v>
      </c>
      <c r="AR73" t="s">
        <v>6</v>
      </c>
      <c r="AS73">
        <v>3085.95</v>
      </c>
      <c r="AT73" t="s">
        <v>6</v>
      </c>
      <c r="AU73">
        <v>3009.99</v>
      </c>
      <c r="AV73" t="s">
        <v>6</v>
      </c>
      <c r="AW73">
        <v>2965.24</v>
      </c>
      <c r="AX73" t="s">
        <v>6</v>
      </c>
      <c r="AY73">
        <v>2914.15</v>
      </c>
      <c r="AZ73" t="s">
        <v>6</v>
      </c>
      <c r="BA73">
        <v>2769.6</v>
      </c>
      <c r="BB73" t="s">
        <v>6</v>
      </c>
      <c r="BC73">
        <v>2713.17</v>
      </c>
      <c r="BD73" t="s">
        <v>6</v>
      </c>
      <c r="BE73">
        <v>2636.05</v>
      </c>
      <c r="BF73" t="s">
        <v>6</v>
      </c>
      <c r="BG73">
        <v>2568.7800000000002</v>
      </c>
      <c r="BH73" t="s">
        <v>48</v>
      </c>
    </row>
    <row r="74" spans="1:60" x14ac:dyDescent="0.2">
      <c r="A74" t="s">
        <v>255</v>
      </c>
      <c r="B74" t="s">
        <v>69</v>
      </c>
      <c r="C74">
        <v>5008.88</v>
      </c>
      <c r="D74" t="s">
        <v>6</v>
      </c>
      <c r="E74">
        <v>4922.0600000000004</v>
      </c>
      <c r="F74" t="s">
        <v>6</v>
      </c>
      <c r="G74">
        <v>4807.49</v>
      </c>
      <c r="H74" t="s">
        <v>6</v>
      </c>
      <c r="I74">
        <v>4749.8100000000004</v>
      </c>
      <c r="J74" t="s">
        <v>6</v>
      </c>
      <c r="K74">
        <v>4475.51</v>
      </c>
      <c r="L74" t="s">
        <v>6</v>
      </c>
      <c r="M74">
        <v>4339.3599999999997</v>
      </c>
      <c r="N74" t="s">
        <v>6</v>
      </c>
      <c r="O74">
        <v>4252.0200000000004</v>
      </c>
      <c r="P74" t="s">
        <v>6</v>
      </c>
      <c r="Q74">
        <v>4111.12</v>
      </c>
      <c r="R74" t="s">
        <v>6</v>
      </c>
      <c r="S74">
        <v>4074.12</v>
      </c>
      <c r="T74" t="s">
        <v>6</v>
      </c>
      <c r="U74">
        <v>3967.14</v>
      </c>
      <c r="V74" t="s">
        <v>6</v>
      </c>
      <c r="W74">
        <v>3828.58</v>
      </c>
      <c r="X74" t="s">
        <v>6</v>
      </c>
      <c r="Y74">
        <v>3776.4</v>
      </c>
      <c r="Z74" t="s">
        <v>6</v>
      </c>
      <c r="AA74">
        <v>3647.68</v>
      </c>
      <c r="AB74" t="s">
        <v>6</v>
      </c>
      <c r="AC74">
        <v>3523.13</v>
      </c>
      <c r="AD74" t="s">
        <v>6</v>
      </c>
      <c r="AE74">
        <v>3361.98</v>
      </c>
      <c r="AF74" t="s">
        <v>6</v>
      </c>
      <c r="AG74">
        <v>3326.35</v>
      </c>
      <c r="AH74" t="s">
        <v>6</v>
      </c>
      <c r="AI74">
        <v>3223.25</v>
      </c>
      <c r="AJ74" t="s">
        <v>6</v>
      </c>
      <c r="AK74">
        <v>3193.76</v>
      </c>
      <c r="AL74" t="s">
        <v>6</v>
      </c>
      <c r="AM74">
        <v>3104.18</v>
      </c>
      <c r="AN74" t="s">
        <v>6</v>
      </c>
      <c r="AO74">
        <v>3036.78</v>
      </c>
      <c r="AP74" t="s">
        <v>6</v>
      </c>
      <c r="AQ74">
        <v>2994.41</v>
      </c>
      <c r="AR74" t="s">
        <v>6</v>
      </c>
      <c r="AS74">
        <v>2985.84</v>
      </c>
      <c r="AT74" t="s">
        <v>6</v>
      </c>
      <c r="AU74">
        <v>2906.16</v>
      </c>
      <c r="AV74" t="s">
        <v>6</v>
      </c>
      <c r="AW74">
        <v>2864.9</v>
      </c>
      <c r="AX74" t="s">
        <v>6</v>
      </c>
      <c r="AY74">
        <v>2809.38</v>
      </c>
      <c r="AZ74" t="s">
        <v>6</v>
      </c>
      <c r="BA74">
        <v>2668.56</v>
      </c>
      <c r="BB74" t="s">
        <v>6</v>
      </c>
      <c r="BC74">
        <v>2617.52</v>
      </c>
      <c r="BD74" t="s">
        <v>6</v>
      </c>
      <c r="BE74">
        <v>2543.1799999999998</v>
      </c>
      <c r="BF74" t="s">
        <v>6</v>
      </c>
      <c r="BG74">
        <v>2476.06</v>
      </c>
      <c r="BH74" t="s">
        <v>48</v>
      </c>
    </row>
    <row r="75" spans="1:60" x14ac:dyDescent="0.2">
      <c r="A75" t="s">
        <v>256</v>
      </c>
      <c r="B75" t="s">
        <v>257</v>
      </c>
      <c r="C75">
        <v>4452.4799999999996</v>
      </c>
      <c r="D75" t="s">
        <v>6</v>
      </c>
      <c r="E75">
        <v>4381.76</v>
      </c>
      <c r="F75" t="s">
        <v>6</v>
      </c>
      <c r="G75">
        <v>4282.8900000000003</v>
      </c>
      <c r="H75" t="s">
        <v>6</v>
      </c>
      <c r="I75">
        <v>4235.51</v>
      </c>
      <c r="J75" t="s">
        <v>6</v>
      </c>
      <c r="K75">
        <v>3971.31</v>
      </c>
      <c r="L75" t="s">
        <v>6</v>
      </c>
      <c r="M75">
        <v>3846.46</v>
      </c>
      <c r="N75" t="s">
        <v>6</v>
      </c>
      <c r="O75">
        <v>3770.22</v>
      </c>
      <c r="P75" t="s">
        <v>6</v>
      </c>
      <c r="Q75">
        <v>3640.12</v>
      </c>
      <c r="R75" t="s">
        <v>6</v>
      </c>
      <c r="S75">
        <v>3577.22</v>
      </c>
      <c r="T75" t="s">
        <v>6</v>
      </c>
      <c r="U75">
        <v>3472.6</v>
      </c>
      <c r="V75" t="s">
        <v>6</v>
      </c>
      <c r="W75">
        <v>3336.38</v>
      </c>
      <c r="X75" t="s">
        <v>6</v>
      </c>
      <c r="Y75">
        <v>3296.8</v>
      </c>
      <c r="Z75" t="s">
        <v>6</v>
      </c>
      <c r="AA75">
        <v>3180.38</v>
      </c>
      <c r="AB75" t="s">
        <v>6</v>
      </c>
      <c r="AC75">
        <v>3116.14</v>
      </c>
      <c r="AD75" t="s">
        <v>6</v>
      </c>
      <c r="AE75">
        <v>3007.52</v>
      </c>
      <c r="AF75" t="s">
        <v>6</v>
      </c>
      <c r="AG75">
        <v>2960.72</v>
      </c>
      <c r="AH75" t="s">
        <v>6</v>
      </c>
      <c r="AI75">
        <v>2846.1</v>
      </c>
      <c r="AJ75" t="s">
        <v>6</v>
      </c>
      <c r="AK75">
        <v>2804.72</v>
      </c>
      <c r="AL75" t="s">
        <v>6</v>
      </c>
      <c r="AM75">
        <v>2702.87</v>
      </c>
      <c r="AN75" t="s">
        <v>6</v>
      </c>
      <c r="AO75">
        <v>2644.58</v>
      </c>
      <c r="AP75" t="s">
        <v>6</v>
      </c>
      <c r="AQ75">
        <v>2611.0100000000002</v>
      </c>
      <c r="AR75" t="s">
        <v>6</v>
      </c>
      <c r="AS75">
        <v>2611.14</v>
      </c>
      <c r="AT75" t="s">
        <v>6</v>
      </c>
      <c r="AU75">
        <v>2556.7600000000002</v>
      </c>
      <c r="AV75" t="s">
        <v>6</v>
      </c>
      <c r="AW75">
        <v>2539.09</v>
      </c>
      <c r="AX75" t="s">
        <v>6</v>
      </c>
      <c r="AY75">
        <v>2505.5700000000002</v>
      </c>
      <c r="AZ75" t="s">
        <v>6</v>
      </c>
      <c r="BA75">
        <v>2385.2600000000002</v>
      </c>
      <c r="BB75" t="s">
        <v>6</v>
      </c>
      <c r="BC75">
        <v>2341.35</v>
      </c>
      <c r="BD75" t="s">
        <v>6</v>
      </c>
      <c r="BE75">
        <v>2273.9699999999998</v>
      </c>
      <c r="BF75" t="s">
        <v>6</v>
      </c>
      <c r="BG75">
        <v>2213.64</v>
      </c>
      <c r="BH75" t="s">
        <v>48</v>
      </c>
    </row>
    <row r="76" spans="1:60" x14ac:dyDescent="0.2">
      <c r="A76" t="s">
        <v>201</v>
      </c>
      <c r="B76" t="s">
        <v>42</v>
      </c>
      <c r="C76">
        <v>72</v>
      </c>
      <c r="D76" t="s">
        <v>6</v>
      </c>
      <c r="E76">
        <v>68.900000000000006</v>
      </c>
      <c r="F76" t="s">
        <v>6</v>
      </c>
      <c r="G76">
        <v>69.099999999999994</v>
      </c>
      <c r="H76" t="s">
        <v>6</v>
      </c>
      <c r="I76">
        <v>66.099999999999994</v>
      </c>
      <c r="J76" t="s">
        <v>6</v>
      </c>
      <c r="K76">
        <v>64.5</v>
      </c>
      <c r="L76" t="s">
        <v>6</v>
      </c>
      <c r="M76">
        <v>63.4</v>
      </c>
      <c r="N76" t="s">
        <v>6</v>
      </c>
      <c r="O76">
        <v>65.47</v>
      </c>
      <c r="P76" t="s">
        <v>6</v>
      </c>
      <c r="Q76">
        <v>64.39</v>
      </c>
      <c r="R76" t="s">
        <v>6</v>
      </c>
      <c r="S76">
        <v>62.38</v>
      </c>
      <c r="T76" t="s">
        <v>6</v>
      </c>
      <c r="U76">
        <v>60.98</v>
      </c>
      <c r="V76" t="s">
        <v>6</v>
      </c>
      <c r="W76">
        <v>59.73</v>
      </c>
      <c r="X76" t="s">
        <v>6</v>
      </c>
      <c r="Y76">
        <v>57.76</v>
      </c>
      <c r="Z76" t="s">
        <v>6</v>
      </c>
      <c r="AA76">
        <v>56.16</v>
      </c>
      <c r="AB76" t="s">
        <v>6</v>
      </c>
      <c r="AC76">
        <v>54.82</v>
      </c>
      <c r="AD76" t="s">
        <v>6</v>
      </c>
      <c r="AE76">
        <v>52.83</v>
      </c>
      <c r="AF76" t="s">
        <v>6</v>
      </c>
      <c r="AG76">
        <v>51.87</v>
      </c>
      <c r="AH76" t="s">
        <v>6</v>
      </c>
      <c r="AI76">
        <v>47.47</v>
      </c>
      <c r="AJ76" t="s">
        <v>6</v>
      </c>
      <c r="AK76">
        <v>47.31</v>
      </c>
      <c r="AL76" t="s">
        <v>6</v>
      </c>
      <c r="AM76">
        <v>46.98</v>
      </c>
      <c r="AN76" t="s">
        <v>6</v>
      </c>
      <c r="AO76">
        <v>44.99</v>
      </c>
      <c r="AP76" t="s">
        <v>6</v>
      </c>
      <c r="AQ76">
        <v>44.92</v>
      </c>
      <c r="AR76" t="s">
        <v>6</v>
      </c>
      <c r="AS76">
        <v>42.46</v>
      </c>
      <c r="AT76" t="s">
        <v>6</v>
      </c>
      <c r="AU76">
        <v>41.62</v>
      </c>
      <c r="AV76" t="s">
        <v>6</v>
      </c>
      <c r="AW76">
        <v>41.48</v>
      </c>
      <c r="AX76" t="s">
        <v>6</v>
      </c>
      <c r="AY76">
        <v>41.17</v>
      </c>
      <c r="AZ76" t="s">
        <v>6</v>
      </c>
      <c r="BA76">
        <v>39.950000000000003</v>
      </c>
      <c r="BB76" t="s">
        <v>6</v>
      </c>
      <c r="BC76">
        <v>39.71</v>
      </c>
      <c r="BD76" t="s">
        <v>6</v>
      </c>
      <c r="BE76">
        <v>38.65</v>
      </c>
      <c r="BF76" t="s">
        <v>6</v>
      </c>
      <c r="BG76">
        <v>38.65</v>
      </c>
      <c r="BH76" t="s">
        <v>48</v>
      </c>
    </row>
    <row r="77" spans="1:60" x14ac:dyDescent="0.2">
      <c r="A77" t="s">
        <v>202</v>
      </c>
      <c r="B77" t="s">
        <v>22</v>
      </c>
      <c r="C77" t="s">
        <v>55</v>
      </c>
      <c r="D77" t="s">
        <v>6</v>
      </c>
      <c r="E77" t="s">
        <v>55</v>
      </c>
      <c r="F77" t="s">
        <v>6</v>
      </c>
      <c r="G77" t="s">
        <v>55</v>
      </c>
      <c r="H77" t="s">
        <v>6</v>
      </c>
      <c r="I77" t="s">
        <v>55</v>
      </c>
      <c r="J77" t="s">
        <v>6</v>
      </c>
      <c r="K77" t="s">
        <v>55</v>
      </c>
      <c r="L77" t="s">
        <v>6</v>
      </c>
      <c r="M77">
        <v>691.1</v>
      </c>
      <c r="N77" t="s">
        <v>6</v>
      </c>
      <c r="O77">
        <v>671.5</v>
      </c>
      <c r="P77" t="s">
        <v>6</v>
      </c>
      <c r="Q77">
        <v>710.3</v>
      </c>
      <c r="R77" t="s">
        <v>6</v>
      </c>
      <c r="S77">
        <v>710.3</v>
      </c>
      <c r="T77" t="s">
        <v>6</v>
      </c>
      <c r="U77">
        <v>630</v>
      </c>
      <c r="V77" t="s">
        <v>6</v>
      </c>
      <c r="W77">
        <v>542.9</v>
      </c>
      <c r="X77" t="s">
        <v>6</v>
      </c>
      <c r="Y77">
        <v>480</v>
      </c>
      <c r="Z77" t="s">
        <v>6</v>
      </c>
      <c r="AA77">
        <v>421.1</v>
      </c>
      <c r="AB77" t="s">
        <v>6</v>
      </c>
      <c r="AC77">
        <v>393</v>
      </c>
      <c r="AD77" t="s">
        <v>6</v>
      </c>
      <c r="AE77">
        <v>364.9</v>
      </c>
      <c r="AF77" t="s">
        <v>6</v>
      </c>
      <c r="AG77">
        <v>336.8</v>
      </c>
      <c r="AH77" t="s">
        <v>6</v>
      </c>
      <c r="AI77">
        <v>303.2</v>
      </c>
      <c r="AJ77" t="s">
        <v>6</v>
      </c>
      <c r="AK77">
        <v>272.89999999999998</v>
      </c>
      <c r="AL77" t="s">
        <v>6</v>
      </c>
      <c r="AM77">
        <v>245.6</v>
      </c>
      <c r="AN77" t="s">
        <v>6</v>
      </c>
      <c r="AO77">
        <v>222.7</v>
      </c>
      <c r="AP77" t="s">
        <v>6</v>
      </c>
      <c r="AQ77">
        <v>202.1</v>
      </c>
      <c r="AR77" t="s">
        <v>6</v>
      </c>
      <c r="AS77">
        <v>183.3</v>
      </c>
      <c r="AT77" t="s">
        <v>6</v>
      </c>
      <c r="AU77">
        <v>165.7</v>
      </c>
      <c r="AV77" t="s">
        <v>6</v>
      </c>
      <c r="AW77">
        <v>148.1</v>
      </c>
      <c r="AX77" t="s">
        <v>6</v>
      </c>
      <c r="AY77">
        <v>130.4</v>
      </c>
      <c r="AZ77" t="s">
        <v>6</v>
      </c>
      <c r="BA77">
        <v>112.8</v>
      </c>
      <c r="BB77" t="s">
        <v>6</v>
      </c>
      <c r="BC77">
        <v>95.2</v>
      </c>
      <c r="BD77" t="s">
        <v>6</v>
      </c>
      <c r="BE77">
        <v>84.3</v>
      </c>
      <c r="BF77" t="s">
        <v>6</v>
      </c>
      <c r="BG77">
        <v>75.2</v>
      </c>
      <c r="BH77" t="s">
        <v>48</v>
      </c>
    </row>
    <row r="78" spans="1:60" x14ac:dyDescent="0.2">
      <c r="A78" t="s">
        <v>203</v>
      </c>
      <c r="B78" t="s">
        <v>21</v>
      </c>
      <c r="C78" t="s">
        <v>55</v>
      </c>
      <c r="D78" t="s">
        <v>6</v>
      </c>
      <c r="E78" t="s">
        <v>55</v>
      </c>
      <c r="F78" t="s">
        <v>6</v>
      </c>
      <c r="G78" t="s">
        <v>55</v>
      </c>
      <c r="H78" t="s">
        <v>6</v>
      </c>
      <c r="I78">
        <v>38.36</v>
      </c>
      <c r="J78" t="s">
        <v>6</v>
      </c>
      <c r="K78">
        <v>33.36</v>
      </c>
      <c r="L78" t="s">
        <v>6</v>
      </c>
      <c r="M78">
        <v>25.11</v>
      </c>
      <c r="N78" t="s">
        <v>6</v>
      </c>
      <c r="O78">
        <v>24.8</v>
      </c>
      <c r="P78" t="s">
        <v>6</v>
      </c>
      <c r="Q78">
        <v>24.37</v>
      </c>
      <c r="R78" t="s">
        <v>6</v>
      </c>
      <c r="S78">
        <v>23.58</v>
      </c>
      <c r="T78" t="s">
        <v>6</v>
      </c>
      <c r="U78">
        <v>24.4</v>
      </c>
      <c r="V78" t="s">
        <v>6</v>
      </c>
      <c r="W78">
        <v>25.11</v>
      </c>
      <c r="X78" t="s">
        <v>6</v>
      </c>
      <c r="Y78">
        <v>27.18</v>
      </c>
      <c r="Z78" t="s">
        <v>6</v>
      </c>
      <c r="AA78">
        <v>29.24</v>
      </c>
      <c r="AB78" t="s">
        <v>6</v>
      </c>
      <c r="AC78">
        <v>27.78</v>
      </c>
      <c r="AD78" t="s">
        <v>6</v>
      </c>
      <c r="AE78">
        <v>26.39</v>
      </c>
      <c r="AF78" t="s">
        <v>6</v>
      </c>
      <c r="AG78">
        <v>26.24</v>
      </c>
      <c r="AH78" t="s">
        <v>6</v>
      </c>
      <c r="AI78">
        <v>26</v>
      </c>
      <c r="AJ78" t="s">
        <v>6</v>
      </c>
      <c r="AK78">
        <v>25.8</v>
      </c>
      <c r="AL78" t="s">
        <v>6</v>
      </c>
      <c r="AM78">
        <v>27.9</v>
      </c>
      <c r="AN78" t="s">
        <v>6</v>
      </c>
      <c r="AO78">
        <v>27.8</v>
      </c>
      <c r="AP78" t="s">
        <v>6</v>
      </c>
      <c r="AQ78">
        <v>27.8</v>
      </c>
      <c r="AR78" t="s">
        <v>6</v>
      </c>
      <c r="AS78">
        <v>29.76</v>
      </c>
      <c r="AT78" t="s">
        <v>6</v>
      </c>
      <c r="AU78">
        <v>30.1</v>
      </c>
      <c r="AV78" t="s">
        <v>6</v>
      </c>
      <c r="AW78">
        <v>30.27</v>
      </c>
      <c r="AX78" t="s">
        <v>6</v>
      </c>
      <c r="AY78">
        <v>29.44</v>
      </c>
      <c r="AZ78" t="s">
        <v>6</v>
      </c>
      <c r="BA78">
        <v>27.57</v>
      </c>
      <c r="BB78" t="s">
        <v>6</v>
      </c>
      <c r="BC78">
        <v>28.26</v>
      </c>
      <c r="BD78" t="s">
        <v>6</v>
      </c>
      <c r="BE78">
        <v>25.58</v>
      </c>
      <c r="BF78" t="s">
        <v>6</v>
      </c>
      <c r="BG78">
        <v>25.58</v>
      </c>
      <c r="BH78" t="s">
        <v>48</v>
      </c>
    </row>
    <row r="79" spans="1:60" x14ac:dyDescent="0.2">
      <c r="A79" t="s">
        <v>204</v>
      </c>
      <c r="B79" t="s">
        <v>41</v>
      </c>
      <c r="C79">
        <v>64.88</v>
      </c>
      <c r="D79" t="s">
        <v>6</v>
      </c>
      <c r="E79">
        <v>62.97</v>
      </c>
      <c r="F79" t="s">
        <v>6</v>
      </c>
      <c r="G79">
        <v>60.4</v>
      </c>
      <c r="H79" t="s">
        <v>6</v>
      </c>
      <c r="I79">
        <v>56.85</v>
      </c>
      <c r="J79" t="s">
        <v>6</v>
      </c>
      <c r="K79">
        <v>53.52</v>
      </c>
      <c r="L79" t="s">
        <v>6</v>
      </c>
      <c r="M79">
        <v>51.67</v>
      </c>
      <c r="N79" t="s">
        <v>6</v>
      </c>
      <c r="O79">
        <v>51.31</v>
      </c>
      <c r="P79" t="s">
        <v>6</v>
      </c>
      <c r="Q79">
        <v>47.6</v>
      </c>
      <c r="R79" t="s">
        <v>6</v>
      </c>
      <c r="S79">
        <v>45.44</v>
      </c>
      <c r="T79" t="s">
        <v>6</v>
      </c>
      <c r="U79">
        <v>42.85</v>
      </c>
      <c r="V79" t="s">
        <v>6</v>
      </c>
      <c r="W79">
        <v>40.5</v>
      </c>
      <c r="X79" t="s">
        <v>6</v>
      </c>
      <c r="Y79">
        <v>38.1</v>
      </c>
      <c r="Z79" t="s">
        <v>6</v>
      </c>
      <c r="AA79">
        <v>35.5</v>
      </c>
      <c r="AB79" t="s">
        <v>6</v>
      </c>
      <c r="AC79">
        <v>33.700000000000003</v>
      </c>
      <c r="AD79" t="s">
        <v>6</v>
      </c>
      <c r="AE79">
        <v>30.9</v>
      </c>
      <c r="AF79" t="s">
        <v>6</v>
      </c>
      <c r="AG79">
        <v>29.5</v>
      </c>
      <c r="AH79" t="s">
        <v>6</v>
      </c>
      <c r="AI79">
        <v>27.93</v>
      </c>
      <c r="AJ79" t="s">
        <v>6</v>
      </c>
      <c r="AK79">
        <v>27.82</v>
      </c>
      <c r="AL79" t="s">
        <v>6</v>
      </c>
      <c r="AM79">
        <v>27.02</v>
      </c>
      <c r="AN79" t="s">
        <v>6</v>
      </c>
      <c r="AO79">
        <v>27.06</v>
      </c>
      <c r="AP79" t="s">
        <v>6</v>
      </c>
      <c r="AQ79">
        <v>25.97</v>
      </c>
      <c r="AR79" t="s">
        <v>6</v>
      </c>
      <c r="AS79">
        <v>25.49</v>
      </c>
      <c r="AT79" t="s">
        <v>6</v>
      </c>
      <c r="AU79">
        <v>24.88</v>
      </c>
      <c r="AV79" t="s">
        <v>6</v>
      </c>
      <c r="AW79">
        <v>24.06</v>
      </c>
      <c r="AX79" t="s">
        <v>6</v>
      </c>
      <c r="AY79">
        <v>23.11</v>
      </c>
      <c r="AZ79" t="s">
        <v>6</v>
      </c>
      <c r="BA79">
        <v>19.420000000000002</v>
      </c>
      <c r="BB79" t="s">
        <v>6</v>
      </c>
      <c r="BC79">
        <v>17.72</v>
      </c>
      <c r="BD79" t="s">
        <v>6</v>
      </c>
      <c r="BE79">
        <v>16.46</v>
      </c>
      <c r="BF79" t="s">
        <v>6</v>
      </c>
      <c r="BG79">
        <v>17.28</v>
      </c>
      <c r="BH79" t="s">
        <v>48</v>
      </c>
    </row>
    <row r="80" spans="1:60" x14ac:dyDescent="0.2">
      <c r="A80" t="s">
        <v>205</v>
      </c>
      <c r="B80" t="s">
        <v>40</v>
      </c>
      <c r="C80">
        <v>544.27</v>
      </c>
      <c r="D80" t="s">
        <v>6</v>
      </c>
      <c r="E80">
        <v>506.82</v>
      </c>
      <c r="F80" t="s">
        <v>6</v>
      </c>
      <c r="G80">
        <v>496.11</v>
      </c>
      <c r="H80" t="s">
        <v>6</v>
      </c>
      <c r="I80">
        <v>484.17</v>
      </c>
      <c r="J80" t="s">
        <v>6</v>
      </c>
      <c r="K80">
        <v>467.53</v>
      </c>
      <c r="L80" t="s">
        <v>6</v>
      </c>
      <c r="M80">
        <v>452.44</v>
      </c>
      <c r="N80" t="s">
        <v>6</v>
      </c>
      <c r="O80">
        <v>439.62</v>
      </c>
      <c r="P80" t="s">
        <v>6</v>
      </c>
      <c r="Q80">
        <v>411.99</v>
      </c>
      <c r="R80" t="s">
        <v>6</v>
      </c>
      <c r="S80">
        <v>394.24</v>
      </c>
      <c r="T80" t="s">
        <v>6</v>
      </c>
      <c r="U80">
        <v>382.75</v>
      </c>
      <c r="V80" t="s">
        <v>6</v>
      </c>
      <c r="W80">
        <v>370.36</v>
      </c>
      <c r="X80" t="s">
        <v>6</v>
      </c>
      <c r="Y80">
        <v>363.67</v>
      </c>
      <c r="Z80" t="s">
        <v>6</v>
      </c>
      <c r="AA80">
        <v>351.1</v>
      </c>
      <c r="AB80" t="s">
        <v>6</v>
      </c>
      <c r="AC80">
        <v>334.32</v>
      </c>
      <c r="AD80" t="s">
        <v>6</v>
      </c>
      <c r="AE80">
        <v>319.83999999999997</v>
      </c>
      <c r="AF80" t="s">
        <v>6</v>
      </c>
      <c r="AG80">
        <v>308</v>
      </c>
      <c r="AH80" t="s">
        <v>6</v>
      </c>
      <c r="AI80">
        <v>303.2</v>
      </c>
      <c r="AJ80" t="s">
        <v>6</v>
      </c>
      <c r="AK80">
        <v>300.70999999999998</v>
      </c>
      <c r="AL80" t="s">
        <v>6</v>
      </c>
      <c r="AM80">
        <v>287.7</v>
      </c>
      <c r="AN80" t="s">
        <v>6</v>
      </c>
      <c r="AO80">
        <v>284.2</v>
      </c>
      <c r="AP80" t="s">
        <v>6</v>
      </c>
      <c r="AQ80">
        <v>275.89</v>
      </c>
      <c r="AR80" t="s">
        <v>6</v>
      </c>
      <c r="AS80">
        <v>267.89999999999998</v>
      </c>
      <c r="AT80" t="s">
        <v>6</v>
      </c>
      <c r="AU80">
        <v>264.76</v>
      </c>
      <c r="AV80" t="s">
        <v>6</v>
      </c>
      <c r="AW80">
        <v>261.64999999999998</v>
      </c>
      <c r="AX80" t="s">
        <v>6</v>
      </c>
      <c r="AY80">
        <v>256.92</v>
      </c>
      <c r="AZ80" t="s">
        <v>6</v>
      </c>
      <c r="BA80">
        <v>250.98</v>
      </c>
      <c r="BB80" t="s">
        <v>6</v>
      </c>
      <c r="BC80">
        <v>248</v>
      </c>
      <c r="BD80" t="s">
        <v>6</v>
      </c>
      <c r="BE80">
        <v>242.48</v>
      </c>
      <c r="BF80" t="s">
        <v>6</v>
      </c>
      <c r="BG80">
        <v>242.48</v>
      </c>
      <c r="BH80" t="s">
        <v>48</v>
      </c>
    </row>
    <row r="81" spans="1:60" x14ac:dyDescent="0.2">
      <c r="A81" t="s">
        <v>206</v>
      </c>
      <c r="B81" t="s">
        <v>20</v>
      </c>
      <c r="C81">
        <v>32.64</v>
      </c>
      <c r="D81" t="s">
        <v>6</v>
      </c>
      <c r="E81">
        <v>34.42</v>
      </c>
      <c r="F81" t="s">
        <v>6</v>
      </c>
      <c r="G81">
        <v>41.9</v>
      </c>
      <c r="H81" t="s">
        <v>6</v>
      </c>
      <c r="I81">
        <v>44.45</v>
      </c>
      <c r="J81" t="s">
        <v>6</v>
      </c>
      <c r="K81">
        <v>45</v>
      </c>
      <c r="L81" t="s">
        <v>6</v>
      </c>
      <c r="M81">
        <v>47.78</v>
      </c>
      <c r="N81" t="s">
        <v>6</v>
      </c>
      <c r="O81">
        <v>41.8</v>
      </c>
      <c r="P81" t="s">
        <v>6</v>
      </c>
      <c r="Q81">
        <v>40.06</v>
      </c>
      <c r="R81" t="s">
        <v>6</v>
      </c>
      <c r="S81">
        <v>23.71</v>
      </c>
      <c r="T81" t="s">
        <v>6</v>
      </c>
      <c r="U81">
        <v>23.58</v>
      </c>
      <c r="V81" t="s">
        <v>6</v>
      </c>
      <c r="W81">
        <v>23.47</v>
      </c>
      <c r="X81" t="s">
        <v>6</v>
      </c>
      <c r="Y81">
        <v>23.18</v>
      </c>
      <c r="Z81" t="s">
        <v>6</v>
      </c>
      <c r="AA81">
        <v>19.45</v>
      </c>
      <c r="AB81" t="s">
        <v>6</v>
      </c>
      <c r="AC81">
        <v>18.02</v>
      </c>
      <c r="AD81" t="s">
        <v>6</v>
      </c>
      <c r="AE81">
        <v>16.899999999999999</v>
      </c>
      <c r="AF81" t="s">
        <v>6</v>
      </c>
      <c r="AG81">
        <v>13.35</v>
      </c>
      <c r="AH81" t="s">
        <v>6</v>
      </c>
      <c r="AI81">
        <v>12.61</v>
      </c>
      <c r="AJ81" t="s">
        <v>6</v>
      </c>
      <c r="AK81">
        <v>11.47</v>
      </c>
      <c r="AL81" t="s">
        <v>6</v>
      </c>
      <c r="AM81">
        <v>10.24</v>
      </c>
      <c r="AN81" t="s">
        <v>6</v>
      </c>
      <c r="AO81">
        <v>9.57</v>
      </c>
      <c r="AP81" t="s">
        <v>6</v>
      </c>
      <c r="AQ81">
        <v>8.98</v>
      </c>
      <c r="AR81" t="s">
        <v>6</v>
      </c>
      <c r="AS81">
        <v>8.3000000000000007</v>
      </c>
      <c r="AT81" t="s">
        <v>6</v>
      </c>
      <c r="AU81">
        <v>7.84</v>
      </c>
      <c r="AV81" t="s">
        <v>6</v>
      </c>
      <c r="AW81">
        <v>7.02</v>
      </c>
      <c r="AX81" t="s">
        <v>6</v>
      </c>
      <c r="AY81">
        <v>6.1</v>
      </c>
      <c r="AZ81" t="s">
        <v>6</v>
      </c>
      <c r="BA81">
        <v>6.14</v>
      </c>
      <c r="BB81" t="s">
        <v>6</v>
      </c>
      <c r="BC81">
        <v>5.94</v>
      </c>
      <c r="BD81" t="s">
        <v>6</v>
      </c>
      <c r="BE81">
        <v>6.11</v>
      </c>
      <c r="BF81" t="s">
        <v>6</v>
      </c>
      <c r="BG81">
        <v>5.23</v>
      </c>
      <c r="BH81" t="s">
        <v>48</v>
      </c>
    </row>
    <row r="82" spans="1:60" x14ac:dyDescent="0.2">
      <c r="A82" t="s">
        <v>207</v>
      </c>
      <c r="B82" t="s">
        <v>39</v>
      </c>
      <c r="C82">
        <v>209.55</v>
      </c>
      <c r="D82" t="s">
        <v>6</v>
      </c>
      <c r="E82">
        <v>212.91</v>
      </c>
      <c r="F82" t="s">
        <v>6</v>
      </c>
      <c r="G82">
        <v>195.58</v>
      </c>
      <c r="H82" t="s">
        <v>6</v>
      </c>
      <c r="I82">
        <v>190.58</v>
      </c>
      <c r="J82" t="s">
        <v>6</v>
      </c>
      <c r="K82">
        <v>174.06</v>
      </c>
      <c r="L82" t="s">
        <v>6</v>
      </c>
      <c r="M82">
        <v>155.30000000000001</v>
      </c>
      <c r="N82" t="s">
        <v>6</v>
      </c>
      <c r="O82">
        <v>138.80000000000001</v>
      </c>
      <c r="P82" t="s">
        <v>6</v>
      </c>
      <c r="Q82">
        <v>143.80000000000001</v>
      </c>
      <c r="R82" t="s">
        <v>6</v>
      </c>
      <c r="S82">
        <v>149.69999999999999</v>
      </c>
      <c r="T82" t="s">
        <v>6</v>
      </c>
      <c r="U82">
        <v>145.80000000000001</v>
      </c>
      <c r="V82" t="s">
        <v>6</v>
      </c>
      <c r="W82">
        <v>141.6</v>
      </c>
      <c r="X82" t="s">
        <v>6</v>
      </c>
      <c r="Y82">
        <v>139</v>
      </c>
      <c r="Z82" t="s">
        <v>6</v>
      </c>
      <c r="AA82">
        <v>136.30000000000001</v>
      </c>
      <c r="AB82" t="s">
        <v>6</v>
      </c>
      <c r="AC82">
        <v>134.9</v>
      </c>
      <c r="AD82" t="s">
        <v>6</v>
      </c>
      <c r="AE82">
        <v>133.9</v>
      </c>
      <c r="AF82" t="s">
        <v>6</v>
      </c>
      <c r="AG82">
        <v>152.66</v>
      </c>
      <c r="AH82" t="s">
        <v>6</v>
      </c>
      <c r="AI82">
        <v>152.66</v>
      </c>
      <c r="AJ82" t="s">
        <v>6</v>
      </c>
      <c r="AK82">
        <v>152.66</v>
      </c>
      <c r="AL82" t="s">
        <v>6</v>
      </c>
      <c r="AM82">
        <v>150.47999999999999</v>
      </c>
      <c r="AN82" t="s">
        <v>6</v>
      </c>
      <c r="AO82">
        <v>150.47999999999999</v>
      </c>
      <c r="AP82" t="s">
        <v>6</v>
      </c>
      <c r="AQ82">
        <v>150.47999999999999</v>
      </c>
      <c r="AR82" t="s">
        <v>6</v>
      </c>
      <c r="AS82">
        <v>147.5</v>
      </c>
      <c r="AT82" t="s">
        <v>6</v>
      </c>
      <c r="AU82">
        <v>144.5</v>
      </c>
      <c r="AV82" t="s">
        <v>6</v>
      </c>
      <c r="AW82">
        <v>142.5</v>
      </c>
      <c r="AX82" t="s">
        <v>6</v>
      </c>
      <c r="AY82">
        <v>140.5</v>
      </c>
      <c r="AZ82" t="s">
        <v>6</v>
      </c>
      <c r="BA82">
        <v>138</v>
      </c>
      <c r="BB82" t="s">
        <v>6</v>
      </c>
      <c r="BC82">
        <v>138</v>
      </c>
      <c r="BD82" t="s">
        <v>6</v>
      </c>
      <c r="BE82">
        <v>138</v>
      </c>
      <c r="BF82" t="s">
        <v>6</v>
      </c>
      <c r="BG82">
        <v>138</v>
      </c>
      <c r="BH82" t="s">
        <v>48</v>
      </c>
    </row>
    <row r="83" spans="1:60" x14ac:dyDescent="0.2">
      <c r="A83" t="s">
        <v>208</v>
      </c>
      <c r="B83" t="s">
        <v>38</v>
      </c>
      <c r="C83">
        <v>556.4</v>
      </c>
      <c r="D83" t="s">
        <v>6</v>
      </c>
      <c r="E83">
        <v>540.29999999999995</v>
      </c>
      <c r="F83" t="s">
        <v>6</v>
      </c>
      <c r="G83">
        <v>524.6</v>
      </c>
      <c r="H83" t="s">
        <v>6</v>
      </c>
      <c r="I83">
        <v>514.29999999999995</v>
      </c>
      <c r="J83" t="s">
        <v>6</v>
      </c>
      <c r="K83">
        <v>504.2</v>
      </c>
      <c r="L83" t="s">
        <v>6</v>
      </c>
      <c r="M83">
        <v>492.9</v>
      </c>
      <c r="N83" t="s">
        <v>6</v>
      </c>
      <c r="O83">
        <v>481.8</v>
      </c>
      <c r="P83" t="s">
        <v>6</v>
      </c>
      <c r="Q83">
        <v>471</v>
      </c>
      <c r="R83" t="s">
        <v>6</v>
      </c>
      <c r="S83">
        <v>496.9</v>
      </c>
      <c r="T83" t="s">
        <v>6</v>
      </c>
      <c r="U83">
        <v>494.54</v>
      </c>
      <c r="V83" t="s">
        <v>6</v>
      </c>
      <c r="W83">
        <v>492.2</v>
      </c>
      <c r="X83" t="s">
        <v>6</v>
      </c>
      <c r="Y83">
        <v>479.6</v>
      </c>
      <c r="Z83" t="s">
        <v>6</v>
      </c>
      <c r="AA83">
        <v>467.3</v>
      </c>
      <c r="AB83" t="s">
        <v>6</v>
      </c>
      <c r="AC83">
        <v>406.99</v>
      </c>
      <c r="AD83" t="s">
        <v>6</v>
      </c>
      <c r="AE83">
        <v>354.46</v>
      </c>
      <c r="AF83" t="s">
        <v>6</v>
      </c>
      <c r="AG83">
        <v>365.63</v>
      </c>
      <c r="AH83" t="s">
        <v>6</v>
      </c>
      <c r="AI83">
        <v>377.15</v>
      </c>
      <c r="AJ83" t="s">
        <v>6</v>
      </c>
      <c r="AK83">
        <v>389.04</v>
      </c>
      <c r="AL83" t="s">
        <v>6</v>
      </c>
      <c r="AM83">
        <v>401.31</v>
      </c>
      <c r="AN83" t="s">
        <v>6</v>
      </c>
      <c r="AO83">
        <v>392.2</v>
      </c>
      <c r="AP83" t="s">
        <v>6</v>
      </c>
      <c r="AQ83">
        <v>383.4</v>
      </c>
      <c r="AR83" t="s">
        <v>6</v>
      </c>
      <c r="AS83">
        <v>374.7</v>
      </c>
      <c r="AT83" t="s">
        <v>6</v>
      </c>
      <c r="AU83">
        <v>349.4</v>
      </c>
      <c r="AV83" t="s">
        <v>6</v>
      </c>
      <c r="AW83">
        <v>325.81</v>
      </c>
      <c r="AX83" t="s">
        <v>6</v>
      </c>
      <c r="AY83">
        <v>303.81</v>
      </c>
      <c r="AZ83" t="s">
        <v>6</v>
      </c>
      <c r="BA83">
        <v>283.3</v>
      </c>
      <c r="BB83" t="s">
        <v>6</v>
      </c>
      <c r="BC83">
        <v>276.16000000000003</v>
      </c>
      <c r="BD83" t="s">
        <v>6</v>
      </c>
      <c r="BE83">
        <v>269.20999999999998</v>
      </c>
      <c r="BF83" t="s">
        <v>6</v>
      </c>
      <c r="BG83">
        <v>262.43</v>
      </c>
      <c r="BH83" t="s">
        <v>48</v>
      </c>
    </row>
    <row r="84" spans="1:60" x14ac:dyDescent="0.2">
      <c r="A84" t="s">
        <v>209</v>
      </c>
      <c r="B84" t="s">
        <v>37</v>
      </c>
      <c r="C84">
        <v>790.17</v>
      </c>
      <c r="D84" t="s">
        <v>6</v>
      </c>
      <c r="E84">
        <v>789.17</v>
      </c>
      <c r="F84" t="s">
        <v>6</v>
      </c>
      <c r="G84">
        <v>767.46</v>
      </c>
      <c r="H84" t="s">
        <v>6</v>
      </c>
      <c r="I84">
        <v>829.6</v>
      </c>
      <c r="J84" t="s">
        <v>6</v>
      </c>
      <c r="K84">
        <v>701.17</v>
      </c>
      <c r="L84" t="s">
        <v>6</v>
      </c>
      <c r="M84">
        <v>676.79</v>
      </c>
      <c r="N84" t="s">
        <v>6</v>
      </c>
      <c r="O84">
        <v>666.46</v>
      </c>
      <c r="P84" t="s">
        <v>6</v>
      </c>
      <c r="Q84">
        <v>654.03</v>
      </c>
      <c r="R84" t="s">
        <v>6</v>
      </c>
      <c r="S84">
        <v>635.08000000000004</v>
      </c>
      <c r="T84" t="s">
        <v>6</v>
      </c>
      <c r="U84">
        <v>632.79</v>
      </c>
      <c r="V84" t="s">
        <v>6</v>
      </c>
      <c r="W84">
        <v>638.88</v>
      </c>
      <c r="X84" t="s">
        <v>6</v>
      </c>
      <c r="Y84">
        <v>644.54</v>
      </c>
      <c r="Z84" t="s">
        <v>6</v>
      </c>
      <c r="AA84">
        <v>612.74</v>
      </c>
      <c r="AB84" t="s">
        <v>6</v>
      </c>
      <c r="AC84">
        <v>625.53</v>
      </c>
      <c r="AD84" t="s">
        <v>6</v>
      </c>
      <c r="AE84">
        <v>565.96</v>
      </c>
      <c r="AF84" t="s">
        <v>6</v>
      </c>
      <c r="AG84">
        <v>562.53</v>
      </c>
      <c r="AH84" t="s">
        <v>6</v>
      </c>
      <c r="AI84">
        <v>510.94</v>
      </c>
      <c r="AJ84" t="s">
        <v>6</v>
      </c>
      <c r="AK84">
        <v>520.16</v>
      </c>
      <c r="AL84" t="s">
        <v>6</v>
      </c>
      <c r="AM84">
        <v>470.11</v>
      </c>
      <c r="AN84" t="s">
        <v>6</v>
      </c>
      <c r="AO84">
        <v>436.38</v>
      </c>
      <c r="AP84" t="s">
        <v>6</v>
      </c>
      <c r="AQ84">
        <v>422.74</v>
      </c>
      <c r="AR84" t="s">
        <v>6</v>
      </c>
      <c r="AS84">
        <v>449.21</v>
      </c>
      <c r="AT84" t="s">
        <v>6</v>
      </c>
      <c r="AU84">
        <v>456.71</v>
      </c>
      <c r="AV84" t="s">
        <v>6</v>
      </c>
      <c r="AW84">
        <v>448.79</v>
      </c>
      <c r="AX84" t="s">
        <v>6</v>
      </c>
      <c r="AY84">
        <v>451.89</v>
      </c>
      <c r="AZ84" t="s">
        <v>6</v>
      </c>
      <c r="BA84">
        <v>407.68</v>
      </c>
      <c r="BB84" t="s">
        <v>6</v>
      </c>
      <c r="BC84">
        <v>433.95</v>
      </c>
      <c r="BD84" t="s">
        <v>6</v>
      </c>
      <c r="BE84">
        <v>410.34</v>
      </c>
      <c r="BF84" t="s">
        <v>6</v>
      </c>
      <c r="BG84">
        <v>404.94</v>
      </c>
      <c r="BH84" t="s">
        <v>48</v>
      </c>
    </row>
    <row r="85" spans="1:60" x14ac:dyDescent="0.2">
      <c r="A85" t="s">
        <v>210</v>
      </c>
      <c r="B85" t="s">
        <v>36</v>
      </c>
      <c r="C85">
        <v>875.1</v>
      </c>
      <c r="D85" t="s">
        <v>6</v>
      </c>
      <c r="E85">
        <v>841.3</v>
      </c>
      <c r="F85" t="s">
        <v>6</v>
      </c>
      <c r="G85">
        <v>807.1</v>
      </c>
      <c r="H85" t="s">
        <v>6</v>
      </c>
      <c r="I85">
        <v>780.1</v>
      </c>
      <c r="J85" t="s">
        <v>6</v>
      </c>
      <c r="K85">
        <v>755.8</v>
      </c>
      <c r="L85" t="s">
        <v>6</v>
      </c>
      <c r="M85">
        <v>732.2</v>
      </c>
      <c r="N85" t="s">
        <v>6</v>
      </c>
      <c r="O85">
        <v>708.9</v>
      </c>
      <c r="P85" t="s">
        <v>6</v>
      </c>
      <c r="Q85">
        <v>686.7</v>
      </c>
      <c r="R85" t="s">
        <v>6</v>
      </c>
      <c r="S85">
        <v>665.3</v>
      </c>
      <c r="T85" t="s">
        <v>6</v>
      </c>
      <c r="U85">
        <v>644.70000000000005</v>
      </c>
      <c r="V85" t="s">
        <v>6</v>
      </c>
      <c r="W85">
        <v>624.79999999999995</v>
      </c>
      <c r="X85" t="s">
        <v>6</v>
      </c>
      <c r="Y85">
        <v>606.9</v>
      </c>
      <c r="Z85" t="s">
        <v>6</v>
      </c>
      <c r="AA85">
        <v>591.20000000000005</v>
      </c>
      <c r="AB85" t="s">
        <v>6</v>
      </c>
      <c r="AC85">
        <v>573.4</v>
      </c>
      <c r="AD85" t="s">
        <v>6</v>
      </c>
      <c r="AE85">
        <v>557.4</v>
      </c>
      <c r="AF85" t="s">
        <v>6</v>
      </c>
      <c r="AG85">
        <v>541.6</v>
      </c>
      <c r="AH85" t="s">
        <v>6</v>
      </c>
      <c r="AI85">
        <v>528.5</v>
      </c>
      <c r="AJ85" t="s">
        <v>6</v>
      </c>
      <c r="AK85">
        <v>517.20000000000005</v>
      </c>
      <c r="AL85" t="s">
        <v>6</v>
      </c>
      <c r="AM85">
        <v>506.3</v>
      </c>
      <c r="AN85" t="s">
        <v>6</v>
      </c>
      <c r="AO85">
        <v>496.2</v>
      </c>
      <c r="AP85" t="s">
        <v>6</v>
      </c>
      <c r="AQ85">
        <v>484.5</v>
      </c>
      <c r="AR85" t="s">
        <v>6</v>
      </c>
      <c r="AS85">
        <v>474.29</v>
      </c>
      <c r="AT85" t="s">
        <v>6</v>
      </c>
      <c r="AU85">
        <v>464.81</v>
      </c>
      <c r="AV85" t="s">
        <v>6</v>
      </c>
      <c r="AW85">
        <v>456.86</v>
      </c>
      <c r="AX85" t="s">
        <v>6</v>
      </c>
      <c r="AY85">
        <v>446.71</v>
      </c>
      <c r="AZ85" t="s">
        <v>6</v>
      </c>
      <c r="BA85">
        <v>428.67</v>
      </c>
      <c r="BB85" t="s">
        <v>6</v>
      </c>
      <c r="BC85">
        <v>420.78</v>
      </c>
      <c r="BD85" t="s">
        <v>6</v>
      </c>
      <c r="BE85">
        <v>412.45</v>
      </c>
      <c r="BF85" t="s">
        <v>6</v>
      </c>
      <c r="BG85">
        <v>404.2</v>
      </c>
      <c r="BH85" t="s">
        <v>48</v>
      </c>
    </row>
    <row r="86" spans="1:60" x14ac:dyDescent="0.2">
      <c r="A86" t="s">
        <v>211</v>
      </c>
      <c r="B86" t="s">
        <v>19</v>
      </c>
      <c r="C86" t="s">
        <v>55</v>
      </c>
      <c r="D86" t="s">
        <v>6</v>
      </c>
      <c r="E86" t="s">
        <v>55</v>
      </c>
      <c r="F86" t="s">
        <v>6</v>
      </c>
      <c r="G86" t="s">
        <v>55</v>
      </c>
      <c r="H86" t="s">
        <v>6</v>
      </c>
      <c r="I86" t="s">
        <v>55</v>
      </c>
      <c r="J86" t="s">
        <v>6</v>
      </c>
      <c r="K86" t="s">
        <v>55</v>
      </c>
      <c r="L86" t="s">
        <v>6</v>
      </c>
      <c r="M86" t="s">
        <v>55</v>
      </c>
      <c r="N86" t="s">
        <v>6</v>
      </c>
      <c r="O86" t="s">
        <v>55</v>
      </c>
      <c r="P86" t="s">
        <v>6</v>
      </c>
      <c r="Q86" t="s">
        <v>55</v>
      </c>
      <c r="R86" t="s">
        <v>6</v>
      </c>
      <c r="S86" t="s">
        <v>55</v>
      </c>
      <c r="T86" t="s">
        <v>6</v>
      </c>
      <c r="U86" t="s">
        <v>55</v>
      </c>
      <c r="V86" t="s">
        <v>6</v>
      </c>
      <c r="W86">
        <v>214</v>
      </c>
      <c r="X86" t="s">
        <v>6</v>
      </c>
      <c r="Y86">
        <v>209</v>
      </c>
      <c r="Z86" t="s">
        <v>6</v>
      </c>
      <c r="AA86">
        <v>197</v>
      </c>
      <c r="AB86" t="s">
        <v>6</v>
      </c>
      <c r="AC86">
        <v>194</v>
      </c>
      <c r="AD86" t="s">
        <v>6</v>
      </c>
      <c r="AE86">
        <v>191</v>
      </c>
      <c r="AF86" t="s">
        <v>6</v>
      </c>
      <c r="AG86">
        <v>190</v>
      </c>
      <c r="AH86" t="s">
        <v>6</v>
      </c>
      <c r="AI86">
        <v>188</v>
      </c>
      <c r="AJ86" t="s">
        <v>6</v>
      </c>
      <c r="AK86">
        <v>188</v>
      </c>
      <c r="AL86" t="s">
        <v>6</v>
      </c>
      <c r="AM86">
        <v>178</v>
      </c>
      <c r="AN86" t="s">
        <v>6</v>
      </c>
      <c r="AO86">
        <v>177</v>
      </c>
      <c r="AP86" t="s">
        <v>6</v>
      </c>
      <c r="AQ86">
        <v>170</v>
      </c>
      <c r="AR86" t="s">
        <v>6</v>
      </c>
      <c r="AS86">
        <v>161</v>
      </c>
      <c r="AT86" t="s">
        <v>6</v>
      </c>
      <c r="AU86">
        <v>159</v>
      </c>
      <c r="AV86" t="s">
        <v>6</v>
      </c>
      <c r="AW86">
        <v>159.78</v>
      </c>
      <c r="AX86" t="s">
        <v>6</v>
      </c>
      <c r="AY86">
        <v>161.38</v>
      </c>
      <c r="AZ86" t="s">
        <v>6</v>
      </c>
      <c r="BA86">
        <v>157.28</v>
      </c>
      <c r="BB86" t="s">
        <v>6</v>
      </c>
      <c r="BC86">
        <v>156.28</v>
      </c>
      <c r="BD86" t="s">
        <v>6</v>
      </c>
      <c r="BE86">
        <v>158.31</v>
      </c>
      <c r="BF86" t="s">
        <v>6</v>
      </c>
      <c r="BG86">
        <v>158.09</v>
      </c>
      <c r="BH86" t="s">
        <v>48</v>
      </c>
    </row>
    <row r="87" spans="1:60" x14ac:dyDescent="0.2">
      <c r="A87" t="s">
        <v>212</v>
      </c>
      <c r="B87" t="s">
        <v>35</v>
      </c>
      <c r="C87">
        <v>1188.7</v>
      </c>
      <c r="D87" t="s">
        <v>6</v>
      </c>
      <c r="E87">
        <v>1185.7</v>
      </c>
      <c r="F87" t="s">
        <v>6</v>
      </c>
      <c r="G87">
        <v>1178.8</v>
      </c>
      <c r="H87" t="s">
        <v>6</v>
      </c>
      <c r="I87">
        <v>1146.5999999999999</v>
      </c>
      <c r="J87" t="s">
        <v>6</v>
      </c>
      <c r="K87">
        <v>1093.4000000000001</v>
      </c>
      <c r="L87" t="s">
        <v>6</v>
      </c>
      <c r="M87">
        <v>1056.5</v>
      </c>
      <c r="N87" t="s">
        <v>6</v>
      </c>
      <c r="O87">
        <v>1055.7</v>
      </c>
      <c r="P87" t="s">
        <v>6</v>
      </c>
      <c r="Q87">
        <v>1009.6</v>
      </c>
      <c r="R87" t="s">
        <v>6</v>
      </c>
      <c r="S87">
        <v>1012.6</v>
      </c>
      <c r="T87" t="s">
        <v>6</v>
      </c>
      <c r="U87">
        <v>982.4</v>
      </c>
      <c r="V87" t="s">
        <v>6</v>
      </c>
      <c r="W87">
        <v>898.9</v>
      </c>
      <c r="X87" t="s">
        <v>6</v>
      </c>
      <c r="Y87">
        <v>905.8</v>
      </c>
      <c r="Z87" t="s">
        <v>6</v>
      </c>
      <c r="AA87">
        <v>868.2</v>
      </c>
      <c r="AB87" t="s">
        <v>6</v>
      </c>
      <c r="AC87">
        <v>842.6</v>
      </c>
      <c r="AD87" t="s">
        <v>6</v>
      </c>
      <c r="AE87">
        <v>835.9</v>
      </c>
      <c r="AF87" t="s">
        <v>6</v>
      </c>
      <c r="AG87">
        <v>839.6</v>
      </c>
      <c r="AH87" t="s">
        <v>6</v>
      </c>
      <c r="AI87">
        <v>809.1</v>
      </c>
      <c r="AJ87" t="s">
        <v>6</v>
      </c>
      <c r="AK87">
        <v>781.4</v>
      </c>
      <c r="AL87" t="s">
        <v>6</v>
      </c>
      <c r="AM87">
        <v>775</v>
      </c>
      <c r="AN87" t="s">
        <v>6</v>
      </c>
      <c r="AO87">
        <v>788.8</v>
      </c>
      <c r="AP87" t="s">
        <v>6</v>
      </c>
      <c r="AQ87">
        <v>803.2</v>
      </c>
      <c r="AR87" t="s">
        <v>6</v>
      </c>
      <c r="AS87">
        <v>814.5</v>
      </c>
      <c r="AT87" t="s">
        <v>6</v>
      </c>
      <c r="AU87">
        <v>783.5</v>
      </c>
      <c r="AV87" t="s">
        <v>6</v>
      </c>
      <c r="AW87">
        <v>790.9</v>
      </c>
      <c r="AX87" t="s">
        <v>6</v>
      </c>
      <c r="AY87">
        <v>781</v>
      </c>
      <c r="AZ87" t="s">
        <v>6</v>
      </c>
      <c r="BA87">
        <v>737.1</v>
      </c>
      <c r="BB87" t="s">
        <v>6</v>
      </c>
      <c r="BC87">
        <v>684.5</v>
      </c>
      <c r="BD87" t="s">
        <v>6</v>
      </c>
      <c r="BE87">
        <v>664</v>
      </c>
      <c r="BF87" t="s">
        <v>6</v>
      </c>
      <c r="BG87">
        <v>623.5</v>
      </c>
      <c r="BH87" t="s">
        <v>48</v>
      </c>
    </row>
    <row r="88" spans="1:60" x14ac:dyDescent="0.2">
      <c r="A88" t="s">
        <v>213</v>
      </c>
      <c r="B88" t="s">
        <v>18</v>
      </c>
      <c r="C88" t="s">
        <v>55</v>
      </c>
      <c r="D88" t="s">
        <v>6</v>
      </c>
      <c r="E88" t="s">
        <v>55</v>
      </c>
      <c r="F88" t="s">
        <v>6</v>
      </c>
      <c r="G88" t="s">
        <v>55</v>
      </c>
      <c r="H88" t="s">
        <v>6</v>
      </c>
      <c r="I88" t="s">
        <v>55</v>
      </c>
      <c r="J88" t="s">
        <v>6</v>
      </c>
      <c r="K88" t="s">
        <v>55</v>
      </c>
      <c r="L88" t="s">
        <v>6</v>
      </c>
      <c r="M88">
        <v>24.76</v>
      </c>
      <c r="N88" t="s">
        <v>6</v>
      </c>
      <c r="O88">
        <v>24.33</v>
      </c>
      <c r="P88" t="s">
        <v>6</v>
      </c>
      <c r="Q88">
        <v>23.92</v>
      </c>
      <c r="R88" t="s">
        <v>6</v>
      </c>
      <c r="S88">
        <v>23.88</v>
      </c>
      <c r="T88" t="s">
        <v>6</v>
      </c>
      <c r="U88">
        <v>23.5</v>
      </c>
      <c r="V88" t="s">
        <v>6</v>
      </c>
      <c r="W88">
        <v>20.9</v>
      </c>
      <c r="X88" t="s">
        <v>6</v>
      </c>
      <c r="Y88">
        <v>19.7</v>
      </c>
      <c r="Z88" t="s">
        <v>6</v>
      </c>
      <c r="AA88">
        <v>19</v>
      </c>
      <c r="AB88" t="s">
        <v>6</v>
      </c>
      <c r="AC88">
        <v>15.32</v>
      </c>
      <c r="AD88" t="s">
        <v>6</v>
      </c>
      <c r="AE88">
        <v>15.51</v>
      </c>
      <c r="AF88" t="s">
        <v>6</v>
      </c>
      <c r="AG88">
        <v>13.77</v>
      </c>
      <c r="AH88" t="s">
        <v>6</v>
      </c>
      <c r="AI88">
        <v>13.62</v>
      </c>
      <c r="AJ88" t="s">
        <v>6</v>
      </c>
      <c r="AK88">
        <v>13.43</v>
      </c>
      <c r="AL88" t="s">
        <v>6</v>
      </c>
      <c r="AM88">
        <v>12.54</v>
      </c>
      <c r="AN88" t="s">
        <v>6</v>
      </c>
      <c r="AO88">
        <v>12.03</v>
      </c>
      <c r="AP88" t="s">
        <v>6</v>
      </c>
      <c r="AQ88">
        <v>11.45</v>
      </c>
      <c r="AR88" t="s">
        <v>6</v>
      </c>
      <c r="AS88">
        <v>12.05</v>
      </c>
      <c r="AT88" t="s">
        <v>6</v>
      </c>
      <c r="AU88">
        <v>11.61</v>
      </c>
      <c r="AV88" t="s">
        <v>6</v>
      </c>
      <c r="AW88">
        <v>10.41</v>
      </c>
      <c r="AX88" t="s">
        <v>6</v>
      </c>
      <c r="AY88">
        <v>14.87</v>
      </c>
      <c r="AZ88" t="s">
        <v>6</v>
      </c>
      <c r="BA88">
        <v>11.61</v>
      </c>
      <c r="BB88" t="s">
        <v>6</v>
      </c>
      <c r="BC88">
        <v>11.64</v>
      </c>
      <c r="BD88" t="s">
        <v>6</v>
      </c>
      <c r="BE88">
        <v>10.27</v>
      </c>
      <c r="BF88" t="s">
        <v>6</v>
      </c>
      <c r="BG88">
        <v>9.77</v>
      </c>
      <c r="BH88" t="s">
        <v>48</v>
      </c>
    </row>
    <row r="89" spans="1:60" x14ac:dyDescent="0.2">
      <c r="A89" t="s">
        <v>215</v>
      </c>
      <c r="B89" t="s">
        <v>17</v>
      </c>
      <c r="C89" t="s">
        <v>55</v>
      </c>
      <c r="D89" t="s">
        <v>6</v>
      </c>
      <c r="E89" t="s">
        <v>55</v>
      </c>
      <c r="F89" t="s">
        <v>6</v>
      </c>
      <c r="G89">
        <v>147.19999999999999</v>
      </c>
      <c r="H89" t="s">
        <v>6</v>
      </c>
      <c r="I89">
        <v>142.30000000000001</v>
      </c>
      <c r="J89" t="s">
        <v>6</v>
      </c>
      <c r="K89">
        <v>133.30000000000001</v>
      </c>
      <c r="L89" t="s">
        <v>6</v>
      </c>
      <c r="M89">
        <v>128.9</v>
      </c>
      <c r="N89" t="s">
        <v>6</v>
      </c>
      <c r="O89">
        <v>125.7</v>
      </c>
      <c r="P89" t="s">
        <v>6</v>
      </c>
      <c r="Q89">
        <v>123.1</v>
      </c>
      <c r="R89" t="s">
        <v>6</v>
      </c>
      <c r="S89">
        <v>120.5</v>
      </c>
      <c r="T89" t="s">
        <v>6</v>
      </c>
      <c r="U89">
        <v>119.97</v>
      </c>
      <c r="V89" t="s">
        <v>6</v>
      </c>
      <c r="W89">
        <v>118.87</v>
      </c>
      <c r="X89" t="s">
        <v>6</v>
      </c>
      <c r="Y89">
        <v>103.59</v>
      </c>
      <c r="Z89" t="s">
        <v>6</v>
      </c>
      <c r="AA89">
        <v>88.33</v>
      </c>
      <c r="AB89" t="s">
        <v>6</v>
      </c>
      <c r="AC89">
        <v>80.400000000000006</v>
      </c>
      <c r="AD89" t="s">
        <v>6</v>
      </c>
      <c r="AE89">
        <v>76</v>
      </c>
      <c r="AF89" t="s">
        <v>6</v>
      </c>
      <c r="AG89">
        <v>69.62</v>
      </c>
      <c r="AH89" t="s">
        <v>6</v>
      </c>
      <c r="AI89">
        <v>70.59</v>
      </c>
      <c r="AJ89" t="s">
        <v>6</v>
      </c>
      <c r="AK89">
        <v>66.66</v>
      </c>
      <c r="AL89" t="s">
        <v>6</v>
      </c>
      <c r="AM89">
        <v>63.54</v>
      </c>
      <c r="AN89" t="s">
        <v>6</v>
      </c>
      <c r="AO89">
        <v>57.67</v>
      </c>
      <c r="AP89" t="s">
        <v>6</v>
      </c>
      <c r="AQ89">
        <v>59.17</v>
      </c>
      <c r="AR89" t="s">
        <v>6</v>
      </c>
      <c r="AS89">
        <v>58.09</v>
      </c>
      <c r="AT89" t="s">
        <v>6</v>
      </c>
      <c r="AU89">
        <v>56.63</v>
      </c>
      <c r="AV89" t="s">
        <v>6</v>
      </c>
      <c r="AW89">
        <v>51.87</v>
      </c>
      <c r="AX89" t="s">
        <v>6</v>
      </c>
      <c r="AY89">
        <v>50.49</v>
      </c>
      <c r="AZ89" t="s">
        <v>6</v>
      </c>
      <c r="BA89">
        <v>44.2</v>
      </c>
      <c r="BB89" t="s">
        <v>6</v>
      </c>
      <c r="BC89">
        <v>39.369999999999997</v>
      </c>
      <c r="BD89" t="s">
        <v>6</v>
      </c>
      <c r="BE89">
        <v>41.09</v>
      </c>
      <c r="BF89" t="s">
        <v>6</v>
      </c>
      <c r="BG89">
        <v>38.22</v>
      </c>
      <c r="BH89" t="s">
        <v>48</v>
      </c>
    </row>
    <row r="90" spans="1:60" x14ac:dyDescent="0.2">
      <c r="A90" t="s">
        <v>216</v>
      </c>
      <c r="B90" t="s">
        <v>16</v>
      </c>
      <c r="C90" t="s">
        <v>55</v>
      </c>
      <c r="D90" t="s">
        <v>6</v>
      </c>
      <c r="E90" t="s">
        <v>55</v>
      </c>
      <c r="F90" t="s">
        <v>6</v>
      </c>
      <c r="G90">
        <v>212.3</v>
      </c>
      <c r="H90" t="s">
        <v>6</v>
      </c>
      <c r="I90">
        <v>195.2</v>
      </c>
      <c r="J90" t="s">
        <v>6</v>
      </c>
      <c r="K90">
        <v>183.7</v>
      </c>
      <c r="L90" t="s">
        <v>6</v>
      </c>
      <c r="M90">
        <v>147.19999999999999</v>
      </c>
      <c r="N90" t="s">
        <v>6</v>
      </c>
      <c r="O90">
        <v>138</v>
      </c>
      <c r="P90" t="s">
        <v>6</v>
      </c>
      <c r="Q90">
        <v>152.30000000000001</v>
      </c>
      <c r="R90" t="s">
        <v>6</v>
      </c>
      <c r="S90">
        <v>147.19999999999999</v>
      </c>
      <c r="T90" t="s">
        <v>6</v>
      </c>
      <c r="U90">
        <v>130.80000000000001</v>
      </c>
      <c r="V90" t="s">
        <v>6</v>
      </c>
      <c r="W90">
        <v>133.6</v>
      </c>
      <c r="X90" t="s">
        <v>6</v>
      </c>
      <c r="Y90">
        <v>124.9</v>
      </c>
      <c r="Z90" t="s">
        <v>6</v>
      </c>
      <c r="AA90">
        <v>117.4</v>
      </c>
      <c r="AB90" t="s">
        <v>6</v>
      </c>
      <c r="AC90">
        <v>112</v>
      </c>
      <c r="AD90" t="s">
        <v>6</v>
      </c>
      <c r="AE90">
        <v>107.7</v>
      </c>
      <c r="AF90" t="s">
        <v>6</v>
      </c>
      <c r="AG90">
        <v>104.5</v>
      </c>
      <c r="AH90" t="s">
        <v>6</v>
      </c>
      <c r="AI90">
        <v>103.8</v>
      </c>
      <c r="AJ90" t="s">
        <v>6</v>
      </c>
      <c r="AK90">
        <v>106</v>
      </c>
      <c r="AL90" t="s">
        <v>6</v>
      </c>
      <c r="AM90">
        <v>109.4</v>
      </c>
      <c r="AN90" t="s">
        <v>6</v>
      </c>
      <c r="AO90">
        <v>111.1</v>
      </c>
      <c r="AP90" t="s">
        <v>6</v>
      </c>
      <c r="AQ90">
        <v>110.3</v>
      </c>
      <c r="AR90" t="s">
        <v>6</v>
      </c>
      <c r="AS90">
        <v>108.1</v>
      </c>
      <c r="AT90" t="s">
        <v>6</v>
      </c>
      <c r="AU90">
        <v>106.6</v>
      </c>
      <c r="AV90" t="s">
        <v>6</v>
      </c>
      <c r="AW90">
        <v>102.37</v>
      </c>
      <c r="AX90" t="s">
        <v>6</v>
      </c>
      <c r="AY90">
        <v>96.02</v>
      </c>
      <c r="AZ90" t="s">
        <v>6</v>
      </c>
      <c r="BA90">
        <v>90.98</v>
      </c>
      <c r="BB90" t="s">
        <v>6</v>
      </c>
      <c r="BC90">
        <v>85.08</v>
      </c>
      <c r="BD90" t="s">
        <v>6</v>
      </c>
      <c r="BE90">
        <v>86.05</v>
      </c>
      <c r="BF90" t="s">
        <v>6</v>
      </c>
      <c r="BG90">
        <v>83.42</v>
      </c>
      <c r="BH90" t="s">
        <v>48</v>
      </c>
    </row>
    <row r="91" spans="1:60" x14ac:dyDescent="0.2">
      <c r="A91" t="s">
        <v>217</v>
      </c>
      <c r="B91" t="s">
        <v>34</v>
      </c>
      <c r="C91">
        <v>4.29</v>
      </c>
      <c r="D91" t="s">
        <v>6</v>
      </c>
      <c r="E91">
        <v>4.12</v>
      </c>
      <c r="F91" t="s">
        <v>6</v>
      </c>
      <c r="G91">
        <v>4.04</v>
      </c>
      <c r="H91" t="s">
        <v>6</v>
      </c>
      <c r="I91">
        <v>3.95</v>
      </c>
      <c r="J91" t="s">
        <v>6</v>
      </c>
      <c r="K91">
        <v>3.87</v>
      </c>
      <c r="L91" t="s">
        <v>6</v>
      </c>
      <c r="M91">
        <v>3.74</v>
      </c>
      <c r="N91" t="s">
        <v>6</v>
      </c>
      <c r="O91">
        <v>3.63</v>
      </c>
      <c r="P91" t="s">
        <v>6</v>
      </c>
      <c r="Q91">
        <v>3.51</v>
      </c>
      <c r="R91" t="s">
        <v>6</v>
      </c>
      <c r="S91">
        <v>3.36</v>
      </c>
      <c r="T91" t="s">
        <v>6</v>
      </c>
      <c r="U91">
        <v>3.33</v>
      </c>
      <c r="V91" t="s">
        <v>6</v>
      </c>
      <c r="W91">
        <v>3.33</v>
      </c>
      <c r="X91" t="s">
        <v>6</v>
      </c>
      <c r="Y91">
        <v>3.24</v>
      </c>
      <c r="Z91" t="s">
        <v>6</v>
      </c>
      <c r="AA91">
        <v>3.18</v>
      </c>
      <c r="AB91" t="s">
        <v>6</v>
      </c>
      <c r="AC91">
        <v>3.01</v>
      </c>
      <c r="AD91" t="s">
        <v>6</v>
      </c>
      <c r="AE91">
        <v>2.92</v>
      </c>
      <c r="AF91" t="s">
        <v>6</v>
      </c>
      <c r="AG91">
        <v>2.96</v>
      </c>
      <c r="AH91" t="s">
        <v>6</v>
      </c>
      <c r="AI91">
        <v>2.83</v>
      </c>
      <c r="AJ91" t="s">
        <v>6</v>
      </c>
      <c r="AK91">
        <v>2.86</v>
      </c>
      <c r="AL91" t="s">
        <v>6</v>
      </c>
      <c r="AM91">
        <v>2.61</v>
      </c>
      <c r="AN91" t="s">
        <v>6</v>
      </c>
      <c r="AO91">
        <v>2.56</v>
      </c>
      <c r="AP91" t="s">
        <v>6</v>
      </c>
      <c r="AQ91">
        <v>2.5299999999999998</v>
      </c>
      <c r="AR91" t="s">
        <v>6</v>
      </c>
      <c r="AS91">
        <v>2.41</v>
      </c>
      <c r="AT91" t="s">
        <v>6</v>
      </c>
      <c r="AU91">
        <v>2.39</v>
      </c>
      <c r="AV91" t="s">
        <v>6</v>
      </c>
      <c r="AW91">
        <v>2.34</v>
      </c>
      <c r="AX91" t="s">
        <v>6</v>
      </c>
      <c r="AY91">
        <v>2.2799999999999998</v>
      </c>
      <c r="AZ91" t="s">
        <v>6</v>
      </c>
      <c r="BA91">
        <v>2.41</v>
      </c>
      <c r="BB91" t="s">
        <v>6</v>
      </c>
      <c r="BC91">
        <v>2.39</v>
      </c>
      <c r="BD91" t="s">
        <v>6</v>
      </c>
      <c r="BE91">
        <v>2.4300000000000002</v>
      </c>
      <c r="BF91" t="s">
        <v>6</v>
      </c>
      <c r="BG91">
        <v>2.37</v>
      </c>
      <c r="BH91" t="s">
        <v>48</v>
      </c>
    </row>
    <row r="92" spans="1:60" x14ac:dyDescent="0.2">
      <c r="A92" t="s">
        <v>218</v>
      </c>
      <c r="B92" t="s">
        <v>15</v>
      </c>
      <c r="C92">
        <v>599.62</v>
      </c>
      <c r="D92" t="s">
        <v>6</v>
      </c>
      <c r="E92">
        <v>621.39</v>
      </c>
      <c r="F92" t="s">
        <v>6</v>
      </c>
      <c r="G92">
        <v>608.4</v>
      </c>
      <c r="H92" t="s">
        <v>6</v>
      </c>
      <c r="I92">
        <v>580.87</v>
      </c>
      <c r="J92" t="s">
        <v>6</v>
      </c>
      <c r="K92">
        <v>573.41999999999996</v>
      </c>
      <c r="L92" t="s">
        <v>6</v>
      </c>
      <c r="M92">
        <v>532.63</v>
      </c>
      <c r="N92" t="s">
        <v>6</v>
      </c>
      <c r="O92">
        <v>507.76</v>
      </c>
      <c r="P92" t="s">
        <v>6</v>
      </c>
      <c r="Q92">
        <v>521.15</v>
      </c>
      <c r="R92" t="s">
        <v>6</v>
      </c>
      <c r="S92">
        <v>458.04</v>
      </c>
      <c r="T92" t="s">
        <v>6</v>
      </c>
      <c r="U92">
        <v>426.63</v>
      </c>
      <c r="V92" t="s">
        <v>6</v>
      </c>
      <c r="W92">
        <v>407.68</v>
      </c>
      <c r="X92" t="s">
        <v>6</v>
      </c>
      <c r="Y92">
        <v>390.9</v>
      </c>
      <c r="Z92" t="s">
        <v>6</v>
      </c>
      <c r="AA92">
        <v>348.05</v>
      </c>
      <c r="AB92" t="s">
        <v>6</v>
      </c>
      <c r="AC92">
        <v>325.36</v>
      </c>
      <c r="AD92" t="s">
        <v>6</v>
      </c>
      <c r="AE92">
        <v>336.48</v>
      </c>
      <c r="AF92" t="s">
        <v>6</v>
      </c>
      <c r="AG92">
        <v>334.98</v>
      </c>
      <c r="AH92" t="s">
        <v>6</v>
      </c>
      <c r="AI92">
        <v>328.89</v>
      </c>
      <c r="AJ92" t="s">
        <v>6</v>
      </c>
      <c r="AK92">
        <v>318.51</v>
      </c>
      <c r="AL92" t="s">
        <v>6</v>
      </c>
      <c r="AM92">
        <v>323.60000000000002</v>
      </c>
      <c r="AN92" t="s">
        <v>6</v>
      </c>
      <c r="AO92">
        <v>336.16</v>
      </c>
      <c r="AP92" t="s">
        <v>6</v>
      </c>
      <c r="AQ92">
        <v>310.97000000000003</v>
      </c>
      <c r="AR92" t="s">
        <v>6</v>
      </c>
      <c r="AS92">
        <v>302.02</v>
      </c>
      <c r="AT92" t="s">
        <v>6</v>
      </c>
      <c r="AU92">
        <v>292.85000000000002</v>
      </c>
      <c r="AV92" t="s">
        <v>6</v>
      </c>
      <c r="AW92">
        <v>267.33999999999997</v>
      </c>
      <c r="AX92" t="s">
        <v>6</v>
      </c>
      <c r="AY92">
        <v>240.82</v>
      </c>
      <c r="AZ92" t="s">
        <v>6</v>
      </c>
      <c r="BA92">
        <v>212.29</v>
      </c>
      <c r="BB92" t="s">
        <v>6</v>
      </c>
      <c r="BC92">
        <v>204.06</v>
      </c>
      <c r="BD92" t="s">
        <v>6</v>
      </c>
      <c r="BE92">
        <v>180.52</v>
      </c>
      <c r="BF92" t="s">
        <v>6</v>
      </c>
      <c r="BG92">
        <v>160.1</v>
      </c>
      <c r="BH92" t="s">
        <v>48</v>
      </c>
    </row>
    <row r="93" spans="1:60" x14ac:dyDescent="0.2">
      <c r="A93" t="s">
        <v>219</v>
      </c>
      <c r="B93" t="s">
        <v>14</v>
      </c>
      <c r="C93">
        <v>4.3</v>
      </c>
      <c r="D93" t="s">
        <v>6</v>
      </c>
      <c r="E93">
        <v>4.2</v>
      </c>
      <c r="F93" t="s">
        <v>6</v>
      </c>
      <c r="G93">
        <v>4.2</v>
      </c>
      <c r="H93" t="s">
        <v>6</v>
      </c>
      <c r="I93">
        <v>4.38</v>
      </c>
      <c r="J93" t="s">
        <v>6</v>
      </c>
      <c r="K93">
        <v>4.38</v>
      </c>
      <c r="L93" t="s">
        <v>6</v>
      </c>
      <c r="M93">
        <v>4.46</v>
      </c>
      <c r="N93" t="s">
        <v>6</v>
      </c>
      <c r="O93">
        <v>4.1900000000000004</v>
      </c>
      <c r="P93" t="s">
        <v>6</v>
      </c>
      <c r="Q93">
        <v>4</v>
      </c>
      <c r="R93" t="s">
        <v>6</v>
      </c>
      <c r="S93">
        <v>4</v>
      </c>
      <c r="T93" t="s">
        <v>6</v>
      </c>
      <c r="U93">
        <v>4</v>
      </c>
      <c r="V93" t="s">
        <v>6</v>
      </c>
      <c r="W93">
        <v>3.7</v>
      </c>
      <c r="X93" t="s">
        <v>6</v>
      </c>
      <c r="Y93">
        <v>3.7</v>
      </c>
      <c r="Z93" t="s">
        <v>6</v>
      </c>
      <c r="AA93">
        <v>3.8</v>
      </c>
      <c r="AB93" t="s">
        <v>6</v>
      </c>
      <c r="AC93">
        <v>3.8</v>
      </c>
      <c r="AD93" t="s">
        <v>6</v>
      </c>
      <c r="AE93">
        <v>3.8</v>
      </c>
      <c r="AF93" t="s">
        <v>6</v>
      </c>
      <c r="AG93">
        <v>4.4000000000000004</v>
      </c>
      <c r="AH93" t="s">
        <v>6</v>
      </c>
      <c r="AI93">
        <v>4.4000000000000004</v>
      </c>
      <c r="AJ93" t="s">
        <v>6</v>
      </c>
      <c r="AK93">
        <v>4.4000000000000004</v>
      </c>
      <c r="AL93" t="s">
        <v>6</v>
      </c>
      <c r="AM93">
        <v>4.57</v>
      </c>
      <c r="AN93" t="s">
        <v>6</v>
      </c>
      <c r="AO93">
        <v>4.57</v>
      </c>
      <c r="AP93" t="s">
        <v>6</v>
      </c>
      <c r="AQ93">
        <v>4.57</v>
      </c>
      <c r="AR93" t="s">
        <v>6</v>
      </c>
      <c r="AS93">
        <v>4.57</v>
      </c>
      <c r="AT93" t="s">
        <v>6</v>
      </c>
      <c r="AU93">
        <v>4.57</v>
      </c>
      <c r="AV93" t="s">
        <v>6</v>
      </c>
      <c r="AW93">
        <v>4.57</v>
      </c>
      <c r="AX93" t="s">
        <v>6</v>
      </c>
      <c r="AY93">
        <v>4.57</v>
      </c>
      <c r="AZ93" t="s">
        <v>6</v>
      </c>
      <c r="BA93">
        <v>5.0999999999999996</v>
      </c>
      <c r="BB93" t="s">
        <v>6</v>
      </c>
      <c r="BC93">
        <v>5.0999999999999996</v>
      </c>
      <c r="BD93" t="s">
        <v>6</v>
      </c>
      <c r="BE93">
        <v>5.0999999999999996</v>
      </c>
      <c r="BF93" t="s">
        <v>6</v>
      </c>
      <c r="BG93">
        <v>5.05</v>
      </c>
      <c r="BH93" t="s">
        <v>48</v>
      </c>
    </row>
    <row r="94" spans="1:60" x14ac:dyDescent="0.2">
      <c r="A94" t="s">
        <v>220</v>
      </c>
      <c r="B94" t="s">
        <v>33</v>
      </c>
      <c r="C94">
        <v>124.86</v>
      </c>
      <c r="D94" t="s">
        <v>6</v>
      </c>
      <c r="E94">
        <v>129.38</v>
      </c>
      <c r="F94" t="s">
        <v>6</v>
      </c>
      <c r="G94">
        <v>127.62</v>
      </c>
      <c r="H94" t="s">
        <v>6</v>
      </c>
      <c r="I94">
        <v>123.74</v>
      </c>
      <c r="J94" t="s">
        <v>6</v>
      </c>
      <c r="K94">
        <v>122.37</v>
      </c>
      <c r="L94" t="s">
        <v>6</v>
      </c>
      <c r="M94">
        <v>116.05</v>
      </c>
      <c r="N94" t="s">
        <v>6</v>
      </c>
      <c r="O94">
        <v>107.49</v>
      </c>
      <c r="P94" t="s">
        <v>6</v>
      </c>
      <c r="Q94">
        <v>104.6</v>
      </c>
      <c r="R94" t="s">
        <v>6</v>
      </c>
      <c r="S94">
        <v>101.54</v>
      </c>
      <c r="T94" t="s">
        <v>6</v>
      </c>
      <c r="U94">
        <v>97.65</v>
      </c>
      <c r="V94" t="s">
        <v>6</v>
      </c>
      <c r="W94">
        <v>95.69</v>
      </c>
      <c r="X94" t="s">
        <v>6</v>
      </c>
      <c r="Y94">
        <v>91.51</v>
      </c>
      <c r="Z94" t="s">
        <v>6</v>
      </c>
      <c r="AA94">
        <v>88.39</v>
      </c>
      <c r="AB94" t="s">
        <v>6</v>
      </c>
      <c r="AC94">
        <v>87.67</v>
      </c>
      <c r="AD94" t="s">
        <v>6</v>
      </c>
      <c r="AE94">
        <v>85.61</v>
      </c>
      <c r="AF94" t="s">
        <v>6</v>
      </c>
      <c r="AG94">
        <v>85.15</v>
      </c>
      <c r="AH94" t="s">
        <v>6</v>
      </c>
      <c r="AI94">
        <v>84.51</v>
      </c>
      <c r="AJ94" t="s">
        <v>6</v>
      </c>
      <c r="AK94">
        <v>82.57</v>
      </c>
      <c r="AL94" t="s">
        <v>6</v>
      </c>
      <c r="AM94">
        <v>83.51</v>
      </c>
      <c r="AN94" t="s">
        <v>6</v>
      </c>
      <c r="AO94">
        <v>82.35</v>
      </c>
      <c r="AP94" t="s">
        <v>6</v>
      </c>
      <c r="AQ94">
        <v>81.06</v>
      </c>
      <c r="AR94" t="s">
        <v>6</v>
      </c>
      <c r="AS94">
        <v>83.17</v>
      </c>
      <c r="AT94" t="s">
        <v>6</v>
      </c>
      <c r="AU94">
        <v>84.9</v>
      </c>
      <c r="AV94" t="s">
        <v>6</v>
      </c>
      <c r="AW94">
        <v>86.52</v>
      </c>
      <c r="AX94" t="s">
        <v>6</v>
      </c>
      <c r="AY94">
        <v>86.04</v>
      </c>
      <c r="AZ94" t="s">
        <v>6</v>
      </c>
      <c r="BA94">
        <v>83.5</v>
      </c>
      <c r="BB94" t="s">
        <v>6</v>
      </c>
      <c r="BC94">
        <v>84.07</v>
      </c>
      <c r="BD94" t="s">
        <v>6</v>
      </c>
      <c r="BE94">
        <v>82.75</v>
      </c>
      <c r="BF94" t="s">
        <v>6</v>
      </c>
      <c r="BG94">
        <v>84.45</v>
      </c>
      <c r="BH94" t="s">
        <v>48</v>
      </c>
    </row>
    <row r="95" spans="1:60" x14ac:dyDescent="0.2">
      <c r="A95" t="s">
        <v>221</v>
      </c>
      <c r="B95" t="s">
        <v>32</v>
      </c>
      <c r="C95">
        <v>176.68</v>
      </c>
      <c r="D95" t="s">
        <v>6</v>
      </c>
      <c r="E95">
        <v>167.52</v>
      </c>
      <c r="F95" t="s">
        <v>6</v>
      </c>
      <c r="G95">
        <v>164.79</v>
      </c>
      <c r="H95" t="s">
        <v>6</v>
      </c>
      <c r="I95">
        <v>159.47</v>
      </c>
      <c r="J95" t="s">
        <v>6</v>
      </c>
      <c r="K95">
        <v>156.61000000000001</v>
      </c>
      <c r="L95" t="s">
        <v>6</v>
      </c>
      <c r="M95">
        <v>152.57</v>
      </c>
      <c r="N95" t="s">
        <v>6</v>
      </c>
      <c r="O95">
        <v>148.87</v>
      </c>
      <c r="P95" t="s">
        <v>6</v>
      </c>
      <c r="Q95">
        <v>145.13</v>
      </c>
      <c r="R95" t="s">
        <v>6</v>
      </c>
      <c r="S95">
        <v>141.03</v>
      </c>
      <c r="T95" t="s">
        <v>6</v>
      </c>
      <c r="U95">
        <v>137.57</v>
      </c>
      <c r="V95" t="s">
        <v>6</v>
      </c>
      <c r="W95">
        <v>132.55000000000001</v>
      </c>
      <c r="X95" t="s">
        <v>6</v>
      </c>
      <c r="Y95">
        <v>126.08</v>
      </c>
      <c r="Z95" t="s">
        <v>6</v>
      </c>
      <c r="AA95">
        <v>121.4</v>
      </c>
      <c r="AB95" t="s">
        <v>6</v>
      </c>
      <c r="AC95">
        <v>118.21</v>
      </c>
      <c r="AD95" t="s">
        <v>6</v>
      </c>
      <c r="AE95">
        <v>116.51</v>
      </c>
      <c r="AF95" t="s">
        <v>6</v>
      </c>
      <c r="AG95">
        <v>113.17</v>
      </c>
      <c r="AH95" t="s">
        <v>6</v>
      </c>
      <c r="AI95">
        <v>111.93</v>
      </c>
      <c r="AJ95" t="s">
        <v>6</v>
      </c>
      <c r="AK95">
        <v>110.94</v>
      </c>
      <c r="AL95" t="s">
        <v>6</v>
      </c>
      <c r="AM95">
        <v>108.74</v>
      </c>
      <c r="AN95" t="s">
        <v>6</v>
      </c>
      <c r="AO95">
        <v>107.2</v>
      </c>
      <c r="AP95" t="s">
        <v>6</v>
      </c>
      <c r="AQ95">
        <v>105.68</v>
      </c>
      <c r="AR95" t="s">
        <v>6</v>
      </c>
      <c r="AS95">
        <v>102.69</v>
      </c>
      <c r="AT95" t="s">
        <v>6</v>
      </c>
      <c r="AU95">
        <v>102.58</v>
      </c>
      <c r="AV95" t="s">
        <v>6</v>
      </c>
      <c r="AW95">
        <v>101.52</v>
      </c>
      <c r="AX95" t="s">
        <v>6</v>
      </c>
      <c r="AY95">
        <v>99.87</v>
      </c>
      <c r="AZ95" t="s">
        <v>6</v>
      </c>
      <c r="BA95">
        <v>101.64</v>
      </c>
      <c r="BB95" t="s">
        <v>6</v>
      </c>
      <c r="BC95">
        <v>100.76</v>
      </c>
      <c r="BD95" t="s">
        <v>6</v>
      </c>
      <c r="BE95">
        <v>99.99</v>
      </c>
      <c r="BF95" t="s">
        <v>6</v>
      </c>
      <c r="BG95">
        <v>98.6</v>
      </c>
      <c r="BH95" t="s">
        <v>48</v>
      </c>
    </row>
    <row r="96" spans="1:60" x14ac:dyDescent="0.2">
      <c r="A96" t="s">
        <v>222</v>
      </c>
      <c r="B96" t="s">
        <v>13</v>
      </c>
      <c r="C96" t="s">
        <v>55</v>
      </c>
      <c r="D96" t="s">
        <v>6</v>
      </c>
      <c r="E96">
        <v>3147.5</v>
      </c>
      <c r="F96" t="s">
        <v>6</v>
      </c>
      <c r="G96">
        <v>2939.6</v>
      </c>
      <c r="H96" t="s">
        <v>6</v>
      </c>
      <c r="I96">
        <v>2939.6</v>
      </c>
      <c r="J96" t="s">
        <v>6</v>
      </c>
      <c r="K96">
        <v>2649.6</v>
      </c>
      <c r="L96" t="s">
        <v>6</v>
      </c>
      <c r="M96">
        <v>2329.3000000000002</v>
      </c>
      <c r="N96" t="s">
        <v>6</v>
      </c>
      <c r="O96">
        <v>2341.1999999999998</v>
      </c>
      <c r="P96" t="s">
        <v>6</v>
      </c>
      <c r="Q96">
        <v>2376.3000000000002</v>
      </c>
      <c r="R96" t="s">
        <v>6</v>
      </c>
      <c r="S96">
        <v>2130.1</v>
      </c>
      <c r="T96" t="s">
        <v>6</v>
      </c>
      <c r="U96">
        <v>2146</v>
      </c>
      <c r="V96" t="s">
        <v>6</v>
      </c>
      <c r="W96">
        <v>2151.3000000000002</v>
      </c>
      <c r="X96" t="s">
        <v>6</v>
      </c>
      <c r="Y96">
        <v>2161.9</v>
      </c>
      <c r="Z96" t="s">
        <v>6</v>
      </c>
      <c r="AA96">
        <v>2161.9</v>
      </c>
      <c r="AB96" t="s">
        <v>6</v>
      </c>
      <c r="AC96">
        <v>2155.1999999999998</v>
      </c>
      <c r="AD96" t="s">
        <v>6</v>
      </c>
      <c r="AE96">
        <v>2155.1999999999998</v>
      </c>
      <c r="AF96" t="s">
        <v>6</v>
      </c>
      <c r="AG96">
        <v>2071.3000000000002</v>
      </c>
      <c r="AH96" t="s">
        <v>6</v>
      </c>
      <c r="AI96">
        <v>1803.9</v>
      </c>
      <c r="AJ96" t="s">
        <v>6</v>
      </c>
      <c r="AK96">
        <v>1803.9</v>
      </c>
      <c r="AL96" t="s">
        <v>6</v>
      </c>
      <c r="AM96">
        <v>1803.9</v>
      </c>
      <c r="AN96" t="s">
        <v>6</v>
      </c>
      <c r="AO96">
        <v>1809</v>
      </c>
      <c r="AP96" t="s">
        <v>6</v>
      </c>
      <c r="AQ96">
        <v>1809</v>
      </c>
      <c r="AR96" t="s">
        <v>6</v>
      </c>
      <c r="AS96">
        <v>1809</v>
      </c>
      <c r="AT96" t="s">
        <v>6</v>
      </c>
      <c r="AU96">
        <v>1503.8</v>
      </c>
      <c r="AV96" t="s">
        <v>6</v>
      </c>
      <c r="AW96">
        <v>1503.8</v>
      </c>
      <c r="AX96" t="s">
        <v>6</v>
      </c>
      <c r="AY96">
        <v>1503.8</v>
      </c>
      <c r="AZ96" t="s">
        <v>6</v>
      </c>
      <c r="BA96">
        <v>1289</v>
      </c>
      <c r="BB96" t="s">
        <v>6</v>
      </c>
      <c r="BC96">
        <v>1288.9000000000001</v>
      </c>
      <c r="BD96" t="s">
        <v>6</v>
      </c>
      <c r="BE96">
        <v>1288.9000000000001</v>
      </c>
      <c r="BF96" t="s">
        <v>6</v>
      </c>
      <c r="BG96">
        <v>1288.9000000000001</v>
      </c>
      <c r="BH96" t="s">
        <v>48</v>
      </c>
    </row>
    <row r="97" spans="1:60" x14ac:dyDescent="0.2">
      <c r="A97" t="s">
        <v>223</v>
      </c>
      <c r="B97" t="s">
        <v>31</v>
      </c>
      <c r="C97">
        <v>338.36</v>
      </c>
      <c r="D97" t="s">
        <v>6</v>
      </c>
      <c r="E97">
        <v>350.85</v>
      </c>
      <c r="F97" t="s">
        <v>6</v>
      </c>
      <c r="G97">
        <v>350.7</v>
      </c>
      <c r="H97" t="s">
        <v>6</v>
      </c>
      <c r="I97">
        <v>338.59</v>
      </c>
      <c r="J97" t="s">
        <v>6</v>
      </c>
      <c r="K97">
        <v>328.8</v>
      </c>
      <c r="L97" t="s">
        <v>6</v>
      </c>
      <c r="M97">
        <v>343.08</v>
      </c>
      <c r="N97" t="s">
        <v>6</v>
      </c>
      <c r="O97">
        <v>343.69</v>
      </c>
      <c r="P97" t="s">
        <v>6</v>
      </c>
      <c r="Q97">
        <v>327.86</v>
      </c>
      <c r="R97" t="s">
        <v>6</v>
      </c>
      <c r="S97">
        <v>324.39</v>
      </c>
      <c r="T97" t="s">
        <v>6</v>
      </c>
      <c r="U97">
        <v>301.02999999999997</v>
      </c>
      <c r="V97" t="s">
        <v>6</v>
      </c>
      <c r="W97">
        <v>291.02999999999997</v>
      </c>
      <c r="X97" t="s">
        <v>6</v>
      </c>
      <c r="Y97">
        <v>281.79000000000002</v>
      </c>
      <c r="Z97" t="s">
        <v>6</v>
      </c>
      <c r="AA97">
        <v>276.91000000000003</v>
      </c>
      <c r="AB97" t="s">
        <v>6</v>
      </c>
      <c r="AC97">
        <v>268.79000000000002</v>
      </c>
      <c r="AD97" t="s">
        <v>6</v>
      </c>
      <c r="AE97">
        <v>265.24</v>
      </c>
      <c r="AF97" t="s">
        <v>6</v>
      </c>
      <c r="AG97">
        <v>237.09</v>
      </c>
      <c r="AH97" t="s">
        <v>6</v>
      </c>
      <c r="AI97">
        <v>230.83</v>
      </c>
      <c r="AJ97" t="s">
        <v>6</v>
      </c>
      <c r="AK97">
        <v>226.74</v>
      </c>
      <c r="AL97" t="s">
        <v>6</v>
      </c>
      <c r="AM97">
        <v>211.24</v>
      </c>
      <c r="AN97" t="s">
        <v>6</v>
      </c>
      <c r="AO97">
        <v>193.16</v>
      </c>
      <c r="AP97" t="s">
        <v>6</v>
      </c>
      <c r="AQ97">
        <v>183.67</v>
      </c>
      <c r="AR97" t="s">
        <v>6</v>
      </c>
      <c r="AS97">
        <v>172.61</v>
      </c>
      <c r="AT97" t="s">
        <v>6</v>
      </c>
      <c r="AU97">
        <v>158.31</v>
      </c>
      <c r="AV97" t="s">
        <v>6</v>
      </c>
      <c r="AW97">
        <v>155.58000000000001</v>
      </c>
      <c r="AX97" t="s">
        <v>6</v>
      </c>
      <c r="AY97">
        <v>149.96</v>
      </c>
      <c r="AZ97" t="s">
        <v>6</v>
      </c>
      <c r="BA97">
        <v>148.31</v>
      </c>
      <c r="BB97" t="s">
        <v>6</v>
      </c>
      <c r="BC97">
        <v>142.55000000000001</v>
      </c>
      <c r="BD97" t="s">
        <v>6</v>
      </c>
      <c r="BE97">
        <v>136.75</v>
      </c>
      <c r="BF97" t="s">
        <v>6</v>
      </c>
      <c r="BG97">
        <v>130.96</v>
      </c>
      <c r="BH97" t="s">
        <v>48</v>
      </c>
    </row>
    <row r="98" spans="1:60" x14ac:dyDescent="0.2">
      <c r="A98" t="s">
        <v>224</v>
      </c>
      <c r="B98" t="s">
        <v>12</v>
      </c>
      <c r="C98" t="s">
        <v>55</v>
      </c>
      <c r="D98" t="s">
        <v>6</v>
      </c>
      <c r="E98">
        <v>2834</v>
      </c>
      <c r="F98" t="s">
        <v>6</v>
      </c>
      <c r="G98">
        <v>3112</v>
      </c>
      <c r="H98" t="s">
        <v>6</v>
      </c>
      <c r="I98">
        <v>3151</v>
      </c>
      <c r="J98" t="s">
        <v>6</v>
      </c>
      <c r="K98">
        <v>3367</v>
      </c>
      <c r="L98" t="s">
        <v>6</v>
      </c>
      <c r="M98">
        <v>3415</v>
      </c>
      <c r="N98" t="s">
        <v>6</v>
      </c>
      <c r="O98">
        <v>2938</v>
      </c>
      <c r="P98" t="s">
        <v>6</v>
      </c>
      <c r="Q98">
        <v>2478</v>
      </c>
      <c r="R98" t="s">
        <v>6</v>
      </c>
      <c r="S98">
        <v>2428</v>
      </c>
      <c r="T98" t="s">
        <v>6</v>
      </c>
      <c r="U98">
        <v>2070</v>
      </c>
      <c r="V98" t="s">
        <v>6</v>
      </c>
      <c r="W98">
        <v>2353</v>
      </c>
      <c r="X98" t="s">
        <v>6</v>
      </c>
      <c r="Y98">
        <v>2264</v>
      </c>
      <c r="Z98" t="s">
        <v>6</v>
      </c>
      <c r="AA98">
        <v>1994</v>
      </c>
      <c r="AB98" t="s">
        <v>6</v>
      </c>
      <c r="AC98">
        <v>1931</v>
      </c>
      <c r="AD98" t="s">
        <v>6</v>
      </c>
      <c r="AE98">
        <v>1925</v>
      </c>
      <c r="AF98" t="s">
        <v>6</v>
      </c>
      <c r="AG98">
        <v>1429</v>
      </c>
      <c r="AH98" t="s">
        <v>6</v>
      </c>
      <c r="AI98">
        <v>1326</v>
      </c>
      <c r="AJ98" t="s">
        <v>6</v>
      </c>
      <c r="AK98">
        <v>1349</v>
      </c>
      <c r="AL98" t="s">
        <v>6</v>
      </c>
      <c r="AM98">
        <v>1386</v>
      </c>
      <c r="AN98" t="s">
        <v>6</v>
      </c>
      <c r="AO98">
        <v>1227</v>
      </c>
      <c r="AP98" t="s">
        <v>6</v>
      </c>
      <c r="AQ98">
        <v>1151</v>
      </c>
      <c r="AR98" t="s">
        <v>6</v>
      </c>
      <c r="AS98">
        <v>1428</v>
      </c>
      <c r="AT98" t="s">
        <v>6</v>
      </c>
      <c r="AU98">
        <v>1345</v>
      </c>
      <c r="AV98" t="s">
        <v>6</v>
      </c>
      <c r="AW98">
        <v>1314</v>
      </c>
      <c r="AX98" t="s">
        <v>6</v>
      </c>
      <c r="AY98">
        <v>1243</v>
      </c>
      <c r="AZ98" t="s">
        <v>6</v>
      </c>
      <c r="BA98">
        <v>1174</v>
      </c>
      <c r="BB98" t="s">
        <v>6</v>
      </c>
      <c r="BC98">
        <v>879</v>
      </c>
      <c r="BD98" t="s">
        <v>6</v>
      </c>
      <c r="BE98">
        <v>856</v>
      </c>
      <c r="BF98" t="s">
        <v>6</v>
      </c>
      <c r="BG98">
        <v>849</v>
      </c>
      <c r="BH98" t="s">
        <v>48</v>
      </c>
    </row>
    <row r="99" spans="1:60" x14ac:dyDescent="0.2">
      <c r="A99" t="s">
        <v>225</v>
      </c>
      <c r="B99" t="s">
        <v>11</v>
      </c>
      <c r="C99">
        <v>104.48</v>
      </c>
      <c r="D99" t="s">
        <v>6</v>
      </c>
      <c r="E99">
        <v>104.59</v>
      </c>
      <c r="F99" t="s">
        <v>6</v>
      </c>
      <c r="G99">
        <v>107.89</v>
      </c>
      <c r="H99" t="s">
        <v>6</v>
      </c>
      <c r="I99">
        <v>105.41</v>
      </c>
      <c r="J99" t="s">
        <v>6</v>
      </c>
      <c r="K99">
        <v>101.86</v>
      </c>
      <c r="L99" t="s">
        <v>6</v>
      </c>
      <c r="M99">
        <v>97.13</v>
      </c>
      <c r="N99" t="s">
        <v>6</v>
      </c>
      <c r="O99">
        <v>100.51</v>
      </c>
      <c r="P99" t="s">
        <v>6</v>
      </c>
      <c r="Q99">
        <v>99.46</v>
      </c>
      <c r="R99" t="s">
        <v>6</v>
      </c>
      <c r="S99">
        <v>87.74</v>
      </c>
      <c r="T99" t="s">
        <v>6</v>
      </c>
      <c r="U99">
        <v>82.34</v>
      </c>
      <c r="V99" t="s">
        <v>6</v>
      </c>
      <c r="W99">
        <v>81.540000000000006</v>
      </c>
      <c r="X99" t="s">
        <v>6</v>
      </c>
      <c r="Y99">
        <v>81.040000000000006</v>
      </c>
      <c r="Z99" t="s">
        <v>6</v>
      </c>
      <c r="AA99">
        <v>77.400000000000006</v>
      </c>
      <c r="AB99" t="s">
        <v>6</v>
      </c>
      <c r="AC99">
        <v>76.930000000000007</v>
      </c>
      <c r="AD99" t="s">
        <v>6</v>
      </c>
      <c r="AE99">
        <v>73.17</v>
      </c>
      <c r="AF99" t="s">
        <v>6</v>
      </c>
      <c r="AG99">
        <v>68.680000000000007</v>
      </c>
      <c r="AH99" t="s">
        <v>6</v>
      </c>
      <c r="AI99">
        <v>70.61</v>
      </c>
      <c r="AJ99" t="s">
        <v>6</v>
      </c>
      <c r="AK99">
        <v>74.849999999999994</v>
      </c>
      <c r="AL99" t="s">
        <v>6</v>
      </c>
      <c r="AM99">
        <v>77.290000000000006</v>
      </c>
      <c r="AN99" t="s">
        <v>6</v>
      </c>
      <c r="AO99">
        <v>76.33</v>
      </c>
      <c r="AP99" t="s">
        <v>6</v>
      </c>
      <c r="AQ99">
        <v>75.89</v>
      </c>
      <c r="AR99" t="s">
        <v>6</v>
      </c>
      <c r="AS99">
        <v>73.59</v>
      </c>
      <c r="AT99" t="s">
        <v>6</v>
      </c>
      <c r="AU99">
        <v>72.34</v>
      </c>
      <c r="AV99" t="s">
        <v>6</v>
      </c>
      <c r="AW99">
        <v>71.42</v>
      </c>
      <c r="AX99" t="s">
        <v>6</v>
      </c>
      <c r="AY99">
        <v>70.13</v>
      </c>
      <c r="AZ99" t="s">
        <v>6</v>
      </c>
      <c r="BA99">
        <v>69.430000000000007</v>
      </c>
      <c r="BB99" t="s">
        <v>6</v>
      </c>
      <c r="BC99">
        <v>69.22</v>
      </c>
      <c r="BD99" t="s">
        <v>6</v>
      </c>
      <c r="BE99">
        <v>68.41</v>
      </c>
      <c r="BF99" t="s">
        <v>6</v>
      </c>
      <c r="BG99">
        <v>66.8</v>
      </c>
      <c r="BH99" t="s">
        <v>48</v>
      </c>
    </row>
    <row r="100" spans="1:60" x14ac:dyDescent="0.2">
      <c r="A100" t="s">
        <v>226</v>
      </c>
      <c r="B100" t="s">
        <v>8</v>
      </c>
      <c r="C100">
        <v>76.31</v>
      </c>
      <c r="D100" t="s">
        <v>6</v>
      </c>
      <c r="E100">
        <v>81</v>
      </c>
      <c r="F100" t="s">
        <v>6</v>
      </c>
      <c r="G100">
        <v>82.57</v>
      </c>
      <c r="H100" t="s">
        <v>6</v>
      </c>
      <c r="I100">
        <v>76.87</v>
      </c>
      <c r="J100" t="s">
        <v>6</v>
      </c>
      <c r="K100">
        <v>71.25</v>
      </c>
      <c r="L100" t="s">
        <v>6</v>
      </c>
      <c r="M100">
        <v>63.17</v>
      </c>
      <c r="N100" t="s">
        <v>6</v>
      </c>
      <c r="O100">
        <v>53.96</v>
      </c>
      <c r="P100" t="s">
        <v>6</v>
      </c>
      <c r="Q100">
        <v>53.9</v>
      </c>
      <c r="R100" t="s">
        <v>6</v>
      </c>
      <c r="S100">
        <v>49</v>
      </c>
      <c r="T100" t="s">
        <v>6</v>
      </c>
      <c r="U100">
        <v>38.5</v>
      </c>
      <c r="V100" t="s">
        <v>6</v>
      </c>
      <c r="W100">
        <v>42</v>
      </c>
      <c r="X100" t="s">
        <v>6</v>
      </c>
      <c r="Y100">
        <v>39</v>
      </c>
      <c r="Z100" t="s">
        <v>6</v>
      </c>
      <c r="AA100">
        <v>40.299999999999997</v>
      </c>
      <c r="AB100" t="s">
        <v>6</v>
      </c>
      <c r="AC100">
        <v>39.6</v>
      </c>
      <c r="AD100" t="s">
        <v>6</v>
      </c>
      <c r="AE100">
        <v>38.1</v>
      </c>
      <c r="AF100" t="s">
        <v>6</v>
      </c>
      <c r="AG100">
        <v>15.8</v>
      </c>
      <c r="AH100" t="s">
        <v>6</v>
      </c>
      <c r="AI100">
        <v>15.6</v>
      </c>
      <c r="AJ100" t="s">
        <v>6</v>
      </c>
      <c r="AK100">
        <v>16.2</v>
      </c>
      <c r="AL100" t="s">
        <v>6</v>
      </c>
      <c r="AM100">
        <v>15.1</v>
      </c>
      <c r="AN100" t="s">
        <v>6</v>
      </c>
      <c r="AO100">
        <v>15.7</v>
      </c>
      <c r="AP100" t="s">
        <v>6</v>
      </c>
      <c r="AQ100">
        <v>10.3</v>
      </c>
      <c r="AR100" t="s">
        <v>6</v>
      </c>
      <c r="AS100">
        <v>9.9</v>
      </c>
      <c r="AT100" t="s">
        <v>6</v>
      </c>
      <c r="AU100">
        <v>15.3</v>
      </c>
      <c r="AV100" t="s">
        <v>6</v>
      </c>
      <c r="AW100">
        <v>13.93</v>
      </c>
      <c r="AX100" t="s">
        <v>6</v>
      </c>
      <c r="AY100">
        <v>15.2</v>
      </c>
      <c r="AZ100" t="s">
        <v>6</v>
      </c>
      <c r="BA100">
        <v>14.9</v>
      </c>
      <c r="BB100" t="s">
        <v>6</v>
      </c>
      <c r="BC100">
        <v>9.69</v>
      </c>
      <c r="BD100" t="s">
        <v>6</v>
      </c>
      <c r="BE100">
        <v>9.1</v>
      </c>
      <c r="BF100" t="s">
        <v>6</v>
      </c>
      <c r="BG100">
        <v>11.1</v>
      </c>
      <c r="BH100" t="s">
        <v>48</v>
      </c>
    </row>
    <row r="101" spans="1:60" x14ac:dyDescent="0.2">
      <c r="A101" t="s">
        <v>227</v>
      </c>
      <c r="B101" t="s">
        <v>30</v>
      </c>
      <c r="C101">
        <v>128.5</v>
      </c>
      <c r="D101" t="s">
        <v>6</v>
      </c>
      <c r="E101">
        <v>125.1</v>
      </c>
      <c r="F101" t="s">
        <v>6</v>
      </c>
      <c r="G101">
        <v>121.6</v>
      </c>
      <c r="H101" t="s">
        <v>6</v>
      </c>
      <c r="I101">
        <v>112.6</v>
      </c>
      <c r="J101" t="s">
        <v>6</v>
      </c>
      <c r="K101">
        <v>103.2</v>
      </c>
      <c r="L101" t="s">
        <v>6</v>
      </c>
      <c r="M101">
        <v>94.4</v>
      </c>
      <c r="N101" t="s">
        <v>6</v>
      </c>
      <c r="O101">
        <v>91.6</v>
      </c>
      <c r="P101" t="s">
        <v>6</v>
      </c>
      <c r="Q101">
        <v>88.5</v>
      </c>
      <c r="R101" t="s">
        <v>6</v>
      </c>
      <c r="S101">
        <v>87.6</v>
      </c>
      <c r="T101" t="s">
        <v>6</v>
      </c>
      <c r="U101">
        <v>83.6</v>
      </c>
      <c r="V101" t="s">
        <v>6</v>
      </c>
      <c r="W101">
        <v>79.5</v>
      </c>
      <c r="X101" t="s">
        <v>6</v>
      </c>
      <c r="Y101">
        <v>76.5</v>
      </c>
      <c r="Z101" t="s">
        <v>6</v>
      </c>
      <c r="AA101">
        <v>74.8</v>
      </c>
      <c r="AB101" t="s">
        <v>6</v>
      </c>
      <c r="AC101">
        <v>72.900000000000006</v>
      </c>
      <c r="AD101" t="s">
        <v>6</v>
      </c>
      <c r="AE101">
        <v>71.400000000000006</v>
      </c>
      <c r="AF101" t="s">
        <v>6</v>
      </c>
      <c r="AG101">
        <v>66.099999999999994</v>
      </c>
      <c r="AH101" t="s">
        <v>6</v>
      </c>
      <c r="AI101">
        <v>64.13</v>
      </c>
      <c r="AJ101" t="s">
        <v>6</v>
      </c>
      <c r="AK101">
        <v>62.17</v>
      </c>
      <c r="AL101" t="s">
        <v>6</v>
      </c>
      <c r="AM101">
        <v>60.2</v>
      </c>
      <c r="AN101" t="s">
        <v>6</v>
      </c>
      <c r="AO101">
        <v>58.27</v>
      </c>
      <c r="AP101" t="s">
        <v>6</v>
      </c>
      <c r="AQ101">
        <v>56.33</v>
      </c>
      <c r="AR101" t="s">
        <v>6</v>
      </c>
      <c r="AS101">
        <v>54.4</v>
      </c>
      <c r="AT101" t="s">
        <v>6</v>
      </c>
      <c r="AU101">
        <v>52.68</v>
      </c>
      <c r="AV101" t="s">
        <v>6</v>
      </c>
      <c r="AW101">
        <v>50.95</v>
      </c>
      <c r="AX101" t="s">
        <v>6</v>
      </c>
      <c r="AY101">
        <v>49.23</v>
      </c>
      <c r="AZ101" t="s">
        <v>6</v>
      </c>
      <c r="BA101">
        <v>47.04</v>
      </c>
      <c r="BB101" t="s">
        <v>6</v>
      </c>
      <c r="BC101">
        <v>46.64</v>
      </c>
      <c r="BD101" t="s">
        <v>6</v>
      </c>
      <c r="BE101">
        <v>46.14</v>
      </c>
      <c r="BF101" t="s">
        <v>6</v>
      </c>
      <c r="BG101">
        <v>45.5</v>
      </c>
      <c r="BH101" t="s">
        <v>48</v>
      </c>
    </row>
    <row r="102" spans="1:60" x14ac:dyDescent="0.2">
      <c r="A102" t="s">
        <v>228</v>
      </c>
      <c r="B102" t="s">
        <v>29</v>
      </c>
      <c r="C102">
        <v>67.64</v>
      </c>
      <c r="D102" t="s">
        <v>6</v>
      </c>
      <c r="E102">
        <v>66.81</v>
      </c>
      <c r="F102" t="s">
        <v>6</v>
      </c>
      <c r="G102">
        <v>65.989999999999995</v>
      </c>
      <c r="H102" t="s">
        <v>6</v>
      </c>
      <c r="I102">
        <v>62.61</v>
      </c>
      <c r="J102" t="s">
        <v>6</v>
      </c>
      <c r="K102">
        <v>59.34</v>
      </c>
      <c r="L102" t="s">
        <v>6</v>
      </c>
      <c r="M102">
        <v>58.1</v>
      </c>
      <c r="N102" t="s">
        <v>6</v>
      </c>
      <c r="O102">
        <v>57.06</v>
      </c>
      <c r="P102" t="s">
        <v>6</v>
      </c>
      <c r="Q102">
        <v>56.24</v>
      </c>
      <c r="R102" t="s">
        <v>6</v>
      </c>
      <c r="S102">
        <v>55.09</v>
      </c>
      <c r="T102" t="s">
        <v>6</v>
      </c>
      <c r="U102">
        <v>53.95</v>
      </c>
      <c r="V102" t="s">
        <v>6</v>
      </c>
      <c r="W102">
        <v>52.65</v>
      </c>
      <c r="X102" t="s">
        <v>6</v>
      </c>
      <c r="Y102">
        <v>51.56</v>
      </c>
      <c r="Z102" t="s">
        <v>6</v>
      </c>
      <c r="AA102">
        <v>47.76</v>
      </c>
      <c r="AB102" t="s">
        <v>6</v>
      </c>
      <c r="AC102">
        <v>46.39</v>
      </c>
      <c r="AD102" t="s">
        <v>6</v>
      </c>
      <c r="AE102">
        <v>45.06</v>
      </c>
      <c r="AF102" t="s">
        <v>6</v>
      </c>
      <c r="AG102">
        <v>43.76</v>
      </c>
      <c r="AH102" t="s">
        <v>6</v>
      </c>
      <c r="AI102">
        <v>42.35</v>
      </c>
      <c r="AJ102" t="s">
        <v>6</v>
      </c>
      <c r="AK102">
        <v>40.97</v>
      </c>
      <c r="AL102" t="s">
        <v>6</v>
      </c>
      <c r="AM102">
        <v>39.64</v>
      </c>
      <c r="AN102" t="s">
        <v>6</v>
      </c>
      <c r="AO102">
        <v>38.4</v>
      </c>
      <c r="AP102" t="s">
        <v>6</v>
      </c>
      <c r="AQ102">
        <v>37.200000000000003</v>
      </c>
      <c r="AR102" t="s">
        <v>6</v>
      </c>
      <c r="AS102">
        <v>36.03</v>
      </c>
      <c r="AT102" t="s">
        <v>6</v>
      </c>
      <c r="AU102">
        <v>35.270000000000003</v>
      </c>
      <c r="AV102" t="s">
        <v>6</v>
      </c>
      <c r="AW102">
        <v>34.53</v>
      </c>
      <c r="AX102" t="s">
        <v>6</v>
      </c>
      <c r="AY102">
        <v>33.799999999999997</v>
      </c>
      <c r="AZ102" t="s">
        <v>6</v>
      </c>
      <c r="BA102">
        <v>33.08</v>
      </c>
      <c r="BB102" t="s">
        <v>6</v>
      </c>
      <c r="BC102">
        <v>32.39</v>
      </c>
      <c r="BD102" t="s">
        <v>6</v>
      </c>
      <c r="BE102">
        <v>31.7</v>
      </c>
      <c r="BF102" t="s">
        <v>6</v>
      </c>
      <c r="BG102">
        <v>31.03</v>
      </c>
      <c r="BH102" t="s">
        <v>48</v>
      </c>
    </row>
    <row r="103" spans="1:60" x14ac:dyDescent="0.2">
      <c r="A103" t="s">
        <v>229</v>
      </c>
      <c r="B103" t="s">
        <v>64</v>
      </c>
      <c r="C103">
        <v>244.11</v>
      </c>
      <c r="D103" t="s">
        <v>6</v>
      </c>
      <c r="E103">
        <v>241.26</v>
      </c>
      <c r="F103" t="s">
        <v>6</v>
      </c>
      <c r="G103">
        <v>239.18</v>
      </c>
      <c r="H103" t="s">
        <v>6</v>
      </c>
      <c r="I103">
        <v>235.16</v>
      </c>
      <c r="J103" t="s">
        <v>6</v>
      </c>
      <c r="K103">
        <v>228.19</v>
      </c>
      <c r="L103" t="s">
        <v>6</v>
      </c>
      <c r="M103">
        <v>219.97</v>
      </c>
      <c r="N103" t="s">
        <v>6</v>
      </c>
      <c r="O103">
        <v>214.62</v>
      </c>
      <c r="P103" t="s">
        <v>6</v>
      </c>
      <c r="Q103">
        <v>210.32</v>
      </c>
      <c r="R103" t="s">
        <v>6</v>
      </c>
      <c r="S103">
        <v>205.81</v>
      </c>
      <c r="T103" t="s">
        <v>6</v>
      </c>
      <c r="U103">
        <v>202.32</v>
      </c>
      <c r="V103" t="s">
        <v>6</v>
      </c>
      <c r="W103">
        <v>200.22</v>
      </c>
      <c r="X103" t="s">
        <v>6</v>
      </c>
      <c r="Y103">
        <v>198.74</v>
      </c>
      <c r="Z103" t="s">
        <v>6</v>
      </c>
      <c r="AA103">
        <v>197.23</v>
      </c>
      <c r="AB103" t="s">
        <v>6</v>
      </c>
      <c r="AC103">
        <v>195.18</v>
      </c>
      <c r="AD103" t="s">
        <v>6</v>
      </c>
      <c r="AE103">
        <v>192.42</v>
      </c>
      <c r="AF103" t="s">
        <v>6</v>
      </c>
      <c r="AG103">
        <v>191.89</v>
      </c>
      <c r="AH103" t="s">
        <v>6</v>
      </c>
      <c r="AI103">
        <v>194.37</v>
      </c>
      <c r="AJ103" t="s">
        <v>6</v>
      </c>
      <c r="AK103">
        <v>194.45</v>
      </c>
      <c r="AL103" t="s">
        <v>6</v>
      </c>
      <c r="AM103">
        <v>192.64</v>
      </c>
      <c r="AN103" t="s">
        <v>6</v>
      </c>
      <c r="AO103">
        <v>192.78</v>
      </c>
      <c r="AP103" t="s">
        <v>6</v>
      </c>
      <c r="AQ103">
        <v>193.34</v>
      </c>
      <c r="AR103" t="s">
        <v>6</v>
      </c>
      <c r="AS103">
        <v>192.61</v>
      </c>
      <c r="AT103" t="s">
        <v>6</v>
      </c>
      <c r="AU103">
        <v>194.43</v>
      </c>
      <c r="AV103" t="s">
        <v>6</v>
      </c>
      <c r="AW103">
        <v>196.48</v>
      </c>
      <c r="AX103" t="s">
        <v>6</v>
      </c>
      <c r="AY103">
        <v>197.6</v>
      </c>
      <c r="AZ103" t="s">
        <v>6</v>
      </c>
      <c r="BA103">
        <v>198.98</v>
      </c>
      <c r="BB103" t="s">
        <v>48</v>
      </c>
      <c r="BC103" t="s">
        <v>55</v>
      </c>
      <c r="BD103" t="s">
        <v>6</v>
      </c>
      <c r="BE103" t="s">
        <v>55</v>
      </c>
      <c r="BF103" t="s">
        <v>6</v>
      </c>
      <c r="BG103" t="s">
        <v>55</v>
      </c>
      <c r="BH103" t="s">
        <v>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969BB-6792-B244-B43A-341C24397DED}">
  <dimension ref="A1:AX303"/>
  <sheetViews>
    <sheetView topLeftCell="O22" workbookViewId="0">
      <selection activeCell="X39" sqref="X39"/>
    </sheetView>
  </sheetViews>
  <sheetFormatPr baseColWidth="10" defaultRowHeight="16" x14ac:dyDescent="0.2"/>
  <cols>
    <col min="1" max="1" width="42.33203125" customWidth="1"/>
    <col min="2" max="2" width="16.5" customWidth="1"/>
    <col min="47" max="47" width="13.83203125" customWidth="1"/>
    <col min="49" max="49" width="13.83203125" bestFit="1" customWidth="1"/>
  </cols>
  <sheetData>
    <row r="1" spans="1:50" x14ac:dyDescent="0.2">
      <c r="A1" s="52" t="s">
        <v>279</v>
      </c>
      <c r="B1" s="52"/>
      <c r="C1" s="52"/>
      <c r="D1" s="52"/>
      <c r="E1" s="52"/>
      <c r="F1" s="52"/>
      <c r="G1" s="52"/>
      <c r="H1" s="52"/>
      <c r="I1" s="52"/>
      <c r="J1" s="52"/>
      <c r="Q1" s="52" t="s">
        <v>286</v>
      </c>
      <c r="R1" s="52"/>
      <c r="S1" s="52"/>
      <c r="T1" s="52"/>
      <c r="U1" s="52"/>
    </row>
    <row r="2" spans="1:50" x14ac:dyDescent="0.2">
      <c r="A2" s="52" t="s">
        <v>136</v>
      </c>
      <c r="B2" s="52" t="s">
        <v>280</v>
      </c>
      <c r="C2" s="52"/>
      <c r="D2" s="52"/>
      <c r="E2" s="52"/>
      <c r="F2" s="52"/>
      <c r="G2" s="52"/>
      <c r="H2" s="52"/>
      <c r="I2" s="52"/>
      <c r="J2" s="52"/>
      <c r="Q2" s="52" t="s">
        <v>136</v>
      </c>
      <c r="R2" s="52" t="s">
        <v>287</v>
      </c>
      <c r="S2" s="52"/>
      <c r="T2" s="52"/>
      <c r="U2" s="52"/>
    </row>
    <row r="3" spans="1:50" x14ac:dyDescent="0.2">
      <c r="A3" s="52" t="s">
        <v>134</v>
      </c>
      <c r="B3" s="52" t="s">
        <v>264</v>
      </c>
      <c r="C3" s="52"/>
      <c r="D3" s="52"/>
      <c r="E3" s="52"/>
      <c r="F3" s="52"/>
      <c r="G3" s="52"/>
      <c r="H3" s="52"/>
      <c r="I3" s="52"/>
      <c r="J3" s="52"/>
      <c r="Q3" s="52" t="s">
        <v>134</v>
      </c>
      <c r="R3" s="52" t="s">
        <v>264</v>
      </c>
      <c r="S3" s="52"/>
      <c r="T3" s="52"/>
      <c r="U3" s="52"/>
    </row>
    <row r="4" spans="1:50" x14ac:dyDescent="0.2">
      <c r="A4" s="52" t="s">
        <v>282</v>
      </c>
      <c r="B4" s="52"/>
      <c r="C4" s="52"/>
      <c r="D4" s="52"/>
      <c r="E4" s="52"/>
      <c r="F4" s="52"/>
      <c r="G4" s="52"/>
      <c r="H4" s="52"/>
      <c r="I4" s="52"/>
      <c r="J4" s="52"/>
      <c r="Q4" s="52"/>
      <c r="R4" s="52"/>
      <c r="S4" s="52"/>
      <c r="T4" s="52"/>
      <c r="U4" s="52"/>
    </row>
    <row r="5" spans="1:50" x14ac:dyDescent="0.2">
      <c r="A5" s="52" t="s">
        <v>132</v>
      </c>
      <c r="B5" s="52"/>
      <c r="C5" s="52" t="s">
        <v>131</v>
      </c>
      <c r="D5" s="52"/>
      <c r="E5" s="52"/>
      <c r="F5" s="52"/>
      <c r="G5" s="52"/>
      <c r="H5" s="52"/>
      <c r="I5" s="52"/>
      <c r="J5" s="52"/>
      <c r="Q5" s="52" t="s">
        <v>132</v>
      </c>
      <c r="R5" s="52"/>
      <c r="S5" s="52"/>
      <c r="T5" s="52"/>
      <c r="U5" s="52"/>
    </row>
    <row r="6" spans="1:50" x14ac:dyDescent="0.2">
      <c r="A6" s="52" t="s">
        <v>265</v>
      </c>
      <c r="B6" s="52"/>
      <c r="C6" s="52" t="s">
        <v>266</v>
      </c>
      <c r="D6" s="52"/>
      <c r="E6" s="52"/>
      <c r="F6" s="52"/>
      <c r="G6" s="52"/>
      <c r="H6" s="52"/>
      <c r="I6" s="52"/>
      <c r="J6" s="52"/>
      <c r="Q6" s="52" t="s">
        <v>265</v>
      </c>
      <c r="R6" s="52"/>
      <c r="S6" s="52"/>
      <c r="T6" s="52"/>
      <c r="U6" s="52"/>
    </row>
    <row r="7" spans="1:50" x14ac:dyDescent="0.2">
      <c r="A7" s="52" t="s">
        <v>267</v>
      </c>
      <c r="B7" s="52"/>
      <c r="C7" s="52" t="s">
        <v>266</v>
      </c>
      <c r="D7" s="52"/>
      <c r="E7" s="52"/>
      <c r="F7" s="52"/>
      <c r="G7" s="52"/>
      <c r="H7" s="52"/>
      <c r="I7" s="52"/>
      <c r="J7" s="52"/>
      <c r="Q7" s="52" t="s">
        <v>267</v>
      </c>
      <c r="R7" s="52"/>
      <c r="S7" s="52"/>
      <c r="T7" s="52"/>
      <c r="U7" s="52"/>
    </row>
    <row r="8" spans="1:50" x14ac:dyDescent="0.2">
      <c r="A8" s="52" t="s">
        <v>268</v>
      </c>
      <c r="B8" s="52"/>
      <c r="C8" s="52" t="s">
        <v>266</v>
      </c>
      <c r="D8" s="52"/>
      <c r="E8" s="52"/>
      <c r="F8" s="52"/>
      <c r="G8" s="52"/>
      <c r="H8" s="52"/>
      <c r="I8" s="52"/>
      <c r="J8" s="52"/>
      <c r="Q8" s="52" t="s">
        <v>268</v>
      </c>
      <c r="R8" s="52"/>
      <c r="S8" s="52"/>
      <c r="T8" s="52"/>
      <c r="U8" s="52"/>
    </row>
    <row r="9" spans="1:50" x14ac:dyDescent="0.2">
      <c r="A9" s="52" t="s">
        <v>269</v>
      </c>
      <c r="B9" s="52"/>
      <c r="C9" s="52" t="s">
        <v>268</v>
      </c>
      <c r="D9" s="52"/>
      <c r="E9" s="52"/>
      <c r="F9" s="52"/>
      <c r="G9" s="52"/>
      <c r="H9" s="52"/>
      <c r="I9" s="52"/>
      <c r="J9" s="52"/>
      <c r="Q9" s="52" t="s">
        <v>269</v>
      </c>
      <c r="R9" s="52"/>
      <c r="S9" s="52"/>
      <c r="T9" s="52"/>
      <c r="U9" s="52"/>
    </row>
    <row r="10" spans="1:50" ht="17" thickBot="1" x14ac:dyDescent="0.25">
      <c r="A10" s="52" t="s">
        <v>130</v>
      </c>
      <c r="B10" s="52"/>
      <c r="C10" s="52" t="s">
        <v>270</v>
      </c>
      <c r="D10" s="52"/>
      <c r="E10" s="52"/>
      <c r="F10" s="52"/>
      <c r="G10" s="52"/>
      <c r="H10" s="52"/>
      <c r="I10" s="52"/>
      <c r="J10" s="52"/>
      <c r="Q10" s="52" t="s">
        <v>130</v>
      </c>
      <c r="R10" s="52"/>
      <c r="S10" s="52"/>
      <c r="T10" s="52"/>
      <c r="U10" s="52"/>
    </row>
    <row r="11" spans="1:50" x14ac:dyDescent="0.2">
      <c r="A11" t="s">
        <v>285</v>
      </c>
      <c r="AU11" s="128" t="s">
        <v>288</v>
      </c>
      <c r="AV11" s="129"/>
      <c r="AW11" s="129"/>
      <c r="AX11" s="130"/>
    </row>
    <row r="12" spans="1:50" ht="17" thickBot="1" x14ac:dyDescent="0.25">
      <c r="A12" t="s">
        <v>126</v>
      </c>
      <c r="B12" t="s">
        <v>126</v>
      </c>
      <c r="C12">
        <v>2010</v>
      </c>
      <c r="D12">
        <v>2013</v>
      </c>
      <c r="E12">
        <v>2016</v>
      </c>
      <c r="F12">
        <v>2020</v>
      </c>
      <c r="G12" t="s">
        <v>6</v>
      </c>
      <c r="Q12" t="s">
        <v>76</v>
      </c>
      <c r="R12" t="s">
        <v>242</v>
      </c>
      <c r="S12" t="s">
        <v>42</v>
      </c>
      <c r="T12" t="s">
        <v>22</v>
      </c>
      <c r="U12" t="s">
        <v>21</v>
      </c>
      <c r="V12" t="s">
        <v>41</v>
      </c>
      <c r="W12" t="s">
        <v>40</v>
      </c>
      <c r="X12" t="s">
        <v>20</v>
      </c>
      <c r="Y12" t="s">
        <v>39</v>
      </c>
      <c r="Z12" t="s">
        <v>38</v>
      </c>
      <c r="AA12" t="s">
        <v>37</v>
      </c>
      <c r="AB12" t="s">
        <v>36</v>
      </c>
      <c r="AC12" t="s">
        <v>19</v>
      </c>
      <c r="AD12" t="s">
        <v>35</v>
      </c>
      <c r="AE12" t="s">
        <v>18</v>
      </c>
      <c r="AF12" t="s">
        <v>17</v>
      </c>
      <c r="AG12" t="s">
        <v>16</v>
      </c>
      <c r="AH12" t="s">
        <v>34</v>
      </c>
      <c r="AI12" t="s">
        <v>15</v>
      </c>
      <c r="AJ12" t="s">
        <v>14</v>
      </c>
      <c r="AK12" t="s">
        <v>33</v>
      </c>
      <c r="AL12" t="s">
        <v>32</v>
      </c>
      <c r="AM12" t="s">
        <v>13</v>
      </c>
      <c r="AN12" t="s">
        <v>31</v>
      </c>
      <c r="AO12" t="s">
        <v>12</v>
      </c>
      <c r="AP12" t="s">
        <v>11</v>
      </c>
      <c r="AQ12" t="s">
        <v>8</v>
      </c>
      <c r="AR12" t="s">
        <v>30</v>
      </c>
      <c r="AS12" t="s">
        <v>29</v>
      </c>
      <c r="AT12" t="s">
        <v>6</v>
      </c>
      <c r="AU12" s="131"/>
      <c r="AV12" s="132"/>
      <c r="AW12" s="132"/>
      <c r="AX12" s="133"/>
    </row>
    <row r="13" spans="1:50" x14ac:dyDescent="0.2">
      <c r="A13" t="s">
        <v>76</v>
      </c>
      <c r="B13" t="s">
        <v>271</v>
      </c>
      <c r="C13" t="s">
        <v>6</v>
      </c>
      <c r="D13" t="s">
        <v>6</v>
      </c>
      <c r="E13" t="s">
        <v>6</v>
      </c>
      <c r="F13" t="s">
        <v>6</v>
      </c>
      <c r="G13" t="s">
        <v>6</v>
      </c>
      <c r="Q13" t="s">
        <v>271</v>
      </c>
      <c r="R13" t="s">
        <v>6</v>
      </c>
      <c r="S13" t="s">
        <v>6</v>
      </c>
      <c r="T13" t="s">
        <v>6</v>
      </c>
      <c r="U13" t="s">
        <v>6</v>
      </c>
      <c r="V13" t="s">
        <v>6</v>
      </c>
      <c r="W13" t="s">
        <v>6</v>
      </c>
      <c r="X13" t="s">
        <v>6</v>
      </c>
      <c r="Y13" t="s">
        <v>6</v>
      </c>
      <c r="Z13" t="s">
        <v>6</v>
      </c>
      <c r="AA13" t="s">
        <v>6</v>
      </c>
      <c r="AB13" t="s">
        <v>6</v>
      </c>
      <c r="AC13" t="s">
        <v>6</v>
      </c>
      <c r="AD13" t="s">
        <v>6</v>
      </c>
      <c r="AE13" t="s">
        <v>6</v>
      </c>
      <c r="AF13" t="s">
        <v>6</v>
      </c>
      <c r="AG13" t="s">
        <v>6</v>
      </c>
      <c r="AH13" t="s">
        <v>6</v>
      </c>
      <c r="AI13" t="s">
        <v>6</v>
      </c>
      <c r="AJ13" t="s">
        <v>6</v>
      </c>
      <c r="AK13" t="s">
        <v>6</v>
      </c>
      <c r="AL13" t="s">
        <v>6</v>
      </c>
      <c r="AM13" t="s">
        <v>6</v>
      </c>
      <c r="AN13" t="s">
        <v>6</v>
      </c>
      <c r="AO13" t="s">
        <v>6</v>
      </c>
      <c r="AP13" t="s">
        <v>6</v>
      </c>
      <c r="AQ13" t="s">
        <v>6</v>
      </c>
      <c r="AR13" t="s">
        <v>6</v>
      </c>
      <c r="AS13" t="s">
        <v>6</v>
      </c>
      <c r="AT13" t="s">
        <v>6</v>
      </c>
      <c r="AU13" s="72" t="s">
        <v>18</v>
      </c>
      <c r="AV13" s="73">
        <v>0.10942441492726122</v>
      </c>
      <c r="AW13" s="82" t="s">
        <v>284</v>
      </c>
      <c r="AX13" s="75">
        <v>0.35983829284010654</v>
      </c>
    </row>
    <row r="14" spans="1:50" x14ac:dyDescent="0.2">
      <c r="A14" t="s">
        <v>284</v>
      </c>
      <c r="B14" t="s">
        <v>266</v>
      </c>
      <c r="C14">
        <v>12008500</v>
      </c>
      <c r="D14">
        <v>10833680</v>
      </c>
      <c r="E14">
        <v>10451380</v>
      </c>
      <c r="F14">
        <v>9067300</v>
      </c>
      <c r="G14" t="s">
        <v>6</v>
      </c>
      <c r="Q14" t="s">
        <v>266</v>
      </c>
      <c r="R14">
        <v>9067300</v>
      </c>
      <c r="S14">
        <v>36000</v>
      </c>
      <c r="T14">
        <v>132740</v>
      </c>
      <c r="U14">
        <v>28910</v>
      </c>
      <c r="V14">
        <v>37090</v>
      </c>
      <c r="W14">
        <v>262560</v>
      </c>
      <c r="X14">
        <v>11370</v>
      </c>
      <c r="Y14">
        <v>130190</v>
      </c>
      <c r="Z14">
        <v>530680</v>
      </c>
      <c r="AA14">
        <v>914870</v>
      </c>
      <c r="AB14">
        <v>393030</v>
      </c>
      <c r="AC14">
        <v>143920</v>
      </c>
      <c r="AD14">
        <v>1130530</v>
      </c>
      <c r="AE14">
        <v>34050</v>
      </c>
      <c r="AF14">
        <v>68980</v>
      </c>
      <c r="AG14">
        <v>132080</v>
      </c>
      <c r="AH14">
        <v>1880</v>
      </c>
      <c r="AI14">
        <v>232060</v>
      </c>
      <c r="AJ14">
        <v>7650</v>
      </c>
      <c r="AK14">
        <v>52640</v>
      </c>
      <c r="AL14">
        <v>110780</v>
      </c>
      <c r="AM14">
        <v>1301490</v>
      </c>
      <c r="AN14">
        <v>290230</v>
      </c>
      <c r="AO14">
        <v>2887070</v>
      </c>
      <c r="AP14">
        <v>72470</v>
      </c>
      <c r="AQ14">
        <v>19630</v>
      </c>
      <c r="AR14">
        <v>45630</v>
      </c>
      <c r="AS14">
        <v>58790</v>
      </c>
      <c r="AT14" t="s">
        <v>6</v>
      </c>
      <c r="AU14" s="74" t="s">
        <v>31</v>
      </c>
      <c r="AV14" s="75">
        <v>0.12668722165125043</v>
      </c>
      <c r="AW14" s="82" t="s">
        <v>33</v>
      </c>
      <c r="AX14" s="75">
        <v>0.42857142857142855</v>
      </c>
    </row>
    <row r="15" spans="1:50" x14ac:dyDescent="0.2">
      <c r="A15" t="s">
        <v>284</v>
      </c>
      <c r="B15" t="s">
        <v>272</v>
      </c>
      <c r="C15">
        <v>95580</v>
      </c>
      <c r="D15">
        <v>57500</v>
      </c>
      <c r="E15">
        <v>48610</v>
      </c>
      <c r="F15">
        <v>72810</v>
      </c>
      <c r="G15" t="s">
        <v>6</v>
      </c>
      <c r="Q15" t="s">
        <v>272</v>
      </c>
      <c r="R15">
        <v>72810</v>
      </c>
      <c r="S15">
        <v>120</v>
      </c>
      <c r="T15">
        <v>1600</v>
      </c>
      <c r="U15">
        <v>340</v>
      </c>
      <c r="V15">
        <v>200</v>
      </c>
      <c r="W15">
        <v>1370</v>
      </c>
      <c r="X15">
        <v>120</v>
      </c>
      <c r="Y15">
        <v>1180</v>
      </c>
      <c r="Z15">
        <v>1990</v>
      </c>
      <c r="AA15">
        <v>4460</v>
      </c>
      <c r="AB15">
        <v>3830</v>
      </c>
      <c r="AC15">
        <v>1960</v>
      </c>
      <c r="AD15">
        <v>9850</v>
      </c>
      <c r="AE15">
        <v>80</v>
      </c>
      <c r="AF15">
        <v>340</v>
      </c>
      <c r="AG15">
        <v>840</v>
      </c>
      <c r="AH15">
        <v>10</v>
      </c>
      <c r="AI15">
        <v>940</v>
      </c>
      <c r="AJ15">
        <v>40</v>
      </c>
      <c r="AK15">
        <v>200</v>
      </c>
      <c r="AL15">
        <v>1520</v>
      </c>
      <c r="AM15">
        <v>15670</v>
      </c>
      <c r="AN15">
        <v>890</v>
      </c>
      <c r="AO15">
        <v>24030</v>
      </c>
      <c r="AP15">
        <v>320</v>
      </c>
      <c r="AQ15">
        <v>280</v>
      </c>
      <c r="AR15">
        <v>350</v>
      </c>
      <c r="AS15">
        <v>310</v>
      </c>
      <c r="AT15" t="s">
        <v>6</v>
      </c>
      <c r="AU15" s="74" t="s">
        <v>37</v>
      </c>
      <c r="AV15" s="75">
        <v>0.18671606245038369</v>
      </c>
      <c r="AW15" s="82" t="s">
        <v>39</v>
      </c>
      <c r="AX15" s="75">
        <v>0.43828839970319072</v>
      </c>
    </row>
    <row r="16" spans="1:50" x14ac:dyDescent="0.2">
      <c r="A16" t="s">
        <v>284</v>
      </c>
      <c r="B16" t="s">
        <v>273</v>
      </c>
      <c r="C16">
        <v>805960</v>
      </c>
      <c r="D16">
        <v>586440</v>
      </c>
      <c r="E16">
        <v>487100</v>
      </c>
      <c r="F16">
        <v>515970</v>
      </c>
      <c r="G16" t="s">
        <v>6</v>
      </c>
      <c r="Q16" t="s">
        <v>273</v>
      </c>
      <c r="R16">
        <v>515970</v>
      </c>
      <c r="S16">
        <v>2150</v>
      </c>
      <c r="T16">
        <v>10350</v>
      </c>
      <c r="U16">
        <v>2510</v>
      </c>
      <c r="V16">
        <v>1570</v>
      </c>
      <c r="W16">
        <v>18640</v>
      </c>
      <c r="X16">
        <v>1060</v>
      </c>
      <c r="Y16">
        <v>8310</v>
      </c>
      <c r="Z16">
        <v>16600</v>
      </c>
      <c r="AA16">
        <v>31540</v>
      </c>
      <c r="AB16">
        <v>34330</v>
      </c>
      <c r="AC16">
        <v>8390</v>
      </c>
      <c r="AD16">
        <v>52010</v>
      </c>
      <c r="AE16">
        <v>780</v>
      </c>
      <c r="AF16">
        <v>3270</v>
      </c>
      <c r="AG16">
        <v>8040</v>
      </c>
      <c r="AH16">
        <v>190</v>
      </c>
      <c r="AI16">
        <v>10320</v>
      </c>
      <c r="AJ16">
        <v>350</v>
      </c>
      <c r="AK16">
        <v>2230</v>
      </c>
      <c r="AL16">
        <v>12890</v>
      </c>
      <c r="AM16">
        <v>128040</v>
      </c>
      <c r="AN16">
        <v>8140</v>
      </c>
      <c r="AO16">
        <v>142540</v>
      </c>
      <c r="AP16">
        <v>3040</v>
      </c>
      <c r="AQ16">
        <v>1890</v>
      </c>
      <c r="AR16">
        <v>3510</v>
      </c>
      <c r="AS16">
        <v>3300</v>
      </c>
      <c r="AT16" t="s">
        <v>6</v>
      </c>
      <c r="AU16" s="74" t="s">
        <v>38</v>
      </c>
      <c r="AV16" s="75">
        <v>0.1941693331301742</v>
      </c>
      <c r="AW16" s="77" t="s">
        <v>22</v>
      </c>
      <c r="AX16" s="76">
        <v>0.50855327468230693</v>
      </c>
    </row>
    <row r="17" spans="1:50" x14ac:dyDescent="0.2">
      <c r="A17" t="s">
        <v>284</v>
      </c>
      <c r="B17" t="s">
        <v>274</v>
      </c>
      <c r="C17" t="s">
        <v>55</v>
      </c>
      <c r="D17" t="s">
        <v>55</v>
      </c>
      <c r="E17">
        <v>576630</v>
      </c>
      <c r="F17">
        <v>494470</v>
      </c>
      <c r="G17" t="s">
        <v>6</v>
      </c>
      <c r="Q17" t="s">
        <v>274</v>
      </c>
      <c r="R17">
        <v>494470</v>
      </c>
      <c r="S17">
        <v>2160</v>
      </c>
      <c r="T17">
        <v>8860</v>
      </c>
      <c r="U17">
        <v>2300</v>
      </c>
      <c r="V17">
        <v>1280</v>
      </c>
      <c r="W17">
        <v>19030</v>
      </c>
      <c r="X17">
        <v>810</v>
      </c>
      <c r="Y17">
        <v>8230</v>
      </c>
      <c r="Z17">
        <v>19640</v>
      </c>
      <c r="AA17">
        <v>34560</v>
      </c>
      <c r="AB17">
        <v>33380</v>
      </c>
      <c r="AC17">
        <v>7950</v>
      </c>
      <c r="AD17">
        <v>43030</v>
      </c>
      <c r="AE17">
        <v>870</v>
      </c>
      <c r="AF17">
        <v>3080</v>
      </c>
      <c r="AG17">
        <v>6330</v>
      </c>
      <c r="AH17">
        <v>150</v>
      </c>
      <c r="AI17">
        <v>11830</v>
      </c>
      <c r="AJ17">
        <v>390</v>
      </c>
      <c r="AK17">
        <v>2400</v>
      </c>
      <c r="AL17">
        <v>11460</v>
      </c>
      <c r="AM17">
        <v>130070</v>
      </c>
      <c r="AN17">
        <v>9460</v>
      </c>
      <c r="AO17">
        <v>125920</v>
      </c>
      <c r="AP17">
        <v>2960</v>
      </c>
      <c r="AQ17">
        <v>1670</v>
      </c>
      <c r="AR17">
        <v>3750</v>
      </c>
      <c r="AS17">
        <v>2910</v>
      </c>
      <c r="AT17" t="s">
        <v>6</v>
      </c>
      <c r="AU17" s="74" t="s">
        <v>35</v>
      </c>
      <c r="AV17" s="75">
        <v>0.21756445624442555</v>
      </c>
      <c r="AW17" s="77" t="s">
        <v>42</v>
      </c>
      <c r="AX17" s="76">
        <v>0.54623921085080152</v>
      </c>
    </row>
    <row r="18" spans="1:50" x14ac:dyDescent="0.2">
      <c r="A18" t="s">
        <v>284</v>
      </c>
      <c r="B18" t="s">
        <v>281</v>
      </c>
      <c r="C18">
        <v>2000330</v>
      </c>
      <c r="D18">
        <v>1653570</v>
      </c>
      <c r="E18" t="s">
        <v>55</v>
      </c>
      <c r="F18" t="s">
        <v>55</v>
      </c>
      <c r="G18" t="s">
        <v>6</v>
      </c>
      <c r="Q18" t="s">
        <v>281</v>
      </c>
      <c r="R18" t="s">
        <v>55</v>
      </c>
      <c r="S18" t="s">
        <v>55</v>
      </c>
      <c r="T18" t="s">
        <v>55</v>
      </c>
      <c r="U18" t="s">
        <v>55</v>
      </c>
      <c r="V18" t="s">
        <v>55</v>
      </c>
      <c r="W18" t="s">
        <v>55</v>
      </c>
      <c r="X18" t="s">
        <v>55</v>
      </c>
      <c r="Y18" t="s">
        <v>55</v>
      </c>
      <c r="Z18" t="s">
        <v>55</v>
      </c>
      <c r="AA18" t="s">
        <v>55</v>
      </c>
      <c r="AB18" t="s">
        <v>55</v>
      </c>
      <c r="AC18" t="s">
        <v>55</v>
      </c>
      <c r="AD18" t="s">
        <v>55</v>
      </c>
      <c r="AE18" t="s">
        <v>55</v>
      </c>
      <c r="AF18" t="s">
        <v>55</v>
      </c>
      <c r="AG18" t="s">
        <v>55</v>
      </c>
      <c r="AH18" t="s">
        <v>55</v>
      </c>
      <c r="AI18" t="s">
        <v>55</v>
      </c>
      <c r="AJ18" t="s">
        <v>55</v>
      </c>
      <c r="AK18" t="s">
        <v>55</v>
      </c>
      <c r="AL18" t="s">
        <v>55</v>
      </c>
      <c r="AM18" t="s">
        <v>55</v>
      </c>
      <c r="AN18" t="s">
        <v>55</v>
      </c>
      <c r="AO18" t="s">
        <v>55</v>
      </c>
      <c r="AP18" t="s">
        <v>55</v>
      </c>
      <c r="AQ18" t="s">
        <v>55</v>
      </c>
      <c r="AR18" t="s">
        <v>55</v>
      </c>
      <c r="AS18" t="s">
        <v>55</v>
      </c>
      <c r="AT18" t="s">
        <v>6</v>
      </c>
      <c r="AU18" s="74" t="s">
        <v>11</v>
      </c>
      <c r="AV18" s="75">
        <v>0.22865412445730826</v>
      </c>
      <c r="AW18" s="77" t="s">
        <v>20</v>
      </c>
      <c r="AX18" s="76">
        <v>0.6768707482993197</v>
      </c>
    </row>
    <row r="19" spans="1:50" x14ac:dyDescent="0.2">
      <c r="A19" t="s">
        <v>284</v>
      </c>
      <c r="B19" t="s">
        <v>275</v>
      </c>
      <c r="C19" t="s">
        <v>55</v>
      </c>
      <c r="D19" t="s">
        <v>55</v>
      </c>
      <c r="E19">
        <v>884920</v>
      </c>
      <c r="F19">
        <v>730390</v>
      </c>
      <c r="G19" t="s">
        <v>6</v>
      </c>
      <c r="Q19" t="s">
        <v>275</v>
      </c>
      <c r="R19">
        <v>730390</v>
      </c>
      <c r="S19">
        <v>2730</v>
      </c>
      <c r="T19">
        <v>11780</v>
      </c>
      <c r="U19">
        <v>3710</v>
      </c>
      <c r="V19">
        <v>2260</v>
      </c>
      <c r="W19">
        <v>24520</v>
      </c>
      <c r="X19">
        <v>1010</v>
      </c>
      <c r="Y19">
        <v>11440</v>
      </c>
      <c r="Z19">
        <v>33030</v>
      </c>
      <c r="AA19">
        <v>56710</v>
      </c>
      <c r="AB19">
        <v>38800</v>
      </c>
      <c r="AC19">
        <v>9630</v>
      </c>
      <c r="AD19">
        <v>61750</v>
      </c>
      <c r="AE19">
        <v>1260</v>
      </c>
      <c r="AF19">
        <v>4680</v>
      </c>
      <c r="AG19">
        <v>8270</v>
      </c>
      <c r="AH19">
        <v>150</v>
      </c>
      <c r="AI19">
        <v>20280</v>
      </c>
      <c r="AJ19">
        <v>540</v>
      </c>
      <c r="AK19">
        <v>3760</v>
      </c>
      <c r="AL19">
        <v>13180</v>
      </c>
      <c r="AM19">
        <v>161500</v>
      </c>
      <c r="AN19">
        <v>14910</v>
      </c>
      <c r="AO19">
        <v>229540</v>
      </c>
      <c r="AP19">
        <v>4390</v>
      </c>
      <c r="AQ19">
        <v>2070</v>
      </c>
      <c r="AR19">
        <v>4540</v>
      </c>
      <c r="AS19">
        <v>3960</v>
      </c>
      <c r="AT19" t="s">
        <v>6</v>
      </c>
      <c r="AU19" s="74" t="s">
        <v>12</v>
      </c>
      <c r="AV19" s="75">
        <v>0.25553905294425999</v>
      </c>
      <c r="AW19" s="77" t="s">
        <v>21</v>
      </c>
      <c r="AX19" s="76">
        <v>0.867003367003367</v>
      </c>
    </row>
    <row r="20" spans="1:50" x14ac:dyDescent="0.2">
      <c r="A20" t="s">
        <v>284</v>
      </c>
      <c r="B20" t="s">
        <v>276</v>
      </c>
      <c r="C20">
        <v>2728490</v>
      </c>
      <c r="D20">
        <v>2488470</v>
      </c>
      <c r="E20">
        <v>2398300</v>
      </c>
      <c r="F20">
        <v>2033470</v>
      </c>
      <c r="G20" t="s">
        <v>6</v>
      </c>
      <c r="Q20" t="s">
        <v>276</v>
      </c>
      <c r="R20">
        <v>2033470</v>
      </c>
      <c r="S20">
        <v>9080</v>
      </c>
      <c r="T20">
        <v>27300</v>
      </c>
      <c r="U20">
        <v>7320</v>
      </c>
      <c r="V20">
        <v>8250</v>
      </c>
      <c r="W20">
        <v>76430</v>
      </c>
      <c r="X20">
        <v>2820</v>
      </c>
      <c r="Y20">
        <v>29010</v>
      </c>
      <c r="Z20">
        <v>115690</v>
      </c>
      <c r="AA20">
        <v>176090</v>
      </c>
      <c r="AB20">
        <v>109960</v>
      </c>
      <c r="AC20">
        <v>27290</v>
      </c>
      <c r="AD20">
        <v>203140</v>
      </c>
      <c r="AE20">
        <v>5050</v>
      </c>
      <c r="AF20">
        <v>16200</v>
      </c>
      <c r="AG20">
        <v>29220</v>
      </c>
      <c r="AH20">
        <v>470</v>
      </c>
      <c r="AI20">
        <v>49800</v>
      </c>
      <c r="AJ20">
        <v>1390</v>
      </c>
      <c r="AK20">
        <v>15260</v>
      </c>
      <c r="AL20">
        <v>36400</v>
      </c>
      <c r="AM20">
        <v>353100</v>
      </c>
      <c r="AN20">
        <v>43160</v>
      </c>
      <c r="AO20">
        <v>648140</v>
      </c>
      <c r="AP20">
        <v>14440</v>
      </c>
      <c r="AQ20">
        <v>4610</v>
      </c>
      <c r="AR20">
        <v>11950</v>
      </c>
      <c r="AS20">
        <v>11950</v>
      </c>
      <c r="AT20" t="s">
        <v>6</v>
      </c>
      <c r="AU20" s="74" t="s">
        <v>41</v>
      </c>
      <c r="AV20" s="75">
        <v>0.26521739130434785</v>
      </c>
      <c r="AW20" s="77" t="s">
        <v>34</v>
      </c>
      <c r="AX20" s="76">
        <v>0.92105263157894735</v>
      </c>
    </row>
    <row r="21" spans="1:50" x14ac:dyDescent="0.2">
      <c r="A21" t="s">
        <v>284</v>
      </c>
      <c r="B21" t="s">
        <v>277</v>
      </c>
      <c r="C21">
        <v>2818970</v>
      </c>
      <c r="D21">
        <v>2682240</v>
      </c>
      <c r="E21">
        <v>2620920</v>
      </c>
      <c r="F21">
        <v>2209820</v>
      </c>
      <c r="G21" t="s">
        <v>6</v>
      </c>
      <c r="Q21" t="s">
        <v>277</v>
      </c>
      <c r="R21">
        <v>2209820</v>
      </c>
      <c r="S21">
        <v>11640</v>
      </c>
      <c r="T21">
        <v>31950</v>
      </c>
      <c r="U21">
        <v>6790</v>
      </c>
      <c r="V21">
        <v>12040</v>
      </c>
      <c r="W21">
        <v>92510</v>
      </c>
      <c r="X21">
        <v>2620</v>
      </c>
      <c r="Y21">
        <v>31580</v>
      </c>
      <c r="Z21">
        <v>146840</v>
      </c>
      <c r="AA21">
        <v>233610</v>
      </c>
      <c r="AB21">
        <v>121250</v>
      </c>
      <c r="AC21">
        <v>37840</v>
      </c>
      <c r="AD21">
        <v>278650</v>
      </c>
      <c r="AE21">
        <v>10210</v>
      </c>
      <c r="AF21">
        <v>20810</v>
      </c>
      <c r="AG21">
        <v>36910</v>
      </c>
      <c r="AH21">
        <v>540</v>
      </c>
      <c r="AI21">
        <v>57690</v>
      </c>
      <c r="AJ21">
        <v>2230</v>
      </c>
      <c r="AK21">
        <v>17520</v>
      </c>
      <c r="AL21">
        <v>27610</v>
      </c>
      <c r="AM21">
        <v>334640</v>
      </c>
      <c r="AN21">
        <v>67730</v>
      </c>
      <c r="AO21">
        <v>572300</v>
      </c>
      <c r="AP21">
        <v>19690</v>
      </c>
      <c r="AQ21">
        <v>5030</v>
      </c>
      <c r="AR21">
        <v>13590</v>
      </c>
      <c r="AS21">
        <v>16030</v>
      </c>
      <c r="AT21" t="s">
        <v>6</v>
      </c>
      <c r="AU21" s="74" t="s">
        <v>15</v>
      </c>
      <c r="AV21" s="75">
        <v>0.28432459056766407</v>
      </c>
      <c r="AW21" s="77" t="s">
        <v>8</v>
      </c>
      <c r="AX21" s="76">
        <v>0.93887530562347188</v>
      </c>
    </row>
    <row r="22" spans="1:50" ht="17" thickBot="1" x14ac:dyDescent="0.25">
      <c r="A22" t="s">
        <v>284</v>
      </c>
      <c r="B22" t="s">
        <v>278</v>
      </c>
      <c r="C22">
        <v>3559170</v>
      </c>
      <c r="D22">
        <v>3365470</v>
      </c>
      <c r="E22">
        <v>3434910</v>
      </c>
      <c r="F22">
        <v>3010380</v>
      </c>
      <c r="G22" t="s">
        <v>6</v>
      </c>
      <c r="Q22" t="s">
        <v>278</v>
      </c>
      <c r="R22">
        <v>3010380</v>
      </c>
      <c r="S22">
        <v>8110</v>
      </c>
      <c r="T22">
        <v>40920</v>
      </c>
      <c r="U22">
        <v>5940</v>
      </c>
      <c r="V22">
        <v>11500</v>
      </c>
      <c r="W22">
        <v>30070</v>
      </c>
      <c r="X22">
        <v>2940</v>
      </c>
      <c r="Y22">
        <v>40430</v>
      </c>
      <c r="Z22">
        <v>196890</v>
      </c>
      <c r="AA22">
        <v>377900</v>
      </c>
      <c r="AB22">
        <v>51480</v>
      </c>
      <c r="AC22">
        <v>50860</v>
      </c>
      <c r="AD22">
        <v>482110</v>
      </c>
      <c r="AE22">
        <v>15810</v>
      </c>
      <c r="AF22">
        <v>20600</v>
      </c>
      <c r="AG22">
        <v>42470</v>
      </c>
      <c r="AH22">
        <v>380</v>
      </c>
      <c r="AI22">
        <v>81210</v>
      </c>
      <c r="AJ22">
        <v>2730</v>
      </c>
      <c r="AK22">
        <v>11270</v>
      </c>
      <c r="AL22">
        <v>7740</v>
      </c>
      <c r="AM22">
        <v>178480</v>
      </c>
      <c r="AN22">
        <v>145950</v>
      </c>
      <c r="AO22">
        <v>1144600</v>
      </c>
      <c r="AP22">
        <v>27640</v>
      </c>
      <c r="AQ22">
        <v>4090</v>
      </c>
      <c r="AR22">
        <v>7940</v>
      </c>
      <c r="AS22">
        <v>20340</v>
      </c>
      <c r="AT22" t="s">
        <v>6</v>
      </c>
      <c r="AU22" s="74" t="s">
        <v>14</v>
      </c>
      <c r="AV22" s="75">
        <v>0.2857142857142857</v>
      </c>
      <c r="AW22" s="77" t="s">
        <v>30</v>
      </c>
      <c r="AX22" s="76">
        <v>0.95843828715365242</v>
      </c>
    </row>
    <row r="23" spans="1:50" x14ac:dyDescent="0.2">
      <c r="A23" s="134" t="s">
        <v>283</v>
      </c>
      <c r="B23" s="135"/>
      <c r="C23" s="135"/>
      <c r="D23" s="135"/>
      <c r="E23" s="135"/>
      <c r="F23" s="136"/>
      <c r="AU23" s="74" t="s">
        <v>29</v>
      </c>
      <c r="AV23" s="75">
        <v>0.32055063913470994</v>
      </c>
      <c r="AW23" s="78" t="s">
        <v>40</v>
      </c>
      <c r="AX23" s="79">
        <v>1.2983039574326571</v>
      </c>
    </row>
    <row r="24" spans="1:50" x14ac:dyDescent="0.2">
      <c r="A24" s="58"/>
      <c r="C24">
        <v>2010</v>
      </c>
      <c r="D24">
        <v>2013</v>
      </c>
      <c r="E24">
        <v>2016</v>
      </c>
      <c r="F24" s="59">
        <v>2020</v>
      </c>
      <c r="Q24" s="120" t="s">
        <v>288</v>
      </c>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U24" s="74" t="s">
        <v>17</v>
      </c>
      <c r="AV24" s="75">
        <v>0.32475728155339806</v>
      </c>
      <c r="AW24" s="78" t="s">
        <v>36</v>
      </c>
      <c r="AX24" s="79">
        <v>1.3896658896658898</v>
      </c>
    </row>
    <row r="25" spans="1:50" x14ac:dyDescent="0.2">
      <c r="A25" s="60" t="s">
        <v>284</v>
      </c>
      <c r="B25" s="61" t="s">
        <v>266</v>
      </c>
      <c r="C25" s="64">
        <f>C14/C$14</f>
        <v>1</v>
      </c>
      <c r="D25" s="64">
        <f>D14/D$14</f>
        <v>1</v>
      </c>
      <c r="E25" s="64">
        <f>E14/E$14</f>
        <v>1</v>
      </c>
      <c r="F25" s="65">
        <f>F14/F$14</f>
        <v>1</v>
      </c>
      <c r="R25" t="str">
        <f>R12</f>
        <v>European Union (EU6-1958, EU9-1973, EU10-1981, EU12-1986, EU15-1995, EU25-2004, EU27-2007, EU28-2013, EU27-2020)</v>
      </c>
      <c r="S25" t="str">
        <f t="shared" ref="S25:AS25" si="0">S12</f>
        <v>Belgium</v>
      </c>
      <c r="T25" t="str">
        <f t="shared" si="0"/>
        <v>Bulgaria</v>
      </c>
      <c r="U25" t="str">
        <f t="shared" si="0"/>
        <v>Czechia</v>
      </c>
      <c r="V25" t="str">
        <f t="shared" si="0"/>
        <v>Denmark</v>
      </c>
      <c r="W25" t="str">
        <f t="shared" si="0"/>
        <v>Germany</v>
      </c>
      <c r="X25" t="str">
        <f t="shared" si="0"/>
        <v>Estonia</v>
      </c>
      <c r="Y25" t="str">
        <f t="shared" si="0"/>
        <v>Ireland</v>
      </c>
      <c r="Z25" t="str">
        <f t="shared" si="0"/>
        <v>Greece</v>
      </c>
      <c r="AA25" t="str">
        <f t="shared" si="0"/>
        <v>Spain</v>
      </c>
      <c r="AB25" t="str">
        <f t="shared" si="0"/>
        <v>France</v>
      </c>
      <c r="AC25" t="str">
        <f t="shared" si="0"/>
        <v>Croatia</v>
      </c>
      <c r="AD25" t="str">
        <f t="shared" si="0"/>
        <v>Italy</v>
      </c>
      <c r="AE25" t="str">
        <f t="shared" si="0"/>
        <v>Cyprus</v>
      </c>
      <c r="AF25" t="str">
        <f t="shared" si="0"/>
        <v>Latvia</v>
      </c>
      <c r="AG25" t="str">
        <f t="shared" si="0"/>
        <v>Lithuania</v>
      </c>
      <c r="AH25" t="str">
        <f t="shared" si="0"/>
        <v>Luxembourg</v>
      </c>
      <c r="AI25" t="str">
        <f t="shared" si="0"/>
        <v>Hungary</v>
      </c>
      <c r="AJ25" t="str">
        <f t="shared" si="0"/>
        <v>Malta</v>
      </c>
      <c r="AK25" t="str">
        <f t="shared" si="0"/>
        <v>Netherlands</v>
      </c>
      <c r="AL25" t="str">
        <f t="shared" si="0"/>
        <v>Austria</v>
      </c>
      <c r="AM25" t="str">
        <f t="shared" si="0"/>
        <v>Poland</v>
      </c>
      <c r="AN25" t="str">
        <f t="shared" si="0"/>
        <v>Portugal</v>
      </c>
      <c r="AO25" t="str">
        <f t="shared" si="0"/>
        <v>Romania</v>
      </c>
      <c r="AP25" t="str">
        <f t="shared" si="0"/>
        <v>Slovenia</v>
      </c>
      <c r="AQ25" t="str">
        <f t="shared" si="0"/>
        <v>Slovakia</v>
      </c>
      <c r="AR25" t="str">
        <f t="shared" si="0"/>
        <v>Finland</v>
      </c>
      <c r="AS25" t="str">
        <f t="shared" si="0"/>
        <v>Sweden</v>
      </c>
      <c r="AU25" s="74" t="s">
        <v>16</v>
      </c>
      <c r="AV25" s="75">
        <v>0.35813515422651282</v>
      </c>
      <c r="AW25" s="78" t="s">
        <v>13</v>
      </c>
      <c r="AX25" s="79">
        <v>1.533953384132676</v>
      </c>
    </row>
    <row r="26" spans="1:50" ht="17" thickBot="1" x14ac:dyDescent="0.25">
      <c r="A26" s="60" t="s">
        <v>284</v>
      </c>
      <c r="B26" s="61" t="s">
        <v>272</v>
      </c>
      <c r="C26" s="64">
        <f t="shared" ref="C26:F33" si="1">C15/C$14</f>
        <v>7.9593621184993954E-3</v>
      </c>
      <c r="D26" s="64">
        <f t="shared" si="1"/>
        <v>5.3075224669733648E-3</v>
      </c>
      <c r="E26" s="64">
        <f t="shared" si="1"/>
        <v>4.6510604341244892E-3</v>
      </c>
      <c r="F26" s="65">
        <f t="shared" si="1"/>
        <v>8.0299537899926107E-3</v>
      </c>
      <c r="Q26">
        <v>2020</v>
      </c>
      <c r="R26">
        <f>SUM(R15:R17)/R22</f>
        <v>0.35983829284010654</v>
      </c>
      <c r="S26">
        <f t="shared" ref="S26:AS26" si="2">SUM(S15:S17)/S22</f>
        <v>0.54623921085080152</v>
      </c>
      <c r="T26">
        <f t="shared" si="2"/>
        <v>0.50855327468230693</v>
      </c>
      <c r="U26">
        <f t="shared" si="2"/>
        <v>0.867003367003367</v>
      </c>
      <c r="V26">
        <f t="shared" si="2"/>
        <v>0.26521739130434785</v>
      </c>
      <c r="W26">
        <f t="shared" si="2"/>
        <v>1.2983039574326571</v>
      </c>
      <c r="X26">
        <f t="shared" si="2"/>
        <v>0.6768707482993197</v>
      </c>
      <c r="Y26">
        <f t="shared" si="2"/>
        <v>0.43828839970319072</v>
      </c>
      <c r="Z26">
        <f t="shared" si="2"/>
        <v>0.1941693331301742</v>
      </c>
      <c r="AA26">
        <f t="shared" si="2"/>
        <v>0.18671606245038369</v>
      </c>
      <c r="AB26">
        <f t="shared" si="2"/>
        <v>1.3896658896658898</v>
      </c>
      <c r="AC26">
        <f t="shared" si="2"/>
        <v>0.35981124655918206</v>
      </c>
      <c r="AD26">
        <f t="shared" si="2"/>
        <v>0.21756445624442555</v>
      </c>
      <c r="AE26">
        <f t="shared" si="2"/>
        <v>0.10942441492726122</v>
      </c>
      <c r="AF26">
        <f t="shared" si="2"/>
        <v>0.32475728155339806</v>
      </c>
      <c r="AG26">
        <f t="shared" si="2"/>
        <v>0.35813515422651282</v>
      </c>
      <c r="AH26">
        <f t="shared" si="2"/>
        <v>0.92105263157894735</v>
      </c>
      <c r="AI26">
        <f t="shared" si="2"/>
        <v>0.28432459056766407</v>
      </c>
      <c r="AJ26">
        <f t="shared" si="2"/>
        <v>0.2857142857142857</v>
      </c>
      <c r="AK26">
        <f t="shared" si="2"/>
        <v>0.42857142857142855</v>
      </c>
      <c r="AL26">
        <f t="shared" si="2"/>
        <v>3.342377260981912</v>
      </c>
      <c r="AM26">
        <f t="shared" si="2"/>
        <v>1.533953384132676</v>
      </c>
      <c r="AN26">
        <f t="shared" si="2"/>
        <v>0.12668722165125043</v>
      </c>
      <c r="AO26">
        <f t="shared" si="2"/>
        <v>0.25553905294425999</v>
      </c>
      <c r="AP26">
        <f t="shared" si="2"/>
        <v>0.22865412445730826</v>
      </c>
      <c r="AQ26">
        <f t="shared" si="2"/>
        <v>0.93887530562347188</v>
      </c>
      <c r="AR26">
        <f t="shared" si="2"/>
        <v>0.95843828715365242</v>
      </c>
      <c r="AS26">
        <f t="shared" si="2"/>
        <v>0.32055063913470994</v>
      </c>
      <c r="AU26" s="80" t="s">
        <v>19</v>
      </c>
      <c r="AV26" s="81">
        <v>0.35981124655918206</v>
      </c>
      <c r="AW26" s="83" t="s">
        <v>32</v>
      </c>
      <c r="AX26" s="84">
        <v>3.342377260981912</v>
      </c>
    </row>
    <row r="27" spans="1:50" x14ac:dyDescent="0.2">
      <c r="A27" s="60" t="s">
        <v>284</v>
      </c>
      <c r="B27" s="61" t="s">
        <v>273</v>
      </c>
      <c r="C27" s="64">
        <f t="shared" si="1"/>
        <v>6.7115792979972513E-2</v>
      </c>
      <c r="D27" s="64">
        <f t="shared" si="1"/>
        <v>5.4131190878814954E-2</v>
      </c>
      <c r="E27" s="64">
        <f t="shared" si="1"/>
        <v>4.660628548574447E-2</v>
      </c>
      <c r="F27" s="65">
        <f t="shared" si="1"/>
        <v>5.6904480936993372E-2</v>
      </c>
      <c r="V27" t="s">
        <v>324</v>
      </c>
    </row>
    <row r="28" spans="1:50" x14ac:dyDescent="0.2">
      <c r="A28" s="60" t="s">
        <v>284</v>
      </c>
      <c r="B28" s="61" t="s">
        <v>274</v>
      </c>
      <c r="C28" s="64"/>
      <c r="D28" s="64"/>
      <c r="E28" s="64">
        <f>E17/E$14</f>
        <v>5.5172618352791691E-2</v>
      </c>
      <c r="F28" s="65">
        <f>F17/F$14</f>
        <v>5.453332303993471E-2</v>
      </c>
      <c r="Q28" t="str" cm="1">
        <f t="array" ref="Q28:R55">TRANSPOSE(R25:AS26)</f>
        <v>European Union (EU6-1958, EU9-1973, EU10-1981, EU12-1986, EU15-1995, EU25-2004, EU27-2007, EU28-2013, EU27-2020)</v>
      </c>
      <c r="R28">
        <v>0.35983829284010654</v>
      </c>
      <c r="S28" t="str" cm="1">
        <f t="array" ref="S28:T55">_xlfn._xlws.SORT(_xlfn.ANCHORARRAY(Q28),2,)</f>
        <v>Cyprus</v>
      </c>
      <c r="T28">
        <v>0.10942441492726122</v>
      </c>
      <c r="U28" t="e" vm="1">
        <v>#VALUE!</v>
      </c>
      <c r="V28">
        <v>0.10942441492726122</v>
      </c>
    </row>
    <row r="29" spans="1:50" x14ac:dyDescent="0.2">
      <c r="A29" s="60" t="s">
        <v>284</v>
      </c>
      <c r="B29" s="61" t="s">
        <v>281</v>
      </c>
      <c r="C29" s="64">
        <f t="shared" si="1"/>
        <v>0.1665761752092268</v>
      </c>
      <c r="D29" s="64">
        <f t="shared" si="1"/>
        <v>0.15263234653414168</v>
      </c>
      <c r="E29" s="64">
        <f>E28+E30</f>
        <v>0.13984277674335829</v>
      </c>
      <c r="F29" s="65">
        <f>F28+F30</f>
        <v>0.13508541682750103</v>
      </c>
      <c r="Q29" t="str">
        <v>Belgium</v>
      </c>
      <c r="R29">
        <v>0.54623921085080152</v>
      </c>
      <c r="S29" t="str">
        <v>Portugal</v>
      </c>
      <c r="T29">
        <v>0.12668722165125043</v>
      </c>
      <c r="U29" t="e" vm="2">
        <v>#VALUE!</v>
      </c>
      <c r="V29">
        <v>0.12668722165125043</v>
      </c>
    </row>
    <row r="30" spans="1:50" x14ac:dyDescent="0.2">
      <c r="A30" s="60" t="s">
        <v>284</v>
      </c>
      <c r="B30" s="61" t="s">
        <v>275</v>
      </c>
      <c r="C30" s="64"/>
      <c r="D30" s="64"/>
      <c r="E30" s="64">
        <f t="shared" si="1"/>
        <v>8.4670158390566602E-2</v>
      </c>
      <c r="F30" s="65">
        <f t="shared" si="1"/>
        <v>8.0552093787566309E-2</v>
      </c>
      <c r="Q30" t="str">
        <v>Bulgaria</v>
      </c>
      <c r="R30">
        <v>0.50855327468230693</v>
      </c>
      <c r="S30" t="str">
        <v>Spain</v>
      </c>
      <c r="T30">
        <v>0.18671606245038369</v>
      </c>
      <c r="U30" t="e" vm="3">
        <v>#VALUE!</v>
      </c>
      <c r="V30">
        <v>0.18671606245038369</v>
      </c>
    </row>
    <row r="31" spans="1:50" x14ac:dyDescent="0.2">
      <c r="A31" s="60" t="s">
        <v>284</v>
      </c>
      <c r="B31" s="61" t="s">
        <v>276</v>
      </c>
      <c r="C31" s="64">
        <f t="shared" si="1"/>
        <v>0.22721322396635715</v>
      </c>
      <c r="D31" s="64">
        <f t="shared" si="1"/>
        <v>0.22969757275459493</v>
      </c>
      <c r="E31" s="64">
        <f t="shared" si="1"/>
        <v>0.22947208885333803</v>
      </c>
      <c r="F31" s="65">
        <f t="shared" si="1"/>
        <v>0.22426411390380818</v>
      </c>
      <c r="Q31" t="str">
        <v>Czechia</v>
      </c>
      <c r="R31">
        <v>0.867003367003367</v>
      </c>
      <c r="S31" t="str">
        <v>Greece</v>
      </c>
      <c r="T31">
        <v>0.1941693331301742</v>
      </c>
      <c r="U31" t="e" vm="4">
        <v>#VALUE!</v>
      </c>
      <c r="V31">
        <v>0.1941693331301742</v>
      </c>
    </row>
    <row r="32" spans="1:50" x14ac:dyDescent="0.2">
      <c r="A32" s="60" t="s">
        <v>284</v>
      </c>
      <c r="B32" s="61" t="s">
        <v>277</v>
      </c>
      <c r="C32" s="64">
        <f>C21/C$14</f>
        <v>0.23474788691343632</v>
      </c>
      <c r="D32" s="64">
        <f>D21/D$14</f>
        <v>0.2475834619446024</v>
      </c>
      <c r="E32" s="64">
        <f>E21/E$14</f>
        <v>0.25077262524183408</v>
      </c>
      <c r="F32" s="65">
        <f>F21/F$14</f>
        <v>0.24371312298038006</v>
      </c>
      <c r="Q32" t="str">
        <v>Denmark</v>
      </c>
      <c r="R32">
        <v>0.26521739130434785</v>
      </c>
      <c r="S32" t="str">
        <v>Italy</v>
      </c>
      <c r="T32">
        <v>0.21756445624442555</v>
      </c>
      <c r="U32" t="e" vm="5">
        <v>#VALUE!</v>
      </c>
      <c r="V32">
        <v>0.21756445624442555</v>
      </c>
    </row>
    <row r="33" spans="1:22" ht="17" thickBot="1" x14ac:dyDescent="0.25">
      <c r="A33" s="62" t="s">
        <v>284</v>
      </c>
      <c r="B33" s="63" t="s">
        <v>278</v>
      </c>
      <c r="C33" s="66">
        <f t="shared" si="1"/>
        <v>0.29638755881250783</v>
      </c>
      <c r="D33" s="66">
        <f t="shared" si="1"/>
        <v>0.31064882846825825</v>
      </c>
      <c r="E33" s="66">
        <f t="shared" si="1"/>
        <v>0.32865612005304562</v>
      </c>
      <c r="F33" s="67">
        <f t="shared" si="1"/>
        <v>0.3320040144254629</v>
      </c>
      <c r="Q33" t="str">
        <v>Germany</v>
      </c>
      <c r="R33">
        <v>1.2983039574326571</v>
      </c>
      <c r="S33" t="str">
        <v>Slovenia</v>
      </c>
      <c r="T33">
        <v>0.22865412445730826</v>
      </c>
      <c r="U33" t="e" vm="6">
        <v>#VALUE!</v>
      </c>
      <c r="V33">
        <v>0.22865412445730826</v>
      </c>
    </row>
    <row r="34" spans="1:22" x14ac:dyDescent="0.2">
      <c r="A34" t="s">
        <v>43</v>
      </c>
      <c r="B34" t="s">
        <v>266</v>
      </c>
      <c r="C34">
        <v>12055360</v>
      </c>
      <c r="D34">
        <v>10650640</v>
      </c>
      <c r="E34">
        <v>10267570</v>
      </c>
      <c r="F34">
        <v>9067300</v>
      </c>
      <c r="G34" t="s">
        <v>6</v>
      </c>
      <c r="Q34" t="str">
        <v>Estonia</v>
      </c>
      <c r="R34">
        <v>0.6768707482993197</v>
      </c>
      <c r="S34" t="str">
        <v>Romania</v>
      </c>
      <c r="T34">
        <v>0.25553905294425999</v>
      </c>
      <c r="U34" t="e" vm="7">
        <v>#VALUE!</v>
      </c>
      <c r="V34">
        <v>0.25553905294425999</v>
      </c>
    </row>
    <row r="35" spans="1:22" x14ac:dyDescent="0.2">
      <c r="A35" t="s">
        <v>43</v>
      </c>
      <c r="B35" t="s">
        <v>272</v>
      </c>
      <c r="C35">
        <v>95730</v>
      </c>
      <c r="D35">
        <v>56540</v>
      </c>
      <c r="E35">
        <v>47270</v>
      </c>
      <c r="F35">
        <v>72810</v>
      </c>
      <c r="G35" t="s">
        <v>6</v>
      </c>
      <c r="Q35" t="str">
        <v>Ireland</v>
      </c>
      <c r="R35">
        <v>0.43828839970319072</v>
      </c>
      <c r="S35" t="str">
        <v>Denmark</v>
      </c>
      <c r="T35">
        <v>0.26521739130434785</v>
      </c>
      <c r="U35" t="e" vm="8">
        <v>#VALUE!</v>
      </c>
      <c r="V35">
        <v>0.26521739130434785</v>
      </c>
    </row>
    <row r="36" spans="1:22" x14ac:dyDescent="0.2">
      <c r="A36" t="s">
        <v>43</v>
      </c>
      <c r="B36" t="s">
        <v>273</v>
      </c>
      <c r="C36">
        <v>808850</v>
      </c>
      <c r="D36">
        <v>580260</v>
      </c>
      <c r="E36">
        <v>480410</v>
      </c>
      <c r="F36">
        <v>515970</v>
      </c>
      <c r="G36" t="s">
        <v>6</v>
      </c>
      <c r="Q36" t="str">
        <v>Greece</v>
      </c>
      <c r="R36">
        <v>0.1941693331301742</v>
      </c>
      <c r="S36" t="str">
        <v>Hungary</v>
      </c>
      <c r="T36">
        <v>0.28432459056766407</v>
      </c>
      <c r="U36" t="e" vm="9">
        <v>#VALUE!</v>
      </c>
      <c r="V36">
        <v>0.28432459056766407</v>
      </c>
    </row>
    <row r="37" spans="1:22" x14ac:dyDescent="0.2">
      <c r="A37" t="s">
        <v>43</v>
      </c>
      <c r="B37" t="s">
        <v>274</v>
      </c>
      <c r="C37" t="s">
        <v>55</v>
      </c>
      <c r="D37" t="s">
        <v>55</v>
      </c>
      <c r="E37">
        <v>574980</v>
      </c>
      <c r="F37">
        <v>494470</v>
      </c>
      <c r="G37" t="s">
        <v>6</v>
      </c>
      <c r="Q37" t="str">
        <v>Spain</v>
      </c>
      <c r="R37">
        <v>0.18671606245038369</v>
      </c>
      <c r="S37" t="str">
        <v>Malta</v>
      </c>
      <c r="T37">
        <v>0.2857142857142857</v>
      </c>
      <c r="U37" t="e" vm="10">
        <v>#VALUE!</v>
      </c>
      <c r="V37">
        <v>0.2857142857142857</v>
      </c>
    </row>
    <row r="38" spans="1:22" x14ac:dyDescent="0.2">
      <c r="A38" t="s">
        <v>43</v>
      </c>
      <c r="B38" t="s">
        <v>281</v>
      </c>
      <c r="C38">
        <v>2004870</v>
      </c>
      <c r="D38">
        <v>1633260</v>
      </c>
      <c r="E38" t="s">
        <v>55</v>
      </c>
      <c r="F38" t="s">
        <v>55</v>
      </c>
      <c r="G38" t="s">
        <v>6</v>
      </c>
      <c r="Q38" t="str">
        <v>France</v>
      </c>
      <c r="R38">
        <v>1.3896658896658898</v>
      </c>
      <c r="S38" t="str">
        <v>Sweden</v>
      </c>
      <c r="T38">
        <v>0.32055063913470994</v>
      </c>
      <c r="U38" t="e" vm="11">
        <v>#VALUE!</v>
      </c>
      <c r="V38">
        <v>0.32055063913470994</v>
      </c>
    </row>
    <row r="39" spans="1:22" x14ac:dyDescent="0.2">
      <c r="A39" t="s">
        <v>43</v>
      </c>
      <c r="B39" t="s">
        <v>275</v>
      </c>
      <c r="C39" t="s">
        <v>55</v>
      </c>
      <c r="D39" t="s">
        <v>55</v>
      </c>
      <c r="E39">
        <v>868820</v>
      </c>
      <c r="F39">
        <v>730390</v>
      </c>
      <c r="G39" t="s">
        <v>6</v>
      </c>
      <c r="Q39" t="str">
        <v>Croatia</v>
      </c>
      <c r="R39">
        <v>0.35981124655918206</v>
      </c>
      <c r="S39" t="str">
        <v>Latvia</v>
      </c>
      <c r="T39">
        <v>0.32475728155339806</v>
      </c>
      <c r="U39" t="e" vm="12">
        <v>#VALUE!</v>
      </c>
      <c r="V39">
        <v>0.32475728155339806</v>
      </c>
    </row>
    <row r="40" spans="1:22" x14ac:dyDescent="0.2">
      <c r="A40" t="s">
        <v>43</v>
      </c>
      <c r="B40" t="s">
        <v>276</v>
      </c>
      <c r="C40">
        <v>2737750</v>
      </c>
      <c r="D40">
        <v>2439750</v>
      </c>
      <c r="E40">
        <v>2354380</v>
      </c>
      <c r="F40">
        <v>2033470</v>
      </c>
      <c r="G40" t="s">
        <v>6</v>
      </c>
      <c r="Q40" t="str">
        <v>Italy</v>
      </c>
      <c r="R40">
        <v>0.21756445624442555</v>
      </c>
      <c r="S40" t="str">
        <v>Lithuania</v>
      </c>
      <c r="T40">
        <v>0.35813515422651282</v>
      </c>
      <c r="U40" t="e" vm="13">
        <v>#VALUE!</v>
      </c>
      <c r="V40">
        <v>0.35813515422651282</v>
      </c>
    </row>
    <row r="41" spans="1:22" x14ac:dyDescent="0.2">
      <c r="A41" t="s">
        <v>43</v>
      </c>
      <c r="B41" t="s">
        <v>277</v>
      </c>
      <c r="C41">
        <v>2830160</v>
      </c>
      <c r="D41">
        <v>2631160</v>
      </c>
      <c r="E41">
        <v>2569440</v>
      </c>
      <c r="F41">
        <v>2209820</v>
      </c>
      <c r="G41" t="s">
        <v>6</v>
      </c>
      <c r="Q41" t="str">
        <v>Cyprus</v>
      </c>
      <c r="R41">
        <v>0.10942441492726122</v>
      </c>
      <c r="S41" t="str">
        <v>Croatia</v>
      </c>
      <c r="T41">
        <v>0.35981124655918206</v>
      </c>
      <c r="U41" t="e" vm="14">
        <v>#VALUE!</v>
      </c>
      <c r="V41">
        <v>0.35981124655918206</v>
      </c>
    </row>
    <row r="42" spans="1:22" x14ac:dyDescent="0.2">
      <c r="A42" t="s">
        <v>43</v>
      </c>
      <c r="B42" t="s">
        <v>278</v>
      </c>
      <c r="C42">
        <v>3577990</v>
      </c>
      <c r="D42">
        <v>3309680</v>
      </c>
      <c r="E42">
        <v>3372270</v>
      </c>
      <c r="F42">
        <v>3010380</v>
      </c>
      <c r="G42" t="s">
        <v>6</v>
      </c>
      <c r="Q42" t="str">
        <v>Latvia</v>
      </c>
      <c r="R42">
        <v>0.32475728155339806</v>
      </c>
      <c r="S42" t="str">
        <v>European Union (EU6-1958, EU9-1973, EU10-1981, EU12-1986, EU15-1995, EU25-2004, EU27-2007, EU28-2013, EU27-2020)</v>
      </c>
      <c r="T42">
        <v>0.35983829284010654</v>
      </c>
      <c r="U42" t="e" vm="15">
        <v>#VALUE!</v>
      </c>
      <c r="V42">
        <v>0.42857142857142855</v>
      </c>
    </row>
    <row r="43" spans="1:22" x14ac:dyDescent="0.2">
      <c r="A43" t="s">
        <v>74</v>
      </c>
      <c r="B43" t="s">
        <v>266</v>
      </c>
      <c r="C43">
        <v>12241780</v>
      </c>
      <c r="D43">
        <v>10833680</v>
      </c>
      <c r="E43">
        <v>10451380</v>
      </c>
      <c r="F43">
        <v>9067300</v>
      </c>
      <c r="G43" t="s">
        <v>6</v>
      </c>
      <c r="Q43" t="str">
        <v>Lithuania</v>
      </c>
      <c r="R43">
        <v>0.35813515422651282</v>
      </c>
      <c r="S43" t="str">
        <v>Netherlands</v>
      </c>
      <c r="T43">
        <v>0.42857142857142855</v>
      </c>
      <c r="U43" t="e" vm="16">
        <v>#VALUE!</v>
      </c>
      <c r="V43">
        <v>0.43828839970319072</v>
      </c>
    </row>
    <row r="44" spans="1:22" x14ac:dyDescent="0.2">
      <c r="A44" t="s">
        <v>74</v>
      </c>
      <c r="B44" t="s">
        <v>272</v>
      </c>
      <c r="C44">
        <v>96670</v>
      </c>
      <c r="D44">
        <v>57500</v>
      </c>
      <c r="E44">
        <v>48610</v>
      </c>
      <c r="F44">
        <v>72810</v>
      </c>
      <c r="G44" t="s">
        <v>6</v>
      </c>
      <c r="Q44" t="str">
        <v>Luxembourg</v>
      </c>
      <c r="R44">
        <v>0.92105263157894735</v>
      </c>
      <c r="S44" t="str">
        <v>Ireland</v>
      </c>
      <c r="T44">
        <v>0.43828839970319072</v>
      </c>
      <c r="U44" t="e" vm="17">
        <v>#VALUE!</v>
      </c>
      <c r="V44">
        <v>0.50855327468230693</v>
      </c>
    </row>
    <row r="45" spans="1:22" x14ac:dyDescent="0.2">
      <c r="A45" t="s">
        <v>74</v>
      </c>
      <c r="B45" t="s">
        <v>273</v>
      </c>
      <c r="C45">
        <v>814470</v>
      </c>
      <c r="D45">
        <v>586440</v>
      </c>
      <c r="E45">
        <v>487100</v>
      </c>
      <c r="F45">
        <v>515970</v>
      </c>
      <c r="G45" t="s">
        <v>6</v>
      </c>
      <c r="Q45" t="str">
        <v>Hungary</v>
      </c>
      <c r="R45">
        <v>0.28432459056766407</v>
      </c>
      <c r="S45" t="str">
        <v>Bulgaria</v>
      </c>
      <c r="T45">
        <v>0.50855327468230693</v>
      </c>
      <c r="U45" t="e" vm="18">
        <v>#VALUE!</v>
      </c>
      <c r="V45">
        <v>0.54623921085080152</v>
      </c>
    </row>
    <row r="46" spans="1:22" x14ac:dyDescent="0.2">
      <c r="A46" t="s">
        <v>74</v>
      </c>
      <c r="B46" t="s">
        <v>274</v>
      </c>
      <c r="C46" t="s">
        <v>55</v>
      </c>
      <c r="D46" t="s">
        <v>55</v>
      </c>
      <c r="E46">
        <v>576630</v>
      </c>
      <c r="F46">
        <v>494470</v>
      </c>
      <c r="G46" t="s">
        <v>6</v>
      </c>
      <c r="Q46" t="str">
        <v>Malta</v>
      </c>
      <c r="R46">
        <v>0.2857142857142857</v>
      </c>
      <c r="S46" t="str">
        <v>Belgium</v>
      </c>
      <c r="T46">
        <v>0.54623921085080152</v>
      </c>
      <c r="U46" t="e" vm="19">
        <v>#VALUE!</v>
      </c>
      <c r="V46">
        <v>0.6768707482993197</v>
      </c>
    </row>
    <row r="47" spans="1:22" x14ac:dyDescent="0.2">
      <c r="A47" t="s">
        <v>74</v>
      </c>
      <c r="B47" t="s">
        <v>281</v>
      </c>
      <c r="C47">
        <v>2028350</v>
      </c>
      <c r="D47">
        <v>1653570</v>
      </c>
      <c r="E47" t="s">
        <v>55</v>
      </c>
      <c r="F47" t="s">
        <v>55</v>
      </c>
      <c r="G47" t="s">
        <v>6</v>
      </c>
      <c r="Q47" t="str">
        <v>Netherlands</v>
      </c>
      <c r="R47">
        <v>0.42857142857142855</v>
      </c>
      <c r="S47" t="str">
        <v>Estonia</v>
      </c>
      <c r="T47">
        <v>0.6768707482993197</v>
      </c>
      <c r="U47" t="e" vm="20">
        <v>#VALUE!</v>
      </c>
      <c r="V47">
        <v>0.867003367003367</v>
      </c>
    </row>
    <row r="48" spans="1:22" x14ac:dyDescent="0.2">
      <c r="A48" t="s">
        <v>74</v>
      </c>
      <c r="B48" t="s">
        <v>275</v>
      </c>
      <c r="C48" t="s">
        <v>55</v>
      </c>
      <c r="D48" t="s">
        <v>55</v>
      </c>
      <c r="E48">
        <v>884920</v>
      </c>
      <c r="F48">
        <v>730390</v>
      </c>
      <c r="G48" t="s">
        <v>6</v>
      </c>
      <c r="Q48" t="str">
        <v>Austria</v>
      </c>
      <c r="R48">
        <v>3.342377260981912</v>
      </c>
      <c r="S48" t="str">
        <v>Czechia</v>
      </c>
      <c r="T48">
        <v>0.867003367003367</v>
      </c>
      <c r="U48" t="e" vm="21">
        <v>#VALUE!</v>
      </c>
      <c r="V48">
        <v>0.92105263157894735</v>
      </c>
    </row>
    <row r="49" spans="1:22" x14ac:dyDescent="0.2">
      <c r="A49" t="s">
        <v>74</v>
      </c>
      <c r="B49" t="s">
        <v>276</v>
      </c>
      <c r="C49">
        <v>2786900</v>
      </c>
      <c r="D49">
        <v>2488470</v>
      </c>
      <c r="E49">
        <v>2398300</v>
      </c>
      <c r="F49">
        <v>2033470</v>
      </c>
      <c r="G49" t="s">
        <v>6</v>
      </c>
      <c r="Q49" t="str">
        <v>Poland</v>
      </c>
      <c r="R49">
        <v>1.533953384132676</v>
      </c>
      <c r="S49" t="str">
        <v>Luxembourg</v>
      </c>
      <c r="T49">
        <v>0.92105263157894735</v>
      </c>
      <c r="U49" t="e" vm="22">
        <v>#VALUE!</v>
      </c>
      <c r="V49">
        <v>0.93887530562347188</v>
      </c>
    </row>
    <row r="50" spans="1:22" x14ac:dyDescent="0.2">
      <c r="A50" t="s">
        <v>74</v>
      </c>
      <c r="B50" t="s">
        <v>277</v>
      </c>
      <c r="C50">
        <v>2882540</v>
      </c>
      <c r="D50">
        <v>2682240</v>
      </c>
      <c r="E50">
        <v>2620920</v>
      </c>
      <c r="F50">
        <v>2209820</v>
      </c>
      <c r="G50" t="s">
        <v>6</v>
      </c>
      <c r="Q50" t="str">
        <v>Portugal</v>
      </c>
      <c r="R50">
        <v>0.12668722165125043</v>
      </c>
      <c r="S50" t="str">
        <v>Slovakia</v>
      </c>
      <c r="T50">
        <v>0.93887530562347188</v>
      </c>
      <c r="U50" t="e" vm="23">
        <v>#VALUE!</v>
      </c>
      <c r="V50">
        <v>0.95843828715365242</v>
      </c>
    </row>
    <row r="51" spans="1:22" x14ac:dyDescent="0.2">
      <c r="A51" t="s">
        <v>74</v>
      </c>
      <c r="B51" t="s">
        <v>278</v>
      </c>
      <c r="C51">
        <v>3632840</v>
      </c>
      <c r="D51">
        <v>3365470</v>
      </c>
      <c r="E51">
        <v>3434910</v>
      </c>
      <c r="F51">
        <v>3010380</v>
      </c>
      <c r="G51" t="s">
        <v>6</v>
      </c>
      <c r="Q51" t="str">
        <v>Romania</v>
      </c>
      <c r="R51">
        <v>0.25553905294425999</v>
      </c>
      <c r="S51" t="str">
        <v>Finland</v>
      </c>
      <c r="T51">
        <v>0.95843828715365242</v>
      </c>
      <c r="U51" t="e" vm="24">
        <v>#VALUE!</v>
      </c>
      <c r="V51">
        <v>1.2983039574326571</v>
      </c>
    </row>
    <row r="52" spans="1:22" x14ac:dyDescent="0.2">
      <c r="A52" t="s">
        <v>246</v>
      </c>
      <c r="B52" t="s">
        <v>266</v>
      </c>
      <c r="C52">
        <v>12008500</v>
      </c>
      <c r="D52">
        <v>10676260</v>
      </c>
      <c r="E52">
        <v>10316940</v>
      </c>
      <c r="F52">
        <v>8923380</v>
      </c>
      <c r="G52" t="s">
        <v>6</v>
      </c>
      <c r="Q52" t="str">
        <v>Slovenia</v>
      </c>
      <c r="R52">
        <v>0.22865412445730826</v>
      </c>
      <c r="S52" t="str">
        <v>Germany</v>
      </c>
      <c r="T52">
        <v>1.2983039574326571</v>
      </c>
      <c r="U52" t="e" vm="25">
        <v>#VALUE!</v>
      </c>
      <c r="V52">
        <v>1.3896658896658898</v>
      </c>
    </row>
    <row r="53" spans="1:22" x14ac:dyDescent="0.2">
      <c r="A53" t="s">
        <v>246</v>
      </c>
      <c r="B53" t="s">
        <v>272</v>
      </c>
      <c r="C53">
        <v>95580</v>
      </c>
      <c r="D53">
        <v>56460</v>
      </c>
      <c r="E53">
        <v>47630</v>
      </c>
      <c r="F53">
        <v>70850</v>
      </c>
      <c r="G53" t="s">
        <v>6</v>
      </c>
      <c r="Q53" t="str">
        <v>Slovakia</v>
      </c>
      <c r="R53">
        <v>0.93887530562347188</v>
      </c>
      <c r="S53" t="str">
        <v>France</v>
      </c>
      <c r="T53">
        <v>1.3896658896658898</v>
      </c>
      <c r="U53" t="e" vm="26">
        <v>#VALUE!</v>
      </c>
      <c r="V53">
        <v>1.533953384132676</v>
      </c>
    </row>
    <row r="54" spans="1:22" x14ac:dyDescent="0.2">
      <c r="A54" t="s">
        <v>246</v>
      </c>
      <c r="B54" t="s">
        <v>273</v>
      </c>
      <c r="C54">
        <v>805960</v>
      </c>
      <c r="D54">
        <v>580130</v>
      </c>
      <c r="E54">
        <v>481190</v>
      </c>
      <c r="F54">
        <v>507580</v>
      </c>
      <c r="G54" t="s">
        <v>6</v>
      </c>
      <c r="Q54" t="str">
        <v>Finland</v>
      </c>
      <c r="R54">
        <v>0.95843828715365242</v>
      </c>
      <c r="S54" t="str">
        <v>Poland</v>
      </c>
      <c r="T54">
        <v>1.533953384132676</v>
      </c>
      <c r="U54" t="e" vm="27">
        <v>#VALUE!</v>
      </c>
      <c r="V54">
        <v>3.342377260981912</v>
      </c>
    </row>
    <row r="55" spans="1:22" x14ac:dyDescent="0.2">
      <c r="A55" t="s">
        <v>246</v>
      </c>
      <c r="B55" t="s">
        <v>274</v>
      </c>
      <c r="C55" t="s">
        <v>55</v>
      </c>
      <c r="D55" t="s">
        <v>55</v>
      </c>
      <c r="E55">
        <v>569360</v>
      </c>
      <c r="F55">
        <v>486520</v>
      </c>
      <c r="G55" t="s">
        <v>6</v>
      </c>
      <c r="Q55" t="str">
        <v>Sweden</v>
      </c>
      <c r="R55">
        <v>0.32055063913470994</v>
      </c>
      <c r="S55" t="str">
        <v>Austria</v>
      </c>
      <c r="T55">
        <v>3.342377260981912</v>
      </c>
      <c r="U55" t="e" vm="28">
        <v>#VALUE!</v>
      </c>
    </row>
    <row r="56" spans="1:22" x14ac:dyDescent="0.2">
      <c r="A56" t="s">
        <v>246</v>
      </c>
      <c r="B56" t="s">
        <v>281</v>
      </c>
      <c r="C56">
        <v>2000330</v>
      </c>
      <c r="D56">
        <v>1635870</v>
      </c>
      <c r="E56" t="s">
        <v>55</v>
      </c>
      <c r="F56" t="s">
        <v>55</v>
      </c>
      <c r="G56" t="s">
        <v>6</v>
      </c>
      <c r="U56" t="s">
        <v>242</v>
      </c>
      <c r="V56">
        <v>0.35983829284010654</v>
      </c>
    </row>
    <row r="57" spans="1:22" x14ac:dyDescent="0.2">
      <c r="A57" t="s">
        <v>246</v>
      </c>
      <c r="B57" t="s">
        <v>275</v>
      </c>
      <c r="C57" t="s">
        <v>55</v>
      </c>
      <c r="D57" t="s">
        <v>55</v>
      </c>
      <c r="E57">
        <v>875310</v>
      </c>
      <c r="F57">
        <v>720760</v>
      </c>
      <c r="G57" t="s">
        <v>6</v>
      </c>
    </row>
    <row r="58" spans="1:22" x14ac:dyDescent="0.2">
      <c r="A58" t="s">
        <v>246</v>
      </c>
      <c r="B58" t="s">
        <v>276</v>
      </c>
      <c r="C58">
        <v>2728490</v>
      </c>
      <c r="D58">
        <v>2451040</v>
      </c>
      <c r="E58">
        <v>2369020</v>
      </c>
      <c r="F58">
        <v>2006180</v>
      </c>
      <c r="G58" t="s">
        <v>6</v>
      </c>
    </row>
    <row r="59" spans="1:22" x14ac:dyDescent="0.2">
      <c r="A59" t="s">
        <v>246</v>
      </c>
      <c r="B59" t="s">
        <v>277</v>
      </c>
      <c r="C59">
        <v>2818970</v>
      </c>
      <c r="D59">
        <v>2635040</v>
      </c>
      <c r="E59">
        <v>2583510</v>
      </c>
      <c r="F59">
        <v>2171980</v>
      </c>
      <c r="G59" s="120"/>
      <c r="H59" s="120"/>
      <c r="I59" s="120"/>
      <c r="J59" s="120"/>
    </row>
    <row r="60" spans="1:22" x14ac:dyDescent="0.2">
      <c r="A60" t="s">
        <v>246</v>
      </c>
      <c r="B60" t="s">
        <v>278</v>
      </c>
      <c r="C60">
        <v>3559170</v>
      </c>
      <c r="D60">
        <v>3317710</v>
      </c>
      <c r="E60">
        <v>3390930</v>
      </c>
      <c r="F60">
        <v>2959520</v>
      </c>
    </row>
    <row r="61" spans="1:22" x14ac:dyDescent="0.2">
      <c r="A61" t="s">
        <v>42</v>
      </c>
      <c r="B61" t="s">
        <v>266</v>
      </c>
      <c r="C61">
        <v>42850</v>
      </c>
      <c r="D61">
        <v>37760</v>
      </c>
      <c r="E61">
        <v>35690</v>
      </c>
      <c r="F61">
        <v>36000</v>
      </c>
      <c r="G61" s="64"/>
      <c r="H61" s="64"/>
      <c r="I61" s="64"/>
      <c r="J61" s="64"/>
      <c r="K61" s="68"/>
      <c r="L61" s="68"/>
      <c r="N61" s="70"/>
    </row>
    <row r="62" spans="1:22" x14ac:dyDescent="0.2">
      <c r="B62" t="s">
        <v>272</v>
      </c>
      <c r="C62">
        <v>130</v>
      </c>
      <c r="D62">
        <v>70</v>
      </c>
      <c r="E62">
        <v>130</v>
      </c>
      <c r="F62">
        <v>120</v>
      </c>
      <c r="G62" s="64"/>
      <c r="H62" s="64"/>
      <c r="I62" s="64"/>
      <c r="J62" s="64"/>
      <c r="K62" s="64"/>
      <c r="N62" s="70"/>
    </row>
    <row r="63" spans="1:22" x14ac:dyDescent="0.2">
      <c r="B63" t="s">
        <v>273</v>
      </c>
      <c r="C63">
        <v>1920</v>
      </c>
      <c r="D63">
        <v>1440</v>
      </c>
      <c r="E63">
        <v>2070</v>
      </c>
      <c r="F63">
        <v>2150</v>
      </c>
      <c r="G63" s="64"/>
      <c r="H63" s="64"/>
      <c r="I63" s="64"/>
      <c r="J63" s="64"/>
      <c r="K63" s="64"/>
      <c r="N63" s="70"/>
    </row>
    <row r="64" spans="1:22" x14ac:dyDescent="0.2">
      <c r="B64" t="s">
        <v>274</v>
      </c>
      <c r="C64" t="s">
        <v>55</v>
      </c>
      <c r="D64" t="s">
        <v>55</v>
      </c>
      <c r="E64">
        <v>1550</v>
      </c>
      <c r="F64">
        <v>2160</v>
      </c>
      <c r="G64" s="64"/>
      <c r="H64" s="64"/>
      <c r="I64" s="64"/>
      <c r="J64" s="64"/>
      <c r="K64" s="64"/>
    </row>
    <row r="65" spans="1:12" x14ac:dyDescent="0.2">
      <c r="B65" t="s">
        <v>281</v>
      </c>
      <c r="C65">
        <v>8000</v>
      </c>
      <c r="D65">
        <v>5730</v>
      </c>
      <c r="E65" t="s">
        <v>55</v>
      </c>
      <c r="F65" t="s">
        <v>55</v>
      </c>
      <c r="G65" s="64"/>
      <c r="H65" s="64"/>
      <c r="I65" s="64"/>
      <c r="J65" s="64"/>
      <c r="K65" s="64"/>
    </row>
    <row r="66" spans="1:12" x14ac:dyDescent="0.2">
      <c r="B66" t="s">
        <v>275</v>
      </c>
      <c r="C66" t="s">
        <v>55</v>
      </c>
      <c r="D66" t="s">
        <v>55</v>
      </c>
      <c r="E66">
        <v>2570</v>
      </c>
      <c r="F66">
        <v>2730</v>
      </c>
      <c r="G66" s="64"/>
      <c r="H66" s="64"/>
      <c r="I66" s="64"/>
      <c r="J66" s="64"/>
      <c r="K66" s="64"/>
    </row>
    <row r="67" spans="1:12" x14ac:dyDescent="0.2">
      <c r="B67" t="s">
        <v>276</v>
      </c>
      <c r="C67">
        <v>13780</v>
      </c>
      <c r="D67">
        <v>12410</v>
      </c>
      <c r="E67">
        <v>11360</v>
      </c>
      <c r="F67">
        <v>9080</v>
      </c>
      <c r="G67" s="64"/>
      <c r="H67" s="64"/>
      <c r="I67" s="64"/>
      <c r="J67" s="64"/>
      <c r="K67" s="64"/>
    </row>
    <row r="68" spans="1:12" x14ac:dyDescent="0.2">
      <c r="B68" t="s">
        <v>277</v>
      </c>
      <c r="C68">
        <v>10470</v>
      </c>
      <c r="D68">
        <v>10110</v>
      </c>
      <c r="E68">
        <v>10510</v>
      </c>
      <c r="F68">
        <v>11640</v>
      </c>
      <c r="G68" s="64"/>
      <c r="H68" s="64"/>
      <c r="I68" s="64"/>
      <c r="J68" s="64"/>
      <c r="K68" s="64"/>
    </row>
    <row r="69" spans="1:12" x14ac:dyDescent="0.2">
      <c r="B69" t="s">
        <v>278</v>
      </c>
      <c r="C69">
        <v>8550</v>
      </c>
      <c r="D69">
        <v>8000</v>
      </c>
      <c r="E69">
        <v>7490</v>
      </c>
      <c r="F69">
        <v>8110</v>
      </c>
      <c r="G69" s="64"/>
      <c r="H69" s="64"/>
      <c r="I69" s="64"/>
      <c r="J69" s="64"/>
      <c r="K69" s="64"/>
    </row>
    <row r="70" spans="1:12" x14ac:dyDescent="0.2">
      <c r="A70" t="s">
        <v>22</v>
      </c>
      <c r="B70" t="s">
        <v>266</v>
      </c>
      <c r="C70">
        <v>370490</v>
      </c>
      <c r="D70">
        <v>254410</v>
      </c>
      <c r="E70">
        <v>201010</v>
      </c>
      <c r="F70">
        <v>132740</v>
      </c>
      <c r="G70" s="64"/>
      <c r="H70" s="64"/>
      <c r="I70" s="64"/>
      <c r="J70" s="64"/>
      <c r="K70" s="68"/>
      <c r="L70" s="68"/>
    </row>
    <row r="71" spans="1:12" x14ac:dyDescent="0.2">
      <c r="B71" t="s">
        <v>272</v>
      </c>
      <c r="C71">
        <v>4560</v>
      </c>
      <c r="D71">
        <v>1990</v>
      </c>
      <c r="E71">
        <v>2260</v>
      </c>
      <c r="F71">
        <v>1600</v>
      </c>
      <c r="G71" s="64"/>
      <c r="H71" s="64"/>
      <c r="I71" s="64"/>
      <c r="J71" s="64"/>
      <c r="K71" s="64"/>
    </row>
    <row r="72" spans="1:12" x14ac:dyDescent="0.2">
      <c r="B72" t="s">
        <v>273</v>
      </c>
      <c r="C72">
        <v>20980</v>
      </c>
      <c r="D72">
        <v>14310</v>
      </c>
      <c r="E72">
        <v>12730</v>
      </c>
      <c r="F72">
        <v>10350</v>
      </c>
      <c r="G72" s="64"/>
      <c r="H72" s="64"/>
      <c r="I72" s="64"/>
      <c r="J72" s="64"/>
      <c r="K72" s="64"/>
    </row>
    <row r="73" spans="1:12" x14ac:dyDescent="0.2">
      <c r="B73" t="s">
        <v>274</v>
      </c>
      <c r="C73" t="s">
        <v>55</v>
      </c>
      <c r="D73" t="s">
        <v>55</v>
      </c>
      <c r="E73">
        <v>13390</v>
      </c>
      <c r="F73">
        <v>8860</v>
      </c>
      <c r="G73" s="64"/>
      <c r="H73" s="64"/>
      <c r="I73" s="64"/>
      <c r="J73" s="64"/>
      <c r="K73" s="64"/>
    </row>
    <row r="74" spans="1:12" x14ac:dyDescent="0.2">
      <c r="B74" t="s">
        <v>281</v>
      </c>
      <c r="C74">
        <v>44480</v>
      </c>
      <c r="D74">
        <v>33680</v>
      </c>
      <c r="E74" t="s">
        <v>55</v>
      </c>
      <c r="F74" t="s">
        <v>55</v>
      </c>
      <c r="G74" s="64"/>
      <c r="H74" s="64"/>
      <c r="I74" s="64"/>
      <c r="J74" s="64"/>
      <c r="K74" s="64"/>
    </row>
    <row r="75" spans="1:12" x14ac:dyDescent="0.2">
      <c r="B75" t="s">
        <v>275</v>
      </c>
      <c r="C75" t="s">
        <v>55</v>
      </c>
      <c r="D75" t="s">
        <v>55</v>
      </c>
      <c r="E75">
        <v>12560</v>
      </c>
      <c r="F75">
        <v>11780</v>
      </c>
      <c r="G75" s="64"/>
      <c r="H75" s="64"/>
      <c r="I75" s="64"/>
      <c r="J75" s="64"/>
      <c r="K75" s="64"/>
    </row>
    <row r="76" spans="1:12" x14ac:dyDescent="0.2">
      <c r="B76" t="s">
        <v>276</v>
      </c>
      <c r="C76">
        <v>68500</v>
      </c>
      <c r="D76">
        <v>47000</v>
      </c>
      <c r="E76">
        <v>38820</v>
      </c>
      <c r="F76">
        <v>27300</v>
      </c>
      <c r="G76" s="64"/>
      <c r="H76" s="64"/>
      <c r="I76" s="64"/>
      <c r="J76" s="64"/>
      <c r="K76" s="64"/>
    </row>
    <row r="77" spans="1:12" x14ac:dyDescent="0.2">
      <c r="B77" t="s">
        <v>277</v>
      </c>
      <c r="C77">
        <v>93810</v>
      </c>
      <c r="D77">
        <v>64100</v>
      </c>
      <c r="E77">
        <v>48190</v>
      </c>
      <c r="F77">
        <v>31950</v>
      </c>
      <c r="G77" s="64"/>
      <c r="H77" s="64"/>
      <c r="I77" s="64"/>
      <c r="J77" s="64"/>
      <c r="K77" s="64"/>
    </row>
    <row r="78" spans="1:12" x14ac:dyDescent="0.2">
      <c r="B78" t="s">
        <v>278</v>
      </c>
      <c r="C78">
        <v>138160</v>
      </c>
      <c r="D78">
        <v>93330</v>
      </c>
      <c r="E78">
        <v>73060</v>
      </c>
      <c r="F78">
        <v>40920</v>
      </c>
      <c r="G78" s="64"/>
      <c r="H78" s="64"/>
      <c r="I78" s="64"/>
      <c r="J78" s="64"/>
      <c r="K78" s="64"/>
    </row>
    <row r="79" spans="1:12" x14ac:dyDescent="0.2">
      <c r="A79" t="s">
        <v>21</v>
      </c>
      <c r="B79" t="s">
        <v>266</v>
      </c>
      <c r="C79">
        <v>22860</v>
      </c>
      <c r="D79">
        <v>26250</v>
      </c>
      <c r="E79">
        <v>26530</v>
      </c>
      <c r="F79">
        <v>28910</v>
      </c>
      <c r="G79" s="64"/>
      <c r="H79" s="64"/>
      <c r="I79" s="64"/>
      <c r="J79" s="64"/>
      <c r="K79" s="68"/>
      <c r="L79" s="68"/>
    </row>
    <row r="80" spans="1:12" x14ac:dyDescent="0.2">
      <c r="B80" t="s">
        <v>272</v>
      </c>
      <c r="C80">
        <v>260</v>
      </c>
      <c r="D80">
        <v>80</v>
      </c>
      <c r="E80">
        <v>100</v>
      </c>
      <c r="F80">
        <v>340</v>
      </c>
      <c r="G80" s="64"/>
      <c r="H80" s="64"/>
      <c r="I80" s="64"/>
      <c r="J80" s="64"/>
      <c r="K80" s="64"/>
    </row>
    <row r="81" spans="1:12" x14ac:dyDescent="0.2">
      <c r="B81" t="s">
        <v>273</v>
      </c>
      <c r="C81">
        <v>2410</v>
      </c>
      <c r="D81">
        <v>1120</v>
      </c>
      <c r="E81">
        <v>1080</v>
      </c>
      <c r="F81">
        <v>2510</v>
      </c>
      <c r="G81" s="64"/>
      <c r="H81" s="64"/>
      <c r="I81" s="64"/>
      <c r="J81" s="64"/>
      <c r="K81" s="64"/>
    </row>
    <row r="82" spans="1:12" x14ac:dyDescent="0.2">
      <c r="B82" t="s">
        <v>274</v>
      </c>
      <c r="C82" t="s">
        <v>55</v>
      </c>
      <c r="D82" t="s">
        <v>55</v>
      </c>
      <c r="E82">
        <v>1530</v>
      </c>
      <c r="F82">
        <v>2300</v>
      </c>
      <c r="G82" s="64"/>
      <c r="H82" s="64"/>
      <c r="I82" s="64"/>
      <c r="J82" s="64"/>
      <c r="K82" s="64"/>
    </row>
    <row r="83" spans="1:12" x14ac:dyDescent="0.2">
      <c r="B83" t="s">
        <v>281</v>
      </c>
      <c r="C83">
        <v>4730</v>
      </c>
      <c r="D83">
        <v>3880</v>
      </c>
      <c r="E83" t="s">
        <v>55</v>
      </c>
      <c r="F83" t="s">
        <v>55</v>
      </c>
      <c r="G83" s="64"/>
      <c r="H83" s="64"/>
      <c r="I83" s="64"/>
      <c r="J83" s="64"/>
      <c r="K83" s="64"/>
    </row>
    <row r="84" spans="1:12" x14ac:dyDescent="0.2">
      <c r="B84" t="s">
        <v>275</v>
      </c>
      <c r="C84" t="s">
        <v>55</v>
      </c>
      <c r="D84" t="s">
        <v>55</v>
      </c>
      <c r="E84">
        <v>2360</v>
      </c>
      <c r="F84">
        <v>3710</v>
      </c>
      <c r="G84" s="64"/>
      <c r="H84" s="64"/>
      <c r="I84" s="64"/>
      <c r="J84" s="64"/>
      <c r="K84" s="64"/>
    </row>
    <row r="85" spans="1:12" x14ac:dyDescent="0.2">
      <c r="B85" t="s">
        <v>276</v>
      </c>
      <c r="C85">
        <v>6140</v>
      </c>
      <c r="D85">
        <v>6240</v>
      </c>
      <c r="E85">
        <v>5860</v>
      </c>
      <c r="F85">
        <v>7320</v>
      </c>
      <c r="G85" s="64"/>
      <c r="H85" s="64"/>
      <c r="I85" s="64"/>
      <c r="J85" s="64"/>
      <c r="K85" s="64"/>
    </row>
    <row r="86" spans="1:12" x14ac:dyDescent="0.2">
      <c r="B86" t="s">
        <v>277</v>
      </c>
      <c r="C86">
        <v>6410</v>
      </c>
      <c r="D86">
        <v>8890</v>
      </c>
      <c r="E86">
        <v>8490</v>
      </c>
      <c r="F86">
        <v>6790</v>
      </c>
      <c r="G86" s="64"/>
      <c r="H86" s="64"/>
      <c r="I86" s="64"/>
      <c r="J86" s="64"/>
      <c r="K86" s="64"/>
    </row>
    <row r="87" spans="1:12" x14ac:dyDescent="0.2">
      <c r="B87" t="s">
        <v>278</v>
      </c>
      <c r="C87">
        <v>2920</v>
      </c>
      <c r="D87">
        <v>6030</v>
      </c>
      <c r="E87">
        <v>7100</v>
      </c>
      <c r="F87">
        <v>5940</v>
      </c>
      <c r="G87" s="64"/>
      <c r="H87" s="64"/>
      <c r="I87" s="64"/>
      <c r="J87" s="64"/>
      <c r="K87" s="64"/>
    </row>
    <row r="88" spans="1:12" x14ac:dyDescent="0.2">
      <c r="A88" t="s">
        <v>41</v>
      </c>
      <c r="B88" t="s">
        <v>266</v>
      </c>
      <c r="C88">
        <v>41360</v>
      </c>
      <c r="D88">
        <v>38280</v>
      </c>
      <c r="E88">
        <v>33220</v>
      </c>
      <c r="F88">
        <v>37090</v>
      </c>
      <c r="G88" s="64"/>
      <c r="H88" s="64"/>
      <c r="I88" s="64"/>
      <c r="J88" s="64"/>
      <c r="K88" s="68"/>
      <c r="L88" s="68"/>
    </row>
    <row r="89" spans="1:12" x14ac:dyDescent="0.2">
      <c r="B89" t="s">
        <v>272</v>
      </c>
      <c r="C89">
        <v>60</v>
      </c>
      <c r="D89">
        <v>10</v>
      </c>
      <c r="E89">
        <v>40</v>
      </c>
      <c r="F89">
        <v>200</v>
      </c>
      <c r="G89" s="64"/>
      <c r="H89" s="64"/>
      <c r="I89" s="64"/>
      <c r="J89" s="64"/>
      <c r="K89" s="64"/>
    </row>
    <row r="90" spans="1:12" x14ac:dyDescent="0.2">
      <c r="B90" t="s">
        <v>273</v>
      </c>
      <c r="C90">
        <v>1900</v>
      </c>
      <c r="D90">
        <v>950</v>
      </c>
      <c r="E90">
        <v>870</v>
      </c>
      <c r="F90">
        <v>1570</v>
      </c>
      <c r="G90" s="64"/>
      <c r="H90" s="64"/>
      <c r="I90" s="64"/>
      <c r="J90" s="64"/>
      <c r="K90" s="64"/>
    </row>
    <row r="91" spans="1:12" x14ac:dyDescent="0.2">
      <c r="B91" t="s">
        <v>274</v>
      </c>
      <c r="C91" t="s">
        <v>55</v>
      </c>
      <c r="D91" t="s">
        <v>55</v>
      </c>
      <c r="E91">
        <v>1400</v>
      </c>
      <c r="F91">
        <v>1280</v>
      </c>
      <c r="G91" s="64"/>
      <c r="H91" s="64"/>
      <c r="I91" s="64"/>
      <c r="J91" s="64"/>
      <c r="K91" s="64"/>
    </row>
    <row r="92" spans="1:12" x14ac:dyDescent="0.2">
      <c r="B92" t="s">
        <v>281</v>
      </c>
      <c r="C92">
        <v>7560</v>
      </c>
      <c r="D92">
        <v>5620</v>
      </c>
      <c r="E92" t="s">
        <v>55</v>
      </c>
      <c r="F92" t="s">
        <v>55</v>
      </c>
      <c r="G92" s="64"/>
      <c r="H92" s="64"/>
      <c r="I92" s="64"/>
      <c r="J92" s="64"/>
      <c r="K92" s="64"/>
    </row>
    <row r="93" spans="1:12" x14ac:dyDescent="0.2">
      <c r="B93" t="s">
        <v>275</v>
      </c>
      <c r="C93" t="s">
        <v>55</v>
      </c>
      <c r="D93" t="s">
        <v>55</v>
      </c>
      <c r="E93">
        <v>2490</v>
      </c>
      <c r="F93">
        <v>2260</v>
      </c>
      <c r="G93" s="64"/>
      <c r="H93" s="64"/>
      <c r="I93" s="64"/>
      <c r="J93" s="64"/>
      <c r="K93" s="64"/>
    </row>
    <row r="94" spans="1:12" x14ac:dyDescent="0.2">
      <c r="B94" t="s">
        <v>276</v>
      </c>
      <c r="C94">
        <v>13800</v>
      </c>
      <c r="D94">
        <v>11870</v>
      </c>
      <c r="E94">
        <v>9430</v>
      </c>
      <c r="F94">
        <v>8250</v>
      </c>
      <c r="G94" s="64"/>
      <c r="H94" s="64"/>
      <c r="I94" s="64"/>
      <c r="J94" s="64"/>
      <c r="K94" s="64"/>
    </row>
    <row r="95" spans="1:12" x14ac:dyDescent="0.2">
      <c r="B95" t="s">
        <v>277</v>
      </c>
      <c r="C95">
        <v>10260</v>
      </c>
      <c r="D95">
        <v>10570</v>
      </c>
      <c r="E95">
        <v>10250</v>
      </c>
      <c r="F95">
        <v>12040</v>
      </c>
      <c r="G95" s="64"/>
      <c r="H95" s="64"/>
      <c r="I95" s="64"/>
      <c r="J95" s="64"/>
      <c r="K95" s="64"/>
    </row>
    <row r="96" spans="1:12" x14ac:dyDescent="0.2">
      <c r="B96" t="s">
        <v>278</v>
      </c>
      <c r="C96">
        <v>7800</v>
      </c>
      <c r="D96">
        <v>9260</v>
      </c>
      <c r="E96">
        <v>8740</v>
      </c>
      <c r="F96">
        <v>11500</v>
      </c>
      <c r="G96" s="64"/>
      <c r="H96" s="64"/>
      <c r="I96" s="64"/>
      <c r="J96" s="64"/>
      <c r="K96" s="64"/>
    </row>
    <row r="97" spans="1:12" x14ac:dyDescent="0.2">
      <c r="A97" t="s">
        <v>40</v>
      </c>
      <c r="B97" t="s">
        <v>266</v>
      </c>
      <c r="C97">
        <v>299130</v>
      </c>
      <c r="D97">
        <v>285030</v>
      </c>
      <c r="E97">
        <v>276120</v>
      </c>
      <c r="F97">
        <v>262560</v>
      </c>
      <c r="G97" s="64"/>
      <c r="H97" s="64"/>
      <c r="I97" s="64"/>
      <c r="J97" s="64"/>
      <c r="K97" s="68"/>
      <c r="L97" s="68"/>
    </row>
    <row r="98" spans="1:12" x14ac:dyDescent="0.2">
      <c r="B98" t="s">
        <v>272</v>
      </c>
      <c r="C98">
        <v>1740</v>
      </c>
      <c r="D98">
        <v>1840</v>
      </c>
      <c r="E98">
        <v>1710</v>
      </c>
      <c r="F98">
        <v>1370</v>
      </c>
      <c r="G98" s="64"/>
      <c r="H98" s="64"/>
      <c r="I98" s="64"/>
      <c r="J98" s="64"/>
      <c r="K98" s="64"/>
    </row>
    <row r="99" spans="1:12" x14ac:dyDescent="0.2">
      <c r="B99" t="s">
        <v>273</v>
      </c>
      <c r="C99">
        <v>19550</v>
      </c>
      <c r="D99">
        <v>17680</v>
      </c>
      <c r="E99">
        <v>18840</v>
      </c>
      <c r="F99">
        <v>18640</v>
      </c>
      <c r="G99" s="64"/>
      <c r="H99" s="64"/>
      <c r="I99" s="64"/>
      <c r="J99" s="64"/>
      <c r="K99" s="64"/>
    </row>
    <row r="100" spans="1:12" x14ac:dyDescent="0.2">
      <c r="B100" t="s">
        <v>274</v>
      </c>
      <c r="C100" t="s">
        <v>55</v>
      </c>
      <c r="D100" t="s">
        <v>55</v>
      </c>
      <c r="E100">
        <v>20010</v>
      </c>
      <c r="F100">
        <v>19030</v>
      </c>
      <c r="G100" s="64"/>
      <c r="H100" s="64"/>
      <c r="I100" s="64"/>
      <c r="J100" s="64"/>
      <c r="K100" s="64"/>
    </row>
    <row r="101" spans="1:12" x14ac:dyDescent="0.2">
      <c r="B101" t="s">
        <v>281</v>
      </c>
      <c r="C101">
        <v>73420</v>
      </c>
      <c r="D101">
        <v>56050</v>
      </c>
      <c r="E101" t="s">
        <v>55</v>
      </c>
      <c r="F101" t="s">
        <v>55</v>
      </c>
      <c r="G101" s="64"/>
      <c r="H101" s="64"/>
      <c r="I101" s="64"/>
      <c r="J101" s="64"/>
      <c r="K101" s="64"/>
    </row>
    <row r="102" spans="1:12" x14ac:dyDescent="0.2">
      <c r="B102" t="s">
        <v>275</v>
      </c>
      <c r="C102" t="s">
        <v>55</v>
      </c>
      <c r="D102" t="s">
        <v>55</v>
      </c>
      <c r="E102">
        <v>27720</v>
      </c>
      <c r="F102">
        <v>24520</v>
      </c>
      <c r="G102" s="64"/>
      <c r="H102" s="64"/>
      <c r="I102" s="64"/>
      <c r="J102" s="64"/>
      <c r="K102" s="64"/>
    </row>
    <row r="103" spans="1:12" x14ac:dyDescent="0.2">
      <c r="B103" t="s">
        <v>276</v>
      </c>
      <c r="C103">
        <v>109270</v>
      </c>
      <c r="D103">
        <v>106020</v>
      </c>
      <c r="E103">
        <v>98800</v>
      </c>
      <c r="F103">
        <v>76430</v>
      </c>
      <c r="G103" s="64"/>
      <c r="H103" s="64"/>
      <c r="I103" s="64"/>
      <c r="J103" s="64"/>
      <c r="K103" s="64"/>
    </row>
    <row r="104" spans="1:12" x14ac:dyDescent="0.2">
      <c r="B104" t="s">
        <v>277</v>
      </c>
      <c r="C104">
        <v>79270</v>
      </c>
      <c r="D104">
        <v>84800</v>
      </c>
      <c r="E104">
        <v>86380</v>
      </c>
      <c r="F104">
        <v>92510</v>
      </c>
      <c r="G104" s="64"/>
      <c r="H104" s="64"/>
      <c r="I104" s="64"/>
      <c r="J104" s="64"/>
      <c r="K104" s="64"/>
    </row>
    <row r="105" spans="1:12" x14ac:dyDescent="0.2">
      <c r="B105" t="s">
        <v>278</v>
      </c>
      <c r="C105">
        <v>15900</v>
      </c>
      <c r="D105">
        <v>18630</v>
      </c>
      <c r="E105">
        <v>22670</v>
      </c>
      <c r="F105">
        <v>30070</v>
      </c>
      <c r="G105" s="64"/>
      <c r="H105" s="64"/>
      <c r="I105" s="64"/>
      <c r="J105" s="64"/>
      <c r="K105" s="64"/>
    </row>
    <row r="106" spans="1:12" x14ac:dyDescent="0.2">
      <c r="A106" t="s">
        <v>20</v>
      </c>
      <c r="B106" t="s">
        <v>266</v>
      </c>
      <c r="C106">
        <v>19610</v>
      </c>
      <c r="D106">
        <v>19190</v>
      </c>
      <c r="E106">
        <v>16700</v>
      </c>
      <c r="F106">
        <v>11370</v>
      </c>
      <c r="G106" s="64"/>
      <c r="H106" s="64"/>
      <c r="I106" s="64"/>
      <c r="J106" s="64"/>
      <c r="K106" s="68"/>
      <c r="L106" s="68"/>
    </row>
    <row r="107" spans="1:12" x14ac:dyDescent="0.2">
      <c r="B107" t="s">
        <v>272</v>
      </c>
      <c r="C107">
        <v>170</v>
      </c>
      <c r="D107">
        <v>220</v>
      </c>
      <c r="E107">
        <v>170</v>
      </c>
      <c r="F107">
        <v>120</v>
      </c>
      <c r="G107" s="64"/>
      <c r="H107" s="64"/>
      <c r="I107" s="64"/>
      <c r="J107" s="64"/>
      <c r="K107" s="64"/>
    </row>
    <row r="108" spans="1:12" x14ac:dyDescent="0.2">
      <c r="B108" t="s">
        <v>273</v>
      </c>
      <c r="C108">
        <v>1180</v>
      </c>
      <c r="D108">
        <v>1230</v>
      </c>
      <c r="E108">
        <v>1280</v>
      </c>
      <c r="F108">
        <v>1060</v>
      </c>
      <c r="G108" s="64"/>
      <c r="H108" s="64"/>
      <c r="I108" s="64"/>
      <c r="J108" s="64"/>
      <c r="K108" s="64"/>
    </row>
    <row r="109" spans="1:12" x14ac:dyDescent="0.2">
      <c r="B109" t="s">
        <v>274</v>
      </c>
      <c r="C109" t="s">
        <v>55</v>
      </c>
      <c r="D109" t="s">
        <v>55</v>
      </c>
      <c r="E109">
        <v>1140</v>
      </c>
      <c r="F109">
        <v>810</v>
      </c>
      <c r="G109" s="64"/>
      <c r="H109" s="64"/>
      <c r="I109" s="64"/>
      <c r="J109" s="64"/>
      <c r="K109" s="64"/>
    </row>
    <row r="110" spans="1:12" x14ac:dyDescent="0.2">
      <c r="B110" t="s">
        <v>281</v>
      </c>
      <c r="C110">
        <v>3450</v>
      </c>
      <c r="D110">
        <v>3230</v>
      </c>
      <c r="E110" t="s">
        <v>55</v>
      </c>
      <c r="F110" t="s">
        <v>55</v>
      </c>
      <c r="G110" s="64"/>
      <c r="H110" s="64"/>
      <c r="I110" s="64"/>
      <c r="J110" s="64"/>
      <c r="K110" s="64"/>
    </row>
    <row r="111" spans="1:12" x14ac:dyDescent="0.2">
      <c r="B111" t="s">
        <v>275</v>
      </c>
      <c r="C111" t="s">
        <v>55</v>
      </c>
      <c r="D111" t="s">
        <v>55</v>
      </c>
      <c r="E111">
        <v>1780</v>
      </c>
      <c r="F111">
        <v>1010</v>
      </c>
      <c r="G111" s="64"/>
      <c r="H111" s="64"/>
      <c r="I111" s="64"/>
      <c r="J111" s="64"/>
      <c r="K111" s="64"/>
    </row>
    <row r="112" spans="1:12" x14ac:dyDescent="0.2">
      <c r="B112" t="s">
        <v>276</v>
      </c>
      <c r="C112">
        <v>4660</v>
      </c>
      <c r="D112">
        <v>4500</v>
      </c>
      <c r="E112">
        <v>4000</v>
      </c>
      <c r="F112">
        <v>2820</v>
      </c>
      <c r="G112" s="64"/>
      <c r="H112" s="64"/>
      <c r="I112" s="64"/>
      <c r="J112" s="64"/>
      <c r="K112" s="64"/>
    </row>
    <row r="113" spans="1:12" x14ac:dyDescent="0.2">
      <c r="B113" t="s">
        <v>277</v>
      </c>
      <c r="C113">
        <v>4590</v>
      </c>
      <c r="D113">
        <v>4190</v>
      </c>
      <c r="E113">
        <v>3730</v>
      </c>
      <c r="F113">
        <v>2620</v>
      </c>
      <c r="G113" s="64"/>
      <c r="H113" s="64"/>
      <c r="I113" s="64"/>
      <c r="J113" s="64"/>
      <c r="K113" s="64"/>
    </row>
    <row r="114" spans="1:12" x14ac:dyDescent="0.2">
      <c r="B114" t="s">
        <v>278</v>
      </c>
      <c r="C114">
        <v>5560</v>
      </c>
      <c r="D114">
        <v>5830</v>
      </c>
      <c r="E114">
        <v>4600</v>
      </c>
      <c r="F114">
        <v>2940</v>
      </c>
      <c r="G114" s="64"/>
      <c r="H114" s="64"/>
      <c r="I114" s="64"/>
      <c r="J114" s="64"/>
      <c r="K114" s="64"/>
    </row>
    <row r="115" spans="1:12" x14ac:dyDescent="0.2">
      <c r="A115" t="s">
        <v>39</v>
      </c>
      <c r="B115" t="s">
        <v>266</v>
      </c>
      <c r="C115">
        <v>139890</v>
      </c>
      <c r="D115">
        <v>139600</v>
      </c>
      <c r="E115">
        <v>137560</v>
      </c>
      <c r="F115">
        <v>130190</v>
      </c>
      <c r="G115" s="64"/>
      <c r="H115" s="64"/>
      <c r="I115" s="64"/>
      <c r="J115" s="64"/>
      <c r="K115" s="68"/>
      <c r="L115" s="68"/>
    </row>
    <row r="116" spans="1:12" x14ac:dyDescent="0.2">
      <c r="B116" t="s">
        <v>272</v>
      </c>
      <c r="C116">
        <v>800</v>
      </c>
      <c r="D116">
        <v>860</v>
      </c>
      <c r="E116">
        <v>1580</v>
      </c>
      <c r="F116">
        <v>1180</v>
      </c>
      <c r="G116" s="64"/>
      <c r="H116" s="64"/>
      <c r="I116" s="64"/>
      <c r="J116" s="64"/>
      <c r="K116" s="64"/>
    </row>
    <row r="117" spans="1:12" x14ac:dyDescent="0.2">
      <c r="B117" t="s">
        <v>273</v>
      </c>
      <c r="C117">
        <v>8650</v>
      </c>
      <c r="D117">
        <v>7870</v>
      </c>
      <c r="E117">
        <v>6680</v>
      </c>
      <c r="F117">
        <v>8310</v>
      </c>
      <c r="G117" s="64"/>
      <c r="H117" s="64"/>
      <c r="I117" s="64"/>
      <c r="J117" s="64"/>
      <c r="K117" s="64"/>
    </row>
    <row r="118" spans="1:12" x14ac:dyDescent="0.2">
      <c r="B118" t="s">
        <v>274</v>
      </c>
      <c r="C118" t="s">
        <v>55</v>
      </c>
      <c r="D118" t="s">
        <v>55</v>
      </c>
      <c r="E118">
        <v>9460</v>
      </c>
      <c r="F118">
        <v>8230</v>
      </c>
      <c r="G118" s="64"/>
      <c r="H118" s="64"/>
      <c r="I118" s="64"/>
      <c r="J118" s="64"/>
      <c r="K118" s="64"/>
    </row>
    <row r="119" spans="1:12" x14ac:dyDescent="0.2">
      <c r="B119" t="s">
        <v>281</v>
      </c>
      <c r="C119">
        <v>25150</v>
      </c>
      <c r="D119">
        <v>23290</v>
      </c>
      <c r="E119" t="s">
        <v>55</v>
      </c>
      <c r="F119" t="s">
        <v>55</v>
      </c>
      <c r="G119" s="64"/>
      <c r="H119" s="64"/>
      <c r="I119" s="64"/>
      <c r="J119" s="64"/>
      <c r="K119" s="64"/>
    </row>
    <row r="120" spans="1:12" x14ac:dyDescent="0.2">
      <c r="B120" t="s">
        <v>275</v>
      </c>
      <c r="C120" t="s">
        <v>55</v>
      </c>
      <c r="D120" t="s">
        <v>55</v>
      </c>
      <c r="E120">
        <v>12460</v>
      </c>
      <c r="F120">
        <v>11440</v>
      </c>
      <c r="G120" s="64"/>
      <c r="H120" s="64"/>
      <c r="I120" s="64"/>
      <c r="J120" s="64"/>
      <c r="K120" s="64"/>
    </row>
    <row r="121" spans="1:12" x14ac:dyDescent="0.2">
      <c r="B121" t="s">
        <v>276</v>
      </c>
      <c r="C121">
        <v>34920</v>
      </c>
      <c r="D121">
        <v>35100</v>
      </c>
      <c r="E121">
        <v>32830</v>
      </c>
      <c r="F121">
        <v>29010</v>
      </c>
      <c r="G121" s="64"/>
      <c r="H121" s="64"/>
      <c r="I121" s="64"/>
      <c r="J121" s="64"/>
      <c r="K121" s="64"/>
    </row>
    <row r="122" spans="1:12" x14ac:dyDescent="0.2">
      <c r="B122" t="s">
        <v>277</v>
      </c>
      <c r="C122">
        <v>35000</v>
      </c>
      <c r="D122">
        <v>35530</v>
      </c>
      <c r="E122">
        <v>34470</v>
      </c>
      <c r="F122">
        <v>31580</v>
      </c>
      <c r="G122" s="64"/>
      <c r="H122" s="64"/>
      <c r="I122" s="64"/>
      <c r="J122" s="64"/>
      <c r="K122" s="64"/>
    </row>
    <row r="123" spans="1:12" x14ac:dyDescent="0.2">
      <c r="B123" t="s">
        <v>278</v>
      </c>
      <c r="C123">
        <v>35370</v>
      </c>
      <c r="D123">
        <v>36950</v>
      </c>
      <c r="E123">
        <v>40080</v>
      </c>
      <c r="F123">
        <v>40430</v>
      </c>
      <c r="G123" s="64"/>
      <c r="H123" s="64"/>
      <c r="I123" s="64"/>
      <c r="J123" s="64"/>
      <c r="K123" s="64"/>
    </row>
    <row r="124" spans="1:12" x14ac:dyDescent="0.2">
      <c r="A124" t="s">
        <v>38</v>
      </c>
      <c r="B124" t="s">
        <v>266</v>
      </c>
      <c r="C124">
        <v>723060</v>
      </c>
      <c r="D124">
        <v>709500</v>
      </c>
      <c r="E124">
        <v>684900</v>
      </c>
      <c r="F124">
        <v>530680</v>
      </c>
      <c r="G124" s="64"/>
      <c r="H124" s="64"/>
      <c r="I124" s="64"/>
      <c r="J124" s="64"/>
      <c r="K124" s="68"/>
      <c r="L124" s="68"/>
    </row>
    <row r="125" spans="1:12" x14ac:dyDescent="0.2">
      <c r="B125" t="s">
        <v>272</v>
      </c>
      <c r="C125">
        <v>6000</v>
      </c>
      <c r="D125">
        <v>3290</v>
      </c>
      <c r="E125">
        <v>2710</v>
      </c>
      <c r="F125">
        <v>1990</v>
      </c>
      <c r="G125" s="64"/>
      <c r="H125" s="64"/>
      <c r="I125" s="64"/>
      <c r="J125" s="64"/>
      <c r="K125" s="64"/>
    </row>
    <row r="126" spans="1:12" x14ac:dyDescent="0.2">
      <c r="B126" t="s">
        <v>273</v>
      </c>
      <c r="C126">
        <v>44180</v>
      </c>
      <c r="D126">
        <v>33600</v>
      </c>
      <c r="E126">
        <v>22410</v>
      </c>
      <c r="F126">
        <v>16600</v>
      </c>
      <c r="G126" s="64"/>
      <c r="H126" s="64"/>
      <c r="I126" s="64"/>
      <c r="J126" s="64"/>
      <c r="K126" s="64"/>
    </row>
    <row r="127" spans="1:12" x14ac:dyDescent="0.2">
      <c r="B127" t="s">
        <v>274</v>
      </c>
      <c r="C127" t="s">
        <v>55</v>
      </c>
      <c r="D127" t="s">
        <v>55</v>
      </c>
      <c r="E127">
        <v>31920</v>
      </c>
      <c r="F127">
        <v>19640</v>
      </c>
      <c r="G127" s="64"/>
      <c r="H127" s="64"/>
      <c r="I127" s="64"/>
      <c r="J127" s="64"/>
      <c r="K127" s="64"/>
    </row>
    <row r="128" spans="1:12" x14ac:dyDescent="0.2">
      <c r="B128" t="s">
        <v>281</v>
      </c>
      <c r="C128">
        <v>112710</v>
      </c>
      <c r="D128">
        <v>104330</v>
      </c>
      <c r="E128" t="s">
        <v>55</v>
      </c>
      <c r="F128" t="s">
        <v>55</v>
      </c>
      <c r="G128" s="64"/>
      <c r="H128" s="64"/>
      <c r="I128" s="64"/>
      <c r="J128" s="64"/>
      <c r="K128" s="64"/>
    </row>
    <row r="129" spans="1:12" x14ac:dyDescent="0.2">
      <c r="B129" t="s">
        <v>275</v>
      </c>
      <c r="C129" t="s">
        <v>55</v>
      </c>
      <c r="D129" t="s">
        <v>55</v>
      </c>
      <c r="E129">
        <v>51210</v>
      </c>
      <c r="F129">
        <v>33030</v>
      </c>
      <c r="G129" s="64"/>
      <c r="H129" s="64"/>
      <c r="I129" s="64"/>
      <c r="J129" s="64"/>
      <c r="K129" s="64"/>
    </row>
    <row r="130" spans="1:12" x14ac:dyDescent="0.2">
      <c r="B130" t="s">
        <v>276</v>
      </c>
      <c r="C130">
        <v>163060</v>
      </c>
      <c r="D130">
        <v>169660</v>
      </c>
      <c r="E130">
        <v>159630</v>
      </c>
      <c r="F130">
        <v>115690</v>
      </c>
      <c r="G130" s="64"/>
      <c r="H130" s="64"/>
      <c r="I130" s="64"/>
      <c r="J130" s="64"/>
      <c r="K130" s="64"/>
    </row>
    <row r="131" spans="1:12" x14ac:dyDescent="0.2">
      <c r="B131" t="s">
        <v>277</v>
      </c>
      <c r="C131">
        <v>156230</v>
      </c>
      <c r="D131">
        <v>176370</v>
      </c>
      <c r="E131">
        <v>187790</v>
      </c>
      <c r="F131">
        <v>146840</v>
      </c>
      <c r="G131" s="64"/>
      <c r="H131" s="64"/>
      <c r="I131" s="64"/>
      <c r="J131" s="64"/>
      <c r="K131" s="64"/>
    </row>
    <row r="132" spans="1:12" x14ac:dyDescent="0.2">
      <c r="B132" t="s">
        <v>278</v>
      </c>
      <c r="C132">
        <v>240890</v>
      </c>
      <c r="D132">
        <v>222240</v>
      </c>
      <c r="E132">
        <v>229230</v>
      </c>
      <c r="F132">
        <v>196890</v>
      </c>
      <c r="G132" s="64"/>
      <c r="H132" s="64"/>
      <c r="I132" s="64"/>
      <c r="J132" s="64"/>
      <c r="K132" s="64"/>
    </row>
    <row r="133" spans="1:12" x14ac:dyDescent="0.2">
      <c r="A133" t="s">
        <v>37</v>
      </c>
      <c r="B133" t="s">
        <v>266</v>
      </c>
      <c r="C133">
        <v>989800</v>
      </c>
      <c r="D133">
        <v>965000</v>
      </c>
      <c r="E133">
        <v>941650</v>
      </c>
      <c r="F133">
        <v>914870</v>
      </c>
      <c r="G133" s="64"/>
      <c r="H133" s="64"/>
      <c r="I133" s="64"/>
      <c r="J133" s="64"/>
      <c r="K133" s="68"/>
      <c r="L133" s="68"/>
    </row>
    <row r="134" spans="1:12" x14ac:dyDescent="0.2">
      <c r="B134" t="s">
        <v>272</v>
      </c>
      <c r="C134">
        <v>3970</v>
      </c>
      <c r="D134">
        <v>1990</v>
      </c>
      <c r="E134">
        <v>2220</v>
      </c>
      <c r="F134">
        <v>4460</v>
      </c>
      <c r="G134" s="64"/>
      <c r="H134" s="64"/>
      <c r="I134" s="64"/>
      <c r="J134" s="64"/>
      <c r="K134" s="64"/>
    </row>
    <row r="135" spans="1:12" x14ac:dyDescent="0.2">
      <c r="B135" t="s">
        <v>273</v>
      </c>
      <c r="C135">
        <v>48820</v>
      </c>
      <c r="D135">
        <v>33710</v>
      </c>
      <c r="E135">
        <v>33740</v>
      </c>
      <c r="F135">
        <v>31540</v>
      </c>
      <c r="G135" s="64"/>
      <c r="H135" s="64"/>
      <c r="I135" s="64"/>
      <c r="J135" s="64"/>
      <c r="K135" s="64"/>
    </row>
    <row r="136" spans="1:12" x14ac:dyDescent="0.2">
      <c r="B136" t="s">
        <v>274</v>
      </c>
      <c r="C136" t="s">
        <v>55</v>
      </c>
      <c r="D136" t="s">
        <v>55</v>
      </c>
      <c r="E136">
        <v>45140</v>
      </c>
      <c r="F136">
        <v>34560</v>
      </c>
      <c r="G136" s="64"/>
      <c r="H136" s="64"/>
      <c r="I136" s="64"/>
      <c r="J136" s="64"/>
      <c r="K136" s="64"/>
    </row>
    <row r="137" spans="1:12" x14ac:dyDescent="0.2">
      <c r="B137" t="s">
        <v>281</v>
      </c>
      <c r="C137">
        <v>152440</v>
      </c>
      <c r="D137">
        <v>122920</v>
      </c>
      <c r="E137" t="s">
        <v>55</v>
      </c>
      <c r="F137" t="s">
        <v>55</v>
      </c>
      <c r="G137" s="64"/>
      <c r="H137" s="64"/>
      <c r="I137" s="64"/>
      <c r="J137" s="64"/>
      <c r="K137" s="64"/>
    </row>
    <row r="138" spans="1:12" x14ac:dyDescent="0.2">
      <c r="B138" t="s">
        <v>275</v>
      </c>
      <c r="C138" t="s">
        <v>55</v>
      </c>
      <c r="D138" t="s">
        <v>55</v>
      </c>
      <c r="E138">
        <v>80720</v>
      </c>
      <c r="F138">
        <v>56710</v>
      </c>
      <c r="G138" s="64"/>
      <c r="H138" s="64"/>
      <c r="I138" s="64"/>
      <c r="J138" s="64"/>
      <c r="K138" s="64"/>
    </row>
    <row r="139" spans="1:12" x14ac:dyDescent="0.2">
      <c r="B139" t="s">
        <v>276</v>
      </c>
      <c r="C139">
        <v>237040</v>
      </c>
      <c r="D139">
        <v>241610</v>
      </c>
      <c r="E139">
        <v>245550</v>
      </c>
      <c r="F139">
        <v>176090</v>
      </c>
      <c r="G139" s="64"/>
      <c r="H139" s="64"/>
      <c r="I139" s="64"/>
      <c r="J139" s="64"/>
      <c r="K139" s="64"/>
    </row>
    <row r="140" spans="1:12" x14ac:dyDescent="0.2">
      <c r="B140" t="s">
        <v>277</v>
      </c>
      <c r="C140">
        <v>253180</v>
      </c>
      <c r="D140">
        <v>243010</v>
      </c>
      <c r="E140">
        <v>239830</v>
      </c>
      <c r="F140">
        <v>233610</v>
      </c>
      <c r="G140" s="64"/>
      <c r="H140" s="64"/>
      <c r="I140" s="64"/>
      <c r="J140" s="64"/>
      <c r="K140" s="64"/>
    </row>
    <row r="141" spans="1:12" x14ac:dyDescent="0.2">
      <c r="B141" t="s">
        <v>278</v>
      </c>
      <c r="C141">
        <v>294350</v>
      </c>
      <c r="D141">
        <v>321770</v>
      </c>
      <c r="E141">
        <v>294460</v>
      </c>
      <c r="F141">
        <v>377900</v>
      </c>
      <c r="G141" s="64"/>
      <c r="H141" s="64"/>
      <c r="I141" s="64"/>
      <c r="J141" s="64"/>
      <c r="K141" s="64"/>
    </row>
    <row r="142" spans="1:12" x14ac:dyDescent="0.2">
      <c r="A142" t="s">
        <v>36</v>
      </c>
      <c r="B142" t="s">
        <v>266</v>
      </c>
      <c r="C142">
        <v>516100</v>
      </c>
      <c r="D142">
        <v>472210</v>
      </c>
      <c r="E142">
        <v>455390</v>
      </c>
      <c r="F142">
        <v>393030</v>
      </c>
      <c r="G142" s="64"/>
      <c r="H142" s="64"/>
      <c r="I142" s="64"/>
      <c r="J142" s="64"/>
      <c r="K142" s="68"/>
      <c r="L142" s="68"/>
    </row>
    <row r="143" spans="1:12" x14ac:dyDescent="0.2">
      <c r="B143" t="s">
        <v>272</v>
      </c>
      <c r="C143">
        <v>4280</v>
      </c>
      <c r="D143">
        <v>3640</v>
      </c>
      <c r="E143">
        <v>3320</v>
      </c>
      <c r="F143">
        <v>3830</v>
      </c>
      <c r="G143" s="64"/>
      <c r="H143" s="64"/>
      <c r="I143" s="64"/>
      <c r="J143" s="64"/>
      <c r="K143" s="64"/>
    </row>
    <row r="144" spans="1:12" x14ac:dyDescent="0.2">
      <c r="B144" t="s">
        <v>273</v>
      </c>
      <c r="C144">
        <v>40800</v>
      </c>
      <c r="D144">
        <v>38000</v>
      </c>
      <c r="E144">
        <v>34590</v>
      </c>
      <c r="F144">
        <v>34330</v>
      </c>
      <c r="G144" s="64"/>
      <c r="H144" s="64"/>
      <c r="I144" s="64"/>
      <c r="J144" s="64"/>
      <c r="K144" s="64"/>
    </row>
    <row r="145" spans="1:12" x14ac:dyDescent="0.2">
      <c r="B145" t="s">
        <v>274</v>
      </c>
      <c r="C145" t="s">
        <v>55</v>
      </c>
      <c r="D145" t="s">
        <v>55</v>
      </c>
      <c r="E145">
        <v>33310</v>
      </c>
      <c r="F145">
        <v>33380</v>
      </c>
      <c r="G145" s="64"/>
      <c r="H145" s="64"/>
      <c r="I145" s="64"/>
      <c r="J145" s="64"/>
      <c r="K145" s="64"/>
    </row>
    <row r="146" spans="1:12" x14ac:dyDescent="0.2">
      <c r="B146" t="s">
        <v>281</v>
      </c>
      <c r="C146">
        <v>109440</v>
      </c>
      <c r="D146">
        <v>90330</v>
      </c>
      <c r="E146" t="s">
        <v>55</v>
      </c>
      <c r="F146" t="s">
        <v>55</v>
      </c>
      <c r="G146" s="64"/>
      <c r="H146" s="64"/>
      <c r="I146" s="64"/>
      <c r="J146" s="64"/>
      <c r="K146" s="64"/>
    </row>
    <row r="147" spans="1:12" x14ac:dyDescent="0.2">
      <c r="B147" t="s">
        <v>275</v>
      </c>
      <c r="C147" t="s">
        <v>55</v>
      </c>
      <c r="D147" t="s">
        <v>55</v>
      </c>
      <c r="E147">
        <v>45580</v>
      </c>
      <c r="F147">
        <v>38800</v>
      </c>
      <c r="G147" s="64"/>
      <c r="H147" s="64"/>
      <c r="I147" s="64"/>
      <c r="J147" s="64"/>
      <c r="K147" s="64"/>
    </row>
    <row r="148" spans="1:12" x14ac:dyDescent="0.2">
      <c r="B148" t="s">
        <v>276</v>
      </c>
      <c r="C148">
        <v>166990</v>
      </c>
      <c r="D148">
        <v>154410</v>
      </c>
      <c r="E148">
        <v>136490</v>
      </c>
      <c r="F148">
        <v>109960</v>
      </c>
      <c r="G148" s="64"/>
      <c r="H148" s="64"/>
      <c r="I148" s="64"/>
      <c r="J148" s="64"/>
      <c r="K148" s="64"/>
    </row>
    <row r="149" spans="1:12" x14ac:dyDescent="0.2">
      <c r="B149" t="s">
        <v>277</v>
      </c>
      <c r="C149">
        <v>132720</v>
      </c>
      <c r="D149">
        <v>127320</v>
      </c>
      <c r="E149">
        <v>133470</v>
      </c>
      <c r="F149">
        <v>121250</v>
      </c>
      <c r="G149" s="64"/>
      <c r="H149" s="64"/>
      <c r="I149" s="64"/>
      <c r="J149" s="64"/>
      <c r="K149" s="64"/>
    </row>
    <row r="150" spans="1:12" x14ac:dyDescent="0.2">
      <c r="B150" t="s">
        <v>278</v>
      </c>
      <c r="C150">
        <v>61870</v>
      </c>
      <c r="D150">
        <v>58510</v>
      </c>
      <c r="E150">
        <v>68630</v>
      </c>
      <c r="F150">
        <v>51480</v>
      </c>
      <c r="G150" s="64"/>
      <c r="H150" s="64"/>
      <c r="I150" s="64"/>
      <c r="J150" s="64"/>
      <c r="K150" s="64"/>
    </row>
    <row r="151" spans="1:12" x14ac:dyDescent="0.2">
      <c r="A151" t="s">
        <v>19</v>
      </c>
      <c r="B151" t="s">
        <v>266</v>
      </c>
      <c r="C151">
        <v>233280</v>
      </c>
      <c r="D151">
        <v>157430</v>
      </c>
      <c r="E151">
        <v>134440</v>
      </c>
      <c r="F151">
        <v>143920</v>
      </c>
      <c r="G151" s="64"/>
      <c r="H151" s="64"/>
      <c r="I151" s="64"/>
      <c r="J151" s="64"/>
      <c r="K151" s="68"/>
      <c r="L151" s="68"/>
    </row>
    <row r="152" spans="1:12" x14ac:dyDescent="0.2">
      <c r="B152" t="s">
        <v>272</v>
      </c>
      <c r="C152">
        <v>1100</v>
      </c>
      <c r="D152">
        <v>1040</v>
      </c>
      <c r="E152">
        <v>980</v>
      </c>
      <c r="F152">
        <v>1960</v>
      </c>
      <c r="G152" s="64"/>
      <c r="H152" s="64"/>
      <c r="I152" s="64"/>
      <c r="J152" s="64"/>
      <c r="K152" s="64"/>
    </row>
    <row r="153" spans="1:12" x14ac:dyDescent="0.2">
      <c r="B153" t="s">
        <v>273</v>
      </c>
      <c r="C153">
        <v>8510</v>
      </c>
      <c r="D153">
        <v>6310</v>
      </c>
      <c r="E153">
        <v>5910</v>
      </c>
      <c r="F153">
        <v>8390</v>
      </c>
      <c r="G153" s="64"/>
      <c r="H153" s="64"/>
      <c r="I153" s="64"/>
      <c r="J153" s="64"/>
      <c r="K153" s="64"/>
    </row>
    <row r="154" spans="1:12" x14ac:dyDescent="0.2">
      <c r="B154" t="s">
        <v>274</v>
      </c>
      <c r="C154" t="s">
        <v>55</v>
      </c>
      <c r="D154" t="s">
        <v>55</v>
      </c>
      <c r="E154">
        <v>7270</v>
      </c>
      <c r="F154">
        <v>7950</v>
      </c>
      <c r="G154" s="64"/>
      <c r="H154" s="64"/>
      <c r="I154" s="64"/>
      <c r="J154" s="64"/>
      <c r="K154" s="64"/>
    </row>
    <row r="155" spans="1:12" x14ac:dyDescent="0.2">
      <c r="B155" t="s">
        <v>281</v>
      </c>
      <c r="C155">
        <v>28020</v>
      </c>
      <c r="D155">
        <v>17700</v>
      </c>
      <c r="E155" t="s">
        <v>55</v>
      </c>
      <c r="F155" t="s">
        <v>55</v>
      </c>
      <c r="G155" s="64"/>
      <c r="H155" s="64"/>
      <c r="I155" s="64"/>
      <c r="J155" s="64"/>
      <c r="K155" s="64"/>
    </row>
    <row r="156" spans="1:12" x14ac:dyDescent="0.2">
      <c r="B156" t="s">
        <v>275</v>
      </c>
      <c r="C156" t="s">
        <v>55</v>
      </c>
      <c r="D156" t="s">
        <v>55</v>
      </c>
      <c r="E156">
        <v>9610</v>
      </c>
      <c r="F156">
        <v>9630</v>
      </c>
      <c r="G156" s="64"/>
      <c r="H156" s="64"/>
      <c r="I156" s="64"/>
      <c r="J156" s="64"/>
      <c r="K156" s="64"/>
    </row>
    <row r="157" spans="1:12" x14ac:dyDescent="0.2">
      <c r="B157" t="s">
        <v>276</v>
      </c>
      <c r="C157">
        <v>58420</v>
      </c>
      <c r="D157">
        <v>37430</v>
      </c>
      <c r="E157">
        <v>29280</v>
      </c>
      <c r="F157">
        <v>27290</v>
      </c>
      <c r="G157" s="64"/>
      <c r="H157" s="64"/>
      <c r="I157" s="64"/>
      <c r="J157" s="64"/>
      <c r="K157" s="64"/>
    </row>
    <row r="158" spans="1:12" x14ac:dyDescent="0.2">
      <c r="B158" t="s">
        <v>277</v>
      </c>
      <c r="C158">
        <v>63570</v>
      </c>
      <c r="D158">
        <v>47190</v>
      </c>
      <c r="E158">
        <v>37410</v>
      </c>
      <c r="F158">
        <v>37840</v>
      </c>
      <c r="G158" s="64"/>
      <c r="H158" s="64"/>
      <c r="I158" s="64"/>
      <c r="J158" s="64"/>
      <c r="K158" s="64"/>
    </row>
    <row r="159" spans="1:12" x14ac:dyDescent="0.2">
      <c r="B159" t="s">
        <v>278</v>
      </c>
      <c r="C159">
        <v>73670</v>
      </c>
      <c r="D159">
        <v>47760</v>
      </c>
      <c r="E159">
        <v>43980</v>
      </c>
      <c r="F159">
        <v>50860</v>
      </c>
      <c r="G159" s="64"/>
      <c r="H159" s="64"/>
      <c r="I159" s="64"/>
      <c r="J159" s="64"/>
      <c r="K159" s="64"/>
    </row>
    <row r="160" spans="1:12" x14ac:dyDescent="0.2">
      <c r="A160" t="s">
        <v>35</v>
      </c>
      <c r="B160" t="s">
        <v>266</v>
      </c>
      <c r="C160">
        <v>1620880</v>
      </c>
      <c r="D160">
        <v>1010330</v>
      </c>
      <c r="E160">
        <v>1145710</v>
      </c>
      <c r="F160">
        <v>1130530</v>
      </c>
      <c r="G160" s="64"/>
      <c r="H160" s="64"/>
      <c r="I160" s="64"/>
      <c r="J160" s="64"/>
      <c r="K160" s="68"/>
      <c r="L160" s="68"/>
    </row>
    <row r="161" spans="1:12" x14ac:dyDescent="0.2">
      <c r="B161" t="s">
        <v>272</v>
      </c>
      <c r="C161">
        <v>10770</v>
      </c>
      <c r="D161">
        <v>5030</v>
      </c>
      <c r="E161">
        <v>5040</v>
      </c>
      <c r="F161">
        <v>9850</v>
      </c>
      <c r="G161" s="64"/>
      <c r="H161" s="64"/>
      <c r="I161" s="64"/>
      <c r="J161" s="64"/>
      <c r="K161" s="64"/>
    </row>
    <row r="162" spans="1:12" x14ac:dyDescent="0.2">
      <c r="B162" t="s">
        <v>273</v>
      </c>
      <c r="C162">
        <v>71340</v>
      </c>
      <c r="D162">
        <v>40650</v>
      </c>
      <c r="E162">
        <v>41470</v>
      </c>
      <c r="F162">
        <v>52010</v>
      </c>
      <c r="G162" s="64"/>
      <c r="H162" s="64"/>
      <c r="I162" s="64"/>
      <c r="J162" s="64"/>
      <c r="K162" s="64"/>
    </row>
    <row r="163" spans="1:12" x14ac:dyDescent="0.2">
      <c r="B163" t="s">
        <v>274</v>
      </c>
      <c r="C163" t="s">
        <v>55</v>
      </c>
      <c r="D163" t="s">
        <v>55</v>
      </c>
      <c r="E163">
        <v>44490</v>
      </c>
      <c r="F163">
        <v>43030</v>
      </c>
      <c r="G163" s="64"/>
      <c r="H163" s="64"/>
      <c r="I163" s="64"/>
      <c r="J163" s="64"/>
      <c r="K163" s="64"/>
    </row>
    <row r="164" spans="1:12" x14ac:dyDescent="0.2">
      <c r="B164" t="s">
        <v>281</v>
      </c>
      <c r="C164">
        <v>203480</v>
      </c>
      <c r="D164">
        <v>109590</v>
      </c>
      <c r="E164" t="s">
        <v>55</v>
      </c>
      <c r="F164" t="s">
        <v>55</v>
      </c>
      <c r="G164" s="64"/>
      <c r="H164" s="64"/>
      <c r="I164" s="64"/>
      <c r="J164" s="64"/>
      <c r="K164" s="64"/>
    </row>
    <row r="165" spans="1:12" x14ac:dyDescent="0.2">
      <c r="B165" t="s">
        <v>275</v>
      </c>
      <c r="C165" t="s">
        <v>55</v>
      </c>
      <c r="D165" t="s">
        <v>55</v>
      </c>
      <c r="E165">
        <v>69190</v>
      </c>
      <c r="F165">
        <v>61750</v>
      </c>
      <c r="G165" s="64"/>
      <c r="H165" s="64"/>
      <c r="I165" s="64"/>
      <c r="J165" s="64"/>
      <c r="K165" s="64"/>
    </row>
    <row r="166" spans="1:12" x14ac:dyDescent="0.2">
      <c r="B166" t="s">
        <v>276</v>
      </c>
      <c r="C166">
        <v>338050</v>
      </c>
      <c r="D166">
        <v>218620</v>
      </c>
      <c r="E166">
        <v>241280</v>
      </c>
      <c r="F166">
        <v>203140</v>
      </c>
      <c r="G166" s="64"/>
      <c r="H166" s="64"/>
      <c r="I166" s="64"/>
      <c r="J166" s="64"/>
      <c r="K166" s="64"/>
    </row>
    <row r="167" spans="1:12" x14ac:dyDescent="0.2">
      <c r="B167" t="s">
        <v>277</v>
      </c>
      <c r="C167">
        <v>393860</v>
      </c>
      <c r="D167">
        <v>235780</v>
      </c>
      <c r="E167">
        <v>275390</v>
      </c>
      <c r="F167">
        <v>278650</v>
      </c>
      <c r="G167" s="64"/>
      <c r="H167" s="64"/>
      <c r="I167" s="64"/>
      <c r="J167" s="64"/>
      <c r="K167" s="64"/>
    </row>
    <row r="168" spans="1:12" x14ac:dyDescent="0.2">
      <c r="B168" t="s">
        <v>278</v>
      </c>
      <c r="C168">
        <v>603390</v>
      </c>
      <c r="D168">
        <v>400650</v>
      </c>
      <c r="E168">
        <v>468850</v>
      </c>
      <c r="F168">
        <v>482110</v>
      </c>
      <c r="G168" s="64"/>
      <c r="H168" s="64"/>
      <c r="I168" s="64"/>
      <c r="J168" s="64"/>
      <c r="K168" s="64"/>
    </row>
    <row r="169" spans="1:12" x14ac:dyDescent="0.2">
      <c r="A169" t="s">
        <v>18</v>
      </c>
      <c r="B169" t="s">
        <v>266</v>
      </c>
      <c r="C169">
        <v>38860</v>
      </c>
      <c r="D169">
        <v>35380</v>
      </c>
      <c r="E169">
        <v>34940</v>
      </c>
      <c r="F169">
        <v>34050</v>
      </c>
      <c r="G169" s="64"/>
      <c r="H169" s="64"/>
      <c r="I169" s="64"/>
      <c r="J169" s="64"/>
      <c r="K169" s="68"/>
      <c r="L169" s="68"/>
    </row>
    <row r="170" spans="1:12" x14ac:dyDescent="0.2">
      <c r="B170" t="s">
        <v>272</v>
      </c>
      <c r="C170">
        <v>50</v>
      </c>
      <c r="D170">
        <v>20</v>
      </c>
      <c r="E170">
        <v>30</v>
      </c>
      <c r="F170">
        <v>80</v>
      </c>
      <c r="G170" s="64"/>
      <c r="H170" s="64"/>
      <c r="I170" s="64"/>
      <c r="J170" s="64"/>
      <c r="K170" s="64"/>
    </row>
    <row r="171" spans="1:12" x14ac:dyDescent="0.2">
      <c r="B171" t="s">
        <v>273</v>
      </c>
      <c r="C171">
        <v>970</v>
      </c>
      <c r="D171">
        <v>570</v>
      </c>
      <c r="E171">
        <v>430</v>
      </c>
      <c r="F171">
        <v>780</v>
      </c>
      <c r="G171" s="64"/>
      <c r="H171" s="64"/>
      <c r="I171" s="64"/>
      <c r="J171" s="64"/>
      <c r="K171" s="64"/>
    </row>
    <row r="172" spans="1:12" x14ac:dyDescent="0.2">
      <c r="B172" t="s">
        <v>274</v>
      </c>
      <c r="C172" t="s">
        <v>55</v>
      </c>
      <c r="D172" t="s">
        <v>55</v>
      </c>
      <c r="E172">
        <v>680</v>
      </c>
      <c r="F172">
        <v>870</v>
      </c>
      <c r="G172" s="64"/>
      <c r="H172" s="64"/>
      <c r="I172" s="64"/>
      <c r="J172" s="64"/>
      <c r="K172" s="64"/>
    </row>
    <row r="173" spans="1:12" x14ac:dyDescent="0.2">
      <c r="B173" t="s">
        <v>281</v>
      </c>
      <c r="C173">
        <v>3660</v>
      </c>
      <c r="D173">
        <v>2430</v>
      </c>
      <c r="E173" t="s">
        <v>55</v>
      </c>
      <c r="F173" t="s">
        <v>55</v>
      </c>
      <c r="G173" s="64"/>
      <c r="H173" s="64"/>
      <c r="I173" s="64"/>
      <c r="J173" s="64"/>
      <c r="K173" s="64"/>
    </row>
    <row r="174" spans="1:12" x14ac:dyDescent="0.2">
      <c r="B174" t="s">
        <v>275</v>
      </c>
      <c r="C174" t="s">
        <v>55</v>
      </c>
      <c r="D174" t="s">
        <v>55</v>
      </c>
      <c r="E174">
        <v>1150</v>
      </c>
      <c r="F174">
        <v>1260</v>
      </c>
      <c r="G174" s="64"/>
      <c r="H174" s="64"/>
      <c r="I174" s="64"/>
      <c r="J174" s="64"/>
      <c r="K174" s="64"/>
    </row>
    <row r="175" spans="1:12" x14ac:dyDescent="0.2">
      <c r="B175" t="s">
        <v>276</v>
      </c>
      <c r="C175">
        <v>9740</v>
      </c>
      <c r="D175">
        <v>7590</v>
      </c>
      <c r="E175">
        <v>5990</v>
      </c>
      <c r="F175">
        <v>5050</v>
      </c>
      <c r="G175" s="64"/>
      <c r="H175" s="64"/>
      <c r="I175" s="64"/>
      <c r="J175" s="64"/>
      <c r="K175" s="64"/>
    </row>
    <row r="176" spans="1:12" x14ac:dyDescent="0.2">
      <c r="B176" t="s">
        <v>277</v>
      </c>
      <c r="C176">
        <v>11630</v>
      </c>
      <c r="D176">
        <v>10640</v>
      </c>
      <c r="E176">
        <v>11100</v>
      </c>
      <c r="F176">
        <v>10210</v>
      </c>
      <c r="G176" s="64"/>
      <c r="H176" s="64"/>
      <c r="I176" s="64"/>
      <c r="J176" s="64"/>
      <c r="K176" s="64"/>
    </row>
    <row r="177" spans="1:12" x14ac:dyDescent="0.2">
      <c r="B177" t="s">
        <v>278</v>
      </c>
      <c r="C177">
        <v>12810</v>
      </c>
      <c r="D177">
        <v>14140</v>
      </c>
      <c r="E177">
        <v>15570</v>
      </c>
      <c r="F177">
        <v>15810</v>
      </c>
      <c r="G177" s="64"/>
      <c r="H177" s="64"/>
      <c r="I177" s="64"/>
      <c r="J177" s="64"/>
      <c r="K177" s="64"/>
    </row>
    <row r="178" spans="1:12" x14ac:dyDescent="0.2">
      <c r="A178" t="s">
        <v>17</v>
      </c>
      <c r="B178" t="s">
        <v>266</v>
      </c>
      <c r="C178">
        <v>83390</v>
      </c>
      <c r="D178">
        <v>81800</v>
      </c>
      <c r="E178">
        <v>69930</v>
      </c>
      <c r="F178">
        <v>68980</v>
      </c>
      <c r="G178" s="64"/>
      <c r="H178" s="64"/>
      <c r="I178" s="64"/>
      <c r="J178" s="64"/>
      <c r="K178" s="68"/>
      <c r="L178" s="68"/>
    </row>
    <row r="179" spans="1:12" x14ac:dyDescent="0.2">
      <c r="B179" t="s">
        <v>272</v>
      </c>
      <c r="C179">
        <v>470</v>
      </c>
      <c r="D179">
        <v>470</v>
      </c>
      <c r="E179">
        <v>400</v>
      </c>
      <c r="F179">
        <v>340</v>
      </c>
      <c r="G179" s="64"/>
      <c r="H179" s="64"/>
      <c r="I179" s="64"/>
      <c r="J179" s="64"/>
      <c r="K179" s="64"/>
    </row>
    <row r="180" spans="1:12" x14ac:dyDescent="0.2">
      <c r="B180" t="s">
        <v>273</v>
      </c>
      <c r="C180">
        <v>4070</v>
      </c>
      <c r="D180">
        <v>3630</v>
      </c>
      <c r="E180">
        <v>2960</v>
      </c>
      <c r="F180">
        <v>3270</v>
      </c>
      <c r="G180" s="64"/>
      <c r="H180" s="64"/>
      <c r="I180" s="64"/>
      <c r="J180" s="64"/>
      <c r="K180" s="64"/>
    </row>
    <row r="181" spans="1:12" x14ac:dyDescent="0.2">
      <c r="B181" t="s">
        <v>274</v>
      </c>
      <c r="C181" t="s">
        <v>55</v>
      </c>
      <c r="D181" t="s">
        <v>55</v>
      </c>
      <c r="E181">
        <v>3300</v>
      </c>
      <c r="F181">
        <v>3080</v>
      </c>
      <c r="G181" s="64"/>
      <c r="H181" s="64"/>
      <c r="I181" s="64"/>
      <c r="J181" s="64"/>
      <c r="K181" s="64"/>
    </row>
    <row r="182" spans="1:12" x14ac:dyDescent="0.2">
      <c r="B182" t="s">
        <v>281</v>
      </c>
      <c r="C182">
        <v>14260</v>
      </c>
      <c r="D182">
        <v>11890</v>
      </c>
      <c r="E182" t="s">
        <v>55</v>
      </c>
      <c r="F182" t="s">
        <v>55</v>
      </c>
      <c r="G182" s="64"/>
      <c r="H182" s="64"/>
      <c r="I182" s="64"/>
      <c r="J182" s="64"/>
      <c r="K182" s="64"/>
    </row>
    <row r="183" spans="1:12" x14ac:dyDescent="0.2">
      <c r="B183" t="s">
        <v>275</v>
      </c>
      <c r="C183" t="s">
        <v>55</v>
      </c>
      <c r="D183" t="s">
        <v>55</v>
      </c>
      <c r="E183">
        <v>5610</v>
      </c>
      <c r="F183">
        <v>4680</v>
      </c>
      <c r="G183" s="64"/>
      <c r="H183" s="64"/>
      <c r="I183" s="64"/>
      <c r="J183" s="64"/>
      <c r="K183" s="64"/>
    </row>
    <row r="184" spans="1:12" x14ac:dyDescent="0.2">
      <c r="B184" t="s">
        <v>276</v>
      </c>
      <c r="C184">
        <v>22470</v>
      </c>
      <c r="D184">
        <v>21470</v>
      </c>
      <c r="E184">
        <v>17880</v>
      </c>
      <c r="F184">
        <v>16200</v>
      </c>
      <c r="G184" s="64"/>
      <c r="H184" s="64"/>
      <c r="I184" s="64"/>
      <c r="J184" s="64"/>
      <c r="K184" s="64"/>
    </row>
    <row r="185" spans="1:12" x14ac:dyDescent="0.2">
      <c r="B185" t="s">
        <v>277</v>
      </c>
      <c r="C185">
        <v>17320</v>
      </c>
      <c r="D185">
        <v>19750</v>
      </c>
      <c r="E185">
        <v>18670</v>
      </c>
      <c r="F185">
        <v>20810</v>
      </c>
      <c r="G185" s="64"/>
      <c r="H185" s="64"/>
      <c r="I185" s="64"/>
      <c r="J185" s="64"/>
      <c r="K185" s="64"/>
    </row>
    <row r="186" spans="1:12" x14ac:dyDescent="0.2">
      <c r="B186" t="s">
        <v>278</v>
      </c>
      <c r="C186">
        <v>24810</v>
      </c>
      <c r="D186">
        <v>24580</v>
      </c>
      <c r="E186">
        <v>21110</v>
      </c>
      <c r="F186">
        <v>20600</v>
      </c>
      <c r="G186" s="64"/>
      <c r="H186" s="64"/>
      <c r="I186" s="64"/>
      <c r="J186" s="64"/>
      <c r="K186" s="64"/>
    </row>
    <row r="187" spans="1:12" x14ac:dyDescent="0.2">
      <c r="A187" t="s">
        <v>16</v>
      </c>
      <c r="B187" t="s">
        <v>266</v>
      </c>
      <c r="C187">
        <v>199910</v>
      </c>
      <c r="D187">
        <v>171800</v>
      </c>
      <c r="E187">
        <v>150320</v>
      </c>
      <c r="F187">
        <v>132080</v>
      </c>
      <c r="G187" s="64"/>
      <c r="H187" s="64"/>
      <c r="I187" s="64"/>
      <c r="J187" s="64"/>
      <c r="K187" s="68"/>
      <c r="L187" s="68"/>
    </row>
    <row r="188" spans="1:12" x14ac:dyDescent="0.2">
      <c r="B188" t="s">
        <v>272</v>
      </c>
      <c r="C188">
        <v>1840</v>
      </c>
      <c r="D188">
        <v>1210</v>
      </c>
      <c r="E188">
        <v>1440</v>
      </c>
      <c r="F188">
        <v>840</v>
      </c>
      <c r="G188" s="64"/>
      <c r="H188" s="64"/>
      <c r="I188" s="64"/>
      <c r="J188" s="64"/>
      <c r="K188" s="64"/>
    </row>
    <row r="189" spans="1:12" x14ac:dyDescent="0.2">
      <c r="B189" t="s">
        <v>273</v>
      </c>
      <c r="C189">
        <v>9880</v>
      </c>
      <c r="D189">
        <v>8450</v>
      </c>
      <c r="E189">
        <v>9530</v>
      </c>
      <c r="F189">
        <v>8040</v>
      </c>
      <c r="G189" s="64"/>
      <c r="H189" s="64"/>
      <c r="I189" s="64"/>
      <c r="J189" s="64"/>
      <c r="K189" s="64"/>
    </row>
    <row r="190" spans="1:12" x14ac:dyDescent="0.2">
      <c r="B190" t="s">
        <v>274</v>
      </c>
      <c r="C190" t="s">
        <v>55</v>
      </c>
      <c r="D190" t="s">
        <v>55</v>
      </c>
      <c r="E190">
        <v>7500</v>
      </c>
      <c r="F190">
        <v>6330</v>
      </c>
      <c r="G190" s="64"/>
      <c r="H190" s="64"/>
      <c r="I190" s="64"/>
      <c r="J190" s="64"/>
      <c r="K190" s="64"/>
    </row>
    <row r="191" spans="1:12" x14ac:dyDescent="0.2">
      <c r="B191" t="s">
        <v>281</v>
      </c>
      <c r="C191">
        <v>32150</v>
      </c>
      <c r="D191">
        <v>23800</v>
      </c>
      <c r="E191" t="s">
        <v>55</v>
      </c>
      <c r="F191" t="s">
        <v>55</v>
      </c>
      <c r="G191" s="64"/>
      <c r="H191" s="64"/>
      <c r="I191" s="64"/>
      <c r="J191" s="64"/>
      <c r="K191" s="64"/>
    </row>
    <row r="192" spans="1:12" x14ac:dyDescent="0.2">
      <c r="B192" t="s">
        <v>275</v>
      </c>
      <c r="C192" t="s">
        <v>55</v>
      </c>
      <c r="D192" t="s">
        <v>55</v>
      </c>
      <c r="E192">
        <v>11330</v>
      </c>
      <c r="F192">
        <v>8270</v>
      </c>
      <c r="G192" s="64"/>
      <c r="H192" s="64"/>
      <c r="I192" s="64"/>
      <c r="J192" s="64"/>
      <c r="K192" s="64"/>
    </row>
    <row r="193" spans="1:12" x14ac:dyDescent="0.2">
      <c r="B193" t="s">
        <v>276</v>
      </c>
      <c r="C193">
        <v>48930</v>
      </c>
      <c r="D193">
        <v>44040</v>
      </c>
      <c r="E193">
        <v>38480</v>
      </c>
      <c r="F193">
        <v>29220</v>
      </c>
      <c r="G193" s="64"/>
      <c r="H193" s="64"/>
      <c r="I193" s="64"/>
      <c r="J193" s="64"/>
      <c r="K193" s="64"/>
    </row>
    <row r="194" spans="1:12" x14ac:dyDescent="0.2">
      <c r="B194" t="s">
        <v>277</v>
      </c>
      <c r="C194">
        <v>37680</v>
      </c>
      <c r="D194">
        <v>35910</v>
      </c>
      <c r="E194">
        <v>35770</v>
      </c>
      <c r="F194">
        <v>36910</v>
      </c>
      <c r="G194" s="64"/>
      <c r="H194" s="64"/>
      <c r="I194" s="64"/>
      <c r="J194" s="64"/>
      <c r="K194" s="64"/>
    </row>
    <row r="195" spans="1:12" x14ac:dyDescent="0.2">
      <c r="B195" t="s">
        <v>278</v>
      </c>
      <c r="C195">
        <v>69440</v>
      </c>
      <c r="D195">
        <v>58390</v>
      </c>
      <c r="E195">
        <v>46270</v>
      </c>
      <c r="F195">
        <v>42470</v>
      </c>
      <c r="G195" s="64"/>
      <c r="H195" s="64"/>
      <c r="I195" s="64"/>
      <c r="J195" s="64"/>
      <c r="K195" s="64"/>
    </row>
    <row r="196" spans="1:12" x14ac:dyDescent="0.2">
      <c r="A196" t="s">
        <v>34</v>
      </c>
      <c r="B196" t="s">
        <v>266</v>
      </c>
      <c r="C196">
        <v>2200</v>
      </c>
      <c r="D196">
        <v>2080</v>
      </c>
      <c r="E196">
        <v>1970</v>
      </c>
      <c r="F196">
        <v>1880</v>
      </c>
      <c r="G196" s="64"/>
      <c r="H196" s="64"/>
      <c r="I196" s="64"/>
      <c r="J196" s="64"/>
      <c r="K196" s="68"/>
      <c r="L196" s="68"/>
    </row>
    <row r="197" spans="1:12" x14ac:dyDescent="0.2">
      <c r="B197" t="s">
        <v>272</v>
      </c>
      <c r="C197">
        <v>20</v>
      </c>
      <c r="D197">
        <v>20</v>
      </c>
      <c r="E197">
        <v>10</v>
      </c>
      <c r="F197">
        <v>10</v>
      </c>
      <c r="G197" s="64"/>
      <c r="H197" s="64"/>
      <c r="I197" s="64"/>
      <c r="J197" s="64"/>
      <c r="K197" s="64"/>
    </row>
    <row r="198" spans="1:12" x14ac:dyDescent="0.2">
      <c r="B198" t="s">
        <v>273</v>
      </c>
      <c r="C198">
        <v>140</v>
      </c>
      <c r="D198">
        <v>160</v>
      </c>
      <c r="E198">
        <v>150</v>
      </c>
      <c r="F198">
        <v>190</v>
      </c>
      <c r="G198" s="64"/>
      <c r="H198" s="64"/>
      <c r="I198" s="64"/>
      <c r="J198" s="64"/>
      <c r="K198" s="64"/>
    </row>
    <row r="199" spans="1:12" x14ac:dyDescent="0.2">
      <c r="B199" t="s">
        <v>274</v>
      </c>
      <c r="C199" t="s">
        <v>55</v>
      </c>
      <c r="D199" t="s">
        <v>55</v>
      </c>
      <c r="E199">
        <v>140</v>
      </c>
      <c r="F199">
        <v>150</v>
      </c>
      <c r="G199" s="64"/>
      <c r="H199" s="64"/>
      <c r="I199" s="64"/>
      <c r="J199" s="64"/>
      <c r="K199" s="64"/>
    </row>
    <row r="200" spans="1:12" x14ac:dyDescent="0.2">
      <c r="B200" t="s">
        <v>281</v>
      </c>
      <c r="C200">
        <v>430</v>
      </c>
      <c r="D200">
        <v>360</v>
      </c>
      <c r="E200" t="s">
        <v>55</v>
      </c>
      <c r="F200" t="s">
        <v>55</v>
      </c>
      <c r="G200" s="64"/>
      <c r="H200" s="64"/>
      <c r="I200" s="64"/>
      <c r="J200" s="64"/>
      <c r="K200" s="64"/>
    </row>
    <row r="201" spans="1:12" x14ac:dyDescent="0.2">
      <c r="B201" t="s">
        <v>275</v>
      </c>
      <c r="C201" t="s">
        <v>55</v>
      </c>
      <c r="D201" t="s">
        <v>55</v>
      </c>
      <c r="E201">
        <v>160</v>
      </c>
      <c r="F201">
        <v>150</v>
      </c>
      <c r="G201" s="64"/>
      <c r="H201" s="64"/>
      <c r="I201" s="64"/>
      <c r="J201" s="64"/>
      <c r="K201" s="64"/>
    </row>
    <row r="202" spans="1:12" x14ac:dyDescent="0.2">
      <c r="B202" t="s">
        <v>276</v>
      </c>
      <c r="C202">
        <v>710</v>
      </c>
      <c r="D202">
        <v>670</v>
      </c>
      <c r="E202">
        <v>600</v>
      </c>
      <c r="F202">
        <v>470</v>
      </c>
      <c r="G202" s="64"/>
      <c r="H202" s="64"/>
      <c r="I202" s="64"/>
      <c r="J202" s="64"/>
      <c r="K202" s="64"/>
    </row>
    <row r="203" spans="1:12" x14ac:dyDescent="0.2">
      <c r="B203" t="s">
        <v>277</v>
      </c>
      <c r="C203">
        <v>600</v>
      </c>
      <c r="D203">
        <v>570</v>
      </c>
      <c r="E203">
        <v>600</v>
      </c>
      <c r="F203">
        <v>540</v>
      </c>
      <c r="G203" s="64"/>
      <c r="H203" s="64"/>
      <c r="I203" s="64"/>
      <c r="J203" s="64"/>
      <c r="K203" s="64"/>
    </row>
    <row r="204" spans="1:12" x14ac:dyDescent="0.2">
      <c r="B204" t="s">
        <v>278</v>
      </c>
      <c r="C204">
        <v>300</v>
      </c>
      <c r="D204">
        <v>300</v>
      </c>
      <c r="E204">
        <v>310</v>
      </c>
      <c r="F204">
        <v>380</v>
      </c>
      <c r="G204" s="64"/>
      <c r="H204" s="64"/>
      <c r="I204" s="64"/>
      <c r="J204" s="64"/>
      <c r="K204" s="64"/>
    </row>
    <row r="205" spans="1:12" x14ac:dyDescent="0.2">
      <c r="A205" t="s">
        <v>15</v>
      </c>
      <c r="B205" t="s">
        <v>266</v>
      </c>
      <c r="C205">
        <v>571660</v>
      </c>
      <c r="D205">
        <v>486760</v>
      </c>
      <c r="E205">
        <v>429990</v>
      </c>
      <c r="F205">
        <v>232060</v>
      </c>
      <c r="G205" s="64"/>
      <c r="H205" s="64"/>
      <c r="I205" s="64"/>
      <c r="J205" s="64"/>
      <c r="K205" s="68"/>
      <c r="L205" s="68"/>
    </row>
    <row r="206" spans="1:12" x14ac:dyDescent="0.2">
      <c r="B206" t="s">
        <v>272</v>
      </c>
      <c r="C206">
        <v>3860</v>
      </c>
      <c r="D206">
        <v>3120</v>
      </c>
      <c r="E206">
        <v>2570</v>
      </c>
      <c r="F206">
        <v>940</v>
      </c>
      <c r="G206" s="64"/>
      <c r="H206" s="64"/>
      <c r="I206" s="64"/>
      <c r="J206" s="64"/>
      <c r="K206" s="64"/>
    </row>
    <row r="207" spans="1:12" x14ac:dyDescent="0.2">
      <c r="B207" t="s">
        <v>273</v>
      </c>
      <c r="C207">
        <v>36360</v>
      </c>
      <c r="D207">
        <v>26630</v>
      </c>
      <c r="E207">
        <v>23200</v>
      </c>
      <c r="F207">
        <v>10320</v>
      </c>
      <c r="G207" s="64"/>
      <c r="H207" s="64"/>
      <c r="I207" s="64"/>
      <c r="J207" s="64"/>
      <c r="K207" s="64"/>
    </row>
    <row r="208" spans="1:12" x14ac:dyDescent="0.2">
      <c r="B208" t="s">
        <v>274</v>
      </c>
      <c r="C208" t="s">
        <v>55</v>
      </c>
      <c r="D208" t="s">
        <v>55</v>
      </c>
      <c r="E208">
        <v>28540</v>
      </c>
      <c r="F208">
        <v>11830</v>
      </c>
      <c r="G208" s="64"/>
      <c r="H208" s="64"/>
      <c r="I208" s="64"/>
      <c r="J208" s="64"/>
      <c r="K208" s="64"/>
    </row>
    <row r="209" spans="1:12" x14ac:dyDescent="0.2">
      <c r="B209" t="s">
        <v>281</v>
      </c>
      <c r="C209">
        <v>83010</v>
      </c>
      <c r="D209">
        <v>72240</v>
      </c>
      <c r="E209" t="s">
        <v>55</v>
      </c>
      <c r="F209" t="s">
        <v>55</v>
      </c>
      <c r="G209" s="64"/>
      <c r="H209" s="64"/>
      <c r="I209" s="64"/>
      <c r="J209" s="64"/>
      <c r="K209" s="64"/>
    </row>
    <row r="210" spans="1:12" x14ac:dyDescent="0.2">
      <c r="B210" t="s">
        <v>275</v>
      </c>
      <c r="C210" t="s">
        <v>55</v>
      </c>
      <c r="D210" t="s">
        <v>55</v>
      </c>
      <c r="E210">
        <v>38430</v>
      </c>
      <c r="F210">
        <v>20280</v>
      </c>
      <c r="G210" s="64"/>
      <c r="H210" s="64"/>
      <c r="I210" s="64"/>
      <c r="J210" s="64"/>
      <c r="K210" s="64"/>
    </row>
    <row r="211" spans="1:12" x14ac:dyDescent="0.2">
      <c r="B211" t="s">
        <v>276</v>
      </c>
      <c r="C211">
        <v>120670</v>
      </c>
      <c r="D211">
        <v>94540</v>
      </c>
      <c r="E211">
        <v>87550</v>
      </c>
      <c r="F211">
        <v>49800</v>
      </c>
      <c r="G211" s="64"/>
      <c r="H211" s="64"/>
      <c r="I211" s="64"/>
      <c r="J211" s="64"/>
      <c r="K211" s="64"/>
    </row>
    <row r="212" spans="1:12" x14ac:dyDescent="0.2">
      <c r="B212" t="s">
        <v>277</v>
      </c>
      <c r="C212">
        <v>159430</v>
      </c>
      <c r="D212">
        <v>142270</v>
      </c>
      <c r="E212">
        <v>117970</v>
      </c>
      <c r="F212">
        <v>57690</v>
      </c>
      <c r="G212" s="64"/>
      <c r="H212" s="64"/>
      <c r="I212" s="64"/>
      <c r="J212" s="64"/>
      <c r="K212" s="64"/>
    </row>
    <row r="213" spans="1:12" x14ac:dyDescent="0.2">
      <c r="B213" t="s">
        <v>278</v>
      </c>
      <c r="C213">
        <v>168340</v>
      </c>
      <c r="D213">
        <v>147970</v>
      </c>
      <c r="E213">
        <v>131740</v>
      </c>
      <c r="F213">
        <v>81210</v>
      </c>
      <c r="G213" s="64"/>
      <c r="H213" s="64"/>
      <c r="I213" s="64"/>
      <c r="J213" s="64"/>
      <c r="K213" s="64"/>
    </row>
    <row r="214" spans="1:12" x14ac:dyDescent="0.2">
      <c r="A214" t="s">
        <v>14</v>
      </c>
      <c r="B214" t="s">
        <v>266</v>
      </c>
      <c r="C214">
        <v>12530</v>
      </c>
      <c r="D214">
        <v>9360</v>
      </c>
      <c r="E214">
        <v>9310</v>
      </c>
      <c r="F214">
        <v>7650</v>
      </c>
      <c r="G214" s="64"/>
      <c r="H214" s="64"/>
      <c r="I214" s="64"/>
      <c r="J214" s="64"/>
      <c r="K214" s="68"/>
      <c r="L214" s="68"/>
    </row>
    <row r="215" spans="1:12" x14ac:dyDescent="0.2">
      <c r="B215" t="s">
        <v>272</v>
      </c>
      <c r="C215">
        <v>60</v>
      </c>
      <c r="D215">
        <v>60</v>
      </c>
      <c r="E215">
        <v>10</v>
      </c>
      <c r="F215">
        <v>40</v>
      </c>
      <c r="G215" s="64"/>
      <c r="H215" s="64"/>
      <c r="I215" s="64"/>
      <c r="J215" s="64"/>
      <c r="K215" s="64"/>
    </row>
    <row r="216" spans="1:12" x14ac:dyDescent="0.2">
      <c r="B216" t="s">
        <v>273</v>
      </c>
      <c r="C216">
        <v>530</v>
      </c>
      <c r="D216">
        <v>300</v>
      </c>
      <c r="E216">
        <v>340</v>
      </c>
      <c r="F216">
        <v>350</v>
      </c>
      <c r="G216" s="64"/>
      <c r="H216" s="64"/>
      <c r="I216" s="64"/>
      <c r="J216" s="64"/>
      <c r="K216" s="64"/>
    </row>
    <row r="217" spans="1:12" x14ac:dyDescent="0.2">
      <c r="B217" t="s">
        <v>274</v>
      </c>
      <c r="C217" t="s">
        <v>55</v>
      </c>
      <c r="D217" t="s">
        <v>55</v>
      </c>
      <c r="E217">
        <v>310</v>
      </c>
      <c r="F217">
        <v>390</v>
      </c>
      <c r="G217" s="64"/>
      <c r="H217" s="64"/>
      <c r="I217" s="64"/>
      <c r="J217" s="64"/>
      <c r="K217" s="64"/>
    </row>
    <row r="218" spans="1:12" x14ac:dyDescent="0.2">
      <c r="B218" t="s">
        <v>281</v>
      </c>
      <c r="C218">
        <v>1510</v>
      </c>
      <c r="D218">
        <v>1210</v>
      </c>
      <c r="E218" t="s">
        <v>55</v>
      </c>
      <c r="F218" t="s">
        <v>55</v>
      </c>
      <c r="G218" s="64"/>
      <c r="H218" s="64"/>
      <c r="I218" s="64"/>
      <c r="J218" s="64"/>
      <c r="K218" s="64"/>
    </row>
    <row r="219" spans="1:12" x14ac:dyDescent="0.2">
      <c r="B219" t="s">
        <v>275</v>
      </c>
      <c r="C219" t="s">
        <v>55</v>
      </c>
      <c r="D219" t="s">
        <v>55</v>
      </c>
      <c r="E219">
        <v>520</v>
      </c>
      <c r="F219">
        <v>540</v>
      </c>
      <c r="G219" s="64"/>
      <c r="H219" s="64"/>
      <c r="I219" s="64"/>
      <c r="J219" s="64"/>
      <c r="K219" s="64"/>
    </row>
    <row r="220" spans="1:12" x14ac:dyDescent="0.2">
      <c r="B220" t="s">
        <v>276</v>
      </c>
      <c r="C220">
        <v>3230</v>
      </c>
      <c r="D220">
        <v>2320</v>
      </c>
      <c r="E220">
        <v>2010</v>
      </c>
      <c r="F220">
        <v>1390</v>
      </c>
      <c r="G220" s="64"/>
      <c r="H220" s="64"/>
      <c r="I220" s="64"/>
      <c r="J220" s="64"/>
      <c r="K220" s="64"/>
    </row>
    <row r="221" spans="1:12" x14ac:dyDescent="0.2">
      <c r="B221" t="s">
        <v>277</v>
      </c>
      <c r="C221">
        <v>3940</v>
      </c>
      <c r="D221">
        <v>3130</v>
      </c>
      <c r="E221">
        <v>3170</v>
      </c>
      <c r="F221">
        <v>2230</v>
      </c>
      <c r="G221" s="64"/>
      <c r="H221" s="64"/>
      <c r="I221" s="64"/>
      <c r="J221" s="64"/>
      <c r="K221" s="64"/>
    </row>
    <row r="222" spans="1:12" x14ac:dyDescent="0.2">
      <c r="B222" t="s">
        <v>278</v>
      </c>
      <c r="C222">
        <v>3260</v>
      </c>
      <c r="D222">
        <v>2350</v>
      </c>
      <c r="E222">
        <v>2960</v>
      </c>
      <c r="F222">
        <v>2730</v>
      </c>
      <c r="G222" s="64"/>
      <c r="H222" s="64"/>
      <c r="I222" s="64"/>
      <c r="J222" s="64"/>
      <c r="K222" s="64"/>
    </row>
    <row r="223" spans="1:12" x14ac:dyDescent="0.2">
      <c r="A223" t="s">
        <v>33</v>
      </c>
      <c r="B223" t="s">
        <v>266</v>
      </c>
      <c r="C223">
        <v>72320</v>
      </c>
      <c r="D223">
        <v>67480</v>
      </c>
      <c r="E223">
        <v>55680</v>
      </c>
      <c r="F223">
        <v>52640</v>
      </c>
      <c r="G223" s="64"/>
      <c r="H223" s="64"/>
      <c r="I223" s="64"/>
      <c r="J223" s="64"/>
      <c r="K223" s="68"/>
      <c r="L223" s="68"/>
    </row>
    <row r="224" spans="1:12" x14ac:dyDescent="0.2">
      <c r="B224" t="s">
        <v>272</v>
      </c>
      <c r="C224">
        <v>150</v>
      </c>
      <c r="D224">
        <v>110</v>
      </c>
      <c r="E224">
        <v>210</v>
      </c>
      <c r="F224">
        <v>200</v>
      </c>
      <c r="G224" s="64"/>
      <c r="H224" s="64"/>
      <c r="I224" s="64"/>
      <c r="J224" s="64"/>
      <c r="K224" s="64"/>
    </row>
    <row r="225" spans="1:12" x14ac:dyDescent="0.2">
      <c r="B225" t="s">
        <v>273</v>
      </c>
      <c r="C225">
        <v>2460</v>
      </c>
      <c r="D225">
        <v>1970</v>
      </c>
      <c r="E225">
        <v>2080</v>
      </c>
      <c r="F225">
        <v>2230</v>
      </c>
      <c r="G225" s="64"/>
      <c r="H225" s="64"/>
      <c r="I225" s="64"/>
      <c r="J225" s="64"/>
      <c r="K225" s="64"/>
    </row>
    <row r="226" spans="1:12" x14ac:dyDescent="0.2">
      <c r="B226" t="s">
        <v>274</v>
      </c>
      <c r="C226" t="s">
        <v>55</v>
      </c>
      <c r="D226" t="s">
        <v>55</v>
      </c>
      <c r="E226">
        <v>2550</v>
      </c>
      <c r="F226">
        <v>2400</v>
      </c>
      <c r="G226" s="64"/>
      <c r="H226" s="64"/>
      <c r="I226" s="64"/>
      <c r="J226" s="64"/>
      <c r="K226" s="64"/>
    </row>
    <row r="227" spans="1:12" x14ac:dyDescent="0.2">
      <c r="B227" t="s">
        <v>281</v>
      </c>
      <c r="C227">
        <v>14850</v>
      </c>
      <c r="D227">
        <v>11010</v>
      </c>
      <c r="E227" t="s">
        <v>55</v>
      </c>
      <c r="F227" t="s">
        <v>55</v>
      </c>
      <c r="G227" s="64"/>
      <c r="H227" s="64"/>
      <c r="I227" s="64"/>
      <c r="J227" s="64"/>
      <c r="K227" s="64"/>
    </row>
    <row r="228" spans="1:12" x14ac:dyDescent="0.2">
      <c r="B228" t="s">
        <v>275</v>
      </c>
      <c r="C228" t="s">
        <v>55</v>
      </c>
      <c r="D228" t="s">
        <v>55</v>
      </c>
      <c r="E228">
        <v>5240</v>
      </c>
      <c r="F228">
        <v>3760</v>
      </c>
      <c r="G228" s="64"/>
      <c r="H228" s="64"/>
      <c r="I228" s="64"/>
      <c r="J228" s="64"/>
      <c r="K228" s="64"/>
    </row>
    <row r="229" spans="1:12" x14ac:dyDescent="0.2">
      <c r="B229" t="s">
        <v>276</v>
      </c>
      <c r="C229">
        <v>22760</v>
      </c>
      <c r="D229">
        <v>22090</v>
      </c>
      <c r="E229">
        <v>19040</v>
      </c>
      <c r="F229">
        <v>15260</v>
      </c>
      <c r="G229" s="64"/>
      <c r="H229" s="64"/>
      <c r="I229" s="64"/>
      <c r="J229" s="64"/>
      <c r="K229" s="64"/>
    </row>
    <row r="230" spans="1:12" x14ac:dyDescent="0.2">
      <c r="B230" t="s">
        <v>277</v>
      </c>
      <c r="C230">
        <v>18890</v>
      </c>
      <c r="D230">
        <v>18140</v>
      </c>
      <c r="E230">
        <v>16150</v>
      </c>
      <c r="F230">
        <v>17520</v>
      </c>
      <c r="G230" s="64"/>
      <c r="H230" s="64"/>
      <c r="I230" s="64"/>
      <c r="J230" s="64"/>
      <c r="K230" s="64"/>
    </row>
    <row r="231" spans="1:12" x14ac:dyDescent="0.2">
      <c r="B231" t="s">
        <v>278</v>
      </c>
      <c r="C231">
        <v>13220</v>
      </c>
      <c r="D231">
        <v>14160</v>
      </c>
      <c r="E231">
        <v>10410</v>
      </c>
      <c r="F231">
        <v>11270</v>
      </c>
      <c r="G231" s="64"/>
      <c r="H231" s="64"/>
      <c r="I231" s="64"/>
      <c r="J231" s="64"/>
      <c r="K231" s="64"/>
    </row>
    <row r="232" spans="1:12" x14ac:dyDescent="0.2">
      <c r="A232" t="s">
        <v>32</v>
      </c>
      <c r="B232" t="s">
        <v>266</v>
      </c>
      <c r="C232">
        <v>150170</v>
      </c>
      <c r="D232">
        <v>140430</v>
      </c>
      <c r="E232">
        <v>130050</v>
      </c>
      <c r="F232">
        <v>110780</v>
      </c>
      <c r="G232" s="64"/>
      <c r="H232" s="64"/>
      <c r="I232" s="64"/>
      <c r="J232" s="64"/>
      <c r="K232" s="68"/>
      <c r="L232" s="68"/>
    </row>
    <row r="233" spans="1:12" x14ac:dyDescent="0.2">
      <c r="B233" t="s">
        <v>272</v>
      </c>
      <c r="C233">
        <v>1940</v>
      </c>
      <c r="D233">
        <v>1930</v>
      </c>
      <c r="E233">
        <v>2390</v>
      </c>
      <c r="F233">
        <v>1520</v>
      </c>
      <c r="G233" s="64"/>
      <c r="H233" s="64"/>
      <c r="I233" s="64"/>
      <c r="J233" s="64"/>
      <c r="K233" s="64"/>
    </row>
    <row r="234" spans="1:12" x14ac:dyDescent="0.2">
      <c r="B234" t="s">
        <v>273</v>
      </c>
      <c r="C234">
        <v>14170</v>
      </c>
      <c r="D234">
        <v>13440</v>
      </c>
      <c r="E234">
        <v>13740</v>
      </c>
      <c r="F234">
        <v>12890</v>
      </c>
      <c r="G234" s="64"/>
      <c r="H234" s="64"/>
      <c r="I234" s="64"/>
      <c r="J234" s="64"/>
      <c r="K234" s="64"/>
    </row>
    <row r="235" spans="1:12" x14ac:dyDescent="0.2">
      <c r="B235" t="s">
        <v>274</v>
      </c>
      <c r="C235" t="s">
        <v>55</v>
      </c>
      <c r="D235" t="s">
        <v>55</v>
      </c>
      <c r="E235">
        <v>13290</v>
      </c>
      <c r="F235">
        <v>11460</v>
      </c>
      <c r="G235" s="64"/>
      <c r="H235" s="64"/>
      <c r="I235" s="64"/>
      <c r="J235" s="64"/>
      <c r="K235" s="64"/>
    </row>
    <row r="236" spans="1:12" x14ac:dyDescent="0.2">
      <c r="B236" t="s">
        <v>281</v>
      </c>
      <c r="C236">
        <v>41060</v>
      </c>
      <c r="D236">
        <v>34310</v>
      </c>
      <c r="E236" t="s">
        <v>55</v>
      </c>
      <c r="F236" t="s">
        <v>55</v>
      </c>
      <c r="G236" s="64"/>
      <c r="H236" s="64"/>
      <c r="I236" s="64"/>
      <c r="J236" s="64"/>
      <c r="K236" s="64"/>
    </row>
    <row r="237" spans="1:12" x14ac:dyDescent="0.2">
      <c r="B237" t="s">
        <v>275</v>
      </c>
      <c r="C237" t="s">
        <v>55</v>
      </c>
      <c r="D237" t="s">
        <v>55</v>
      </c>
      <c r="E237">
        <v>16110</v>
      </c>
      <c r="F237">
        <v>13180</v>
      </c>
      <c r="G237" s="64"/>
      <c r="H237" s="64"/>
      <c r="I237" s="64"/>
      <c r="J237" s="64"/>
      <c r="K237" s="64"/>
    </row>
    <row r="238" spans="1:12" x14ac:dyDescent="0.2">
      <c r="B238" t="s">
        <v>276</v>
      </c>
      <c r="C238">
        <v>53640</v>
      </c>
      <c r="D238">
        <v>51210</v>
      </c>
      <c r="E238">
        <v>45940</v>
      </c>
      <c r="F238">
        <v>36400</v>
      </c>
      <c r="G238" s="64"/>
      <c r="H238" s="64"/>
      <c r="I238" s="64"/>
      <c r="J238" s="64"/>
      <c r="K238" s="64"/>
    </row>
    <row r="239" spans="1:12" x14ac:dyDescent="0.2">
      <c r="B239" t="s">
        <v>277</v>
      </c>
      <c r="C239">
        <v>26980</v>
      </c>
      <c r="D239">
        <v>27490</v>
      </c>
      <c r="E239">
        <v>28930</v>
      </c>
      <c r="F239">
        <v>27610</v>
      </c>
      <c r="G239" s="64"/>
      <c r="H239" s="64"/>
      <c r="I239" s="64"/>
      <c r="J239" s="64"/>
      <c r="K239" s="64"/>
    </row>
    <row r="240" spans="1:12" x14ac:dyDescent="0.2">
      <c r="B240" t="s">
        <v>278</v>
      </c>
      <c r="C240">
        <v>12380</v>
      </c>
      <c r="D240">
        <v>12050</v>
      </c>
      <c r="E240">
        <v>9650</v>
      </c>
      <c r="F240">
        <v>7740</v>
      </c>
      <c r="G240" s="64"/>
      <c r="H240" s="64"/>
      <c r="I240" s="64"/>
      <c r="J240" s="64"/>
      <c r="K240" s="64"/>
    </row>
    <row r="241" spans="1:12" x14ac:dyDescent="0.2">
      <c r="A241" t="s">
        <v>13</v>
      </c>
      <c r="B241" t="s">
        <v>266</v>
      </c>
      <c r="C241">
        <v>1506620</v>
      </c>
      <c r="D241">
        <v>1429010</v>
      </c>
      <c r="E241">
        <v>1410660</v>
      </c>
      <c r="F241">
        <v>1301490</v>
      </c>
      <c r="G241" s="64"/>
      <c r="H241" s="64"/>
      <c r="I241" s="64"/>
      <c r="J241" s="64"/>
      <c r="K241" s="68"/>
      <c r="L241" s="68"/>
    </row>
    <row r="242" spans="1:12" x14ac:dyDescent="0.2">
      <c r="B242" t="s">
        <v>272</v>
      </c>
      <c r="C242">
        <v>18580</v>
      </c>
      <c r="D242">
        <v>14130</v>
      </c>
      <c r="E242">
        <v>10570</v>
      </c>
      <c r="F242">
        <v>15670</v>
      </c>
      <c r="G242" s="64"/>
      <c r="H242" s="64"/>
      <c r="I242" s="64"/>
      <c r="J242" s="64"/>
      <c r="K242" s="64"/>
    </row>
    <row r="243" spans="1:12" x14ac:dyDescent="0.2">
      <c r="B243" t="s">
        <v>273</v>
      </c>
      <c r="C243">
        <v>203000</v>
      </c>
      <c r="D243">
        <v>159430</v>
      </c>
      <c r="E243">
        <v>133890</v>
      </c>
      <c r="F243">
        <v>128040</v>
      </c>
      <c r="G243" s="64"/>
      <c r="H243" s="64"/>
      <c r="I243" s="64"/>
      <c r="J243" s="64"/>
      <c r="K243" s="64"/>
    </row>
    <row r="244" spans="1:12" x14ac:dyDescent="0.2">
      <c r="B244" t="s">
        <v>274</v>
      </c>
      <c r="C244" t="s">
        <v>55</v>
      </c>
      <c r="D244" t="s">
        <v>55</v>
      </c>
      <c r="E244">
        <v>142100</v>
      </c>
      <c r="F244">
        <v>130070</v>
      </c>
      <c r="G244" s="64"/>
      <c r="H244" s="64"/>
      <c r="I244" s="64"/>
      <c r="J244" s="64"/>
      <c r="K244" s="64"/>
    </row>
    <row r="245" spans="1:12" x14ac:dyDescent="0.2">
      <c r="B245" t="s">
        <v>281</v>
      </c>
      <c r="C245">
        <v>369560</v>
      </c>
      <c r="D245">
        <v>339130</v>
      </c>
      <c r="E245" t="s">
        <v>55</v>
      </c>
      <c r="F245" t="s">
        <v>55</v>
      </c>
      <c r="G245" s="64"/>
      <c r="H245" s="64"/>
      <c r="I245" s="64"/>
      <c r="J245" s="64"/>
      <c r="K245" s="64"/>
    </row>
    <row r="246" spans="1:12" x14ac:dyDescent="0.2">
      <c r="B246" t="s">
        <v>275</v>
      </c>
      <c r="C246" t="s">
        <v>55</v>
      </c>
      <c r="D246" t="s">
        <v>55</v>
      </c>
      <c r="E246">
        <v>182770</v>
      </c>
      <c r="F246">
        <v>161500</v>
      </c>
      <c r="G246" s="64"/>
      <c r="H246" s="64"/>
      <c r="I246" s="64"/>
      <c r="J246" s="64"/>
      <c r="K246" s="64"/>
    </row>
    <row r="247" spans="1:12" x14ac:dyDescent="0.2">
      <c r="B247" t="s">
        <v>276</v>
      </c>
      <c r="C247">
        <v>486300</v>
      </c>
      <c r="D247">
        <v>431810</v>
      </c>
      <c r="E247">
        <v>399150</v>
      </c>
      <c r="F247">
        <v>353100</v>
      </c>
      <c r="G247" s="64"/>
      <c r="H247" s="64"/>
      <c r="I247" s="64"/>
      <c r="J247" s="64"/>
      <c r="K247" s="64"/>
    </row>
    <row r="248" spans="1:12" x14ac:dyDescent="0.2">
      <c r="B248" t="s">
        <v>277</v>
      </c>
      <c r="C248">
        <v>302790</v>
      </c>
      <c r="D248">
        <v>346850</v>
      </c>
      <c r="E248">
        <v>377280</v>
      </c>
      <c r="F248">
        <v>334640</v>
      </c>
      <c r="G248" s="64"/>
      <c r="H248" s="64"/>
      <c r="I248" s="64"/>
      <c r="J248" s="64"/>
      <c r="K248" s="64"/>
    </row>
    <row r="249" spans="1:12" x14ac:dyDescent="0.2">
      <c r="B249" t="s">
        <v>278</v>
      </c>
      <c r="C249">
        <v>126400</v>
      </c>
      <c r="D249">
        <v>137650</v>
      </c>
      <c r="E249">
        <v>164910</v>
      </c>
      <c r="F249">
        <v>178480</v>
      </c>
      <c r="G249" s="64"/>
      <c r="H249" s="64"/>
      <c r="I249" s="64"/>
      <c r="J249" s="64"/>
      <c r="K249" s="64"/>
    </row>
    <row r="250" spans="1:12" x14ac:dyDescent="0.2">
      <c r="A250" t="s">
        <v>31</v>
      </c>
      <c r="B250" t="s">
        <v>266</v>
      </c>
      <c r="C250">
        <v>305270</v>
      </c>
      <c r="D250">
        <v>264420</v>
      </c>
      <c r="E250">
        <v>258350</v>
      </c>
      <c r="F250">
        <v>290230</v>
      </c>
      <c r="G250" s="64"/>
      <c r="H250" s="64"/>
      <c r="I250" s="64"/>
      <c r="J250" s="64"/>
      <c r="K250" s="68"/>
      <c r="L250" s="68"/>
    </row>
    <row r="251" spans="1:12" x14ac:dyDescent="0.2">
      <c r="B251" t="s">
        <v>272</v>
      </c>
      <c r="C251">
        <v>580</v>
      </c>
      <c r="D251">
        <v>450</v>
      </c>
      <c r="E251">
        <v>380</v>
      </c>
      <c r="F251">
        <v>890</v>
      </c>
      <c r="G251" s="64"/>
      <c r="H251" s="64"/>
      <c r="I251" s="64"/>
      <c r="J251" s="64"/>
      <c r="K251" s="64"/>
    </row>
    <row r="252" spans="1:12" x14ac:dyDescent="0.2">
      <c r="B252" t="s">
        <v>273</v>
      </c>
      <c r="C252">
        <v>7280</v>
      </c>
      <c r="D252">
        <v>6060</v>
      </c>
      <c r="E252">
        <v>4540</v>
      </c>
      <c r="F252">
        <v>8140</v>
      </c>
      <c r="G252" s="64"/>
      <c r="H252" s="64"/>
      <c r="I252" s="64"/>
      <c r="J252" s="64"/>
      <c r="K252" s="64"/>
    </row>
    <row r="253" spans="1:12" x14ac:dyDescent="0.2">
      <c r="B253" t="s">
        <v>274</v>
      </c>
      <c r="C253" t="s">
        <v>55</v>
      </c>
      <c r="D253" t="s">
        <v>55</v>
      </c>
      <c r="E253">
        <v>5970</v>
      </c>
      <c r="F253">
        <v>9460</v>
      </c>
      <c r="G253" s="64"/>
      <c r="H253" s="64"/>
      <c r="I253" s="64"/>
      <c r="J253" s="64"/>
      <c r="K253" s="64"/>
    </row>
    <row r="254" spans="1:12" x14ac:dyDescent="0.2">
      <c r="B254" t="s">
        <v>281</v>
      </c>
      <c r="C254">
        <v>25080</v>
      </c>
      <c r="D254">
        <v>19130</v>
      </c>
      <c r="E254" t="s">
        <v>55</v>
      </c>
      <c r="F254" t="s">
        <v>55</v>
      </c>
      <c r="G254" s="64"/>
      <c r="H254" s="64"/>
      <c r="I254" s="64"/>
      <c r="J254" s="64"/>
      <c r="K254" s="64"/>
    </row>
    <row r="255" spans="1:12" x14ac:dyDescent="0.2">
      <c r="B255" t="s">
        <v>275</v>
      </c>
      <c r="C255" t="s">
        <v>55</v>
      </c>
      <c r="D255" t="s">
        <v>55</v>
      </c>
      <c r="E255">
        <v>10520</v>
      </c>
      <c r="F255">
        <v>14910</v>
      </c>
      <c r="G255" s="64"/>
      <c r="H255" s="64"/>
      <c r="I255" s="64"/>
      <c r="J255" s="64"/>
      <c r="K255" s="64"/>
    </row>
    <row r="256" spans="1:12" x14ac:dyDescent="0.2">
      <c r="B256" t="s">
        <v>276</v>
      </c>
      <c r="C256">
        <v>54440</v>
      </c>
      <c r="D256">
        <v>44020</v>
      </c>
      <c r="E256">
        <v>40220</v>
      </c>
      <c r="F256">
        <v>43160</v>
      </c>
      <c r="G256" s="64"/>
      <c r="H256" s="64"/>
      <c r="I256" s="64"/>
      <c r="J256" s="64"/>
      <c r="K256" s="64"/>
    </row>
    <row r="257" spans="1:12" x14ac:dyDescent="0.2">
      <c r="B257" t="s">
        <v>277</v>
      </c>
      <c r="C257">
        <v>75960</v>
      </c>
      <c r="D257">
        <v>62410</v>
      </c>
      <c r="E257">
        <v>62370</v>
      </c>
      <c r="F257">
        <v>67730</v>
      </c>
      <c r="G257" s="64"/>
      <c r="H257" s="64"/>
      <c r="I257" s="64"/>
      <c r="J257" s="64"/>
      <c r="K257" s="64"/>
    </row>
    <row r="258" spans="1:12" x14ac:dyDescent="0.2">
      <c r="B258" t="s">
        <v>278</v>
      </c>
      <c r="C258">
        <v>141940</v>
      </c>
      <c r="D258">
        <v>132350</v>
      </c>
      <c r="E258">
        <v>134370</v>
      </c>
      <c r="F258">
        <v>145950</v>
      </c>
      <c r="G258" s="64"/>
      <c r="H258" s="64"/>
      <c r="I258" s="64"/>
      <c r="J258" s="64"/>
      <c r="K258" s="64"/>
    </row>
    <row r="259" spans="1:12" x14ac:dyDescent="0.2">
      <c r="A259" t="s">
        <v>12</v>
      </c>
      <c r="B259" t="s">
        <v>266</v>
      </c>
      <c r="C259">
        <v>3859040</v>
      </c>
      <c r="D259">
        <v>3629660</v>
      </c>
      <c r="E259">
        <v>3419230</v>
      </c>
      <c r="F259">
        <v>2887070</v>
      </c>
      <c r="G259" s="64"/>
      <c r="H259" s="64"/>
      <c r="I259" s="64"/>
      <c r="J259" s="64"/>
      <c r="K259" s="68"/>
      <c r="L259" s="68"/>
    </row>
    <row r="260" spans="1:12" x14ac:dyDescent="0.2">
      <c r="B260" t="s">
        <v>272</v>
      </c>
      <c r="C260">
        <v>33290</v>
      </c>
      <c r="D260">
        <v>13700</v>
      </c>
      <c r="E260">
        <v>7280</v>
      </c>
      <c r="F260">
        <v>24030</v>
      </c>
      <c r="G260" s="64"/>
      <c r="H260" s="64"/>
      <c r="I260" s="64"/>
      <c r="J260" s="64"/>
      <c r="K260" s="64"/>
    </row>
    <row r="261" spans="1:12" x14ac:dyDescent="0.2">
      <c r="B261" t="s">
        <v>273</v>
      </c>
      <c r="C261">
        <v>247150</v>
      </c>
      <c r="D261">
        <v>151070</v>
      </c>
      <c r="E261">
        <v>98310</v>
      </c>
      <c r="F261">
        <v>142540</v>
      </c>
      <c r="G261" s="64"/>
      <c r="H261" s="64"/>
      <c r="I261" s="64"/>
      <c r="J261" s="64"/>
      <c r="K261" s="64"/>
    </row>
    <row r="262" spans="1:12" x14ac:dyDescent="0.2">
      <c r="B262" t="s">
        <v>274</v>
      </c>
      <c r="C262" t="s">
        <v>55</v>
      </c>
      <c r="D262" t="s">
        <v>55</v>
      </c>
      <c r="E262">
        <v>149320</v>
      </c>
      <c r="F262">
        <v>125920</v>
      </c>
      <c r="G262" s="64"/>
      <c r="H262" s="64"/>
      <c r="I262" s="64"/>
      <c r="J262" s="64"/>
      <c r="K262" s="64"/>
    </row>
    <row r="263" spans="1:12" x14ac:dyDescent="0.2">
      <c r="B263" t="s">
        <v>281</v>
      </c>
      <c r="C263">
        <v>609610</v>
      </c>
      <c r="D263">
        <v>506810</v>
      </c>
      <c r="E263" t="s">
        <v>55</v>
      </c>
      <c r="F263" t="s">
        <v>55</v>
      </c>
      <c r="G263" s="64"/>
      <c r="H263" s="64"/>
      <c r="I263" s="64"/>
      <c r="J263" s="64"/>
      <c r="K263" s="64"/>
    </row>
    <row r="264" spans="1:12" x14ac:dyDescent="0.2">
      <c r="B264" t="s">
        <v>275</v>
      </c>
      <c r="C264" t="s">
        <v>55</v>
      </c>
      <c r="D264" t="s">
        <v>55</v>
      </c>
      <c r="E264">
        <v>250530</v>
      </c>
      <c r="F264">
        <v>229540</v>
      </c>
      <c r="G264" s="64"/>
      <c r="H264" s="64"/>
      <c r="I264" s="64"/>
      <c r="J264" s="64"/>
      <c r="K264" s="64"/>
    </row>
    <row r="265" spans="1:12" x14ac:dyDescent="0.2">
      <c r="B265" t="s">
        <v>276</v>
      </c>
      <c r="C265">
        <v>636370</v>
      </c>
      <c r="D265">
        <v>617070</v>
      </c>
      <c r="E265">
        <v>632780</v>
      </c>
      <c r="F265">
        <v>648140</v>
      </c>
      <c r="G265" s="64"/>
      <c r="H265" s="64"/>
      <c r="I265" s="64"/>
      <c r="J265" s="64"/>
      <c r="K265" s="64"/>
    </row>
    <row r="266" spans="1:12" x14ac:dyDescent="0.2">
      <c r="B266" t="s">
        <v>277</v>
      </c>
      <c r="C266">
        <v>868910</v>
      </c>
      <c r="D266">
        <v>853300</v>
      </c>
      <c r="E266">
        <v>765450</v>
      </c>
      <c r="F266">
        <v>572300</v>
      </c>
      <c r="G266" s="64"/>
      <c r="H266" s="64"/>
      <c r="I266" s="64"/>
      <c r="J266" s="64"/>
      <c r="K266" s="64"/>
    </row>
    <row r="267" spans="1:12" x14ac:dyDescent="0.2">
      <c r="B267" t="s">
        <v>278</v>
      </c>
      <c r="C267">
        <v>1463720</v>
      </c>
      <c r="D267">
        <v>1487710</v>
      </c>
      <c r="E267">
        <v>1515570</v>
      </c>
      <c r="F267">
        <v>1144600</v>
      </c>
      <c r="G267" s="64"/>
      <c r="H267" s="64"/>
      <c r="I267" s="64"/>
      <c r="J267" s="64"/>
      <c r="K267" s="64"/>
    </row>
    <row r="268" spans="1:12" x14ac:dyDescent="0.2">
      <c r="A268" t="s">
        <v>11</v>
      </c>
      <c r="B268" t="s">
        <v>266</v>
      </c>
      <c r="C268">
        <v>74650</v>
      </c>
      <c r="D268">
        <v>72380</v>
      </c>
      <c r="E268">
        <v>69900</v>
      </c>
      <c r="F268">
        <v>72470</v>
      </c>
      <c r="G268" s="64"/>
      <c r="H268" s="64"/>
      <c r="I268" s="64"/>
      <c r="J268" s="64"/>
      <c r="K268" s="68"/>
      <c r="L268" s="68"/>
    </row>
    <row r="269" spans="1:12" x14ac:dyDescent="0.2">
      <c r="B269" t="s">
        <v>272</v>
      </c>
      <c r="C269">
        <v>300</v>
      </c>
      <c r="D269">
        <v>350</v>
      </c>
      <c r="E269">
        <v>380</v>
      </c>
      <c r="F269">
        <v>320</v>
      </c>
      <c r="G269" s="64"/>
      <c r="H269" s="64"/>
      <c r="I269" s="64"/>
      <c r="J269" s="64"/>
      <c r="K269" s="64"/>
    </row>
    <row r="270" spans="1:12" x14ac:dyDescent="0.2">
      <c r="B270" t="s">
        <v>273</v>
      </c>
      <c r="C270">
        <v>2930</v>
      </c>
      <c r="D270">
        <v>3120</v>
      </c>
      <c r="E270">
        <v>2850</v>
      </c>
      <c r="F270">
        <v>3040</v>
      </c>
      <c r="G270" s="64"/>
      <c r="H270" s="64"/>
      <c r="I270" s="64"/>
      <c r="J270" s="64"/>
      <c r="K270" s="64"/>
    </row>
    <row r="271" spans="1:12" x14ac:dyDescent="0.2">
      <c r="B271" t="s">
        <v>274</v>
      </c>
      <c r="C271" t="s">
        <v>55</v>
      </c>
      <c r="D271" t="s">
        <v>55</v>
      </c>
      <c r="E271">
        <v>3160</v>
      </c>
      <c r="F271">
        <v>2960</v>
      </c>
      <c r="G271" s="64"/>
      <c r="H271" s="64"/>
      <c r="I271" s="64"/>
      <c r="J271" s="64"/>
      <c r="K271" s="64"/>
    </row>
    <row r="272" spans="1:12" x14ac:dyDescent="0.2">
      <c r="B272" t="s">
        <v>281</v>
      </c>
      <c r="C272">
        <v>10440</v>
      </c>
      <c r="D272">
        <v>10390</v>
      </c>
      <c r="E272" t="s">
        <v>55</v>
      </c>
      <c r="F272" t="s">
        <v>55</v>
      </c>
      <c r="G272" s="64"/>
      <c r="H272" s="64"/>
      <c r="I272" s="64"/>
      <c r="J272" s="64"/>
      <c r="K272" s="64"/>
    </row>
    <row r="273" spans="1:12" x14ac:dyDescent="0.2">
      <c r="B273" t="s">
        <v>275</v>
      </c>
      <c r="C273" t="s">
        <v>55</v>
      </c>
      <c r="D273" t="s">
        <v>55</v>
      </c>
      <c r="E273">
        <v>5350</v>
      </c>
      <c r="F273">
        <v>4390</v>
      </c>
      <c r="G273" s="64"/>
      <c r="H273" s="64"/>
      <c r="I273" s="64"/>
      <c r="J273" s="64"/>
      <c r="K273" s="64"/>
    </row>
    <row r="274" spans="1:12" x14ac:dyDescent="0.2">
      <c r="B274" t="s">
        <v>276</v>
      </c>
      <c r="C274">
        <v>18710</v>
      </c>
      <c r="D274">
        <v>19130</v>
      </c>
      <c r="E274">
        <v>18080</v>
      </c>
      <c r="F274">
        <v>14440</v>
      </c>
      <c r="G274" s="64"/>
      <c r="H274" s="64"/>
      <c r="I274" s="64"/>
      <c r="J274" s="64"/>
      <c r="K274" s="64"/>
    </row>
    <row r="275" spans="1:12" x14ac:dyDescent="0.2">
      <c r="B275" t="s">
        <v>277</v>
      </c>
      <c r="C275">
        <v>19560</v>
      </c>
      <c r="D275">
        <v>21090</v>
      </c>
      <c r="E275">
        <v>20140</v>
      </c>
      <c r="F275">
        <v>19690</v>
      </c>
      <c r="G275" s="64"/>
      <c r="H275" s="64"/>
      <c r="I275" s="64"/>
      <c r="J275" s="64"/>
      <c r="K275" s="64"/>
    </row>
    <row r="276" spans="1:12" x14ac:dyDescent="0.2">
      <c r="B276" t="s">
        <v>278</v>
      </c>
      <c r="C276">
        <v>22700</v>
      </c>
      <c r="D276">
        <v>18300</v>
      </c>
      <c r="E276">
        <v>19930</v>
      </c>
      <c r="F276">
        <v>27640</v>
      </c>
      <c r="G276" s="64"/>
      <c r="H276" s="64"/>
      <c r="I276" s="64"/>
      <c r="J276" s="64"/>
      <c r="K276" s="64"/>
    </row>
    <row r="277" spans="1:12" x14ac:dyDescent="0.2">
      <c r="A277" t="s">
        <v>8</v>
      </c>
      <c r="B277" t="s">
        <v>266</v>
      </c>
      <c r="C277">
        <v>24460</v>
      </c>
      <c r="D277">
        <v>23570</v>
      </c>
      <c r="E277">
        <v>25660</v>
      </c>
      <c r="F277">
        <v>19630</v>
      </c>
      <c r="G277" s="64"/>
      <c r="H277" s="64"/>
      <c r="I277" s="64"/>
      <c r="J277" s="64"/>
      <c r="K277" s="68"/>
      <c r="L277" s="68"/>
    </row>
    <row r="278" spans="1:12" x14ac:dyDescent="0.2">
      <c r="B278" t="s">
        <v>272</v>
      </c>
      <c r="C278">
        <v>170</v>
      </c>
      <c r="D278">
        <v>240</v>
      </c>
      <c r="E278">
        <v>510</v>
      </c>
      <c r="F278">
        <v>280</v>
      </c>
      <c r="G278" s="64"/>
      <c r="H278" s="64"/>
      <c r="I278" s="64"/>
      <c r="J278" s="64"/>
      <c r="K278" s="64"/>
    </row>
    <row r="279" spans="1:12" x14ac:dyDescent="0.2">
      <c r="B279" t="s">
        <v>273</v>
      </c>
      <c r="C279">
        <v>1560</v>
      </c>
      <c r="D279">
        <v>1670</v>
      </c>
      <c r="E279">
        <v>2330</v>
      </c>
      <c r="F279">
        <v>1890</v>
      </c>
      <c r="G279" s="64"/>
      <c r="H279" s="64"/>
      <c r="I279" s="64"/>
      <c r="J279" s="64"/>
      <c r="K279" s="64"/>
    </row>
    <row r="280" spans="1:12" x14ac:dyDescent="0.2">
      <c r="B280" t="s">
        <v>274</v>
      </c>
      <c r="C280" t="s">
        <v>55</v>
      </c>
      <c r="D280" t="s">
        <v>55</v>
      </c>
      <c r="E280">
        <v>2030</v>
      </c>
      <c r="F280">
        <v>1670</v>
      </c>
      <c r="G280" s="64"/>
      <c r="H280" s="64"/>
      <c r="I280" s="64"/>
      <c r="J280" s="64"/>
      <c r="K280" s="64"/>
    </row>
    <row r="281" spans="1:12" x14ac:dyDescent="0.2">
      <c r="B281" t="s">
        <v>281</v>
      </c>
      <c r="C281">
        <v>3640</v>
      </c>
      <c r="D281">
        <v>3640</v>
      </c>
      <c r="E281" t="s">
        <v>55</v>
      </c>
      <c r="F281" t="s">
        <v>55</v>
      </c>
      <c r="G281" s="64"/>
      <c r="H281" s="64"/>
      <c r="I281" s="64"/>
      <c r="J281" s="64"/>
      <c r="K281" s="64"/>
    </row>
    <row r="282" spans="1:12" x14ac:dyDescent="0.2">
      <c r="B282" t="s">
        <v>275</v>
      </c>
      <c r="C282" t="s">
        <v>55</v>
      </c>
      <c r="D282" t="s">
        <v>55</v>
      </c>
      <c r="E282">
        <v>2780</v>
      </c>
      <c r="F282">
        <v>2070</v>
      </c>
      <c r="G282" s="64"/>
      <c r="H282" s="64"/>
      <c r="I282" s="64"/>
      <c r="J282" s="64"/>
      <c r="K282" s="64"/>
    </row>
    <row r="283" spans="1:12" x14ac:dyDescent="0.2">
      <c r="B283" t="s">
        <v>276</v>
      </c>
      <c r="C283">
        <v>6610</v>
      </c>
      <c r="D283">
        <v>5860</v>
      </c>
      <c r="E283">
        <v>6020</v>
      </c>
      <c r="F283">
        <v>4610</v>
      </c>
      <c r="G283" s="64"/>
      <c r="H283" s="64"/>
      <c r="I283" s="64"/>
      <c r="J283" s="64"/>
      <c r="K283" s="64"/>
    </row>
    <row r="284" spans="1:12" x14ac:dyDescent="0.2">
      <c r="B284" t="s">
        <v>277</v>
      </c>
      <c r="C284">
        <v>6920</v>
      </c>
      <c r="D284">
        <v>7060</v>
      </c>
      <c r="E284">
        <v>6760</v>
      </c>
      <c r="F284">
        <v>5030</v>
      </c>
      <c r="G284" s="64"/>
      <c r="H284" s="64"/>
      <c r="I284" s="64"/>
      <c r="J284" s="64"/>
      <c r="K284" s="64"/>
    </row>
    <row r="285" spans="1:12" x14ac:dyDescent="0.2">
      <c r="B285" t="s">
        <v>278</v>
      </c>
      <c r="C285">
        <v>5560</v>
      </c>
      <c r="D285">
        <v>5100</v>
      </c>
      <c r="E285">
        <v>5220</v>
      </c>
      <c r="F285">
        <v>4090</v>
      </c>
      <c r="G285" s="64"/>
      <c r="H285" s="64"/>
      <c r="I285" s="64"/>
      <c r="J285" s="64"/>
      <c r="K285" s="64"/>
    </row>
    <row r="286" spans="1:12" x14ac:dyDescent="0.2">
      <c r="A286" t="s">
        <v>30</v>
      </c>
      <c r="B286" t="s">
        <v>266</v>
      </c>
      <c r="C286">
        <v>63870</v>
      </c>
      <c r="D286">
        <v>54400</v>
      </c>
      <c r="E286">
        <v>49710</v>
      </c>
      <c r="F286">
        <v>45630</v>
      </c>
      <c r="G286" s="64"/>
      <c r="H286" s="64"/>
      <c r="I286" s="64"/>
      <c r="J286" s="64"/>
      <c r="K286" s="68"/>
      <c r="L286" s="68"/>
    </row>
    <row r="287" spans="1:12" x14ac:dyDescent="0.2">
      <c r="B287" t="s">
        <v>272</v>
      </c>
      <c r="C287">
        <v>350</v>
      </c>
      <c r="D287">
        <v>440</v>
      </c>
      <c r="E287">
        <v>550</v>
      </c>
      <c r="F287">
        <v>350</v>
      </c>
      <c r="G287" s="64"/>
      <c r="H287" s="64"/>
      <c r="I287" s="64"/>
      <c r="J287" s="64"/>
      <c r="K287" s="64"/>
    </row>
    <row r="288" spans="1:12" x14ac:dyDescent="0.2">
      <c r="B288" t="s">
        <v>273</v>
      </c>
      <c r="C288">
        <v>5110</v>
      </c>
      <c r="D288">
        <v>4190</v>
      </c>
      <c r="E288">
        <v>1360</v>
      </c>
      <c r="F288">
        <v>3510</v>
      </c>
      <c r="G288" s="64"/>
      <c r="H288" s="64"/>
      <c r="I288" s="64"/>
      <c r="J288" s="64"/>
      <c r="K288" s="64"/>
    </row>
    <row r="289" spans="1:12" x14ac:dyDescent="0.2">
      <c r="B289" t="s">
        <v>274</v>
      </c>
      <c r="C289" t="s">
        <v>55</v>
      </c>
      <c r="D289" t="s">
        <v>55</v>
      </c>
      <c r="E289">
        <v>2470</v>
      </c>
      <c r="F289">
        <v>3750</v>
      </c>
      <c r="G289" s="64"/>
      <c r="H289" s="64"/>
      <c r="I289" s="64"/>
      <c r="J289" s="64"/>
      <c r="K289" s="64"/>
    </row>
    <row r="290" spans="1:12" x14ac:dyDescent="0.2">
      <c r="B290" t="s">
        <v>281</v>
      </c>
      <c r="C290">
        <v>12910</v>
      </c>
      <c r="D290">
        <v>11990</v>
      </c>
      <c r="E290" t="s">
        <v>55</v>
      </c>
      <c r="F290" t="s">
        <v>55</v>
      </c>
      <c r="G290" s="64"/>
      <c r="H290" s="64"/>
      <c r="I290" s="64"/>
      <c r="J290" s="64"/>
      <c r="K290" s="64"/>
    </row>
    <row r="291" spans="1:12" x14ac:dyDescent="0.2">
      <c r="B291" t="s">
        <v>275</v>
      </c>
      <c r="C291" t="s">
        <v>55</v>
      </c>
      <c r="D291" t="s">
        <v>55</v>
      </c>
      <c r="E291">
        <v>15670</v>
      </c>
      <c r="F291">
        <v>4540</v>
      </c>
      <c r="G291" s="64"/>
      <c r="H291" s="64"/>
      <c r="I291" s="64"/>
      <c r="J291" s="64"/>
      <c r="K291" s="64"/>
    </row>
    <row r="292" spans="1:12" x14ac:dyDescent="0.2">
      <c r="B292" t="s">
        <v>276</v>
      </c>
      <c r="C292">
        <v>20330</v>
      </c>
      <c r="D292">
        <v>16400</v>
      </c>
      <c r="E292">
        <v>13080</v>
      </c>
      <c r="F292">
        <v>11950</v>
      </c>
      <c r="G292" s="64"/>
      <c r="H292" s="64"/>
      <c r="I292" s="64"/>
      <c r="J292" s="64"/>
      <c r="K292" s="64"/>
    </row>
    <row r="293" spans="1:12" x14ac:dyDescent="0.2">
      <c r="B293" t="s">
        <v>277</v>
      </c>
      <c r="C293">
        <v>19580</v>
      </c>
      <c r="D293">
        <v>15860</v>
      </c>
      <c r="E293">
        <v>11790</v>
      </c>
      <c r="F293">
        <v>13590</v>
      </c>
      <c r="G293" s="64"/>
      <c r="H293" s="64"/>
      <c r="I293" s="64"/>
      <c r="J293" s="64"/>
      <c r="K293" s="64"/>
    </row>
    <row r="294" spans="1:12" x14ac:dyDescent="0.2">
      <c r="B294" t="s">
        <v>278</v>
      </c>
      <c r="C294">
        <v>5590</v>
      </c>
      <c r="D294">
        <v>5530</v>
      </c>
      <c r="E294">
        <v>4800</v>
      </c>
      <c r="F294">
        <v>7940</v>
      </c>
      <c r="G294" s="64"/>
      <c r="H294" s="64"/>
      <c r="I294" s="64"/>
      <c r="J294" s="64"/>
      <c r="K294" s="64"/>
    </row>
    <row r="295" spans="1:12" x14ac:dyDescent="0.2">
      <c r="A295" t="s">
        <v>29</v>
      </c>
      <c r="B295" t="s">
        <v>266</v>
      </c>
      <c r="C295">
        <v>71090</v>
      </c>
      <c r="D295">
        <v>67150</v>
      </c>
      <c r="E295">
        <v>62940</v>
      </c>
      <c r="F295">
        <v>58790</v>
      </c>
      <c r="G295" s="64"/>
      <c r="H295" s="64"/>
      <c r="I295" s="64"/>
      <c r="J295" s="64"/>
      <c r="K295" s="68"/>
      <c r="L295" s="68"/>
    </row>
    <row r="296" spans="1:12" x14ac:dyDescent="0.2">
      <c r="B296" t="s">
        <v>272</v>
      </c>
      <c r="C296">
        <v>230</v>
      </c>
      <c r="D296">
        <v>220</v>
      </c>
      <c r="E296">
        <v>280</v>
      </c>
      <c r="F296">
        <v>310</v>
      </c>
      <c r="G296" s="64"/>
      <c r="H296" s="64"/>
      <c r="I296" s="64"/>
      <c r="J296" s="64"/>
      <c r="K296" s="64"/>
    </row>
    <row r="297" spans="1:12" x14ac:dyDescent="0.2">
      <c r="B297" t="s">
        <v>273</v>
      </c>
      <c r="C297">
        <v>3020</v>
      </c>
      <c r="D297">
        <v>2710</v>
      </c>
      <c r="E297">
        <v>3060</v>
      </c>
      <c r="F297">
        <v>3300</v>
      </c>
      <c r="G297" s="64"/>
      <c r="H297" s="64"/>
      <c r="I297" s="64"/>
      <c r="J297" s="64"/>
      <c r="K297" s="64"/>
    </row>
    <row r="298" spans="1:12" x14ac:dyDescent="0.2">
      <c r="B298" t="s">
        <v>274</v>
      </c>
      <c r="C298" t="s">
        <v>55</v>
      </c>
      <c r="D298" t="s">
        <v>55</v>
      </c>
      <c r="E298">
        <v>3020</v>
      </c>
      <c r="F298">
        <v>2910</v>
      </c>
      <c r="G298" s="64"/>
      <c r="H298" s="64"/>
      <c r="I298" s="64"/>
      <c r="J298" s="64"/>
      <c r="K298" s="64"/>
    </row>
    <row r="299" spans="1:12" x14ac:dyDescent="0.2">
      <c r="B299" t="s">
        <v>281</v>
      </c>
      <c r="C299">
        <v>9850</v>
      </c>
      <c r="D299">
        <v>8580</v>
      </c>
      <c r="E299" t="s">
        <v>55</v>
      </c>
      <c r="F299" t="s">
        <v>55</v>
      </c>
      <c r="G299" s="64"/>
      <c r="H299" s="64"/>
      <c r="I299" s="64"/>
      <c r="J299" s="64"/>
      <c r="K299" s="64"/>
    </row>
    <row r="300" spans="1:12" x14ac:dyDescent="0.2">
      <c r="B300" t="s">
        <v>275</v>
      </c>
      <c r="C300" t="s">
        <v>55</v>
      </c>
      <c r="D300" t="s">
        <v>55</v>
      </c>
      <c r="E300">
        <v>4380</v>
      </c>
      <c r="F300">
        <v>3960</v>
      </c>
      <c r="G300" s="64"/>
      <c r="H300" s="64"/>
      <c r="I300" s="64"/>
      <c r="J300" s="64"/>
      <c r="K300" s="64"/>
    </row>
    <row r="301" spans="1:12" x14ac:dyDescent="0.2">
      <c r="B301" t="s">
        <v>276</v>
      </c>
      <c r="C301">
        <v>18230</v>
      </c>
      <c r="D301">
        <v>16680</v>
      </c>
      <c r="E301">
        <v>14240</v>
      </c>
      <c r="F301">
        <v>11950</v>
      </c>
      <c r="G301" s="64"/>
      <c r="H301" s="64"/>
      <c r="I301" s="64"/>
      <c r="J301" s="64"/>
      <c r="K301" s="64"/>
    </row>
    <row r="302" spans="1:12" x14ac:dyDescent="0.2">
      <c r="B302" t="s">
        <v>277</v>
      </c>
      <c r="C302">
        <v>20640</v>
      </c>
      <c r="D302">
        <v>18810</v>
      </c>
      <c r="E302">
        <v>17390</v>
      </c>
      <c r="F302">
        <v>16030</v>
      </c>
      <c r="G302" s="64"/>
      <c r="H302" s="64"/>
      <c r="I302" s="64"/>
      <c r="J302" s="64"/>
      <c r="K302" s="64"/>
    </row>
    <row r="303" spans="1:12" x14ac:dyDescent="0.2">
      <c r="B303" t="s">
        <v>278</v>
      </c>
      <c r="C303">
        <v>19120</v>
      </c>
      <c r="D303">
        <v>20150</v>
      </c>
      <c r="E303">
        <v>20560</v>
      </c>
      <c r="F303">
        <v>20340</v>
      </c>
      <c r="G303" s="64"/>
      <c r="H303" s="64"/>
      <c r="I303" s="64"/>
      <c r="J303" s="64"/>
      <c r="K303" s="64"/>
    </row>
  </sheetData>
  <mergeCells count="4">
    <mergeCell ref="Q24:AS24"/>
    <mergeCell ref="AU11:AX12"/>
    <mergeCell ref="A23:F23"/>
    <mergeCell ref="G59:J59"/>
  </mergeCells>
  <phoneticPr fontId="15" type="noConversion"/>
  <conditionalFormatting sqref="A61:A303">
    <cfRule type="duplicateValues" dxfId="16" priority="1"/>
  </conditionalFormatting>
  <pageMargins left="0.7" right="0.7" top="0.75" bottom="0.75" header="0.3" footer="0.3"/>
  <ignoredErrors>
    <ignoredError sqref="E29:F29" formula="1"/>
    <ignoredError sqref="R26 S26:AS26" formulaRange="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D5EAB-4365-6146-BD83-E563061148BE}">
  <dimension ref="A1:AI33"/>
  <sheetViews>
    <sheetView topLeftCell="A94" workbookViewId="0">
      <selection activeCell="D38" sqref="D38"/>
    </sheetView>
  </sheetViews>
  <sheetFormatPr baseColWidth="10" defaultRowHeight="16" x14ac:dyDescent="0.2"/>
  <cols>
    <col min="1" max="1" width="67.5" customWidth="1"/>
    <col min="3" max="3" width="13.6640625" customWidth="1"/>
    <col min="4" max="4" width="34.33203125" customWidth="1"/>
    <col min="5" max="5" width="36.5" customWidth="1"/>
    <col min="6" max="6" width="35.6640625" customWidth="1"/>
  </cols>
  <sheetData>
    <row r="1" spans="1:35" x14ac:dyDescent="0.2">
      <c r="A1" t="s">
        <v>338</v>
      </c>
    </row>
    <row r="2" spans="1:35" x14ac:dyDescent="0.2">
      <c r="A2" t="s">
        <v>136</v>
      </c>
      <c r="B2" t="s">
        <v>339</v>
      </c>
    </row>
    <row r="3" spans="1:35" x14ac:dyDescent="0.2">
      <c r="A3" t="s">
        <v>134</v>
      </c>
      <c r="B3" t="s">
        <v>328</v>
      </c>
    </row>
    <row r="5" spans="1:35" x14ac:dyDescent="0.2">
      <c r="A5" t="s">
        <v>132</v>
      </c>
      <c r="C5" t="s">
        <v>131</v>
      </c>
    </row>
    <row r="6" spans="1:35" x14ac:dyDescent="0.2">
      <c r="A6" t="s">
        <v>329</v>
      </c>
      <c r="C6" t="s">
        <v>266</v>
      </c>
    </row>
    <row r="7" spans="1:35" x14ac:dyDescent="0.2">
      <c r="A7" t="s">
        <v>330</v>
      </c>
      <c r="C7" t="s">
        <v>266</v>
      </c>
    </row>
    <row r="8" spans="1:35" x14ac:dyDescent="0.2">
      <c r="A8" t="s">
        <v>267</v>
      </c>
      <c r="C8" t="s">
        <v>266</v>
      </c>
    </row>
    <row r="9" spans="1:35" x14ac:dyDescent="0.2">
      <c r="A9" t="s">
        <v>265</v>
      </c>
      <c r="C9" t="s">
        <v>266</v>
      </c>
    </row>
    <row r="10" spans="1:35" x14ac:dyDescent="0.2">
      <c r="A10" t="s">
        <v>130</v>
      </c>
      <c r="C10" t="s">
        <v>331</v>
      </c>
    </row>
    <row r="12" spans="1:35" x14ac:dyDescent="0.2">
      <c r="A12" t="s">
        <v>76</v>
      </c>
      <c r="B12" t="s">
        <v>76</v>
      </c>
      <c r="C12" t="s">
        <v>242</v>
      </c>
      <c r="D12" t="s">
        <v>43</v>
      </c>
      <c r="E12" t="s">
        <v>74</v>
      </c>
      <c r="F12" t="s">
        <v>246</v>
      </c>
      <c r="G12" t="s">
        <v>42</v>
      </c>
      <c r="H12" t="s">
        <v>22</v>
      </c>
      <c r="I12" t="s">
        <v>21</v>
      </c>
      <c r="J12" t="s">
        <v>41</v>
      </c>
      <c r="K12" t="s">
        <v>40</v>
      </c>
      <c r="L12" t="s">
        <v>20</v>
      </c>
      <c r="M12" t="s">
        <v>39</v>
      </c>
      <c r="N12" t="s">
        <v>38</v>
      </c>
      <c r="O12" s="52" t="s">
        <v>37</v>
      </c>
      <c r="P12" t="s">
        <v>36</v>
      </c>
      <c r="Q12" t="s">
        <v>19</v>
      </c>
      <c r="R12" t="s">
        <v>35</v>
      </c>
      <c r="S12" t="s">
        <v>18</v>
      </c>
      <c r="T12" t="s">
        <v>17</v>
      </c>
      <c r="U12" s="52" t="s">
        <v>16</v>
      </c>
      <c r="V12" t="s">
        <v>34</v>
      </c>
      <c r="W12" t="s">
        <v>15</v>
      </c>
      <c r="X12" t="s">
        <v>14</v>
      </c>
      <c r="Y12" t="s">
        <v>33</v>
      </c>
      <c r="Z12" t="s">
        <v>32</v>
      </c>
      <c r="AA12" t="s">
        <v>13</v>
      </c>
      <c r="AB12" t="s">
        <v>31</v>
      </c>
      <c r="AC12" t="s">
        <v>12</v>
      </c>
      <c r="AD12" s="52" t="s">
        <v>11</v>
      </c>
      <c r="AE12" t="s">
        <v>8</v>
      </c>
      <c r="AF12" t="s">
        <v>30</v>
      </c>
      <c r="AG12" t="s">
        <v>29</v>
      </c>
      <c r="AH12" t="s">
        <v>64</v>
      </c>
      <c r="AI12" t="s">
        <v>6</v>
      </c>
    </row>
    <row r="13" spans="1:35" x14ac:dyDescent="0.2">
      <c r="A13" t="s">
        <v>332</v>
      </c>
      <c r="B13" t="s">
        <v>126</v>
      </c>
      <c r="C13" t="s">
        <v>6</v>
      </c>
      <c r="D13" t="s">
        <v>6</v>
      </c>
      <c r="E13" t="s">
        <v>6</v>
      </c>
      <c r="F13" t="s">
        <v>6</v>
      </c>
      <c r="G13" t="s">
        <v>6</v>
      </c>
      <c r="H13" t="s">
        <v>6</v>
      </c>
      <c r="I13" t="s">
        <v>6</v>
      </c>
      <c r="J13" t="s">
        <v>6</v>
      </c>
      <c r="K13" t="s">
        <v>6</v>
      </c>
      <c r="L13" t="s">
        <v>6</v>
      </c>
      <c r="M13" t="s">
        <v>6</v>
      </c>
      <c r="N13" t="s">
        <v>6</v>
      </c>
      <c r="O13" s="52" t="s">
        <v>6</v>
      </c>
      <c r="P13" t="s">
        <v>6</v>
      </c>
      <c r="Q13" t="s">
        <v>6</v>
      </c>
      <c r="R13" t="s">
        <v>6</v>
      </c>
      <c r="S13" t="s">
        <v>6</v>
      </c>
      <c r="T13" t="s">
        <v>6</v>
      </c>
      <c r="U13" s="52" t="s">
        <v>6</v>
      </c>
      <c r="V13" t="s">
        <v>6</v>
      </c>
      <c r="W13" t="s">
        <v>6</v>
      </c>
      <c r="X13" t="s">
        <v>6</v>
      </c>
      <c r="Y13" t="s">
        <v>6</v>
      </c>
      <c r="Z13" t="s">
        <v>6</v>
      </c>
      <c r="AA13" t="s">
        <v>6</v>
      </c>
      <c r="AB13" t="s">
        <v>6</v>
      </c>
      <c r="AC13" t="s">
        <v>6</v>
      </c>
      <c r="AD13" s="52" t="s">
        <v>6</v>
      </c>
      <c r="AE13" t="s">
        <v>6</v>
      </c>
      <c r="AF13" t="s">
        <v>6</v>
      </c>
      <c r="AG13" t="s">
        <v>6</v>
      </c>
      <c r="AH13" t="s">
        <v>6</v>
      </c>
      <c r="AI13" t="s">
        <v>6</v>
      </c>
    </row>
    <row r="14" spans="1:35" x14ac:dyDescent="0.2">
      <c r="A14" t="s">
        <v>333</v>
      </c>
      <c r="B14">
        <v>2010</v>
      </c>
      <c r="C14">
        <v>21095570</v>
      </c>
      <c r="D14">
        <v>21063760</v>
      </c>
      <c r="E14">
        <v>21509550</v>
      </c>
      <c r="F14">
        <v>21095570</v>
      </c>
      <c r="G14">
        <v>80930</v>
      </c>
      <c r="H14">
        <v>619470</v>
      </c>
      <c r="I14">
        <v>155490</v>
      </c>
      <c r="J14">
        <v>76690</v>
      </c>
      <c r="K14">
        <v>767850</v>
      </c>
      <c r="L14">
        <v>48370</v>
      </c>
      <c r="M14">
        <v>254320</v>
      </c>
      <c r="N14">
        <v>1048690</v>
      </c>
      <c r="O14" s="52">
        <v>1980680</v>
      </c>
      <c r="P14">
        <v>1159770</v>
      </c>
      <c r="Q14">
        <v>413980</v>
      </c>
      <c r="R14">
        <v>2466530</v>
      </c>
      <c r="S14">
        <v>64630</v>
      </c>
      <c r="T14">
        <v>160530</v>
      </c>
      <c r="U14" s="52">
        <v>298980</v>
      </c>
      <c r="V14">
        <v>5360</v>
      </c>
      <c r="W14">
        <v>854650</v>
      </c>
      <c r="X14">
        <v>16930</v>
      </c>
      <c r="Y14">
        <v>217190</v>
      </c>
      <c r="Z14">
        <v>296240</v>
      </c>
      <c r="AA14">
        <v>3452110</v>
      </c>
      <c r="AB14">
        <v>602510</v>
      </c>
      <c r="AC14">
        <v>5513140</v>
      </c>
      <c r="AD14" s="52">
        <v>169060</v>
      </c>
      <c r="AE14">
        <v>94660</v>
      </c>
      <c r="AF14">
        <v>118060</v>
      </c>
      <c r="AG14">
        <v>126960</v>
      </c>
      <c r="AH14">
        <v>445790</v>
      </c>
      <c r="AI14" t="s">
        <v>6</v>
      </c>
    </row>
    <row r="15" spans="1:35" x14ac:dyDescent="0.2">
      <c r="A15" t="s">
        <v>333</v>
      </c>
      <c r="B15">
        <v>2013</v>
      </c>
      <c r="C15">
        <v>22355350</v>
      </c>
      <c r="D15">
        <v>21902680</v>
      </c>
      <c r="E15">
        <v>22355350</v>
      </c>
      <c r="F15">
        <v>21965660</v>
      </c>
      <c r="G15">
        <v>77570</v>
      </c>
      <c r="H15">
        <v>574780</v>
      </c>
      <c r="I15">
        <v>155210</v>
      </c>
      <c r="J15">
        <v>86160</v>
      </c>
      <c r="K15">
        <v>745620</v>
      </c>
      <c r="L15">
        <v>45010</v>
      </c>
      <c r="M15">
        <v>271020</v>
      </c>
      <c r="N15">
        <v>1241670</v>
      </c>
      <c r="O15" s="52">
        <v>1800050</v>
      </c>
      <c r="P15">
        <v>961660</v>
      </c>
      <c r="Q15">
        <v>389690</v>
      </c>
      <c r="R15">
        <v>2005590</v>
      </c>
      <c r="S15">
        <v>78150</v>
      </c>
      <c r="T15">
        <v>175530</v>
      </c>
      <c r="U15" s="52">
        <v>300340</v>
      </c>
      <c r="V15">
        <v>5380</v>
      </c>
      <c r="W15">
        <v>1075150</v>
      </c>
      <c r="X15">
        <v>15030</v>
      </c>
      <c r="Y15">
        <v>207560</v>
      </c>
      <c r="Z15">
        <v>338240</v>
      </c>
      <c r="AA15">
        <v>3579620</v>
      </c>
      <c r="AB15">
        <v>630620</v>
      </c>
      <c r="AC15">
        <v>6598780</v>
      </c>
      <c r="AD15" s="52">
        <v>201040</v>
      </c>
      <c r="AE15">
        <v>91300</v>
      </c>
      <c r="AF15">
        <v>118470</v>
      </c>
      <c r="AG15">
        <v>133460</v>
      </c>
      <c r="AH15">
        <v>452660</v>
      </c>
      <c r="AI15" t="s">
        <v>6</v>
      </c>
    </row>
    <row r="16" spans="1:35" x14ac:dyDescent="0.2">
      <c r="A16" t="s">
        <v>333</v>
      </c>
      <c r="B16">
        <v>2016</v>
      </c>
      <c r="C16">
        <v>20769140</v>
      </c>
      <c r="D16">
        <v>20323660</v>
      </c>
      <c r="E16">
        <v>20769140</v>
      </c>
      <c r="F16">
        <v>20449500</v>
      </c>
      <c r="G16">
        <v>69530</v>
      </c>
      <c r="H16">
        <v>457550</v>
      </c>
      <c r="I16">
        <v>152180</v>
      </c>
      <c r="J16">
        <v>72060</v>
      </c>
      <c r="K16">
        <v>693090</v>
      </c>
      <c r="L16">
        <v>39450</v>
      </c>
      <c r="M16">
        <v>271210</v>
      </c>
      <c r="N16">
        <v>1203140</v>
      </c>
      <c r="O16" s="52">
        <v>1882950</v>
      </c>
      <c r="P16">
        <v>905260</v>
      </c>
      <c r="Q16">
        <v>319640</v>
      </c>
      <c r="R16">
        <v>2057230</v>
      </c>
      <c r="S16">
        <v>73770</v>
      </c>
      <c r="T16">
        <v>164260</v>
      </c>
      <c r="U16" s="52">
        <v>258530</v>
      </c>
      <c r="V16">
        <v>5220</v>
      </c>
      <c r="W16">
        <v>837220</v>
      </c>
      <c r="X16">
        <v>15600</v>
      </c>
      <c r="Y16">
        <v>186920</v>
      </c>
      <c r="Z16">
        <v>320570</v>
      </c>
      <c r="AA16">
        <v>3119950</v>
      </c>
      <c r="AB16">
        <v>612000</v>
      </c>
      <c r="AC16">
        <v>6075890</v>
      </c>
      <c r="AD16" s="52">
        <v>196380</v>
      </c>
      <c r="AE16">
        <v>88810</v>
      </c>
      <c r="AF16">
        <v>113800</v>
      </c>
      <c r="AG16">
        <v>131470</v>
      </c>
      <c r="AH16">
        <v>445480</v>
      </c>
      <c r="AI16" t="s">
        <v>6</v>
      </c>
    </row>
    <row r="17" spans="1:35" x14ac:dyDescent="0.2">
      <c r="A17" t="s">
        <v>333</v>
      </c>
      <c r="B17" t="s">
        <v>340</v>
      </c>
      <c r="C17">
        <f>SUM(G17:AG17)</f>
        <v>15166860</v>
      </c>
      <c r="D17">
        <f>SUM(G17:AG17)</f>
        <v>15166860</v>
      </c>
      <c r="E17">
        <f>SUM(G17:AH17)</f>
        <v>15166860</v>
      </c>
      <c r="F17">
        <f>SUM(G17:P17,R17:AH17)</f>
        <v>14835250</v>
      </c>
      <c r="G17">
        <v>67940</v>
      </c>
      <c r="H17">
        <v>290720</v>
      </c>
      <c r="I17">
        <v>124440</v>
      </c>
      <c r="J17">
        <v>80240</v>
      </c>
      <c r="K17">
        <v>648080</v>
      </c>
      <c r="L17">
        <v>30600</v>
      </c>
      <c r="M17">
        <v>274960</v>
      </c>
      <c r="N17">
        <v>1380870</v>
      </c>
      <c r="O17" s="52" t="s">
        <v>55</v>
      </c>
      <c r="P17">
        <v>762160</v>
      </c>
      <c r="Q17">
        <v>331610</v>
      </c>
      <c r="R17">
        <v>1836570</v>
      </c>
      <c r="S17">
        <v>72350</v>
      </c>
      <c r="T17">
        <v>155070</v>
      </c>
      <c r="U17" s="52" t="s">
        <v>55</v>
      </c>
      <c r="V17">
        <v>4670</v>
      </c>
      <c r="W17">
        <v>476290</v>
      </c>
      <c r="X17">
        <v>10280</v>
      </c>
      <c r="Y17">
        <v>175750</v>
      </c>
      <c r="Z17">
        <v>287030</v>
      </c>
      <c r="AA17">
        <v>2714030</v>
      </c>
      <c r="AB17">
        <v>647410</v>
      </c>
      <c r="AC17">
        <v>4504470</v>
      </c>
      <c r="AD17" s="52" t="s">
        <v>55</v>
      </c>
      <c r="AE17">
        <v>64690</v>
      </c>
      <c r="AF17">
        <v>102270</v>
      </c>
      <c r="AG17">
        <v>124360</v>
      </c>
      <c r="AH17" t="s">
        <v>55</v>
      </c>
      <c r="AI17" t="s">
        <v>6</v>
      </c>
    </row>
    <row r="18" spans="1:35" x14ac:dyDescent="0.2">
      <c r="A18" t="s">
        <v>334</v>
      </c>
      <c r="B18">
        <v>2010</v>
      </c>
      <c r="C18">
        <v>11619480</v>
      </c>
      <c r="D18">
        <v>11669210</v>
      </c>
      <c r="E18">
        <v>11845640</v>
      </c>
      <c r="F18">
        <v>11619480</v>
      </c>
      <c r="G18">
        <v>38580</v>
      </c>
      <c r="H18">
        <v>364990</v>
      </c>
      <c r="I18">
        <v>19760</v>
      </c>
      <c r="J18">
        <v>39310</v>
      </c>
      <c r="K18">
        <v>294070</v>
      </c>
      <c r="L18">
        <v>17610</v>
      </c>
      <c r="M18">
        <v>139560</v>
      </c>
      <c r="N18">
        <v>722400</v>
      </c>
      <c r="O18" s="52">
        <v>861850</v>
      </c>
      <c r="P18">
        <v>402390</v>
      </c>
      <c r="Q18">
        <v>226160</v>
      </c>
      <c r="R18">
        <v>1603700</v>
      </c>
      <c r="S18">
        <v>38390</v>
      </c>
      <c r="T18">
        <v>82900</v>
      </c>
      <c r="U18" s="52">
        <v>196670</v>
      </c>
      <c r="V18">
        <v>2120</v>
      </c>
      <c r="W18">
        <v>563870</v>
      </c>
      <c r="X18">
        <v>12110</v>
      </c>
      <c r="Y18">
        <v>67960</v>
      </c>
      <c r="Z18">
        <v>144770</v>
      </c>
      <c r="AA18">
        <v>1482590</v>
      </c>
      <c r="AB18">
        <v>297380</v>
      </c>
      <c r="AC18">
        <v>3828350</v>
      </c>
      <c r="AD18" s="52">
        <v>71210</v>
      </c>
      <c r="AE18">
        <v>22190</v>
      </c>
      <c r="AF18">
        <v>62370</v>
      </c>
      <c r="AG18">
        <v>65960</v>
      </c>
      <c r="AH18">
        <v>176430</v>
      </c>
      <c r="AI18" t="s">
        <v>6</v>
      </c>
    </row>
    <row r="19" spans="1:35" x14ac:dyDescent="0.2">
      <c r="A19" t="s">
        <v>334</v>
      </c>
      <c r="B19">
        <v>2013</v>
      </c>
      <c r="C19">
        <v>10395640</v>
      </c>
      <c r="D19">
        <v>10221680</v>
      </c>
      <c r="E19">
        <v>10395640</v>
      </c>
      <c r="F19">
        <v>10244150</v>
      </c>
      <c r="G19">
        <v>32730</v>
      </c>
      <c r="H19">
        <v>247880</v>
      </c>
      <c r="I19">
        <v>23350</v>
      </c>
      <c r="J19">
        <v>36420</v>
      </c>
      <c r="K19">
        <v>279760</v>
      </c>
      <c r="L19">
        <v>16260</v>
      </c>
      <c r="M19">
        <v>139100</v>
      </c>
      <c r="N19">
        <v>708700</v>
      </c>
      <c r="O19" s="52">
        <v>793380</v>
      </c>
      <c r="P19">
        <v>353610</v>
      </c>
      <c r="Q19">
        <v>151490</v>
      </c>
      <c r="R19">
        <v>995810</v>
      </c>
      <c r="S19">
        <v>34920</v>
      </c>
      <c r="T19">
        <v>81140</v>
      </c>
      <c r="U19" s="52">
        <v>169820</v>
      </c>
      <c r="V19">
        <v>1980</v>
      </c>
      <c r="W19">
        <v>479050</v>
      </c>
      <c r="X19">
        <v>9200</v>
      </c>
      <c r="Y19">
        <v>63110</v>
      </c>
      <c r="Z19">
        <v>134890</v>
      </c>
      <c r="AA19">
        <v>1416310</v>
      </c>
      <c r="AB19">
        <v>253490</v>
      </c>
      <c r="AC19">
        <v>3597280</v>
      </c>
      <c r="AD19" s="52">
        <v>66550</v>
      </c>
      <c r="AE19">
        <v>20820</v>
      </c>
      <c r="AF19">
        <v>52650</v>
      </c>
      <c r="AG19">
        <v>61960</v>
      </c>
      <c r="AH19">
        <v>173970</v>
      </c>
      <c r="AI19" t="s">
        <v>6</v>
      </c>
    </row>
    <row r="20" spans="1:35" x14ac:dyDescent="0.2">
      <c r="A20" t="s">
        <v>334</v>
      </c>
      <c r="B20">
        <v>2016</v>
      </c>
      <c r="C20">
        <v>10035190</v>
      </c>
      <c r="D20">
        <v>9859950</v>
      </c>
      <c r="E20">
        <v>10035190</v>
      </c>
      <c r="F20">
        <v>9904930</v>
      </c>
      <c r="G20">
        <v>30990</v>
      </c>
      <c r="H20">
        <v>192970</v>
      </c>
      <c r="I20">
        <v>23390</v>
      </c>
      <c r="J20">
        <v>33020</v>
      </c>
      <c r="K20">
        <v>270630</v>
      </c>
      <c r="L20">
        <v>13080</v>
      </c>
      <c r="M20">
        <v>136230</v>
      </c>
      <c r="N20">
        <v>684250</v>
      </c>
      <c r="O20" s="52">
        <v>784610</v>
      </c>
      <c r="P20">
        <v>339110</v>
      </c>
      <c r="Q20">
        <v>130260</v>
      </c>
      <c r="R20">
        <v>1129370</v>
      </c>
      <c r="S20">
        <v>34370</v>
      </c>
      <c r="T20">
        <v>69790</v>
      </c>
      <c r="U20" s="52">
        <v>148740</v>
      </c>
      <c r="V20">
        <v>1890</v>
      </c>
      <c r="W20">
        <v>420410</v>
      </c>
      <c r="X20">
        <v>9000</v>
      </c>
      <c r="Y20">
        <v>51570</v>
      </c>
      <c r="Z20">
        <v>127300</v>
      </c>
      <c r="AA20">
        <v>1392440</v>
      </c>
      <c r="AB20">
        <v>246150</v>
      </c>
      <c r="AC20">
        <v>3395930</v>
      </c>
      <c r="AD20" s="52">
        <v>66090</v>
      </c>
      <c r="AE20">
        <v>22460</v>
      </c>
      <c r="AF20">
        <v>48190</v>
      </c>
      <c r="AG20">
        <v>57710</v>
      </c>
      <c r="AH20">
        <v>175240</v>
      </c>
      <c r="AI20" t="s">
        <v>6</v>
      </c>
    </row>
    <row r="21" spans="1:35" x14ac:dyDescent="0.2">
      <c r="A21" t="s">
        <v>334</v>
      </c>
      <c r="B21" t="s">
        <v>340</v>
      </c>
      <c r="C21">
        <f>SUM(G21:AF21)</f>
        <v>7620170</v>
      </c>
      <c r="D21">
        <f>SUM(G21:AG21)</f>
        <v>7673220</v>
      </c>
      <c r="E21" s="88">
        <f>SUM(G21:AH21)</f>
        <v>7673220</v>
      </c>
      <c r="F21">
        <f>SUM(G21:P21,R21:AH21)</f>
        <v>7533720</v>
      </c>
      <c r="G21">
        <v>29610</v>
      </c>
      <c r="H21">
        <v>123150</v>
      </c>
      <c r="I21">
        <v>24580</v>
      </c>
      <c r="J21">
        <v>33530</v>
      </c>
      <c r="K21">
        <v>257390</v>
      </c>
      <c r="L21">
        <v>7390</v>
      </c>
      <c r="M21">
        <v>126580</v>
      </c>
      <c r="N21">
        <v>529730</v>
      </c>
      <c r="O21" s="52" t="s">
        <v>55</v>
      </c>
      <c r="P21">
        <v>275890</v>
      </c>
      <c r="Q21">
        <v>139500</v>
      </c>
      <c r="R21">
        <v>1110680</v>
      </c>
      <c r="S21">
        <v>33190</v>
      </c>
      <c r="T21">
        <v>67800</v>
      </c>
      <c r="U21" s="52" t="s">
        <v>55</v>
      </c>
      <c r="V21">
        <v>1800</v>
      </c>
      <c r="W21">
        <v>223400</v>
      </c>
      <c r="X21">
        <v>7160</v>
      </c>
      <c r="Y21">
        <v>47980</v>
      </c>
      <c r="Z21">
        <v>108470</v>
      </c>
      <c r="AA21">
        <v>1276840</v>
      </c>
      <c r="AB21">
        <v>274250</v>
      </c>
      <c r="AC21">
        <v>2861670</v>
      </c>
      <c r="AD21" s="52" t="s">
        <v>55</v>
      </c>
      <c r="AE21">
        <v>16020</v>
      </c>
      <c r="AF21">
        <v>43560</v>
      </c>
      <c r="AG21">
        <v>53050</v>
      </c>
      <c r="AH21" t="s">
        <v>55</v>
      </c>
      <c r="AI21" t="s">
        <v>6</v>
      </c>
    </row>
    <row r="22" spans="1:35" x14ac:dyDescent="0.2">
      <c r="A22" t="s">
        <v>335</v>
      </c>
      <c r="B22">
        <v>2010</v>
      </c>
      <c r="C22">
        <v>6812360</v>
      </c>
      <c r="D22">
        <v>6853760</v>
      </c>
      <c r="E22">
        <v>6982220</v>
      </c>
      <c r="F22">
        <v>6812360</v>
      </c>
      <c r="G22">
        <v>20970</v>
      </c>
      <c r="H22">
        <v>177360</v>
      </c>
      <c r="I22">
        <v>18600</v>
      </c>
      <c r="J22">
        <v>8330</v>
      </c>
      <c r="K22">
        <v>238580</v>
      </c>
      <c r="L22">
        <v>15270</v>
      </c>
      <c r="M22">
        <v>96300</v>
      </c>
      <c r="N22">
        <v>295870</v>
      </c>
      <c r="O22" s="52">
        <v>731400</v>
      </c>
      <c r="P22">
        <v>88280</v>
      </c>
      <c r="Q22">
        <v>169860</v>
      </c>
      <c r="R22">
        <v>669800</v>
      </c>
      <c r="S22">
        <v>20740</v>
      </c>
      <c r="T22">
        <v>57370</v>
      </c>
      <c r="U22" s="52">
        <v>72020</v>
      </c>
      <c r="V22">
        <v>1900</v>
      </c>
      <c r="W22">
        <v>172650</v>
      </c>
      <c r="X22">
        <v>3590</v>
      </c>
      <c r="Y22">
        <v>65950</v>
      </c>
      <c r="Z22">
        <v>114930</v>
      </c>
      <c r="AA22">
        <v>1856110</v>
      </c>
      <c r="AB22">
        <v>242680</v>
      </c>
      <c r="AC22">
        <v>1543160</v>
      </c>
      <c r="AD22" s="52">
        <v>93940</v>
      </c>
      <c r="AE22">
        <v>13390</v>
      </c>
      <c r="AF22">
        <v>33640</v>
      </c>
      <c r="AG22">
        <v>31050</v>
      </c>
      <c r="AH22">
        <v>128470</v>
      </c>
      <c r="AI22" t="s">
        <v>6</v>
      </c>
    </row>
    <row r="23" spans="1:35" x14ac:dyDescent="0.2">
      <c r="A23" t="s">
        <v>335</v>
      </c>
      <c r="B23">
        <v>2013</v>
      </c>
      <c r="C23">
        <v>9648420</v>
      </c>
      <c r="D23">
        <v>9501280</v>
      </c>
      <c r="E23">
        <v>9648420</v>
      </c>
      <c r="F23">
        <v>9425010</v>
      </c>
      <c r="G23">
        <v>26550</v>
      </c>
      <c r="H23">
        <v>251810</v>
      </c>
      <c r="I23">
        <v>26080</v>
      </c>
      <c r="J23">
        <v>17210</v>
      </c>
      <c r="K23">
        <v>249520</v>
      </c>
      <c r="L23">
        <v>14640</v>
      </c>
      <c r="M23">
        <v>113180</v>
      </c>
      <c r="N23">
        <v>504720</v>
      </c>
      <c r="O23" s="52">
        <v>643810</v>
      </c>
      <c r="P23">
        <v>137440</v>
      </c>
      <c r="Q23">
        <v>223420</v>
      </c>
      <c r="R23">
        <v>849110</v>
      </c>
      <c r="S23">
        <v>38170</v>
      </c>
      <c r="T23">
        <v>72470</v>
      </c>
      <c r="U23" s="52">
        <v>94250</v>
      </c>
      <c r="V23">
        <v>1810</v>
      </c>
      <c r="W23">
        <v>478520</v>
      </c>
      <c r="X23">
        <v>5120</v>
      </c>
      <c r="Y23">
        <v>70200</v>
      </c>
      <c r="Z23">
        <v>173780</v>
      </c>
      <c r="AA23">
        <v>2063940</v>
      </c>
      <c r="AB23">
        <v>312340</v>
      </c>
      <c r="AC23">
        <v>2890850</v>
      </c>
      <c r="AD23" s="52">
        <v>131450</v>
      </c>
      <c r="AE23">
        <v>18270</v>
      </c>
      <c r="AF23">
        <v>45850</v>
      </c>
      <c r="AG23">
        <v>46780</v>
      </c>
      <c r="AH23">
        <v>147150</v>
      </c>
      <c r="AI23" t="s">
        <v>6</v>
      </c>
    </row>
    <row r="24" spans="1:35" x14ac:dyDescent="0.2">
      <c r="A24" t="s">
        <v>335</v>
      </c>
      <c r="B24">
        <v>2016</v>
      </c>
      <c r="C24">
        <v>8276490</v>
      </c>
      <c r="D24">
        <v>8124660</v>
      </c>
      <c r="E24">
        <v>8276490</v>
      </c>
      <c r="F24">
        <v>8106590</v>
      </c>
      <c r="G24">
        <v>20120</v>
      </c>
      <c r="H24">
        <v>182280</v>
      </c>
      <c r="I24">
        <v>25060</v>
      </c>
      <c r="J24">
        <v>14510</v>
      </c>
      <c r="K24">
        <v>204480</v>
      </c>
      <c r="L24">
        <v>11850</v>
      </c>
      <c r="M24">
        <v>107880</v>
      </c>
      <c r="N24">
        <v>480310</v>
      </c>
      <c r="O24" s="52">
        <v>730400</v>
      </c>
      <c r="P24">
        <v>116890</v>
      </c>
      <c r="Q24">
        <v>169910</v>
      </c>
      <c r="R24">
        <v>684310</v>
      </c>
      <c r="S24">
        <v>34000</v>
      </c>
      <c r="T24">
        <v>71460</v>
      </c>
      <c r="U24" s="52">
        <v>73070</v>
      </c>
      <c r="V24">
        <v>1720</v>
      </c>
      <c r="W24">
        <v>282540</v>
      </c>
      <c r="X24">
        <v>5720</v>
      </c>
      <c r="Y24">
        <v>66750</v>
      </c>
      <c r="Z24">
        <v>165120</v>
      </c>
      <c r="AA24">
        <v>1573330</v>
      </c>
      <c r="AB24">
        <v>281320</v>
      </c>
      <c r="AC24">
        <v>2584320</v>
      </c>
      <c r="AD24" s="52">
        <v>127070</v>
      </c>
      <c r="AE24">
        <v>17840</v>
      </c>
      <c r="AF24">
        <v>42990</v>
      </c>
      <c r="AG24">
        <v>49420</v>
      </c>
      <c r="AH24">
        <v>151830</v>
      </c>
      <c r="AI24" t="s">
        <v>6</v>
      </c>
    </row>
    <row r="25" spans="1:35" x14ac:dyDescent="0.2">
      <c r="A25" t="s">
        <v>335</v>
      </c>
      <c r="B25" t="s">
        <v>340</v>
      </c>
      <c r="C25">
        <f>SUM(G25:AG25)</f>
        <v>5668650</v>
      </c>
      <c r="D25">
        <f>SUM(G25:AG25)</f>
        <v>5668650</v>
      </c>
      <c r="E25">
        <f>SUM(G25:AH25)</f>
        <v>5668650</v>
      </c>
      <c r="F25">
        <f>SUM(G25:P25,R25:AH25)</f>
        <v>5502450</v>
      </c>
      <c r="G25">
        <v>19570</v>
      </c>
      <c r="H25">
        <v>106170</v>
      </c>
      <c r="I25">
        <v>24060</v>
      </c>
      <c r="J25">
        <v>13430</v>
      </c>
      <c r="K25">
        <v>199560</v>
      </c>
      <c r="L25">
        <v>9560</v>
      </c>
      <c r="M25">
        <v>114260</v>
      </c>
      <c r="N25">
        <v>822430</v>
      </c>
      <c r="O25" s="52" t="s">
        <v>55</v>
      </c>
      <c r="P25">
        <v>59910</v>
      </c>
      <c r="Q25">
        <v>166200</v>
      </c>
      <c r="R25">
        <v>376610</v>
      </c>
      <c r="S25">
        <v>33160</v>
      </c>
      <c r="T25">
        <v>65660</v>
      </c>
      <c r="U25" s="52" t="s">
        <v>55</v>
      </c>
      <c r="V25">
        <v>1720</v>
      </c>
      <c r="W25">
        <v>155280</v>
      </c>
      <c r="X25">
        <v>2700</v>
      </c>
      <c r="Y25">
        <v>65300</v>
      </c>
      <c r="Z25">
        <v>156320</v>
      </c>
      <c r="AA25">
        <v>1320350</v>
      </c>
      <c r="AB25">
        <v>300590</v>
      </c>
      <c r="AC25">
        <v>1557810</v>
      </c>
      <c r="AD25" s="52" t="s">
        <v>55</v>
      </c>
      <c r="AE25">
        <v>11330</v>
      </c>
      <c r="AF25">
        <v>36960</v>
      </c>
      <c r="AG25">
        <v>49710</v>
      </c>
      <c r="AH25" t="s">
        <v>55</v>
      </c>
      <c r="AI25" t="s">
        <v>6</v>
      </c>
    </row>
    <row r="26" spans="1:35" x14ac:dyDescent="0.2">
      <c r="A26" t="s">
        <v>336</v>
      </c>
      <c r="B26">
        <v>2010</v>
      </c>
      <c r="C26">
        <v>2663730</v>
      </c>
      <c r="D26">
        <v>2540800</v>
      </c>
      <c r="E26">
        <v>2681700</v>
      </c>
      <c r="F26">
        <v>2663730</v>
      </c>
      <c r="G26">
        <v>21380</v>
      </c>
      <c r="H26">
        <v>77110</v>
      </c>
      <c r="I26">
        <v>117130</v>
      </c>
      <c r="J26">
        <v>29040</v>
      </c>
      <c r="K26">
        <v>235200</v>
      </c>
      <c r="L26">
        <v>15490</v>
      </c>
      <c r="M26">
        <v>18460</v>
      </c>
      <c r="N26">
        <v>30410</v>
      </c>
      <c r="O26" s="52">
        <v>387430</v>
      </c>
      <c r="P26">
        <v>669100</v>
      </c>
      <c r="Q26">
        <v>17960</v>
      </c>
      <c r="R26">
        <v>193040</v>
      </c>
      <c r="S26">
        <v>5510</v>
      </c>
      <c r="T26">
        <v>20270</v>
      </c>
      <c r="U26" s="52">
        <v>30280</v>
      </c>
      <c r="V26">
        <v>1340</v>
      </c>
      <c r="W26">
        <v>118130</v>
      </c>
      <c r="X26">
        <v>1230</v>
      </c>
      <c r="Y26">
        <v>83280</v>
      </c>
      <c r="Z26">
        <v>36530</v>
      </c>
      <c r="AA26">
        <v>113410</v>
      </c>
      <c r="AB26">
        <v>62450</v>
      </c>
      <c r="AC26">
        <v>141630</v>
      </c>
      <c r="AD26" s="52">
        <v>3910</v>
      </c>
      <c r="AE26">
        <v>59090</v>
      </c>
      <c r="AF26">
        <v>22050</v>
      </c>
      <c r="AG26">
        <v>29950</v>
      </c>
      <c r="AH26">
        <v>140890</v>
      </c>
      <c r="AI26" t="s">
        <v>6</v>
      </c>
    </row>
    <row r="27" spans="1:35" x14ac:dyDescent="0.2">
      <c r="A27" t="s">
        <v>336</v>
      </c>
      <c r="B27">
        <v>2013</v>
      </c>
      <c r="C27">
        <v>2311280</v>
      </c>
      <c r="D27">
        <v>2179730</v>
      </c>
      <c r="E27">
        <v>2311280</v>
      </c>
      <c r="F27">
        <v>2296510</v>
      </c>
      <c r="G27">
        <v>18280</v>
      </c>
      <c r="H27">
        <v>75090</v>
      </c>
      <c r="I27">
        <v>105790</v>
      </c>
      <c r="J27">
        <v>32530</v>
      </c>
      <c r="K27">
        <v>216340</v>
      </c>
      <c r="L27">
        <v>14120</v>
      </c>
      <c r="M27">
        <v>18750</v>
      </c>
      <c r="N27">
        <v>28240</v>
      </c>
      <c r="O27" s="52">
        <v>362860</v>
      </c>
      <c r="P27">
        <v>470610</v>
      </c>
      <c r="Q27">
        <v>14770</v>
      </c>
      <c r="R27">
        <v>160670</v>
      </c>
      <c r="S27">
        <v>5060</v>
      </c>
      <c r="T27">
        <v>21920</v>
      </c>
      <c r="U27" s="52">
        <v>36270</v>
      </c>
      <c r="V27">
        <v>1590</v>
      </c>
      <c r="W27">
        <v>117570</v>
      </c>
      <c r="X27">
        <v>720</v>
      </c>
      <c r="Y27">
        <v>74250</v>
      </c>
      <c r="Z27">
        <v>29570</v>
      </c>
      <c r="AA27">
        <v>99370</v>
      </c>
      <c r="AB27">
        <v>64790</v>
      </c>
      <c r="AC27">
        <v>110650</v>
      </c>
      <c r="AD27" s="52">
        <v>3040</v>
      </c>
      <c r="AE27">
        <v>52210</v>
      </c>
      <c r="AF27">
        <v>19970</v>
      </c>
      <c r="AG27">
        <v>24720</v>
      </c>
      <c r="AH27">
        <v>131550</v>
      </c>
      <c r="AI27" t="s">
        <v>6</v>
      </c>
    </row>
    <row r="28" spans="1:35" x14ac:dyDescent="0.2">
      <c r="A28" t="s">
        <v>336</v>
      </c>
      <c r="B28">
        <v>2016</v>
      </c>
      <c r="C28">
        <v>2457450</v>
      </c>
      <c r="D28">
        <v>2339040</v>
      </c>
      <c r="E28">
        <v>2457450</v>
      </c>
      <c r="F28">
        <v>2437990</v>
      </c>
      <c r="G28">
        <v>18420</v>
      </c>
      <c r="H28">
        <v>82300</v>
      </c>
      <c r="I28">
        <v>103730</v>
      </c>
      <c r="J28">
        <v>24530</v>
      </c>
      <c r="K28">
        <v>217980</v>
      </c>
      <c r="L28">
        <v>14510</v>
      </c>
      <c r="M28">
        <v>27100</v>
      </c>
      <c r="N28">
        <v>38580</v>
      </c>
      <c r="O28" s="52">
        <v>367940</v>
      </c>
      <c r="P28">
        <v>449260</v>
      </c>
      <c r="Q28">
        <v>19470</v>
      </c>
      <c r="R28">
        <v>243550</v>
      </c>
      <c r="S28">
        <v>5400</v>
      </c>
      <c r="T28">
        <v>23010</v>
      </c>
      <c r="U28" s="52">
        <v>36720</v>
      </c>
      <c r="V28">
        <v>1610</v>
      </c>
      <c r="W28">
        <v>134270</v>
      </c>
      <c r="X28">
        <v>890</v>
      </c>
      <c r="Y28">
        <v>68610</v>
      </c>
      <c r="Z28">
        <v>28150</v>
      </c>
      <c r="AA28">
        <v>154180</v>
      </c>
      <c r="AB28">
        <v>84530</v>
      </c>
      <c r="AC28">
        <v>95650</v>
      </c>
      <c r="AD28" s="52">
        <v>3210</v>
      </c>
      <c r="AE28">
        <v>48510</v>
      </c>
      <c r="AF28">
        <v>22610</v>
      </c>
      <c r="AG28">
        <v>24340</v>
      </c>
      <c r="AH28">
        <v>118410</v>
      </c>
      <c r="AI28" t="s">
        <v>6</v>
      </c>
    </row>
    <row r="29" spans="1:35" x14ac:dyDescent="0.2">
      <c r="A29" t="s">
        <v>336</v>
      </c>
      <c r="B29" t="s">
        <v>340</v>
      </c>
      <c r="C29">
        <f>SUM(G29:AF29)</f>
        <v>1803320</v>
      </c>
      <c r="D29">
        <f>SUM(G29:AG29)</f>
        <v>1824920</v>
      </c>
      <c r="E29">
        <f>SUM(G29:AH29)</f>
        <v>1824920</v>
      </c>
      <c r="F29">
        <f>SUM(G29:P29,R29:AH29)</f>
        <v>1799010</v>
      </c>
      <c r="G29">
        <v>18760</v>
      </c>
      <c r="H29">
        <v>61390</v>
      </c>
      <c r="I29">
        <v>75790</v>
      </c>
      <c r="J29">
        <v>33280</v>
      </c>
      <c r="K29">
        <v>191130</v>
      </c>
      <c r="L29">
        <v>13640</v>
      </c>
      <c r="M29">
        <v>34110</v>
      </c>
      <c r="N29">
        <v>28710</v>
      </c>
      <c r="O29" s="52" t="s">
        <v>55</v>
      </c>
      <c r="P29">
        <v>426350</v>
      </c>
      <c r="Q29">
        <v>25910</v>
      </c>
      <c r="R29">
        <v>349270</v>
      </c>
      <c r="S29">
        <v>5990</v>
      </c>
      <c r="T29">
        <v>21610</v>
      </c>
      <c r="U29" s="52" t="s">
        <v>55</v>
      </c>
      <c r="V29">
        <v>1150</v>
      </c>
      <c r="W29">
        <v>97610</v>
      </c>
      <c r="X29">
        <v>420</v>
      </c>
      <c r="Y29">
        <v>62460</v>
      </c>
      <c r="Z29">
        <v>22240</v>
      </c>
      <c r="AA29">
        <v>116840</v>
      </c>
      <c r="AB29">
        <v>72570</v>
      </c>
      <c r="AC29">
        <v>84990</v>
      </c>
      <c r="AD29" s="52" t="s">
        <v>55</v>
      </c>
      <c r="AE29">
        <v>37350</v>
      </c>
      <c r="AF29">
        <v>21750</v>
      </c>
      <c r="AG29">
        <v>21600</v>
      </c>
      <c r="AH29" t="s">
        <v>55</v>
      </c>
      <c r="AI29" t="s">
        <v>6</v>
      </c>
    </row>
    <row r="30" spans="1:35" x14ac:dyDescent="0.2">
      <c r="A30" t="s">
        <v>337</v>
      </c>
      <c r="B30">
        <v>2010</v>
      </c>
      <c r="C30" s="69">
        <f>(C18+C22)/C14</f>
        <v>0.87373036139815141</v>
      </c>
      <c r="D30" s="69">
        <f t="shared" ref="D30:AG32" si="0">(D18+D22)/D14</f>
        <v>0.87937623672126919</v>
      </c>
      <c r="E30" s="69">
        <f t="shared" si="0"/>
        <v>0.8753256111820098</v>
      </c>
      <c r="F30" s="69">
        <f t="shared" si="0"/>
        <v>0.87373036139815141</v>
      </c>
      <c r="G30" s="69">
        <f t="shared" si="0"/>
        <v>0.73582107994563206</v>
      </c>
      <c r="H30" s="69">
        <f t="shared" si="0"/>
        <v>0.87550648134695785</v>
      </c>
      <c r="I30" s="69">
        <f t="shared" si="0"/>
        <v>0.2467039681008425</v>
      </c>
      <c r="J30" s="69">
        <f t="shared" si="0"/>
        <v>0.62120224279567093</v>
      </c>
      <c r="K30" s="69">
        <f t="shared" si="0"/>
        <v>0.69369017386208243</v>
      </c>
      <c r="L30" s="69">
        <f t="shared" si="0"/>
        <v>0.67976018193094889</v>
      </c>
      <c r="M30" s="69">
        <f t="shared" si="0"/>
        <v>0.92741428122050962</v>
      </c>
      <c r="N30" s="69">
        <f t="shared" si="0"/>
        <v>0.97099238097054419</v>
      </c>
      <c r="O30" s="90">
        <f t="shared" si="0"/>
        <v>0.80439546014500074</v>
      </c>
      <c r="P30" s="69">
        <f t="shared" si="0"/>
        <v>0.42307526492321751</v>
      </c>
      <c r="Q30" s="69">
        <f t="shared" si="0"/>
        <v>0.95661626165515246</v>
      </c>
      <c r="R30" s="69">
        <f t="shared" si="0"/>
        <v>0.92174025858189446</v>
      </c>
      <c r="S30" s="69">
        <f t="shared" si="0"/>
        <v>0.91490020114497916</v>
      </c>
      <c r="T30" s="69">
        <f t="shared" si="0"/>
        <v>0.87379306048713634</v>
      </c>
      <c r="U30" s="90">
        <f t="shared" si="0"/>
        <v>0.8986888755100676</v>
      </c>
      <c r="V30" s="69">
        <f t="shared" si="0"/>
        <v>0.75</v>
      </c>
      <c r="W30" s="69">
        <f t="shared" si="0"/>
        <v>0.86177967589071547</v>
      </c>
      <c r="X30" s="69">
        <f t="shared" si="0"/>
        <v>0.9273479031305375</v>
      </c>
      <c r="Y30" s="69">
        <f t="shared" si="0"/>
        <v>0.61655693171877157</v>
      </c>
      <c r="Z30" s="69">
        <f t="shared" si="0"/>
        <v>0.87665406427221171</v>
      </c>
      <c r="AA30" s="69">
        <f t="shared" si="0"/>
        <v>0.96714762855181324</v>
      </c>
      <c r="AB30" s="69">
        <f t="shared" si="0"/>
        <v>0.89635026804534368</v>
      </c>
      <c r="AC30" s="69">
        <f t="shared" si="0"/>
        <v>0.97431046554232248</v>
      </c>
      <c r="AD30" s="90">
        <f t="shared" si="0"/>
        <v>0.97687211640837568</v>
      </c>
      <c r="AE30" s="69">
        <f t="shared" si="0"/>
        <v>0.37587154024931335</v>
      </c>
      <c r="AF30" s="69">
        <f t="shared" si="0"/>
        <v>0.81323056073183131</v>
      </c>
      <c r="AG30" s="69">
        <f t="shared" si="0"/>
        <v>0.76409892879647134</v>
      </c>
    </row>
    <row r="31" spans="1:35" x14ac:dyDescent="0.2">
      <c r="A31" t="s">
        <v>337</v>
      </c>
      <c r="B31">
        <v>2013</v>
      </c>
      <c r="C31" s="69">
        <f>(C19+C23)/C15</f>
        <v>0.89661132570055935</v>
      </c>
      <c r="D31" s="69">
        <f t="shared" ref="D31:R31" si="1">(D19+D23)/D15</f>
        <v>0.90048158490193897</v>
      </c>
      <c r="E31" s="69">
        <f t="shared" si="1"/>
        <v>0.89661132570055935</v>
      </c>
      <c r="F31" s="69">
        <f t="shared" si="1"/>
        <v>0.89545044401124296</v>
      </c>
      <c r="G31" s="69">
        <f t="shared" si="1"/>
        <v>0.76421296893128787</v>
      </c>
      <c r="H31" s="69">
        <f t="shared" si="1"/>
        <v>0.86935871115905217</v>
      </c>
      <c r="I31" s="69">
        <f t="shared" si="1"/>
        <v>0.31847174795438438</v>
      </c>
      <c r="J31" s="69">
        <f t="shared" si="1"/>
        <v>0.62244661095636022</v>
      </c>
      <c r="K31" s="69">
        <f t="shared" si="1"/>
        <v>0.70985220353531286</v>
      </c>
      <c r="L31" s="69">
        <f t="shared" si="1"/>
        <v>0.68651410797600532</v>
      </c>
      <c r="M31" s="69">
        <f t="shared" si="1"/>
        <v>0.93085381152682456</v>
      </c>
      <c r="N31" s="69">
        <f t="shared" si="1"/>
        <v>0.97724838322581686</v>
      </c>
      <c r="O31" s="90">
        <f t="shared" si="1"/>
        <v>0.79841671064692643</v>
      </c>
      <c r="P31" s="69">
        <f t="shared" si="1"/>
        <v>0.5106274566894744</v>
      </c>
      <c r="Q31" s="69">
        <f t="shared" si="1"/>
        <v>0.96207241653622111</v>
      </c>
      <c r="R31" s="69">
        <f t="shared" si="1"/>
        <v>0.91988891049516597</v>
      </c>
      <c r="S31" s="69">
        <f t="shared" si="0"/>
        <v>0.9352527191298784</v>
      </c>
      <c r="T31" s="69">
        <f t="shared" si="0"/>
        <v>0.87512106192673622</v>
      </c>
      <c r="U31" s="90">
        <f t="shared" si="0"/>
        <v>0.87923686488646202</v>
      </c>
      <c r="V31" s="69">
        <f t="shared" si="0"/>
        <v>0.70446096654275092</v>
      </c>
      <c r="W31" s="69">
        <f t="shared" si="0"/>
        <v>0.89063851555596896</v>
      </c>
      <c r="X31" s="69">
        <f t="shared" si="0"/>
        <v>0.95276114437791082</v>
      </c>
      <c r="Y31" s="69">
        <f t="shared" si="0"/>
        <v>0.64227211408749274</v>
      </c>
      <c r="Z31" s="69">
        <f t="shared" si="0"/>
        <v>0.91257686849574271</v>
      </c>
      <c r="AA31" s="69">
        <f t="shared" si="0"/>
        <v>0.97224007017504654</v>
      </c>
      <c r="AB31" s="69">
        <f t="shared" si="0"/>
        <v>0.89725983952300914</v>
      </c>
      <c r="AC31" s="69">
        <f t="shared" si="0"/>
        <v>0.98323174889903886</v>
      </c>
      <c r="AD31" s="90">
        <f t="shared" si="0"/>
        <v>0.98487863111818541</v>
      </c>
      <c r="AE31" s="69">
        <f t="shared" si="0"/>
        <v>0.42814895947426068</v>
      </c>
      <c r="AF31" s="69">
        <f t="shared" si="0"/>
        <v>0.83143411834219638</v>
      </c>
      <c r="AG31" s="69">
        <f t="shared" si="0"/>
        <v>0.81477596283530651</v>
      </c>
    </row>
    <row r="32" spans="1:35" x14ac:dyDescent="0.2">
      <c r="A32" t="s">
        <v>337</v>
      </c>
      <c r="B32">
        <v>2016</v>
      </c>
      <c r="C32" s="69">
        <f>(C20+C24)/C16</f>
        <v>0.88167733473798149</v>
      </c>
      <c r="D32" s="69">
        <f t="shared" si="0"/>
        <v>0.88491000144658982</v>
      </c>
      <c r="E32" s="69">
        <f t="shared" si="0"/>
        <v>0.88167733473798149</v>
      </c>
      <c r="F32" s="69">
        <f t="shared" si="0"/>
        <v>0.88078045917993109</v>
      </c>
      <c r="G32" s="69">
        <f t="shared" si="0"/>
        <v>0.73507838343161225</v>
      </c>
      <c r="H32" s="69">
        <f t="shared" si="0"/>
        <v>0.82012894765599387</v>
      </c>
      <c r="I32" s="69">
        <f t="shared" si="0"/>
        <v>0.31837297936653963</v>
      </c>
      <c r="J32" s="69">
        <f t="shared" si="0"/>
        <v>0.65958923119622537</v>
      </c>
      <c r="K32" s="69">
        <f t="shared" si="0"/>
        <v>0.6854953902090638</v>
      </c>
      <c r="L32" s="69">
        <f t="shared" si="0"/>
        <v>0.63193916349809887</v>
      </c>
      <c r="M32" s="69">
        <f t="shared" si="0"/>
        <v>0.90007743077320157</v>
      </c>
      <c r="N32" s="69">
        <f t="shared" si="0"/>
        <v>0.96793390627857112</v>
      </c>
      <c r="O32" s="90">
        <f t="shared" si="0"/>
        <v>0.80459385538649464</v>
      </c>
      <c r="P32" s="69">
        <f t="shared" si="0"/>
        <v>0.50372268740472348</v>
      </c>
      <c r="Q32" s="69">
        <f t="shared" si="0"/>
        <v>0.93908772368915028</v>
      </c>
      <c r="R32" s="69">
        <f t="shared" si="0"/>
        <v>0.88161265390841081</v>
      </c>
      <c r="S32" s="69">
        <f t="shared" si="0"/>
        <v>0.92679951199674659</v>
      </c>
      <c r="T32" s="69">
        <f t="shared" si="0"/>
        <v>0.85991720443199804</v>
      </c>
      <c r="U32" s="90">
        <f t="shared" si="0"/>
        <v>0.85796619347851311</v>
      </c>
      <c r="V32" s="69">
        <f t="shared" si="0"/>
        <v>0.69157088122605359</v>
      </c>
      <c r="W32" s="69">
        <f t="shared" si="0"/>
        <v>0.83962399369341389</v>
      </c>
      <c r="X32" s="69">
        <f t="shared" si="0"/>
        <v>0.94358974358974357</v>
      </c>
      <c r="Y32" s="69">
        <f t="shared" si="0"/>
        <v>0.63299807404237107</v>
      </c>
      <c r="Z32" s="69">
        <f t="shared" si="0"/>
        <v>0.91218766572043553</v>
      </c>
      <c r="AA32" s="69">
        <f t="shared" si="0"/>
        <v>0.95058254138688125</v>
      </c>
      <c r="AB32" s="69">
        <f t="shared" si="0"/>
        <v>0.86187908496732024</v>
      </c>
      <c r="AC32" s="69">
        <f t="shared" si="0"/>
        <v>0.98425909619825247</v>
      </c>
      <c r="AD32" s="90">
        <f t="shared" si="0"/>
        <v>0.98360321825033104</v>
      </c>
      <c r="AE32" s="69">
        <f t="shared" si="0"/>
        <v>0.45377772773336333</v>
      </c>
      <c r="AF32" s="69">
        <f t="shared" si="0"/>
        <v>0.80123022847100178</v>
      </c>
      <c r="AG32" s="69">
        <f t="shared" si="0"/>
        <v>0.81486270632083369</v>
      </c>
    </row>
    <row r="33" spans="1:33" x14ac:dyDescent="0.2">
      <c r="A33" t="s">
        <v>337</v>
      </c>
      <c r="B33">
        <v>2020</v>
      </c>
      <c r="C33" s="69">
        <f>(C21+C25)/C17</f>
        <v>0.87617476524475069</v>
      </c>
      <c r="D33" s="69">
        <f t="shared" ref="D33:AG33" si="2">(D21+D25)/D17</f>
        <v>0.87967252285575259</v>
      </c>
      <c r="E33" s="69">
        <f t="shared" si="2"/>
        <v>0.87967252285575259</v>
      </c>
      <c r="F33" s="69">
        <f t="shared" si="2"/>
        <v>0.87872937766468373</v>
      </c>
      <c r="G33" s="69">
        <f t="shared" si="2"/>
        <v>0.72387400647630262</v>
      </c>
      <c r="H33" s="69">
        <f t="shared" si="2"/>
        <v>0.78880022014309303</v>
      </c>
      <c r="I33" s="69">
        <f t="shared" si="2"/>
        <v>0.3908711025393764</v>
      </c>
      <c r="J33" s="69">
        <f t="shared" si="2"/>
        <v>0.58524426719840483</v>
      </c>
      <c r="K33" s="69">
        <f t="shared" si="2"/>
        <v>0.7050827058387853</v>
      </c>
      <c r="L33" s="69">
        <f t="shared" si="2"/>
        <v>0.55392156862745101</v>
      </c>
      <c r="M33" s="69">
        <f t="shared" si="2"/>
        <v>0.8759092231597323</v>
      </c>
      <c r="N33" s="69">
        <f t="shared" si="2"/>
        <v>0.9792087596949749</v>
      </c>
      <c r="O33" s="90" t="e">
        <f t="shared" si="2"/>
        <v>#VALUE!</v>
      </c>
      <c r="P33" s="69">
        <f t="shared" si="2"/>
        <v>0.44058990238270179</v>
      </c>
      <c r="Q33" s="69">
        <f t="shared" si="2"/>
        <v>0.92186604746539613</v>
      </c>
      <c r="R33" s="69">
        <f t="shared" si="2"/>
        <v>0.80981939158322302</v>
      </c>
      <c r="S33" s="69">
        <f t="shared" si="2"/>
        <v>0.91706979958534895</v>
      </c>
      <c r="T33" s="69">
        <f t="shared" si="2"/>
        <v>0.8606435803185658</v>
      </c>
      <c r="U33" s="90" t="e">
        <f t="shared" si="2"/>
        <v>#VALUE!</v>
      </c>
      <c r="V33" s="69">
        <f t="shared" si="2"/>
        <v>0.75374732334047112</v>
      </c>
      <c r="W33" s="69">
        <f t="shared" si="2"/>
        <v>0.79506183207709591</v>
      </c>
      <c r="X33" s="69">
        <f t="shared" si="2"/>
        <v>0.95914396887159536</v>
      </c>
      <c r="Y33" s="69">
        <f t="shared" si="2"/>
        <v>0.64455192034139408</v>
      </c>
      <c r="Z33" s="69">
        <f t="shared" si="2"/>
        <v>0.92251681008953768</v>
      </c>
      <c r="AA33" s="69">
        <f t="shared" si="2"/>
        <v>0.95694962841236098</v>
      </c>
      <c r="AB33" s="69">
        <f t="shared" si="2"/>
        <v>0.88790719945629504</v>
      </c>
      <c r="AC33" s="69">
        <f t="shared" si="2"/>
        <v>0.98113207547169812</v>
      </c>
      <c r="AD33" s="90" t="e">
        <f t="shared" si="2"/>
        <v>#VALUE!</v>
      </c>
      <c r="AE33" s="69">
        <f t="shared" si="2"/>
        <v>0.42278559282733036</v>
      </c>
      <c r="AF33" s="69">
        <f t="shared" si="2"/>
        <v>0.78732766207098859</v>
      </c>
      <c r="AG33" s="69">
        <f t="shared" si="2"/>
        <v>0.82631071083949825</v>
      </c>
    </row>
  </sheetData>
  <conditionalFormatting sqref="G33:AG33">
    <cfRule type="cellIs" dxfId="15" priority="1" operator="greaterThan">
      <formula>0.75</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A7C5-B6E5-824A-8CB0-EB7B851DAD3B}">
  <dimension ref="A1:CI109"/>
  <sheetViews>
    <sheetView topLeftCell="W47" zoomScale="106" zoomScaleNormal="106" workbookViewId="0">
      <selection activeCell="AN57" sqref="AN57"/>
    </sheetView>
  </sheetViews>
  <sheetFormatPr baseColWidth="10" defaultRowHeight="16" x14ac:dyDescent="0.2"/>
  <cols>
    <col min="1" max="1" width="35.1640625" customWidth="1"/>
    <col min="2" max="2" width="55.33203125" customWidth="1"/>
    <col min="15" max="15" width="36.83203125" customWidth="1"/>
    <col min="16" max="16" width="37" bestFit="1" customWidth="1"/>
    <col min="17" max="17" width="37.6640625" bestFit="1" customWidth="1"/>
  </cols>
  <sheetData>
    <row r="1" spans="1:87" x14ac:dyDescent="0.2">
      <c r="A1" t="s">
        <v>317</v>
      </c>
      <c r="BE1" t="s">
        <v>326</v>
      </c>
    </row>
    <row r="2" spans="1:87" x14ac:dyDescent="0.2">
      <c r="A2" t="s">
        <v>136</v>
      </c>
      <c r="B2" t="s">
        <v>318</v>
      </c>
      <c r="BE2" t="s">
        <v>136</v>
      </c>
      <c r="BF2" t="s">
        <v>327</v>
      </c>
    </row>
    <row r="3" spans="1:87" x14ac:dyDescent="0.2">
      <c r="A3" t="s">
        <v>134</v>
      </c>
      <c r="B3" t="s">
        <v>313</v>
      </c>
      <c r="BE3" t="s">
        <v>134</v>
      </c>
      <c r="BF3" t="s">
        <v>313</v>
      </c>
    </row>
    <row r="5" spans="1:87" x14ac:dyDescent="0.2">
      <c r="A5" t="s">
        <v>132</v>
      </c>
      <c r="C5" t="s">
        <v>131</v>
      </c>
      <c r="BE5" t="s">
        <v>132</v>
      </c>
      <c r="BG5" t="s">
        <v>131</v>
      </c>
    </row>
    <row r="6" spans="1:87" x14ac:dyDescent="0.2">
      <c r="A6" t="s">
        <v>130</v>
      </c>
      <c r="C6" t="s">
        <v>314</v>
      </c>
      <c r="BE6" t="s">
        <v>130</v>
      </c>
      <c r="BG6" t="s">
        <v>314</v>
      </c>
    </row>
    <row r="7" spans="1:87" x14ac:dyDescent="0.2">
      <c r="A7" t="s">
        <v>128</v>
      </c>
      <c r="C7" t="s">
        <v>315</v>
      </c>
      <c r="BE7" t="s">
        <v>325</v>
      </c>
      <c r="BG7" t="s">
        <v>9</v>
      </c>
    </row>
    <row r="8" spans="1:87" x14ac:dyDescent="0.2">
      <c r="BE8" t="s">
        <v>128</v>
      </c>
      <c r="BG8" t="s">
        <v>315</v>
      </c>
    </row>
    <row r="9" spans="1:87" x14ac:dyDescent="0.2">
      <c r="A9" t="s">
        <v>126</v>
      </c>
      <c r="B9" t="s">
        <v>126</v>
      </c>
      <c r="C9">
        <v>2013</v>
      </c>
      <c r="D9">
        <v>2014</v>
      </c>
      <c r="E9">
        <v>2015</v>
      </c>
      <c r="F9">
        <v>2016</v>
      </c>
      <c r="G9">
        <v>2017</v>
      </c>
      <c r="H9">
        <v>2018</v>
      </c>
      <c r="I9">
        <v>2019</v>
      </c>
      <c r="J9">
        <v>2020</v>
      </c>
      <c r="K9">
        <v>2021</v>
      </c>
      <c r="L9">
        <v>2022</v>
      </c>
      <c r="N9" t="s">
        <v>76</v>
      </c>
      <c r="O9" t="s">
        <v>76</v>
      </c>
      <c r="P9" t="s">
        <v>43</v>
      </c>
      <c r="Q9" t="s">
        <v>74</v>
      </c>
      <c r="R9" t="s">
        <v>42</v>
      </c>
      <c r="S9" t="s">
        <v>22</v>
      </c>
      <c r="T9" t="s">
        <v>21</v>
      </c>
      <c r="U9" t="s">
        <v>41</v>
      </c>
      <c r="V9" t="s">
        <v>40</v>
      </c>
      <c r="W9" t="s">
        <v>20</v>
      </c>
      <c r="X9" t="s">
        <v>39</v>
      </c>
      <c r="Y9" t="s">
        <v>38</v>
      </c>
      <c r="Z9" t="s">
        <v>37</v>
      </c>
      <c r="AA9" t="s">
        <v>36</v>
      </c>
      <c r="AB9" t="s">
        <v>19</v>
      </c>
      <c r="AC9" t="s">
        <v>35</v>
      </c>
      <c r="AD9" t="s">
        <v>18</v>
      </c>
      <c r="AE9" t="s">
        <v>17</v>
      </c>
      <c r="AF9" t="s">
        <v>16</v>
      </c>
      <c r="AG9" t="s">
        <v>34</v>
      </c>
      <c r="AH9" t="s">
        <v>15</v>
      </c>
      <c r="AI9" t="s">
        <v>14</v>
      </c>
      <c r="AJ9" t="s">
        <v>33</v>
      </c>
      <c r="AK9" t="s">
        <v>32</v>
      </c>
      <c r="AL9" t="s">
        <v>13</v>
      </c>
      <c r="AM9" t="s">
        <v>31</v>
      </c>
      <c r="AN9" t="s">
        <v>12</v>
      </c>
      <c r="AO9" t="s">
        <v>11</v>
      </c>
      <c r="AP9" t="s">
        <v>8</v>
      </c>
      <c r="AQ9" t="s">
        <v>30</v>
      </c>
      <c r="AR9" t="s">
        <v>29</v>
      </c>
      <c r="AS9" t="s">
        <v>64</v>
      </c>
    </row>
    <row r="10" spans="1:87" x14ac:dyDescent="0.2">
      <c r="A10" t="s">
        <v>76</v>
      </c>
      <c r="B10" t="s">
        <v>75</v>
      </c>
      <c r="N10" t="s">
        <v>75</v>
      </c>
      <c r="O10" t="s">
        <v>126</v>
      </c>
      <c r="P10" t="s">
        <v>6</v>
      </c>
      <c r="Q10" t="s">
        <v>6</v>
      </c>
      <c r="R10" t="s">
        <v>6</v>
      </c>
      <c r="S10" t="s">
        <v>6</v>
      </c>
      <c r="T10" t="s">
        <v>6</v>
      </c>
      <c r="U10" t="s">
        <v>6</v>
      </c>
      <c r="V10" t="s">
        <v>6</v>
      </c>
      <c r="W10" t="s">
        <v>6</v>
      </c>
      <c r="X10" t="s">
        <v>6</v>
      </c>
      <c r="Y10" t="s">
        <v>6</v>
      </c>
      <c r="Z10" t="s">
        <v>6</v>
      </c>
      <c r="AA10" t="s">
        <v>6</v>
      </c>
      <c r="AB10" t="s">
        <v>6</v>
      </c>
      <c r="AC10" t="s">
        <v>6</v>
      </c>
      <c r="AD10" t="s">
        <v>6</v>
      </c>
      <c r="AE10" t="s">
        <v>6</v>
      </c>
      <c r="AF10" t="s">
        <v>6</v>
      </c>
      <c r="AG10" t="s">
        <v>6</v>
      </c>
      <c r="AH10" t="s">
        <v>6</v>
      </c>
      <c r="AI10" t="s">
        <v>6</v>
      </c>
      <c r="AJ10" t="s">
        <v>6</v>
      </c>
      <c r="AK10" t="s">
        <v>6</v>
      </c>
      <c r="AL10" t="s">
        <v>6</v>
      </c>
      <c r="AM10" t="s">
        <v>6</v>
      </c>
      <c r="AN10" t="s">
        <v>6</v>
      </c>
      <c r="AO10" t="s">
        <v>6</v>
      </c>
      <c r="AP10" t="s">
        <v>6</v>
      </c>
      <c r="AQ10" t="s">
        <v>6</v>
      </c>
      <c r="AR10" t="s">
        <v>6</v>
      </c>
      <c r="AS10" t="s">
        <v>6</v>
      </c>
      <c r="BE10" t="s">
        <v>126</v>
      </c>
      <c r="BG10" t="s">
        <v>6</v>
      </c>
      <c r="BH10" t="s">
        <v>105</v>
      </c>
      <c r="BI10" t="s">
        <v>104</v>
      </c>
      <c r="BJ10" t="s">
        <v>103</v>
      </c>
      <c r="BK10" t="s">
        <v>102</v>
      </c>
      <c r="BL10" t="s">
        <v>101</v>
      </c>
      <c r="BM10" t="s">
        <v>100</v>
      </c>
      <c r="BN10" t="s">
        <v>99</v>
      </c>
      <c r="BO10" t="s">
        <v>98</v>
      </c>
      <c r="BP10" t="s">
        <v>97</v>
      </c>
      <c r="BQ10" t="s">
        <v>96</v>
      </c>
      <c r="BR10" t="s">
        <v>95</v>
      </c>
      <c r="BS10" t="s">
        <v>94</v>
      </c>
      <c r="BT10" t="s">
        <v>93</v>
      </c>
      <c r="BU10" t="s">
        <v>92</v>
      </c>
      <c r="BV10" t="s">
        <v>91</v>
      </c>
      <c r="BW10" t="s">
        <v>90</v>
      </c>
      <c r="BX10" t="s">
        <v>89</v>
      </c>
      <c r="BY10" t="s">
        <v>88</v>
      </c>
      <c r="BZ10" t="s">
        <v>87</v>
      </c>
      <c r="CA10" t="s">
        <v>86</v>
      </c>
      <c r="CB10" t="s">
        <v>85</v>
      </c>
      <c r="CC10" t="s">
        <v>84</v>
      </c>
      <c r="CD10" t="s">
        <v>83</v>
      </c>
      <c r="CE10" t="s">
        <v>82</v>
      </c>
      <c r="CF10" t="s">
        <v>81</v>
      </c>
      <c r="CG10" t="s">
        <v>80</v>
      </c>
      <c r="CH10" t="s">
        <v>79</v>
      </c>
      <c r="CI10" t="s">
        <v>6</v>
      </c>
    </row>
    <row r="11" spans="1:87" x14ac:dyDescent="0.2">
      <c r="A11" t="s">
        <v>284</v>
      </c>
      <c r="B11" t="s">
        <v>10</v>
      </c>
      <c r="C11">
        <f>C17</f>
        <v>224756.15</v>
      </c>
      <c r="D11">
        <f t="shared" ref="D11:I11" si="0">D17</f>
        <v>227244.85</v>
      </c>
      <c r="E11">
        <f t="shared" si="0"/>
        <v>229608.09</v>
      </c>
      <c r="F11">
        <f t="shared" si="0"/>
        <v>232641.3</v>
      </c>
      <c r="G11">
        <f t="shared" si="0"/>
        <v>236205.53</v>
      </c>
      <c r="H11">
        <f t="shared" si="0"/>
        <v>239577.09</v>
      </c>
      <c r="I11">
        <f t="shared" si="0"/>
        <v>242233.44</v>
      </c>
      <c r="J11">
        <f>J14</f>
        <v>206611.81</v>
      </c>
      <c r="K11">
        <f>K14</f>
        <v>209611.5</v>
      </c>
      <c r="L11">
        <f>L14</f>
        <v>213845.47</v>
      </c>
      <c r="N11" t="s">
        <v>10</v>
      </c>
      <c r="O11" t="s">
        <v>88</v>
      </c>
      <c r="P11">
        <v>195470.26</v>
      </c>
      <c r="Q11">
        <v>225164.58</v>
      </c>
      <c r="R11">
        <v>4572.3999999999996</v>
      </c>
      <c r="S11">
        <v>3436.41</v>
      </c>
      <c r="T11">
        <v>5064.62</v>
      </c>
      <c r="U11">
        <v>2767</v>
      </c>
      <c r="V11">
        <v>42019</v>
      </c>
      <c r="W11">
        <v>592.92999999999995</v>
      </c>
      <c r="X11">
        <v>1877.95</v>
      </c>
      <c r="Y11">
        <v>4325.83</v>
      </c>
      <c r="Z11">
        <v>18248.099999999999</v>
      </c>
      <c r="AA11">
        <v>27140</v>
      </c>
      <c r="AB11">
        <v>1546.38</v>
      </c>
      <c r="AC11">
        <v>24782.6</v>
      </c>
      <c r="AD11">
        <v>392.81</v>
      </c>
      <c r="AE11">
        <v>868.63</v>
      </c>
      <c r="AF11">
        <v>1278.8</v>
      </c>
      <c r="AG11">
        <v>378.66</v>
      </c>
      <c r="AH11">
        <v>3983.71</v>
      </c>
      <c r="AI11">
        <v>173.33</v>
      </c>
      <c r="AJ11">
        <v>8837</v>
      </c>
      <c r="AK11">
        <v>4205.16</v>
      </c>
      <c r="AL11">
        <v>15474.9</v>
      </c>
      <c r="AM11">
        <v>4581.45</v>
      </c>
      <c r="AN11">
        <v>8645.2999999999993</v>
      </c>
      <c r="AO11">
        <v>938.28</v>
      </c>
      <c r="AP11">
        <v>2209.4299999999998</v>
      </c>
      <c r="AQ11">
        <v>2556.1</v>
      </c>
      <c r="AR11">
        <v>4574</v>
      </c>
      <c r="AS11">
        <v>29694.33</v>
      </c>
      <c r="BE11" t="s">
        <v>76</v>
      </c>
      <c r="BG11" t="s">
        <v>6</v>
      </c>
      <c r="BH11" t="s">
        <v>6</v>
      </c>
      <c r="BI11" t="s">
        <v>6</v>
      </c>
      <c r="BJ11" t="s">
        <v>6</v>
      </c>
      <c r="BK11" t="s">
        <v>6</v>
      </c>
      <c r="BL11" t="s">
        <v>6</v>
      </c>
      <c r="BM11" t="s">
        <v>6</v>
      </c>
      <c r="BN11" t="s">
        <v>6</v>
      </c>
      <c r="BO11" t="s">
        <v>6</v>
      </c>
      <c r="BP11" t="s">
        <v>6</v>
      </c>
      <c r="BQ11" t="s">
        <v>6</v>
      </c>
      <c r="BR11" t="s">
        <v>6</v>
      </c>
      <c r="BS11" t="s">
        <v>6</v>
      </c>
      <c r="BT11" t="s">
        <v>6</v>
      </c>
      <c r="BU11" t="s">
        <v>6</v>
      </c>
      <c r="BV11" t="s">
        <v>6</v>
      </c>
      <c r="BW11" t="s">
        <v>6</v>
      </c>
      <c r="BX11" t="s">
        <v>6</v>
      </c>
      <c r="BY11" t="s">
        <v>6</v>
      </c>
      <c r="BZ11" t="s">
        <v>6</v>
      </c>
      <c r="CA11" t="s">
        <v>6</v>
      </c>
      <c r="CB11" t="s">
        <v>6</v>
      </c>
      <c r="CC11" t="s">
        <v>6</v>
      </c>
      <c r="CD11" t="s">
        <v>6</v>
      </c>
      <c r="CE11" t="s">
        <v>6</v>
      </c>
      <c r="CF11" t="s">
        <v>6</v>
      </c>
      <c r="CG11" t="s">
        <v>6</v>
      </c>
      <c r="CH11" t="s">
        <v>6</v>
      </c>
      <c r="CI11" t="s">
        <v>6</v>
      </c>
    </row>
    <row r="12" spans="1:87" x14ac:dyDescent="0.2">
      <c r="A12" t="s">
        <v>284</v>
      </c>
      <c r="B12" t="s">
        <v>9</v>
      </c>
      <c r="C12">
        <f>C18</f>
        <v>10537.56</v>
      </c>
      <c r="D12">
        <f t="shared" ref="D12:I12" si="1">D18</f>
        <v>10477.06</v>
      </c>
      <c r="E12">
        <f t="shared" si="1"/>
        <v>10125.01</v>
      </c>
      <c r="F12">
        <f t="shared" si="1"/>
        <v>9691.5499999999993</v>
      </c>
      <c r="G12">
        <f t="shared" si="1"/>
        <v>9683.74</v>
      </c>
      <c r="H12">
        <f t="shared" si="1"/>
        <v>9515.25</v>
      </c>
      <c r="I12">
        <f t="shared" si="1"/>
        <v>9197.2900000000009</v>
      </c>
      <c r="J12">
        <f>J15</f>
        <v>8699.51</v>
      </c>
      <c r="K12">
        <f>K15</f>
        <v>8633.68</v>
      </c>
      <c r="N12" t="s">
        <v>10</v>
      </c>
      <c r="O12" t="s">
        <v>87</v>
      </c>
      <c r="P12">
        <v>194714.38</v>
      </c>
      <c r="Q12">
        <v>224756.15</v>
      </c>
      <c r="R12">
        <v>4559.1000000000004</v>
      </c>
      <c r="S12">
        <v>3421.59</v>
      </c>
      <c r="T12">
        <v>5080.93</v>
      </c>
      <c r="U12">
        <v>2766</v>
      </c>
      <c r="V12">
        <v>42350</v>
      </c>
      <c r="W12">
        <v>600.17999999999995</v>
      </c>
      <c r="X12">
        <v>1933.23</v>
      </c>
      <c r="Y12">
        <v>4300.67</v>
      </c>
      <c r="Z12">
        <v>17802.8</v>
      </c>
      <c r="AA12">
        <v>27190</v>
      </c>
      <c r="AB12">
        <v>1502.61</v>
      </c>
      <c r="AC12">
        <v>24338.799999999999</v>
      </c>
      <c r="AD12">
        <v>370.85</v>
      </c>
      <c r="AE12">
        <v>888.63</v>
      </c>
      <c r="AF12">
        <v>1296.27</v>
      </c>
      <c r="AG12">
        <v>385.54</v>
      </c>
      <c r="AH12">
        <v>4034.89</v>
      </c>
      <c r="AI12">
        <v>181.1</v>
      </c>
      <c r="AJ12">
        <v>8733</v>
      </c>
      <c r="AK12">
        <v>4219.7700000000004</v>
      </c>
      <c r="AL12">
        <v>15463.8</v>
      </c>
      <c r="AM12">
        <v>4450.17</v>
      </c>
      <c r="AN12">
        <v>8569.4</v>
      </c>
      <c r="AO12">
        <v>927.71</v>
      </c>
      <c r="AP12">
        <v>2192.25</v>
      </c>
      <c r="AQ12">
        <v>2536.6999999999998</v>
      </c>
      <c r="AR12">
        <v>4618</v>
      </c>
      <c r="AS12">
        <v>30041.77</v>
      </c>
      <c r="BE12" t="s">
        <v>43</v>
      </c>
      <c r="BG12" t="s">
        <v>6</v>
      </c>
      <c r="BH12">
        <v>16527.11</v>
      </c>
      <c r="BI12">
        <v>16037.28</v>
      </c>
      <c r="BJ12">
        <v>15951.32</v>
      </c>
      <c r="BK12">
        <v>15768.87</v>
      </c>
      <c r="BL12">
        <v>15522.46</v>
      </c>
      <c r="BM12">
        <v>15319.99</v>
      </c>
      <c r="BN12">
        <v>14865.75</v>
      </c>
      <c r="BO12">
        <v>13341.62</v>
      </c>
      <c r="BP12">
        <v>13166.74</v>
      </c>
      <c r="BQ12">
        <v>12404.29</v>
      </c>
      <c r="BR12">
        <v>12206.1</v>
      </c>
      <c r="BS12">
        <v>11840.85</v>
      </c>
      <c r="BT12">
        <v>11585.41</v>
      </c>
      <c r="BU12">
        <v>11357.98</v>
      </c>
      <c r="BV12">
        <v>11071.07</v>
      </c>
      <c r="BW12">
        <v>10901.05</v>
      </c>
      <c r="BX12">
        <v>10551.58</v>
      </c>
      <c r="BY12">
        <v>10446.27</v>
      </c>
      <c r="BZ12">
        <v>10196.19</v>
      </c>
      <c r="CA12">
        <v>10075.57</v>
      </c>
      <c r="CB12">
        <v>9758.1</v>
      </c>
      <c r="CC12">
        <v>9330.2800000000007</v>
      </c>
      <c r="CD12">
        <v>9300.2900000000009</v>
      </c>
      <c r="CE12">
        <v>9146.8700000000008</v>
      </c>
      <c r="CF12">
        <v>8835.9</v>
      </c>
      <c r="CG12">
        <v>8699.51</v>
      </c>
      <c r="CH12">
        <v>8633.68</v>
      </c>
      <c r="CI12" t="s">
        <v>6</v>
      </c>
    </row>
    <row r="13" spans="1:87" x14ac:dyDescent="0.2">
      <c r="A13" t="s">
        <v>284</v>
      </c>
      <c r="B13" t="s">
        <v>316</v>
      </c>
      <c r="C13" s="69">
        <f>C12/C11</f>
        <v>4.6884412284157739E-2</v>
      </c>
      <c r="D13" s="69">
        <f t="shared" ref="D13:K13" si="2">D12/D11</f>
        <v>4.6104719204857661E-2</v>
      </c>
      <c r="E13" s="69">
        <f t="shared" si="2"/>
        <v>4.4096921846264216E-2</v>
      </c>
      <c r="F13" s="69">
        <f t="shared" si="2"/>
        <v>4.1658768241064674E-2</v>
      </c>
      <c r="G13" s="69">
        <f t="shared" si="2"/>
        <v>4.0997092659092273E-2</v>
      </c>
      <c r="H13" s="69">
        <f t="shared" si="2"/>
        <v>3.9716861073819706E-2</v>
      </c>
      <c r="I13" s="69">
        <f t="shared" si="2"/>
        <v>3.7968704898877714E-2</v>
      </c>
      <c r="J13" s="69">
        <f t="shared" si="2"/>
        <v>4.21055795406855E-2</v>
      </c>
      <c r="K13" s="69">
        <f t="shared" si="2"/>
        <v>4.1188961483506391E-2</v>
      </c>
      <c r="N13" t="s">
        <v>10</v>
      </c>
      <c r="O13" t="s">
        <v>86</v>
      </c>
      <c r="P13">
        <v>196492.33</v>
      </c>
      <c r="Q13">
        <v>227244.85</v>
      </c>
      <c r="R13">
        <v>4577.2</v>
      </c>
      <c r="S13">
        <v>3434.18</v>
      </c>
      <c r="T13">
        <v>5108.97</v>
      </c>
      <c r="U13">
        <v>2791</v>
      </c>
      <c r="V13">
        <v>42721</v>
      </c>
      <c r="W13">
        <v>609.86</v>
      </c>
      <c r="X13">
        <v>1984.01</v>
      </c>
      <c r="Y13">
        <v>4453.7299999999996</v>
      </c>
      <c r="Z13">
        <v>17987.7</v>
      </c>
      <c r="AA13">
        <v>27334</v>
      </c>
      <c r="AB13">
        <v>1542.33</v>
      </c>
      <c r="AC13">
        <v>24357.3</v>
      </c>
      <c r="AD13">
        <v>363.41</v>
      </c>
      <c r="AE13">
        <v>876.63</v>
      </c>
      <c r="AF13">
        <v>1322.79</v>
      </c>
      <c r="AG13">
        <v>395.12</v>
      </c>
      <c r="AH13">
        <v>4218.93</v>
      </c>
      <c r="AI13">
        <v>192.12</v>
      </c>
      <c r="AJ13">
        <v>8725</v>
      </c>
      <c r="AK13">
        <v>4259.8999999999996</v>
      </c>
      <c r="AL13">
        <v>15731</v>
      </c>
      <c r="AM13">
        <v>4512.99</v>
      </c>
      <c r="AN13">
        <v>8634.6</v>
      </c>
      <c r="AO13">
        <v>931.67</v>
      </c>
      <c r="AP13">
        <v>2223.15</v>
      </c>
      <c r="AQ13">
        <v>2525.6999999999998</v>
      </c>
      <c r="AR13">
        <v>4683</v>
      </c>
      <c r="AS13">
        <v>30752.51</v>
      </c>
      <c r="BE13" t="s">
        <v>74</v>
      </c>
      <c r="BG13" t="s">
        <v>6</v>
      </c>
      <c r="BH13">
        <v>16972.66</v>
      </c>
      <c r="BI13">
        <v>16468.97</v>
      </c>
      <c r="BJ13">
        <v>16395.509999999998</v>
      </c>
      <c r="BK13">
        <v>16186.02</v>
      </c>
      <c r="BL13">
        <v>15897.87</v>
      </c>
      <c r="BM13">
        <v>15666.2</v>
      </c>
      <c r="BN13">
        <v>15185.41</v>
      </c>
      <c r="BO13">
        <v>13653.34</v>
      </c>
      <c r="BP13">
        <v>13484.04</v>
      </c>
      <c r="BQ13">
        <v>12732.76</v>
      </c>
      <c r="BR13">
        <v>12546.43</v>
      </c>
      <c r="BS13">
        <v>12176.88</v>
      </c>
      <c r="BT13">
        <v>11919.66</v>
      </c>
      <c r="BU13">
        <v>11701.23</v>
      </c>
      <c r="BV13">
        <v>11429.02</v>
      </c>
      <c r="BW13">
        <v>11288.8</v>
      </c>
      <c r="BX13">
        <v>10931.67</v>
      </c>
      <c r="BY13">
        <v>10825.57</v>
      </c>
      <c r="BZ13">
        <v>10537.56</v>
      </c>
      <c r="CA13">
        <v>10477.06</v>
      </c>
      <c r="CB13">
        <v>10125.01</v>
      </c>
      <c r="CC13">
        <v>9691.5499999999993</v>
      </c>
      <c r="CD13">
        <v>9683.74</v>
      </c>
      <c r="CE13">
        <v>9515.25</v>
      </c>
      <c r="CF13">
        <v>9197.2900000000009</v>
      </c>
      <c r="CG13" t="s">
        <v>55</v>
      </c>
      <c r="CH13" t="s">
        <v>55</v>
      </c>
      <c r="CI13" t="s">
        <v>6</v>
      </c>
    </row>
    <row r="14" spans="1:87" x14ac:dyDescent="0.2">
      <c r="A14" t="s">
        <v>43</v>
      </c>
      <c r="B14" t="s">
        <v>10</v>
      </c>
      <c r="C14">
        <v>194714.38</v>
      </c>
      <c r="D14">
        <v>196492.33</v>
      </c>
      <c r="E14">
        <v>198323.05</v>
      </c>
      <c r="F14">
        <v>200895.98</v>
      </c>
      <c r="G14">
        <v>204145.36</v>
      </c>
      <c r="H14">
        <v>207134.12</v>
      </c>
      <c r="I14">
        <v>209438.86</v>
      </c>
      <c r="J14">
        <v>206611.81</v>
      </c>
      <c r="K14">
        <v>209611.5</v>
      </c>
      <c r="L14">
        <v>213845.47</v>
      </c>
      <c r="N14" t="s">
        <v>10</v>
      </c>
      <c r="O14" t="s">
        <v>85</v>
      </c>
      <c r="P14">
        <v>198323.05</v>
      </c>
      <c r="Q14">
        <v>229608.09</v>
      </c>
      <c r="R14">
        <v>4617.3999999999996</v>
      </c>
      <c r="S14">
        <v>3446.21</v>
      </c>
      <c r="T14">
        <v>5181.91</v>
      </c>
      <c r="U14">
        <v>2829</v>
      </c>
      <c r="V14">
        <v>43122</v>
      </c>
      <c r="W14">
        <v>617.75</v>
      </c>
      <c r="X14">
        <v>2053.4899999999998</v>
      </c>
      <c r="Y14">
        <v>4322.57</v>
      </c>
      <c r="Z14">
        <v>18490.8</v>
      </c>
      <c r="AA14">
        <v>27391</v>
      </c>
      <c r="AB14">
        <v>1561.74</v>
      </c>
      <c r="AC14">
        <v>24516.2</v>
      </c>
      <c r="AD14">
        <v>369.12</v>
      </c>
      <c r="AE14">
        <v>889</v>
      </c>
      <c r="AF14">
        <v>1341.33</v>
      </c>
      <c r="AG14">
        <v>405.24</v>
      </c>
      <c r="AH14">
        <v>4312.82</v>
      </c>
      <c r="AI14">
        <v>199.41</v>
      </c>
      <c r="AJ14">
        <v>8808</v>
      </c>
      <c r="AK14">
        <v>4285.54</v>
      </c>
      <c r="AL14">
        <v>15970</v>
      </c>
      <c r="AM14">
        <v>4575.82</v>
      </c>
      <c r="AN14">
        <v>8525.7000000000007</v>
      </c>
      <c r="AO14">
        <v>943.86</v>
      </c>
      <c r="AP14">
        <v>2267.1</v>
      </c>
      <c r="AQ14">
        <v>2523.8000000000002</v>
      </c>
      <c r="AR14">
        <v>4752</v>
      </c>
      <c r="AS14">
        <v>31285.03</v>
      </c>
      <c r="BE14" t="s">
        <v>73</v>
      </c>
      <c r="BG14" t="s">
        <v>6</v>
      </c>
      <c r="BH14">
        <v>6731.55</v>
      </c>
      <c r="BI14">
        <v>6571.12</v>
      </c>
      <c r="BJ14">
        <v>6468.5</v>
      </c>
      <c r="BK14">
        <v>6296.87</v>
      </c>
      <c r="BL14">
        <v>6112.05</v>
      </c>
      <c r="BM14">
        <v>6006.5</v>
      </c>
      <c r="BN14">
        <v>5901.91</v>
      </c>
      <c r="BO14">
        <v>5781.2</v>
      </c>
      <c r="BP14">
        <v>5694.9</v>
      </c>
      <c r="BQ14">
        <v>5570.49</v>
      </c>
      <c r="BR14">
        <v>5475.44</v>
      </c>
      <c r="BS14">
        <v>5376.05</v>
      </c>
      <c r="BT14">
        <v>5271.05</v>
      </c>
      <c r="BU14">
        <v>5192.72</v>
      </c>
      <c r="BV14">
        <v>5116.67</v>
      </c>
      <c r="BW14">
        <v>5114.66</v>
      </c>
      <c r="BX14">
        <v>5025.45</v>
      </c>
      <c r="BY14">
        <v>4970.2299999999996</v>
      </c>
      <c r="BZ14">
        <v>4865.0600000000004</v>
      </c>
      <c r="CA14">
        <v>4914.1000000000004</v>
      </c>
      <c r="CB14">
        <v>4822.3100000000004</v>
      </c>
      <c r="CC14">
        <v>4820.2299999999996</v>
      </c>
      <c r="CD14">
        <v>4827.8100000000004</v>
      </c>
      <c r="CE14">
        <v>4801.16</v>
      </c>
      <c r="CF14">
        <v>4690.18</v>
      </c>
      <c r="CG14" t="s">
        <v>55</v>
      </c>
      <c r="CH14" t="s">
        <v>55</v>
      </c>
      <c r="CI14" t="s">
        <v>6</v>
      </c>
    </row>
    <row r="15" spans="1:87" x14ac:dyDescent="0.2">
      <c r="A15" t="s">
        <v>43</v>
      </c>
      <c r="B15" t="s">
        <v>9</v>
      </c>
      <c r="C15">
        <v>10196.19</v>
      </c>
      <c r="D15">
        <v>10075.57</v>
      </c>
      <c r="E15">
        <v>9758.1</v>
      </c>
      <c r="F15">
        <v>9330.2800000000007</v>
      </c>
      <c r="G15">
        <v>9300.2900000000009</v>
      </c>
      <c r="H15">
        <v>9146.8700000000008</v>
      </c>
      <c r="I15">
        <v>8835.9</v>
      </c>
      <c r="J15">
        <v>8699.51</v>
      </c>
      <c r="K15">
        <v>8633.68</v>
      </c>
      <c r="L15" t="s">
        <v>55</v>
      </c>
      <c r="N15" t="s">
        <v>10</v>
      </c>
      <c r="O15" t="s">
        <v>84</v>
      </c>
      <c r="P15">
        <v>200895.98</v>
      </c>
      <c r="Q15">
        <v>232641.3</v>
      </c>
      <c r="R15">
        <v>4675.3</v>
      </c>
      <c r="S15">
        <v>3463.35</v>
      </c>
      <c r="T15">
        <v>5264.3</v>
      </c>
      <c r="U15">
        <v>2876</v>
      </c>
      <c r="V15">
        <v>43661</v>
      </c>
      <c r="W15">
        <v>629.63</v>
      </c>
      <c r="X15">
        <v>2130.13</v>
      </c>
      <c r="Y15">
        <v>4469.51</v>
      </c>
      <c r="Z15">
        <v>18885.400000000001</v>
      </c>
      <c r="AA15">
        <v>27567</v>
      </c>
      <c r="AB15">
        <v>1565.52</v>
      </c>
      <c r="AC15">
        <v>24848.7</v>
      </c>
      <c r="AD15">
        <v>386.32</v>
      </c>
      <c r="AE15">
        <v>886.3</v>
      </c>
      <c r="AF15">
        <v>1371.76</v>
      </c>
      <c r="AG15">
        <v>417.52</v>
      </c>
      <c r="AH15">
        <v>4473.26</v>
      </c>
      <c r="AI15">
        <v>208.44</v>
      </c>
      <c r="AJ15">
        <v>8943</v>
      </c>
      <c r="AK15">
        <v>4341.33</v>
      </c>
      <c r="AL15">
        <v>16099.7</v>
      </c>
      <c r="AM15">
        <v>4649.8599999999997</v>
      </c>
      <c r="AN15">
        <v>8429.6</v>
      </c>
      <c r="AO15">
        <v>961.19</v>
      </c>
      <c r="AP15">
        <v>2321.0500000000002</v>
      </c>
      <c r="AQ15">
        <v>2535.1999999999998</v>
      </c>
      <c r="AR15">
        <v>4840</v>
      </c>
      <c r="AS15">
        <v>31745.33</v>
      </c>
      <c r="BE15" t="s">
        <v>72</v>
      </c>
      <c r="BG15" t="s">
        <v>6</v>
      </c>
      <c r="BH15">
        <v>5350.6</v>
      </c>
      <c r="BI15">
        <v>5224.3500000000004</v>
      </c>
      <c r="BJ15">
        <v>5144.6000000000004</v>
      </c>
      <c r="BK15">
        <v>5006.59</v>
      </c>
      <c r="BL15">
        <v>4868.8999999999996</v>
      </c>
      <c r="BM15">
        <v>4822.63</v>
      </c>
      <c r="BN15">
        <v>5421.95</v>
      </c>
      <c r="BO15">
        <v>5312.43</v>
      </c>
      <c r="BP15">
        <v>5228.7700000000004</v>
      </c>
      <c r="BQ15">
        <v>5100.1099999999997</v>
      </c>
      <c r="BR15">
        <v>5002.7700000000004</v>
      </c>
      <c r="BS15">
        <v>4913.05</v>
      </c>
      <c r="BT15">
        <v>4892.45</v>
      </c>
      <c r="BU15">
        <v>4822.72</v>
      </c>
      <c r="BV15">
        <v>4783.51</v>
      </c>
      <c r="BW15">
        <v>4743.47</v>
      </c>
      <c r="BX15">
        <v>4676.28</v>
      </c>
      <c r="BY15">
        <v>4620.53</v>
      </c>
      <c r="BZ15">
        <v>4553.43</v>
      </c>
      <c r="CA15">
        <v>4581.46</v>
      </c>
      <c r="CB15">
        <v>4634.1099999999997</v>
      </c>
      <c r="CC15">
        <v>4625.76</v>
      </c>
      <c r="CD15">
        <v>4604.03</v>
      </c>
      <c r="CE15">
        <v>4586.92</v>
      </c>
      <c r="CF15">
        <v>4472.99</v>
      </c>
      <c r="CG15">
        <v>4366.67</v>
      </c>
      <c r="CH15">
        <v>4358.6400000000003</v>
      </c>
      <c r="CI15" t="s">
        <v>6</v>
      </c>
    </row>
    <row r="16" spans="1:87" x14ac:dyDescent="0.2">
      <c r="A16" t="s">
        <v>43</v>
      </c>
      <c r="B16" t="s">
        <v>316</v>
      </c>
      <c r="C16" s="69">
        <f>C15/C14</f>
        <v>5.2364853587084835E-2</v>
      </c>
      <c r="D16" s="69">
        <f t="shared" ref="D16:K16" si="3">D15/D14</f>
        <v>5.1277166900102415E-2</v>
      </c>
      <c r="E16" s="69">
        <f t="shared" si="3"/>
        <v>4.9203055318078261E-2</v>
      </c>
      <c r="F16" s="69">
        <f t="shared" si="3"/>
        <v>4.644333848790802E-2</v>
      </c>
      <c r="G16" s="69">
        <f t="shared" si="3"/>
        <v>4.5557195128020554E-2</v>
      </c>
      <c r="H16" s="69">
        <f t="shared" si="3"/>
        <v>4.415916605144532E-2</v>
      </c>
      <c r="I16" s="69">
        <f t="shared" si="3"/>
        <v>4.2188445830921732E-2</v>
      </c>
      <c r="J16" s="69">
        <f t="shared" si="3"/>
        <v>4.21055795406855E-2</v>
      </c>
      <c r="K16" s="69">
        <f t="shared" si="3"/>
        <v>4.1188961483506391E-2</v>
      </c>
      <c r="N16" t="s">
        <v>10</v>
      </c>
      <c r="O16" t="s">
        <v>83</v>
      </c>
      <c r="P16">
        <v>204145.36</v>
      </c>
      <c r="Q16">
        <v>236205.53</v>
      </c>
      <c r="R16">
        <v>4748.5</v>
      </c>
      <c r="S16">
        <v>3525.35</v>
      </c>
      <c r="T16">
        <v>5345.81</v>
      </c>
      <c r="U16">
        <v>2920</v>
      </c>
      <c r="V16">
        <v>44251</v>
      </c>
      <c r="W16">
        <v>638.5</v>
      </c>
      <c r="X16">
        <v>2189.9699999999998</v>
      </c>
      <c r="Y16">
        <v>4446.63</v>
      </c>
      <c r="Z16">
        <v>19382.099999999999</v>
      </c>
      <c r="AA16">
        <v>27881</v>
      </c>
      <c r="AB16">
        <v>1603.87</v>
      </c>
      <c r="AC16">
        <v>25138.3</v>
      </c>
      <c r="AD16">
        <v>407.14</v>
      </c>
      <c r="AE16">
        <v>885.99</v>
      </c>
      <c r="AF16">
        <v>1361.89</v>
      </c>
      <c r="AG16">
        <v>432.19</v>
      </c>
      <c r="AH16">
        <v>4559.24</v>
      </c>
      <c r="AI16">
        <v>225.03</v>
      </c>
      <c r="AJ16">
        <v>9157</v>
      </c>
      <c r="AK16">
        <v>4412.5600000000004</v>
      </c>
      <c r="AL16">
        <v>16315</v>
      </c>
      <c r="AM16">
        <v>4802.6000000000004</v>
      </c>
      <c r="AN16">
        <v>8631.2000000000007</v>
      </c>
      <c r="AO16">
        <v>989.16</v>
      </c>
      <c r="AP16">
        <v>2372.2600000000002</v>
      </c>
      <c r="AQ16">
        <v>2561.8000000000002</v>
      </c>
      <c r="AR16">
        <v>4959</v>
      </c>
      <c r="AS16">
        <v>32060.17</v>
      </c>
      <c r="BE16" t="s">
        <v>71</v>
      </c>
      <c r="BG16" t="s">
        <v>6</v>
      </c>
      <c r="BH16">
        <v>7001.99</v>
      </c>
      <c r="BI16">
        <v>6869.42</v>
      </c>
      <c r="BJ16">
        <v>6752.18</v>
      </c>
      <c r="BK16">
        <v>6563.49</v>
      </c>
      <c r="BL16">
        <v>6393</v>
      </c>
      <c r="BM16">
        <v>6283.38</v>
      </c>
      <c r="BN16">
        <v>6179.23</v>
      </c>
      <c r="BO16">
        <v>6074.07</v>
      </c>
      <c r="BP16">
        <v>5969.06</v>
      </c>
      <c r="BQ16">
        <v>5766.9</v>
      </c>
      <c r="BR16">
        <v>5629.37</v>
      </c>
      <c r="BS16">
        <v>5532.89</v>
      </c>
      <c r="BT16">
        <v>5376.43</v>
      </c>
      <c r="BU16">
        <v>5242.43</v>
      </c>
      <c r="BV16">
        <v>5159.28</v>
      </c>
      <c r="BW16">
        <v>5107.8900000000003</v>
      </c>
      <c r="BX16">
        <v>5019.1499999999996</v>
      </c>
      <c r="BY16">
        <v>4925.45</v>
      </c>
      <c r="BZ16">
        <v>4832.3</v>
      </c>
      <c r="CA16">
        <v>4808.53</v>
      </c>
      <c r="CB16">
        <v>4753.34</v>
      </c>
      <c r="CC16">
        <v>4724.24</v>
      </c>
      <c r="CD16">
        <v>4696.41</v>
      </c>
      <c r="CE16">
        <v>4671.34</v>
      </c>
      <c r="CF16">
        <v>4558.55</v>
      </c>
      <c r="CG16">
        <v>4451.12</v>
      </c>
      <c r="CH16">
        <v>4450.16</v>
      </c>
      <c r="CI16" t="s">
        <v>6</v>
      </c>
    </row>
    <row r="17" spans="1:87" x14ac:dyDescent="0.2">
      <c r="A17" t="s">
        <v>74</v>
      </c>
      <c r="B17" t="s">
        <v>10</v>
      </c>
      <c r="C17">
        <v>224756.15</v>
      </c>
      <c r="D17">
        <v>227244.85</v>
      </c>
      <c r="E17">
        <v>229608.09</v>
      </c>
      <c r="F17">
        <v>232641.3</v>
      </c>
      <c r="G17">
        <v>236205.53</v>
      </c>
      <c r="H17">
        <v>239577.09</v>
      </c>
      <c r="I17">
        <v>242233.44</v>
      </c>
      <c r="J17" t="s">
        <v>55</v>
      </c>
      <c r="K17" t="s">
        <v>55</v>
      </c>
      <c r="L17" t="s">
        <v>55</v>
      </c>
      <c r="N17" t="s">
        <v>10</v>
      </c>
      <c r="O17" t="s">
        <v>82</v>
      </c>
      <c r="P17">
        <v>207134.12</v>
      </c>
      <c r="Q17">
        <v>239577.09</v>
      </c>
      <c r="R17">
        <v>4818.2</v>
      </c>
      <c r="S17">
        <v>3521.64</v>
      </c>
      <c r="T17">
        <v>5417.11</v>
      </c>
      <c r="U17">
        <v>2963</v>
      </c>
      <c r="V17">
        <v>44866</v>
      </c>
      <c r="W17">
        <v>649.51</v>
      </c>
      <c r="X17">
        <v>2251.5300000000002</v>
      </c>
      <c r="Y17">
        <v>4650.34</v>
      </c>
      <c r="Z17">
        <v>19809.099999999999</v>
      </c>
      <c r="AA17">
        <v>28158</v>
      </c>
      <c r="AB17">
        <v>1645.35</v>
      </c>
      <c r="AC17">
        <v>25371.3</v>
      </c>
      <c r="AD17">
        <v>428.91</v>
      </c>
      <c r="AE17">
        <v>898.88</v>
      </c>
      <c r="AF17">
        <v>1380.6</v>
      </c>
      <c r="AG17">
        <v>447.72</v>
      </c>
      <c r="AH17">
        <v>4663.32</v>
      </c>
      <c r="AI17">
        <v>238.61</v>
      </c>
      <c r="AJ17">
        <v>9408</v>
      </c>
      <c r="AK17">
        <v>4487.09</v>
      </c>
      <c r="AL17">
        <v>16403.7</v>
      </c>
      <c r="AM17">
        <v>4914.0200000000004</v>
      </c>
      <c r="AN17">
        <v>8638.7999999999993</v>
      </c>
      <c r="AO17">
        <v>1020.83</v>
      </c>
      <c r="AP17">
        <v>2419.9</v>
      </c>
      <c r="AQ17">
        <v>2626.1</v>
      </c>
      <c r="AR17">
        <v>5039</v>
      </c>
      <c r="AS17">
        <v>32442.959999999999</v>
      </c>
      <c r="BE17" t="s">
        <v>70</v>
      </c>
      <c r="BG17" t="s">
        <v>6</v>
      </c>
      <c r="BH17">
        <v>6816.2</v>
      </c>
      <c r="BI17">
        <v>6683.62</v>
      </c>
      <c r="BJ17">
        <v>6566.1</v>
      </c>
      <c r="BK17">
        <v>6377.93</v>
      </c>
      <c r="BL17">
        <v>6207.17</v>
      </c>
      <c r="BM17">
        <v>6093.43</v>
      </c>
      <c r="BN17">
        <v>5995.28</v>
      </c>
      <c r="BO17">
        <v>5887.84</v>
      </c>
      <c r="BP17">
        <v>5778.97</v>
      </c>
      <c r="BQ17">
        <v>5580.21</v>
      </c>
      <c r="BR17">
        <v>5440.57</v>
      </c>
      <c r="BS17">
        <v>5344.74</v>
      </c>
      <c r="BT17">
        <v>5189.5200000000004</v>
      </c>
      <c r="BU17">
        <v>5057.37</v>
      </c>
      <c r="BV17">
        <v>4968.3599999999997</v>
      </c>
      <c r="BW17">
        <v>4911.43</v>
      </c>
      <c r="BX17">
        <v>4825.8999999999996</v>
      </c>
      <c r="BY17">
        <v>4768.9799999999996</v>
      </c>
      <c r="BZ17">
        <v>4698.33</v>
      </c>
      <c r="CA17">
        <v>4687.16</v>
      </c>
      <c r="CB17">
        <v>4634.1099999999997</v>
      </c>
      <c r="CC17">
        <v>4625.76</v>
      </c>
      <c r="CD17">
        <v>4604.03</v>
      </c>
      <c r="CE17">
        <v>4586.92</v>
      </c>
      <c r="CF17">
        <v>4472.99</v>
      </c>
      <c r="CG17">
        <v>4366.67</v>
      </c>
      <c r="CH17">
        <v>4358.6400000000003</v>
      </c>
      <c r="CI17" t="s">
        <v>6</v>
      </c>
    </row>
    <row r="18" spans="1:87" x14ac:dyDescent="0.2">
      <c r="A18" t="s">
        <v>74</v>
      </c>
      <c r="B18" t="s">
        <v>9</v>
      </c>
      <c r="C18">
        <v>10537.56</v>
      </c>
      <c r="D18">
        <v>10477.06</v>
      </c>
      <c r="E18">
        <v>10125.01</v>
      </c>
      <c r="F18">
        <v>9691.5499999999993</v>
      </c>
      <c r="G18">
        <v>9683.74</v>
      </c>
      <c r="H18">
        <v>9515.25</v>
      </c>
      <c r="I18">
        <v>9197.2900000000009</v>
      </c>
      <c r="J18" t="s">
        <v>55</v>
      </c>
      <c r="K18" t="s">
        <v>55</v>
      </c>
      <c r="L18" t="s">
        <v>55</v>
      </c>
      <c r="N18" t="s">
        <v>10</v>
      </c>
      <c r="O18" t="s">
        <v>81</v>
      </c>
      <c r="P18">
        <v>209438.86</v>
      </c>
      <c r="Q18">
        <v>242233.44</v>
      </c>
      <c r="R18">
        <v>4895.3</v>
      </c>
      <c r="S18">
        <v>3533.58</v>
      </c>
      <c r="T18">
        <v>5430.34</v>
      </c>
      <c r="U18">
        <v>3005</v>
      </c>
      <c r="V18">
        <v>45276</v>
      </c>
      <c r="W18">
        <v>646.96</v>
      </c>
      <c r="X18">
        <v>2318.2199999999998</v>
      </c>
      <c r="Y18">
        <v>4751.96</v>
      </c>
      <c r="Z18">
        <v>20332.099999999999</v>
      </c>
      <c r="AA18">
        <v>28496</v>
      </c>
      <c r="AB18">
        <v>1695.77</v>
      </c>
      <c r="AC18">
        <v>25503.9</v>
      </c>
      <c r="AD18">
        <v>445.15</v>
      </c>
      <c r="AE18">
        <v>898.06</v>
      </c>
      <c r="AF18">
        <v>1388.54</v>
      </c>
      <c r="AG18">
        <v>463.33</v>
      </c>
      <c r="AH18">
        <v>4715.0600000000004</v>
      </c>
      <c r="AI18">
        <v>252.2</v>
      </c>
      <c r="AJ18">
        <v>9623</v>
      </c>
      <c r="AK18">
        <v>4535.09</v>
      </c>
      <c r="AL18">
        <v>16397.900000000001</v>
      </c>
      <c r="AM18">
        <v>4952.8</v>
      </c>
      <c r="AN18">
        <v>8649.5</v>
      </c>
      <c r="AO18">
        <v>1045.78</v>
      </c>
      <c r="AP18">
        <v>2445.19</v>
      </c>
      <c r="AQ18">
        <v>2664.6</v>
      </c>
      <c r="AR18">
        <v>5068</v>
      </c>
      <c r="AS18">
        <v>32794.589999999997</v>
      </c>
      <c r="BE18" t="s">
        <v>69</v>
      </c>
      <c r="BG18" t="s">
        <v>6</v>
      </c>
      <c r="BH18">
        <v>6079.73</v>
      </c>
      <c r="BI18">
        <v>5942.18</v>
      </c>
      <c r="BJ18">
        <v>5837.51</v>
      </c>
      <c r="BK18">
        <v>5700.65</v>
      </c>
      <c r="BL18">
        <v>5564.28</v>
      </c>
      <c r="BM18">
        <v>5488.82</v>
      </c>
      <c r="BN18">
        <v>5421.95</v>
      </c>
      <c r="BO18">
        <v>5312.43</v>
      </c>
      <c r="BP18">
        <v>5228.7700000000004</v>
      </c>
      <c r="BQ18">
        <v>5100.1099999999997</v>
      </c>
      <c r="BR18">
        <v>5002.7700000000004</v>
      </c>
      <c r="BS18">
        <v>4913.05</v>
      </c>
      <c r="BT18">
        <v>4813.63</v>
      </c>
      <c r="BU18">
        <v>4727.83</v>
      </c>
      <c r="BV18">
        <v>4638.0200000000004</v>
      </c>
      <c r="BW18">
        <v>4602.79</v>
      </c>
      <c r="BX18">
        <v>4519.3500000000004</v>
      </c>
      <c r="BY18">
        <v>4467.01</v>
      </c>
      <c r="BZ18">
        <v>4400.0200000000004</v>
      </c>
      <c r="CA18">
        <v>4387.75</v>
      </c>
      <c r="CB18">
        <v>4330.5600000000004</v>
      </c>
      <c r="CC18">
        <v>4336.1000000000004</v>
      </c>
      <c r="CD18">
        <v>4321.68</v>
      </c>
      <c r="CE18">
        <v>4312.3500000000004</v>
      </c>
      <c r="CF18">
        <v>4210.3</v>
      </c>
      <c r="CG18">
        <v>4113.3900000000003</v>
      </c>
      <c r="CH18">
        <v>4114.5600000000004</v>
      </c>
      <c r="CI18" t="s">
        <v>6</v>
      </c>
    </row>
    <row r="19" spans="1:87" x14ac:dyDescent="0.2">
      <c r="A19" t="s">
        <v>74</v>
      </c>
      <c r="B19" t="s">
        <v>316</v>
      </c>
      <c r="C19">
        <f>C18/C17</f>
        <v>4.6884412284157739E-2</v>
      </c>
      <c r="D19">
        <f t="shared" ref="D19:I19" si="4">D18/D17</f>
        <v>4.6104719204857661E-2</v>
      </c>
      <c r="E19">
        <f t="shared" si="4"/>
        <v>4.4096921846264216E-2</v>
      </c>
      <c r="F19">
        <f t="shared" si="4"/>
        <v>4.1658768241064674E-2</v>
      </c>
      <c r="G19">
        <f t="shared" si="4"/>
        <v>4.0997092659092273E-2</v>
      </c>
      <c r="H19">
        <f t="shared" si="4"/>
        <v>3.9716861073819706E-2</v>
      </c>
      <c r="I19">
        <f t="shared" si="4"/>
        <v>3.7968704898877714E-2</v>
      </c>
      <c r="N19" t="s">
        <v>10</v>
      </c>
      <c r="O19" t="s">
        <v>80</v>
      </c>
      <c r="P19">
        <v>206611.81</v>
      </c>
      <c r="Q19" t="s">
        <v>55</v>
      </c>
      <c r="R19">
        <v>4898.5</v>
      </c>
      <c r="S19">
        <v>3451.74</v>
      </c>
      <c r="T19">
        <v>5337.2</v>
      </c>
      <c r="U19">
        <v>2981</v>
      </c>
      <c r="V19">
        <v>44915</v>
      </c>
      <c r="W19">
        <v>644.09</v>
      </c>
      <c r="X19">
        <v>2252.62</v>
      </c>
      <c r="Y19">
        <v>4629.79</v>
      </c>
      <c r="Z19">
        <v>19482.599999999999</v>
      </c>
      <c r="AA19">
        <v>28491</v>
      </c>
      <c r="AB19">
        <v>1675.53</v>
      </c>
      <c r="AC19">
        <v>24956.1</v>
      </c>
      <c r="AD19">
        <v>440.12</v>
      </c>
      <c r="AE19">
        <v>877.08</v>
      </c>
      <c r="AF19">
        <v>1366.79</v>
      </c>
      <c r="AG19">
        <v>471.59</v>
      </c>
      <c r="AH19">
        <v>4656.87</v>
      </c>
      <c r="AI19">
        <v>259.31</v>
      </c>
      <c r="AJ19">
        <v>9584</v>
      </c>
      <c r="AK19">
        <v>4463.1000000000004</v>
      </c>
      <c r="AL19">
        <v>16397.599999999999</v>
      </c>
      <c r="AM19">
        <v>4864.72</v>
      </c>
      <c r="AN19">
        <v>8472.1</v>
      </c>
      <c r="AO19">
        <v>1038.53</v>
      </c>
      <c r="AP19">
        <v>2399.0700000000002</v>
      </c>
      <c r="AQ19">
        <v>2611.6999999999998</v>
      </c>
      <c r="AR19">
        <v>5000</v>
      </c>
      <c r="AS19" t="s">
        <v>55</v>
      </c>
      <c r="BE19" t="s">
        <v>42</v>
      </c>
      <c r="BG19" t="s">
        <v>6</v>
      </c>
      <c r="BH19">
        <v>85.4</v>
      </c>
      <c r="BI19">
        <v>82.9</v>
      </c>
      <c r="BJ19">
        <v>81</v>
      </c>
      <c r="BK19">
        <v>80.3</v>
      </c>
      <c r="BL19">
        <v>79.2</v>
      </c>
      <c r="BM19">
        <v>77</v>
      </c>
      <c r="BN19">
        <v>74.900000000000006</v>
      </c>
      <c r="BO19">
        <v>73.7</v>
      </c>
      <c r="BP19">
        <v>73</v>
      </c>
      <c r="BQ19">
        <v>72.099999999999994</v>
      </c>
      <c r="BR19">
        <v>71.5</v>
      </c>
      <c r="BS19">
        <v>69.599999999999994</v>
      </c>
      <c r="BT19">
        <v>68</v>
      </c>
      <c r="BU19">
        <v>66.400000000000006</v>
      </c>
      <c r="BV19">
        <v>64.7</v>
      </c>
      <c r="BW19">
        <v>61.4</v>
      </c>
      <c r="BX19">
        <v>59.1</v>
      </c>
      <c r="BY19">
        <v>58.2</v>
      </c>
      <c r="BZ19">
        <v>57.2</v>
      </c>
      <c r="CA19">
        <v>57</v>
      </c>
      <c r="CB19">
        <v>57.5</v>
      </c>
      <c r="CC19">
        <v>56.6</v>
      </c>
      <c r="CD19">
        <v>55.9</v>
      </c>
      <c r="CE19">
        <v>56.1</v>
      </c>
      <c r="CF19">
        <v>56.6</v>
      </c>
      <c r="CG19">
        <v>57.3</v>
      </c>
      <c r="CH19">
        <v>58</v>
      </c>
      <c r="CI19" t="s">
        <v>6</v>
      </c>
    </row>
    <row r="20" spans="1:87" x14ac:dyDescent="0.2">
      <c r="A20" t="s">
        <v>42</v>
      </c>
      <c r="B20" t="s">
        <v>10</v>
      </c>
      <c r="C20">
        <v>4559.1000000000004</v>
      </c>
      <c r="D20">
        <v>4577.2</v>
      </c>
      <c r="E20">
        <v>4617.3999999999996</v>
      </c>
      <c r="F20">
        <v>4675.3</v>
      </c>
      <c r="G20">
        <v>4748.5</v>
      </c>
      <c r="H20">
        <v>4818.2</v>
      </c>
      <c r="I20">
        <v>4895.3</v>
      </c>
      <c r="J20">
        <v>4898.5</v>
      </c>
      <c r="K20">
        <v>4992.3999999999996</v>
      </c>
      <c r="L20">
        <v>5096.1000000000004</v>
      </c>
      <c r="N20" t="s">
        <v>10</v>
      </c>
      <c r="O20" t="s">
        <v>79</v>
      </c>
      <c r="P20">
        <v>209611.5</v>
      </c>
      <c r="Q20" t="s">
        <v>55</v>
      </c>
      <c r="R20">
        <v>4992.3999999999996</v>
      </c>
      <c r="S20">
        <v>3458.41</v>
      </c>
      <c r="T20">
        <v>5357.69</v>
      </c>
      <c r="U20">
        <v>3052</v>
      </c>
      <c r="V20">
        <v>44984</v>
      </c>
      <c r="W20">
        <v>648.23</v>
      </c>
      <c r="X20">
        <v>2388.7199999999998</v>
      </c>
      <c r="Y20">
        <v>4687.22</v>
      </c>
      <c r="Z20">
        <v>19927.5</v>
      </c>
      <c r="AA20">
        <v>29293</v>
      </c>
      <c r="AB20">
        <v>1695.49</v>
      </c>
      <c r="AC20">
        <v>25177</v>
      </c>
      <c r="AD20">
        <v>453.75</v>
      </c>
      <c r="AE20">
        <v>854.54</v>
      </c>
      <c r="AF20">
        <v>1382.86</v>
      </c>
      <c r="AG20">
        <v>485.13</v>
      </c>
      <c r="AH20">
        <v>4712.88</v>
      </c>
      <c r="AI20">
        <v>266.74</v>
      </c>
      <c r="AJ20">
        <v>9773</v>
      </c>
      <c r="AK20">
        <v>4553.18</v>
      </c>
      <c r="AL20">
        <v>16815</v>
      </c>
      <c r="AM20">
        <v>4959.84</v>
      </c>
      <c r="AN20">
        <v>8535.7999999999993</v>
      </c>
      <c r="AO20">
        <v>1051.99</v>
      </c>
      <c r="AP20">
        <v>2385.12</v>
      </c>
      <c r="AQ20">
        <v>2668.5</v>
      </c>
      <c r="AR20">
        <v>5058</v>
      </c>
      <c r="AS20" t="s">
        <v>55</v>
      </c>
      <c r="BE20" t="s">
        <v>22</v>
      </c>
      <c r="BG20" t="s">
        <v>6</v>
      </c>
      <c r="BH20">
        <v>742.97</v>
      </c>
      <c r="BI20">
        <v>783.47</v>
      </c>
      <c r="BJ20">
        <v>789.26</v>
      </c>
      <c r="BK20">
        <v>815.25</v>
      </c>
      <c r="BL20">
        <v>772.9</v>
      </c>
      <c r="BM20">
        <v>756.4</v>
      </c>
      <c r="BN20">
        <v>747.46</v>
      </c>
      <c r="BO20">
        <v>745.03</v>
      </c>
      <c r="BP20">
        <v>739.28</v>
      </c>
      <c r="BQ20">
        <v>734.21</v>
      </c>
      <c r="BR20">
        <v>723.3</v>
      </c>
      <c r="BS20">
        <v>714.35</v>
      </c>
      <c r="BT20">
        <v>706.24</v>
      </c>
      <c r="BU20">
        <v>716.97</v>
      </c>
      <c r="BV20">
        <v>715.57</v>
      </c>
      <c r="BW20">
        <v>690.87</v>
      </c>
      <c r="BX20">
        <v>669.31</v>
      </c>
      <c r="BY20">
        <v>629.6</v>
      </c>
      <c r="BZ20">
        <v>636.48</v>
      </c>
      <c r="CA20">
        <v>645.91</v>
      </c>
      <c r="CB20">
        <v>626.36</v>
      </c>
      <c r="CC20">
        <v>601.75</v>
      </c>
      <c r="CD20">
        <v>641.91</v>
      </c>
      <c r="CE20">
        <v>600.61</v>
      </c>
      <c r="CF20">
        <v>571.86</v>
      </c>
      <c r="CG20">
        <v>572.23</v>
      </c>
      <c r="CH20">
        <v>535.91</v>
      </c>
      <c r="CI20" t="s">
        <v>6</v>
      </c>
    </row>
    <row r="21" spans="1:87" x14ac:dyDescent="0.2">
      <c r="A21" t="s">
        <v>42</v>
      </c>
      <c r="B21" t="s">
        <v>9</v>
      </c>
      <c r="C21">
        <v>57.2</v>
      </c>
      <c r="D21">
        <v>57</v>
      </c>
      <c r="E21">
        <v>57.5</v>
      </c>
      <c r="F21">
        <v>56.6</v>
      </c>
      <c r="G21">
        <v>55.9</v>
      </c>
      <c r="H21">
        <v>56.1</v>
      </c>
      <c r="I21">
        <v>56.6</v>
      </c>
      <c r="J21">
        <v>57.3</v>
      </c>
      <c r="K21">
        <v>58</v>
      </c>
      <c r="L21">
        <v>57.9</v>
      </c>
      <c r="N21" t="s">
        <v>10</v>
      </c>
      <c r="O21" t="s">
        <v>78</v>
      </c>
      <c r="P21">
        <v>213845.47</v>
      </c>
      <c r="Q21" t="s">
        <v>55</v>
      </c>
      <c r="R21">
        <v>5096.1000000000004</v>
      </c>
      <c r="S21">
        <v>3446.69</v>
      </c>
      <c r="T21">
        <v>5437.66</v>
      </c>
      <c r="U21">
        <v>3168</v>
      </c>
      <c r="V21">
        <v>45596</v>
      </c>
      <c r="W21">
        <v>666.18</v>
      </c>
      <c r="X21">
        <v>2546.85</v>
      </c>
      <c r="Y21">
        <v>4805.1499999999996</v>
      </c>
      <c r="Z21">
        <v>20461.599999999999</v>
      </c>
      <c r="AA21">
        <v>30068</v>
      </c>
      <c r="AB21">
        <v>1735.04</v>
      </c>
      <c r="AC21">
        <v>25628.400000000001</v>
      </c>
      <c r="AD21">
        <v>467.27</v>
      </c>
      <c r="AE21">
        <v>877.97</v>
      </c>
      <c r="AF21">
        <v>1452.78</v>
      </c>
      <c r="AG21">
        <v>501.44</v>
      </c>
      <c r="AH21">
        <v>4787.1099999999997</v>
      </c>
      <c r="AI21">
        <v>282.79000000000002</v>
      </c>
      <c r="AJ21">
        <v>10157</v>
      </c>
      <c r="AK21">
        <v>4672.3100000000004</v>
      </c>
      <c r="AL21">
        <v>17470.95</v>
      </c>
      <c r="AM21">
        <v>5036.0600000000004</v>
      </c>
      <c r="AN21">
        <v>8544.2000000000007</v>
      </c>
      <c r="AO21">
        <v>1082.29</v>
      </c>
      <c r="AP21">
        <v>2427.3000000000002</v>
      </c>
      <c r="AQ21">
        <v>2761.1</v>
      </c>
      <c r="AR21">
        <v>5193</v>
      </c>
      <c r="AS21" t="s">
        <v>55</v>
      </c>
      <c r="BE21" t="s">
        <v>21</v>
      </c>
      <c r="BG21" t="s">
        <v>6</v>
      </c>
      <c r="BH21">
        <v>221.13</v>
      </c>
      <c r="BI21">
        <v>220.8</v>
      </c>
      <c r="BJ21">
        <v>206.09</v>
      </c>
      <c r="BK21">
        <v>209.18</v>
      </c>
      <c r="BL21">
        <v>189.14</v>
      </c>
      <c r="BM21">
        <v>187.09</v>
      </c>
      <c r="BN21">
        <v>189.67</v>
      </c>
      <c r="BO21">
        <v>156.63999999999999</v>
      </c>
      <c r="BP21">
        <v>151.9</v>
      </c>
      <c r="BQ21">
        <v>155.27000000000001</v>
      </c>
      <c r="BR21">
        <v>147.12</v>
      </c>
      <c r="BS21">
        <v>142.05000000000001</v>
      </c>
      <c r="BT21">
        <v>138.84</v>
      </c>
      <c r="BU21">
        <v>140.74</v>
      </c>
      <c r="BV21">
        <v>139.61000000000001</v>
      </c>
      <c r="BW21">
        <v>128.38999999999999</v>
      </c>
      <c r="BX21">
        <v>136.93</v>
      </c>
      <c r="BY21">
        <v>139.26</v>
      </c>
      <c r="BZ21">
        <v>145.18</v>
      </c>
      <c r="CA21">
        <v>144.46</v>
      </c>
      <c r="CB21">
        <v>140.26</v>
      </c>
      <c r="CC21">
        <v>139.57</v>
      </c>
      <c r="CD21">
        <v>139.99</v>
      </c>
      <c r="CE21">
        <v>142.24</v>
      </c>
      <c r="CF21">
        <v>137.91</v>
      </c>
      <c r="CG21">
        <v>138.93</v>
      </c>
      <c r="CH21">
        <v>137.33000000000001</v>
      </c>
      <c r="CI21" t="s">
        <v>6</v>
      </c>
    </row>
    <row r="22" spans="1:87" x14ac:dyDescent="0.2">
      <c r="A22" t="s">
        <v>22</v>
      </c>
      <c r="B22" t="s">
        <v>10</v>
      </c>
      <c r="C22">
        <v>3421.59</v>
      </c>
      <c r="D22">
        <v>3434.18</v>
      </c>
      <c r="E22">
        <v>3446.21</v>
      </c>
      <c r="F22">
        <v>3463.35</v>
      </c>
      <c r="G22">
        <v>3525.35</v>
      </c>
      <c r="H22">
        <v>3521.64</v>
      </c>
      <c r="I22">
        <v>3533.58</v>
      </c>
      <c r="J22">
        <v>3451.74</v>
      </c>
      <c r="K22">
        <v>3458.41</v>
      </c>
      <c r="L22">
        <v>3446.69</v>
      </c>
      <c r="N22" t="s">
        <v>9</v>
      </c>
      <c r="O22" t="s">
        <v>88</v>
      </c>
      <c r="P22">
        <v>10446.27</v>
      </c>
      <c r="Q22">
        <v>10825.57</v>
      </c>
      <c r="R22">
        <v>58.2</v>
      </c>
      <c r="S22">
        <v>629.6</v>
      </c>
      <c r="T22">
        <v>139.26</v>
      </c>
      <c r="U22">
        <v>61</v>
      </c>
      <c r="V22">
        <v>601</v>
      </c>
      <c r="W22">
        <v>18.38</v>
      </c>
      <c r="X22">
        <v>102.59</v>
      </c>
      <c r="Y22">
        <v>504.39</v>
      </c>
      <c r="Z22">
        <v>685.8</v>
      </c>
      <c r="AA22">
        <v>709</v>
      </c>
      <c r="AB22">
        <v>156.47</v>
      </c>
      <c r="AC22">
        <v>855.4</v>
      </c>
      <c r="AD22">
        <v>15.1</v>
      </c>
      <c r="AE22">
        <v>50.14</v>
      </c>
      <c r="AF22">
        <v>98.31</v>
      </c>
      <c r="AG22">
        <v>3.5</v>
      </c>
      <c r="AH22">
        <v>172.71</v>
      </c>
      <c r="AI22">
        <v>1.89</v>
      </c>
      <c r="AJ22">
        <v>194</v>
      </c>
      <c r="AK22">
        <v>160.9</v>
      </c>
      <c r="AL22">
        <v>1865.2</v>
      </c>
      <c r="AM22">
        <v>510.82</v>
      </c>
      <c r="AN22">
        <v>2590.9</v>
      </c>
      <c r="AO22">
        <v>70.86</v>
      </c>
      <c r="AP22">
        <v>46.79</v>
      </c>
      <c r="AQ22">
        <v>83.4</v>
      </c>
      <c r="AR22">
        <v>63</v>
      </c>
      <c r="AS22">
        <v>379.32</v>
      </c>
      <c r="BE22" t="s">
        <v>41</v>
      </c>
      <c r="BG22" t="s">
        <v>6</v>
      </c>
      <c r="BH22">
        <v>99</v>
      </c>
      <c r="BI22">
        <v>95</v>
      </c>
      <c r="BJ22">
        <v>92</v>
      </c>
      <c r="BK22">
        <v>88</v>
      </c>
      <c r="BL22">
        <v>83</v>
      </c>
      <c r="BM22">
        <v>80</v>
      </c>
      <c r="BN22">
        <v>77</v>
      </c>
      <c r="BO22">
        <v>77</v>
      </c>
      <c r="BP22">
        <v>75</v>
      </c>
      <c r="BQ22">
        <v>71</v>
      </c>
      <c r="BR22">
        <v>70</v>
      </c>
      <c r="BS22">
        <v>67</v>
      </c>
      <c r="BT22">
        <v>65</v>
      </c>
      <c r="BU22">
        <v>66</v>
      </c>
      <c r="BV22">
        <v>64</v>
      </c>
      <c r="BW22">
        <v>63</v>
      </c>
      <c r="BX22">
        <v>62</v>
      </c>
      <c r="BY22">
        <v>61</v>
      </c>
      <c r="BZ22">
        <v>61</v>
      </c>
      <c r="CA22">
        <v>62</v>
      </c>
      <c r="CB22">
        <v>64</v>
      </c>
      <c r="CC22">
        <v>63</v>
      </c>
      <c r="CD22">
        <v>63</v>
      </c>
      <c r="CE22">
        <v>62</v>
      </c>
      <c r="CF22">
        <v>62</v>
      </c>
      <c r="CG22">
        <v>63</v>
      </c>
      <c r="CH22">
        <v>64</v>
      </c>
      <c r="CI22" t="s">
        <v>6</v>
      </c>
    </row>
    <row r="23" spans="1:87" x14ac:dyDescent="0.2">
      <c r="A23" t="s">
        <v>22</v>
      </c>
      <c r="B23" t="s">
        <v>9</v>
      </c>
      <c r="C23">
        <v>636.48</v>
      </c>
      <c r="D23">
        <v>645.91</v>
      </c>
      <c r="E23">
        <v>626.36</v>
      </c>
      <c r="F23">
        <v>601.75</v>
      </c>
      <c r="G23">
        <v>641.91</v>
      </c>
      <c r="H23">
        <v>600.61</v>
      </c>
      <c r="I23">
        <v>571.86</v>
      </c>
      <c r="J23">
        <v>572.23</v>
      </c>
      <c r="K23">
        <v>535.91</v>
      </c>
      <c r="L23">
        <v>499.12</v>
      </c>
      <c r="N23" t="s">
        <v>9</v>
      </c>
      <c r="O23" t="s">
        <v>87</v>
      </c>
      <c r="P23">
        <v>10196.19</v>
      </c>
      <c r="Q23">
        <v>10537.56</v>
      </c>
      <c r="R23">
        <v>57.2</v>
      </c>
      <c r="S23">
        <v>636.48</v>
      </c>
      <c r="T23">
        <v>145.18</v>
      </c>
      <c r="U23">
        <v>61</v>
      </c>
      <c r="V23">
        <v>596</v>
      </c>
      <c r="W23">
        <v>17.18</v>
      </c>
      <c r="X23">
        <v>104.3</v>
      </c>
      <c r="Y23">
        <v>501.99</v>
      </c>
      <c r="Z23">
        <v>680.6</v>
      </c>
      <c r="AA23">
        <v>712</v>
      </c>
      <c r="AB23">
        <v>133.97</v>
      </c>
      <c r="AC23">
        <v>833.5</v>
      </c>
      <c r="AD23">
        <v>14.41</v>
      </c>
      <c r="AE23">
        <v>49.49</v>
      </c>
      <c r="AF23">
        <v>95.4</v>
      </c>
      <c r="AG23">
        <v>3.45</v>
      </c>
      <c r="AH23">
        <v>151.35</v>
      </c>
      <c r="AI23">
        <v>1.86</v>
      </c>
      <c r="AJ23">
        <v>191</v>
      </c>
      <c r="AK23">
        <v>159.30000000000001</v>
      </c>
      <c r="AL23">
        <v>1772.1</v>
      </c>
      <c r="AM23">
        <v>480.92</v>
      </c>
      <c r="AN23">
        <v>2535.6999999999998</v>
      </c>
      <c r="AO23">
        <v>70.62</v>
      </c>
      <c r="AP23">
        <v>49.24</v>
      </c>
      <c r="AQ23">
        <v>80.5</v>
      </c>
      <c r="AR23">
        <v>64</v>
      </c>
      <c r="AS23">
        <v>341.39</v>
      </c>
      <c r="BE23" t="s">
        <v>40</v>
      </c>
      <c r="BG23" t="s">
        <v>6</v>
      </c>
      <c r="BH23">
        <v>784</v>
      </c>
      <c r="BI23">
        <v>733</v>
      </c>
      <c r="BJ23">
        <v>715</v>
      </c>
      <c r="BK23">
        <v>711</v>
      </c>
      <c r="BL23">
        <v>706</v>
      </c>
      <c r="BM23">
        <v>702</v>
      </c>
      <c r="BN23">
        <v>679</v>
      </c>
      <c r="BO23">
        <v>664</v>
      </c>
      <c r="BP23">
        <v>655</v>
      </c>
      <c r="BQ23">
        <v>653</v>
      </c>
      <c r="BR23">
        <v>633</v>
      </c>
      <c r="BS23">
        <v>619</v>
      </c>
      <c r="BT23">
        <v>617</v>
      </c>
      <c r="BU23">
        <v>614</v>
      </c>
      <c r="BV23">
        <v>609</v>
      </c>
      <c r="BW23">
        <v>602</v>
      </c>
      <c r="BX23">
        <v>604</v>
      </c>
      <c r="BY23">
        <v>601</v>
      </c>
      <c r="BZ23">
        <v>596</v>
      </c>
      <c r="CA23">
        <v>593</v>
      </c>
      <c r="CB23">
        <v>587</v>
      </c>
      <c r="CC23">
        <v>577</v>
      </c>
      <c r="CD23">
        <v>570</v>
      </c>
      <c r="CE23">
        <v>564</v>
      </c>
      <c r="CF23">
        <v>554</v>
      </c>
      <c r="CG23">
        <v>536</v>
      </c>
      <c r="CH23">
        <v>517</v>
      </c>
      <c r="CI23" t="s">
        <v>6</v>
      </c>
    </row>
    <row r="24" spans="1:87" x14ac:dyDescent="0.2">
      <c r="A24" t="s">
        <v>21</v>
      </c>
      <c r="B24" t="s">
        <v>10</v>
      </c>
      <c r="C24">
        <v>5080.93</v>
      </c>
      <c r="D24">
        <v>5108.97</v>
      </c>
      <c r="E24">
        <v>5181.91</v>
      </c>
      <c r="F24">
        <v>5264.3</v>
      </c>
      <c r="G24">
        <v>5345.81</v>
      </c>
      <c r="H24">
        <v>5417.11</v>
      </c>
      <c r="I24">
        <v>5430.34</v>
      </c>
      <c r="J24">
        <v>5337.2</v>
      </c>
      <c r="K24">
        <v>5357.69</v>
      </c>
      <c r="L24">
        <v>5437.66</v>
      </c>
      <c r="N24" t="s">
        <v>9</v>
      </c>
      <c r="O24" t="s">
        <v>86</v>
      </c>
      <c r="P24">
        <v>10075.57</v>
      </c>
      <c r="Q24">
        <v>10477.06</v>
      </c>
      <c r="R24">
        <v>57</v>
      </c>
      <c r="S24">
        <v>645.91</v>
      </c>
      <c r="T24">
        <v>144.46</v>
      </c>
      <c r="U24">
        <v>62</v>
      </c>
      <c r="V24">
        <v>593</v>
      </c>
      <c r="W24">
        <v>16.440000000000001</v>
      </c>
      <c r="X24">
        <v>101.55</v>
      </c>
      <c r="Y24">
        <v>501.93</v>
      </c>
      <c r="Z24">
        <v>686.7</v>
      </c>
      <c r="AA24">
        <v>717</v>
      </c>
      <c r="AB24">
        <v>121.37</v>
      </c>
      <c r="AC24">
        <v>835.3</v>
      </c>
      <c r="AD24">
        <v>13.66</v>
      </c>
      <c r="AE24">
        <v>46.04</v>
      </c>
      <c r="AF24">
        <v>105.7</v>
      </c>
      <c r="AG24">
        <v>3.42</v>
      </c>
      <c r="AH24">
        <v>152.88</v>
      </c>
      <c r="AI24">
        <v>1.82</v>
      </c>
      <c r="AJ24">
        <v>190</v>
      </c>
      <c r="AK24">
        <v>164.24</v>
      </c>
      <c r="AL24">
        <v>1721.3</v>
      </c>
      <c r="AM24">
        <v>457.54</v>
      </c>
      <c r="AN24">
        <v>2478.1999999999998</v>
      </c>
      <c r="AO24">
        <v>68.989999999999995</v>
      </c>
      <c r="AP24">
        <v>47.71</v>
      </c>
      <c r="AQ24">
        <v>81.099999999999994</v>
      </c>
      <c r="AR24">
        <v>63</v>
      </c>
      <c r="AS24">
        <v>401.51</v>
      </c>
      <c r="BE24" t="s">
        <v>20</v>
      </c>
      <c r="BG24" t="s">
        <v>6</v>
      </c>
      <c r="BH24">
        <v>57.54</v>
      </c>
      <c r="BI24">
        <v>47.27</v>
      </c>
      <c r="BJ24">
        <v>43.5</v>
      </c>
      <c r="BK24">
        <v>38.92</v>
      </c>
      <c r="BL24">
        <v>34.11</v>
      </c>
      <c r="BM24">
        <v>29.5</v>
      </c>
      <c r="BN24">
        <v>27.1</v>
      </c>
      <c r="BO24">
        <v>26.68</v>
      </c>
      <c r="BP24">
        <v>25.85</v>
      </c>
      <c r="BQ24">
        <v>24.02</v>
      </c>
      <c r="BR24">
        <v>22.71</v>
      </c>
      <c r="BS24">
        <v>21.35</v>
      </c>
      <c r="BT24">
        <v>19.649999999999999</v>
      </c>
      <c r="BU24">
        <v>17.88</v>
      </c>
      <c r="BV24">
        <v>16.79</v>
      </c>
      <c r="BW24">
        <v>17.53</v>
      </c>
      <c r="BX24">
        <v>18.190000000000001</v>
      </c>
      <c r="BY24">
        <v>18.38</v>
      </c>
      <c r="BZ24">
        <v>17.18</v>
      </c>
      <c r="CA24">
        <v>16.440000000000001</v>
      </c>
      <c r="CB24">
        <v>16.54</v>
      </c>
      <c r="CC24">
        <v>16.96</v>
      </c>
      <c r="CD24">
        <v>16.48</v>
      </c>
      <c r="CE24">
        <v>14.99</v>
      </c>
      <c r="CF24">
        <v>14.1</v>
      </c>
      <c r="CG24">
        <v>12.36</v>
      </c>
      <c r="CH24">
        <v>11.51</v>
      </c>
      <c r="CI24" t="s">
        <v>6</v>
      </c>
    </row>
    <row r="25" spans="1:87" x14ac:dyDescent="0.2">
      <c r="A25" t="s">
        <v>21</v>
      </c>
      <c r="B25" t="s">
        <v>9</v>
      </c>
      <c r="C25">
        <v>145.18</v>
      </c>
      <c r="D25">
        <v>144.46</v>
      </c>
      <c r="E25">
        <v>140.26</v>
      </c>
      <c r="F25">
        <v>139.57</v>
      </c>
      <c r="G25">
        <v>139.99</v>
      </c>
      <c r="H25">
        <v>142.24</v>
      </c>
      <c r="I25">
        <v>137.91</v>
      </c>
      <c r="J25">
        <v>138.93</v>
      </c>
      <c r="K25">
        <v>137.33000000000001</v>
      </c>
      <c r="L25">
        <v>135.47999999999999</v>
      </c>
      <c r="N25" t="s">
        <v>9</v>
      </c>
      <c r="O25" t="s">
        <v>85</v>
      </c>
      <c r="P25">
        <v>9758.1</v>
      </c>
      <c r="Q25">
        <v>10125.01</v>
      </c>
      <c r="R25">
        <v>57.5</v>
      </c>
      <c r="S25">
        <v>626.36</v>
      </c>
      <c r="T25">
        <v>140.26</v>
      </c>
      <c r="U25">
        <v>64</v>
      </c>
      <c r="V25">
        <v>587</v>
      </c>
      <c r="W25">
        <v>16.54</v>
      </c>
      <c r="X25">
        <v>103.87</v>
      </c>
      <c r="Y25">
        <v>483.59</v>
      </c>
      <c r="Z25">
        <v>687.6</v>
      </c>
      <c r="AA25">
        <v>714</v>
      </c>
      <c r="AB25">
        <v>119.22</v>
      </c>
      <c r="AC25">
        <v>846.6</v>
      </c>
      <c r="AD25">
        <v>13.84</v>
      </c>
      <c r="AE25">
        <v>49.34</v>
      </c>
      <c r="AF25">
        <v>105.23</v>
      </c>
      <c r="AG25">
        <v>3.4</v>
      </c>
      <c r="AH25">
        <v>154.08000000000001</v>
      </c>
      <c r="AI25">
        <v>1.8</v>
      </c>
      <c r="AJ25">
        <v>189</v>
      </c>
      <c r="AK25">
        <v>152.82</v>
      </c>
      <c r="AL25">
        <v>1762.9</v>
      </c>
      <c r="AM25">
        <v>428.74</v>
      </c>
      <c r="AN25">
        <v>2197.1</v>
      </c>
      <c r="AO25">
        <v>68.78</v>
      </c>
      <c r="AP25">
        <v>47.71</v>
      </c>
      <c r="AQ25">
        <v>78.5</v>
      </c>
      <c r="AR25">
        <v>62</v>
      </c>
      <c r="AS25">
        <v>366.89</v>
      </c>
      <c r="BE25" t="s">
        <v>39</v>
      </c>
      <c r="BG25" t="s">
        <v>6</v>
      </c>
      <c r="BH25">
        <v>141.06</v>
      </c>
      <c r="BI25">
        <v>133.77000000000001</v>
      </c>
      <c r="BJ25">
        <v>133.87</v>
      </c>
      <c r="BK25">
        <v>130.93</v>
      </c>
      <c r="BL25">
        <v>134.49</v>
      </c>
      <c r="BM25">
        <v>122.99</v>
      </c>
      <c r="BN25">
        <v>118.88</v>
      </c>
      <c r="BO25">
        <v>114.86</v>
      </c>
      <c r="BP25">
        <v>111.56</v>
      </c>
      <c r="BQ25">
        <v>110.21</v>
      </c>
      <c r="BR25">
        <v>107.95</v>
      </c>
      <c r="BS25">
        <v>107</v>
      </c>
      <c r="BT25">
        <v>107.08</v>
      </c>
      <c r="BU25">
        <v>111.78</v>
      </c>
      <c r="BV25">
        <v>107.36</v>
      </c>
      <c r="BW25">
        <v>101.91</v>
      </c>
      <c r="BX25">
        <v>101.38</v>
      </c>
      <c r="BY25">
        <v>102.59</v>
      </c>
      <c r="BZ25">
        <v>104.3</v>
      </c>
      <c r="CA25">
        <v>101.55</v>
      </c>
      <c r="CB25">
        <v>103.87</v>
      </c>
      <c r="CC25">
        <v>106.89</v>
      </c>
      <c r="CD25">
        <v>104.03</v>
      </c>
      <c r="CE25">
        <v>102.17</v>
      </c>
      <c r="CF25">
        <v>97.82</v>
      </c>
      <c r="CG25">
        <v>96.37</v>
      </c>
      <c r="CH25">
        <v>101.11</v>
      </c>
      <c r="CI25" t="s">
        <v>6</v>
      </c>
    </row>
    <row r="26" spans="1:87" x14ac:dyDescent="0.2">
      <c r="A26" t="s">
        <v>41</v>
      </c>
      <c r="B26" t="s">
        <v>10</v>
      </c>
      <c r="C26">
        <v>2766</v>
      </c>
      <c r="D26">
        <v>2791</v>
      </c>
      <c r="E26">
        <v>2829</v>
      </c>
      <c r="F26">
        <v>2876</v>
      </c>
      <c r="G26">
        <v>2920</v>
      </c>
      <c r="H26">
        <v>2963</v>
      </c>
      <c r="I26">
        <v>3005</v>
      </c>
      <c r="J26">
        <v>2981</v>
      </c>
      <c r="K26">
        <v>3052</v>
      </c>
      <c r="L26">
        <v>3168</v>
      </c>
      <c r="N26" t="s">
        <v>9</v>
      </c>
      <c r="O26" t="s">
        <v>84</v>
      </c>
      <c r="P26">
        <v>9330.2800000000007</v>
      </c>
      <c r="Q26">
        <v>9691.5499999999993</v>
      </c>
      <c r="R26">
        <v>56.6</v>
      </c>
      <c r="S26">
        <v>601.75</v>
      </c>
      <c r="T26">
        <v>139.57</v>
      </c>
      <c r="U26">
        <v>63</v>
      </c>
      <c r="V26">
        <v>577</v>
      </c>
      <c r="W26">
        <v>16.96</v>
      </c>
      <c r="X26">
        <v>106.89</v>
      </c>
      <c r="Y26">
        <v>471.08</v>
      </c>
      <c r="Z26">
        <v>722.3</v>
      </c>
      <c r="AA26">
        <v>708</v>
      </c>
      <c r="AB26">
        <v>98.48</v>
      </c>
      <c r="AC26">
        <v>870.5</v>
      </c>
      <c r="AD26">
        <v>14.46</v>
      </c>
      <c r="AE26">
        <v>47.95</v>
      </c>
      <c r="AF26">
        <v>93.92</v>
      </c>
      <c r="AG26">
        <v>3.39</v>
      </c>
      <c r="AH26">
        <v>167.28</v>
      </c>
      <c r="AI26">
        <v>1.83</v>
      </c>
      <c r="AJ26">
        <v>191</v>
      </c>
      <c r="AK26">
        <v>148.53</v>
      </c>
      <c r="AL26">
        <v>1615</v>
      </c>
      <c r="AM26">
        <v>409.64</v>
      </c>
      <c r="AN26">
        <v>1960.3</v>
      </c>
      <c r="AO26">
        <v>67.19</v>
      </c>
      <c r="AP26">
        <v>46.74</v>
      </c>
      <c r="AQ26">
        <v>72</v>
      </c>
      <c r="AR26">
        <v>61</v>
      </c>
      <c r="AS26">
        <v>361.3</v>
      </c>
      <c r="BE26" t="s">
        <v>38</v>
      </c>
      <c r="BG26" t="s">
        <v>6</v>
      </c>
      <c r="BH26">
        <v>715.41</v>
      </c>
      <c r="BI26">
        <v>704.16</v>
      </c>
      <c r="BJ26">
        <v>679.92</v>
      </c>
      <c r="BK26">
        <v>681.1</v>
      </c>
      <c r="BL26">
        <v>683.08</v>
      </c>
      <c r="BM26">
        <v>654.01</v>
      </c>
      <c r="BN26">
        <v>605.26</v>
      </c>
      <c r="BO26">
        <v>597.54999999999995</v>
      </c>
      <c r="BP26">
        <v>582.58000000000004</v>
      </c>
      <c r="BQ26">
        <v>515.71</v>
      </c>
      <c r="BR26">
        <v>520.70000000000005</v>
      </c>
      <c r="BS26">
        <v>514.46</v>
      </c>
      <c r="BT26">
        <v>503.03</v>
      </c>
      <c r="BU26">
        <v>501.32</v>
      </c>
      <c r="BV26">
        <v>515.65</v>
      </c>
      <c r="BW26">
        <v>517.1</v>
      </c>
      <c r="BX26">
        <v>505.92</v>
      </c>
      <c r="BY26">
        <v>504.39</v>
      </c>
      <c r="BZ26">
        <v>501.99</v>
      </c>
      <c r="CA26">
        <v>501.93</v>
      </c>
      <c r="CB26">
        <v>483.59</v>
      </c>
      <c r="CC26">
        <v>471.08</v>
      </c>
      <c r="CD26">
        <v>474.63</v>
      </c>
      <c r="CE26">
        <v>477.79</v>
      </c>
      <c r="CF26">
        <v>467.81</v>
      </c>
      <c r="CG26">
        <v>454.05</v>
      </c>
      <c r="CH26">
        <v>472.26</v>
      </c>
      <c r="CI26" t="s">
        <v>6</v>
      </c>
    </row>
    <row r="27" spans="1:87" x14ac:dyDescent="0.2">
      <c r="A27" t="s">
        <v>41</v>
      </c>
      <c r="B27" t="s">
        <v>9</v>
      </c>
      <c r="C27">
        <v>61</v>
      </c>
      <c r="D27">
        <v>62</v>
      </c>
      <c r="E27">
        <v>64</v>
      </c>
      <c r="F27">
        <v>63</v>
      </c>
      <c r="G27">
        <v>63</v>
      </c>
      <c r="H27">
        <v>62</v>
      </c>
      <c r="I27">
        <v>62</v>
      </c>
      <c r="J27">
        <v>63</v>
      </c>
      <c r="K27">
        <v>64</v>
      </c>
      <c r="L27">
        <v>63</v>
      </c>
      <c r="N27" t="s">
        <v>9</v>
      </c>
      <c r="O27" t="s">
        <v>83</v>
      </c>
      <c r="P27">
        <v>9300.2900000000009</v>
      </c>
      <c r="Q27">
        <v>9683.74</v>
      </c>
      <c r="R27">
        <v>55.9</v>
      </c>
      <c r="S27">
        <v>641.91</v>
      </c>
      <c r="T27">
        <v>139.99</v>
      </c>
      <c r="U27">
        <v>63</v>
      </c>
      <c r="V27">
        <v>570</v>
      </c>
      <c r="W27">
        <v>16.48</v>
      </c>
      <c r="X27">
        <v>104.03</v>
      </c>
      <c r="Y27">
        <v>474.63</v>
      </c>
      <c r="Z27">
        <v>744.5</v>
      </c>
      <c r="AA27">
        <v>704</v>
      </c>
      <c r="AB27">
        <v>92.39</v>
      </c>
      <c r="AC27">
        <v>855</v>
      </c>
      <c r="AD27">
        <v>14.3</v>
      </c>
      <c r="AE27">
        <v>46.42</v>
      </c>
      <c r="AF27">
        <v>90.78</v>
      </c>
      <c r="AG27">
        <v>3.37</v>
      </c>
      <c r="AH27">
        <v>172.19</v>
      </c>
      <c r="AI27">
        <v>1.87</v>
      </c>
      <c r="AJ27">
        <v>193</v>
      </c>
      <c r="AK27">
        <v>144.87</v>
      </c>
      <c r="AL27">
        <v>1562.4</v>
      </c>
      <c r="AM27">
        <v>401.76</v>
      </c>
      <c r="AN27">
        <v>1965.7</v>
      </c>
      <c r="AO27">
        <v>66.28</v>
      </c>
      <c r="AP27">
        <v>46.58</v>
      </c>
      <c r="AQ27">
        <v>68.8</v>
      </c>
      <c r="AR27">
        <v>61</v>
      </c>
      <c r="AS27">
        <v>383.41</v>
      </c>
      <c r="BE27" t="s">
        <v>37</v>
      </c>
      <c r="BG27" t="s">
        <v>6</v>
      </c>
      <c r="BH27">
        <v>896.4</v>
      </c>
      <c r="BI27">
        <v>915.9</v>
      </c>
      <c r="BJ27">
        <v>895.2</v>
      </c>
      <c r="BK27">
        <v>892.5</v>
      </c>
      <c r="BL27">
        <v>866.6</v>
      </c>
      <c r="BM27">
        <v>882.4</v>
      </c>
      <c r="BN27">
        <v>890.1</v>
      </c>
      <c r="BO27">
        <v>877.1</v>
      </c>
      <c r="BP27">
        <v>877</v>
      </c>
      <c r="BQ27">
        <v>855</v>
      </c>
      <c r="BR27">
        <v>831.3</v>
      </c>
      <c r="BS27">
        <v>782.7</v>
      </c>
      <c r="BT27">
        <v>769.8</v>
      </c>
      <c r="BU27">
        <v>744.1</v>
      </c>
      <c r="BV27">
        <v>712.6</v>
      </c>
      <c r="BW27">
        <v>729.5</v>
      </c>
      <c r="BX27">
        <v>707.2</v>
      </c>
      <c r="BY27">
        <v>685.8</v>
      </c>
      <c r="BZ27">
        <v>680.6</v>
      </c>
      <c r="CA27">
        <v>686.7</v>
      </c>
      <c r="CB27">
        <v>687.6</v>
      </c>
      <c r="CC27">
        <v>722.3</v>
      </c>
      <c r="CD27">
        <v>744.5</v>
      </c>
      <c r="CE27">
        <v>744.7</v>
      </c>
      <c r="CF27">
        <v>722.8</v>
      </c>
      <c r="CG27">
        <v>683.5</v>
      </c>
      <c r="CH27">
        <v>702</v>
      </c>
      <c r="CI27" t="s">
        <v>6</v>
      </c>
    </row>
    <row r="28" spans="1:87" x14ac:dyDescent="0.2">
      <c r="A28" t="s">
        <v>40</v>
      </c>
      <c r="B28" t="s">
        <v>10</v>
      </c>
      <c r="C28">
        <v>42350</v>
      </c>
      <c r="D28">
        <v>42721</v>
      </c>
      <c r="E28">
        <v>43122</v>
      </c>
      <c r="F28">
        <v>43661</v>
      </c>
      <c r="G28">
        <v>44251</v>
      </c>
      <c r="H28">
        <v>44866</v>
      </c>
      <c r="I28">
        <v>45276</v>
      </c>
      <c r="J28">
        <v>44915</v>
      </c>
      <c r="K28">
        <v>44984</v>
      </c>
      <c r="L28">
        <v>45596</v>
      </c>
      <c r="N28" t="s">
        <v>9</v>
      </c>
      <c r="O28" t="s">
        <v>82</v>
      </c>
      <c r="P28">
        <v>9146.8700000000008</v>
      </c>
      <c r="Q28">
        <v>9515.25</v>
      </c>
      <c r="R28">
        <v>56.1</v>
      </c>
      <c r="S28">
        <v>600.61</v>
      </c>
      <c r="T28">
        <v>142.24</v>
      </c>
      <c r="U28">
        <v>62</v>
      </c>
      <c r="V28">
        <v>564</v>
      </c>
      <c r="W28">
        <v>14.99</v>
      </c>
      <c r="X28">
        <v>102.17</v>
      </c>
      <c r="Y28">
        <v>477.79</v>
      </c>
      <c r="Z28">
        <v>744.7</v>
      </c>
      <c r="AA28">
        <v>706</v>
      </c>
      <c r="AB28">
        <v>84.42</v>
      </c>
      <c r="AC28">
        <v>871.8</v>
      </c>
      <c r="AD28">
        <v>13.92</v>
      </c>
      <c r="AE28">
        <v>45.71</v>
      </c>
      <c r="AF28">
        <v>85.61</v>
      </c>
      <c r="AG28">
        <v>3.35</v>
      </c>
      <c r="AH28">
        <v>168.67</v>
      </c>
      <c r="AI28">
        <v>1.84</v>
      </c>
      <c r="AJ28">
        <v>195</v>
      </c>
      <c r="AK28">
        <v>135.09</v>
      </c>
      <c r="AL28">
        <v>1485.8</v>
      </c>
      <c r="AM28">
        <v>390.15</v>
      </c>
      <c r="AN28">
        <v>1958.6</v>
      </c>
      <c r="AO28">
        <v>65.56</v>
      </c>
      <c r="AP28">
        <v>46.45</v>
      </c>
      <c r="AQ28">
        <v>65.3</v>
      </c>
      <c r="AR28">
        <v>60</v>
      </c>
      <c r="AS28">
        <v>367.03</v>
      </c>
      <c r="BE28" t="s">
        <v>36</v>
      </c>
      <c r="BG28" t="s">
        <v>6</v>
      </c>
      <c r="BH28">
        <v>993</v>
      </c>
      <c r="BI28">
        <v>963</v>
      </c>
      <c r="BJ28">
        <v>942</v>
      </c>
      <c r="BK28">
        <v>922</v>
      </c>
      <c r="BL28">
        <v>906</v>
      </c>
      <c r="BM28">
        <v>876</v>
      </c>
      <c r="BN28">
        <v>856</v>
      </c>
      <c r="BO28">
        <v>838</v>
      </c>
      <c r="BP28">
        <v>826</v>
      </c>
      <c r="BQ28">
        <v>829</v>
      </c>
      <c r="BR28">
        <v>818</v>
      </c>
      <c r="BS28">
        <v>794</v>
      </c>
      <c r="BT28">
        <v>771</v>
      </c>
      <c r="BU28">
        <v>748</v>
      </c>
      <c r="BV28">
        <v>729</v>
      </c>
      <c r="BW28">
        <v>714</v>
      </c>
      <c r="BX28">
        <v>710</v>
      </c>
      <c r="BY28">
        <v>709</v>
      </c>
      <c r="BZ28">
        <v>712</v>
      </c>
      <c r="CA28">
        <v>717</v>
      </c>
      <c r="CB28">
        <v>714</v>
      </c>
      <c r="CC28">
        <v>708</v>
      </c>
      <c r="CD28">
        <v>704</v>
      </c>
      <c r="CE28">
        <v>706</v>
      </c>
      <c r="CF28">
        <v>705</v>
      </c>
      <c r="CG28">
        <v>697</v>
      </c>
      <c r="CH28">
        <v>688</v>
      </c>
      <c r="CI28" t="s">
        <v>6</v>
      </c>
    </row>
    <row r="29" spans="1:87" x14ac:dyDescent="0.2">
      <c r="A29" t="s">
        <v>40</v>
      </c>
      <c r="B29" t="s">
        <v>9</v>
      </c>
      <c r="C29">
        <v>596</v>
      </c>
      <c r="D29">
        <v>593</v>
      </c>
      <c r="E29">
        <v>587</v>
      </c>
      <c r="F29">
        <v>577</v>
      </c>
      <c r="G29">
        <v>570</v>
      </c>
      <c r="H29">
        <v>564</v>
      </c>
      <c r="I29">
        <v>554</v>
      </c>
      <c r="J29">
        <v>536</v>
      </c>
      <c r="K29">
        <v>517</v>
      </c>
      <c r="L29" t="s">
        <v>55</v>
      </c>
      <c r="N29" t="s">
        <v>9</v>
      </c>
      <c r="O29" t="s">
        <v>81</v>
      </c>
      <c r="P29">
        <v>8835.9</v>
      </c>
      <c r="Q29">
        <v>9197.2900000000009</v>
      </c>
      <c r="R29">
        <v>56.6</v>
      </c>
      <c r="S29">
        <v>571.86</v>
      </c>
      <c r="T29">
        <v>137.91</v>
      </c>
      <c r="U29">
        <v>62</v>
      </c>
      <c r="V29">
        <v>554</v>
      </c>
      <c r="W29">
        <v>14.1</v>
      </c>
      <c r="X29">
        <v>97.82</v>
      </c>
      <c r="Y29">
        <v>467.81</v>
      </c>
      <c r="Z29">
        <v>722.8</v>
      </c>
      <c r="AA29">
        <v>705</v>
      </c>
      <c r="AB29">
        <v>85.56</v>
      </c>
      <c r="AC29">
        <v>860</v>
      </c>
      <c r="AD29">
        <v>14.02</v>
      </c>
      <c r="AE29">
        <v>45.43</v>
      </c>
      <c r="AF29">
        <v>75.78</v>
      </c>
      <c r="AG29">
        <v>3.32</v>
      </c>
      <c r="AH29">
        <v>164.53</v>
      </c>
      <c r="AI29">
        <v>1.76</v>
      </c>
      <c r="AJ29">
        <v>196</v>
      </c>
      <c r="AK29">
        <v>127.84</v>
      </c>
      <c r="AL29">
        <v>1418.7</v>
      </c>
      <c r="AM29">
        <v>355.89</v>
      </c>
      <c r="AN29">
        <v>1866.7</v>
      </c>
      <c r="AO29">
        <v>65.069999999999993</v>
      </c>
      <c r="AP29">
        <v>46.25</v>
      </c>
      <c r="AQ29">
        <v>64.3</v>
      </c>
      <c r="AR29">
        <v>59</v>
      </c>
      <c r="AS29">
        <v>358.53</v>
      </c>
      <c r="BE29" t="s">
        <v>19</v>
      </c>
      <c r="BG29" t="s">
        <v>6</v>
      </c>
      <c r="BH29">
        <v>185.77</v>
      </c>
      <c r="BI29">
        <v>185.77</v>
      </c>
      <c r="BJ29">
        <v>186.05</v>
      </c>
      <c r="BK29">
        <v>185.52</v>
      </c>
      <c r="BL29">
        <v>185.8</v>
      </c>
      <c r="BM29">
        <v>189.92</v>
      </c>
      <c r="BN29">
        <v>183.93</v>
      </c>
      <c r="BO29">
        <v>186.21</v>
      </c>
      <c r="BP29">
        <v>190.08</v>
      </c>
      <c r="BQ29">
        <v>186.68</v>
      </c>
      <c r="BR29">
        <v>188.79</v>
      </c>
      <c r="BS29">
        <v>188.13</v>
      </c>
      <c r="BT29">
        <v>186.89</v>
      </c>
      <c r="BU29">
        <v>185.05</v>
      </c>
      <c r="BV29">
        <v>190.91</v>
      </c>
      <c r="BW29">
        <v>196.47</v>
      </c>
      <c r="BX29">
        <v>193.25</v>
      </c>
      <c r="BY29">
        <v>156.47</v>
      </c>
      <c r="BZ29">
        <v>133.97</v>
      </c>
      <c r="CA29">
        <v>121.37</v>
      </c>
      <c r="CB29">
        <v>119.22</v>
      </c>
      <c r="CC29">
        <v>98.48</v>
      </c>
      <c r="CD29">
        <v>92.39</v>
      </c>
      <c r="CE29">
        <v>84.42</v>
      </c>
      <c r="CF29">
        <v>85.56</v>
      </c>
      <c r="CG29">
        <v>84.46</v>
      </c>
      <c r="CH29">
        <v>91.52</v>
      </c>
      <c r="CI29" t="s">
        <v>6</v>
      </c>
    </row>
    <row r="30" spans="1:87" x14ac:dyDescent="0.2">
      <c r="A30" t="s">
        <v>20</v>
      </c>
      <c r="B30" t="s">
        <v>10</v>
      </c>
      <c r="C30">
        <v>600.17999999999995</v>
      </c>
      <c r="D30">
        <v>609.86</v>
      </c>
      <c r="E30">
        <v>617.75</v>
      </c>
      <c r="F30">
        <v>629.63</v>
      </c>
      <c r="G30">
        <v>638.5</v>
      </c>
      <c r="H30">
        <v>649.51</v>
      </c>
      <c r="I30">
        <v>646.96</v>
      </c>
      <c r="J30">
        <v>644.09</v>
      </c>
      <c r="K30">
        <v>648.23</v>
      </c>
      <c r="L30">
        <v>666.18</v>
      </c>
      <c r="N30" t="s">
        <v>9</v>
      </c>
      <c r="O30" t="s">
        <v>80</v>
      </c>
      <c r="P30">
        <v>8699.51</v>
      </c>
      <c r="Q30" t="s">
        <v>55</v>
      </c>
      <c r="R30">
        <v>57.3</v>
      </c>
      <c r="S30">
        <v>572.23</v>
      </c>
      <c r="T30">
        <v>138.93</v>
      </c>
      <c r="U30">
        <v>63</v>
      </c>
      <c r="V30">
        <v>536</v>
      </c>
      <c r="W30">
        <v>12.36</v>
      </c>
      <c r="X30">
        <v>96.37</v>
      </c>
      <c r="Y30">
        <v>454.05</v>
      </c>
      <c r="Z30">
        <v>683.5</v>
      </c>
      <c r="AA30">
        <v>697</v>
      </c>
      <c r="AB30">
        <v>84.46</v>
      </c>
      <c r="AC30">
        <v>839.1</v>
      </c>
      <c r="AD30">
        <v>14.09</v>
      </c>
      <c r="AE30">
        <v>46.31</v>
      </c>
      <c r="AF30">
        <v>68.98</v>
      </c>
      <c r="AG30">
        <v>3.31</v>
      </c>
      <c r="AH30">
        <v>169.45</v>
      </c>
      <c r="AI30">
        <v>1.75</v>
      </c>
      <c r="AJ30">
        <v>196</v>
      </c>
      <c r="AK30">
        <v>130.91999999999999</v>
      </c>
      <c r="AL30">
        <v>1474.7</v>
      </c>
      <c r="AM30">
        <v>355.2</v>
      </c>
      <c r="AN30">
        <v>1772.6</v>
      </c>
      <c r="AO30">
        <v>64.099999999999994</v>
      </c>
      <c r="AP30">
        <v>45.59</v>
      </c>
      <c r="AQ30">
        <v>66.7</v>
      </c>
      <c r="AR30">
        <v>60</v>
      </c>
      <c r="AS30" t="s">
        <v>55</v>
      </c>
      <c r="BE30" t="s">
        <v>35</v>
      </c>
      <c r="BG30" t="s">
        <v>6</v>
      </c>
      <c r="BH30">
        <v>1210.2</v>
      </c>
      <c r="BI30">
        <v>1157</v>
      </c>
      <c r="BJ30">
        <v>1140.7</v>
      </c>
      <c r="BK30">
        <v>1083.4000000000001</v>
      </c>
      <c r="BL30">
        <v>1021.4</v>
      </c>
      <c r="BM30">
        <v>1009.3</v>
      </c>
      <c r="BN30">
        <v>1014.9</v>
      </c>
      <c r="BO30">
        <v>989.3</v>
      </c>
      <c r="BP30">
        <v>949.8</v>
      </c>
      <c r="BQ30">
        <v>954.3</v>
      </c>
      <c r="BR30">
        <v>938.5</v>
      </c>
      <c r="BS30">
        <v>957</v>
      </c>
      <c r="BT30">
        <v>926</v>
      </c>
      <c r="BU30">
        <v>904.8</v>
      </c>
      <c r="BV30">
        <v>879.5</v>
      </c>
      <c r="BW30">
        <v>898.2</v>
      </c>
      <c r="BX30">
        <v>874.1</v>
      </c>
      <c r="BY30">
        <v>855.4</v>
      </c>
      <c r="BZ30">
        <v>833.5</v>
      </c>
      <c r="CA30">
        <v>835.3</v>
      </c>
      <c r="CB30">
        <v>846.6</v>
      </c>
      <c r="CC30">
        <v>870.5</v>
      </c>
      <c r="CD30">
        <v>855</v>
      </c>
      <c r="CE30">
        <v>871.8</v>
      </c>
      <c r="CF30">
        <v>860</v>
      </c>
      <c r="CG30">
        <v>839.1</v>
      </c>
      <c r="CH30">
        <v>831.5</v>
      </c>
      <c r="CI30" t="s">
        <v>6</v>
      </c>
    </row>
    <row r="31" spans="1:87" x14ac:dyDescent="0.2">
      <c r="A31" t="s">
        <v>20</v>
      </c>
      <c r="B31" t="s">
        <v>9</v>
      </c>
      <c r="C31">
        <v>17.18</v>
      </c>
      <c r="D31">
        <v>16.440000000000001</v>
      </c>
      <c r="E31">
        <v>16.54</v>
      </c>
      <c r="F31">
        <v>16.96</v>
      </c>
      <c r="G31">
        <v>16.48</v>
      </c>
      <c r="H31">
        <v>14.99</v>
      </c>
      <c r="I31">
        <v>14.1</v>
      </c>
      <c r="J31">
        <v>12.36</v>
      </c>
      <c r="K31">
        <v>11.51</v>
      </c>
      <c r="L31">
        <v>11.02</v>
      </c>
      <c r="N31" t="s">
        <v>9</v>
      </c>
      <c r="O31" t="s">
        <v>79</v>
      </c>
      <c r="P31">
        <v>8633.68</v>
      </c>
      <c r="Q31" t="s">
        <v>55</v>
      </c>
      <c r="R31">
        <v>58</v>
      </c>
      <c r="S31">
        <v>535.91</v>
      </c>
      <c r="T31">
        <v>137.33000000000001</v>
      </c>
      <c r="U31">
        <v>64</v>
      </c>
      <c r="V31">
        <v>517</v>
      </c>
      <c r="W31">
        <v>11.51</v>
      </c>
      <c r="X31">
        <v>101.11</v>
      </c>
      <c r="Y31">
        <v>472.26</v>
      </c>
      <c r="Z31">
        <v>702</v>
      </c>
      <c r="AA31">
        <v>688</v>
      </c>
      <c r="AB31">
        <v>91.52</v>
      </c>
      <c r="AC31">
        <v>831.5</v>
      </c>
      <c r="AD31">
        <v>14.17</v>
      </c>
      <c r="AE31">
        <v>45.36</v>
      </c>
      <c r="AF31">
        <v>64.790000000000006</v>
      </c>
      <c r="AG31">
        <v>3.31</v>
      </c>
      <c r="AH31">
        <v>159.06</v>
      </c>
      <c r="AI31">
        <v>1.81</v>
      </c>
      <c r="AJ31">
        <v>198</v>
      </c>
      <c r="AK31">
        <v>135.35</v>
      </c>
      <c r="AL31">
        <v>1463.5</v>
      </c>
      <c r="AM31">
        <v>343.5</v>
      </c>
      <c r="AN31">
        <v>1768.4</v>
      </c>
      <c r="AO31">
        <v>62.73</v>
      </c>
      <c r="AP31">
        <v>44.35</v>
      </c>
      <c r="AQ31">
        <v>64.7</v>
      </c>
      <c r="AR31">
        <v>58</v>
      </c>
      <c r="AS31" t="s">
        <v>55</v>
      </c>
      <c r="BE31" t="s">
        <v>18</v>
      </c>
      <c r="BG31" t="s">
        <v>6</v>
      </c>
      <c r="BH31">
        <v>21.13</v>
      </c>
      <c r="BI31">
        <v>20.18</v>
      </c>
      <c r="BJ31">
        <v>18.3</v>
      </c>
      <c r="BK31">
        <v>18.100000000000001</v>
      </c>
      <c r="BL31">
        <v>17.8</v>
      </c>
      <c r="BM31">
        <v>17.579999999999998</v>
      </c>
      <c r="BN31">
        <v>17.07</v>
      </c>
      <c r="BO31">
        <v>18.95</v>
      </c>
      <c r="BP31">
        <v>17.850000000000001</v>
      </c>
      <c r="BQ31">
        <v>18.38</v>
      </c>
      <c r="BR31">
        <v>17.260000000000002</v>
      </c>
      <c r="BS31">
        <v>14.97</v>
      </c>
      <c r="BT31">
        <v>16.309999999999999</v>
      </c>
      <c r="BU31">
        <v>16.100000000000001</v>
      </c>
      <c r="BV31">
        <v>16.57</v>
      </c>
      <c r="BW31">
        <v>16.27</v>
      </c>
      <c r="BX31">
        <v>16.2</v>
      </c>
      <c r="BY31">
        <v>15.1</v>
      </c>
      <c r="BZ31">
        <v>14.41</v>
      </c>
      <c r="CA31">
        <v>13.66</v>
      </c>
      <c r="CB31">
        <v>13.84</v>
      </c>
      <c r="CC31">
        <v>14.46</v>
      </c>
      <c r="CD31">
        <v>14.3</v>
      </c>
      <c r="CE31">
        <v>13.92</v>
      </c>
      <c r="CF31">
        <v>14.02</v>
      </c>
      <c r="CG31">
        <v>14.09</v>
      </c>
      <c r="CH31">
        <v>14.17</v>
      </c>
      <c r="CI31" t="s">
        <v>6</v>
      </c>
    </row>
    <row r="32" spans="1:87" x14ac:dyDescent="0.2">
      <c r="A32" t="s">
        <v>39</v>
      </c>
      <c r="B32" t="s">
        <v>10</v>
      </c>
      <c r="C32">
        <v>1933.23</v>
      </c>
      <c r="D32">
        <v>1984.01</v>
      </c>
      <c r="E32">
        <v>2053.4899999999998</v>
      </c>
      <c r="F32">
        <v>2130.13</v>
      </c>
      <c r="G32">
        <v>2189.9699999999998</v>
      </c>
      <c r="H32">
        <v>2251.5300000000002</v>
      </c>
      <c r="I32">
        <v>2318.2199999999998</v>
      </c>
      <c r="J32">
        <v>2252.62</v>
      </c>
      <c r="K32">
        <v>2388.7199999999998</v>
      </c>
      <c r="L32">
        <v>2546.85</v>
      </c>
      <c r="N32" t="s">
        <v>9</v>
      </c>
      <c r="O32" t="s">
        <v>78</v>
      </c>
      <c r="P32" t="s">
        <v>55</v>
      </c>
      <c r="Q32" t="s">
        <v>55</v>
      </c>
      <c r="R32">
        <v>57.9</v>
      </c>
      <c r="S32">
        <v>499.12</v>
      </c>
      <c r="T32">
        <v>135.47999999999999</v>
      </c>
      <c r="U32">
        <v>63</v>
      </c>
      <c r="V32" t="s">
        <v>55</v>
      </c>
      <c r="W32">
        <v>11.02</v>
      </c>
      <c r="X32">
        <v>95.83</v>
      </c>
      <c r="Y32">
        <v>477.43</v>
      </c>
      <c r="Z32" t="s">
        <v>55</v>
      </c>
      <c r="AA32" t="s">
        <v>55</v>
      </c>
      <c r="AB32">
        <v>94.38</v>
      </c>
      <c r="AC32" t="s">
        <v>55</v>
      </c>
      <c r="AD32">
        <v>14.32</v>
      </c>
      <c r="AE32" t="s">
        <v>55</v>
      </c>
      <c r="AF32" t="s">
        <v>55</v>
      </c>
      <c r="AG32">
        <v>3.34</v>
      </c>
      <c r="AH32">
        <v>145.59</v>
      </c>
      <c r="AI32">
        <v>1.85</v>
      </c>
      <c r="AJ32">
        <v>198</v>
      </c>
      <c r="AK32">
        <v>130.81</v>
      </c>
      <c r="AL32" t="s">
        <v>55</v>
      </c>
      <c r="AM32" t="s">
        <v>55</v>
      </c>
      <c r="AN32" t="s">
        <v>55</v>
      </c>
      <c r="AO32">
        <v>62.53</v>
      </c>
      <c r="AP32">
        <v>44.91</v>
      </c>
      <c r="AQ32">
        <v>63.7</v>
      </c>
      <c r="AR32" t="s">
        <v>55</v>
      </c>
      <c r="AS32" t="s">
        <v>55</v>
      </c>
      <c r="BE32" t="s">
        <v>17</v>
      </c>
      <c r="BG32" t="s">
        <v>6</v>
      </c>
      <c r="BH32">
        <v>119.71</v>
      </c>
      <c r="BI32">
        <v>120.37</v>
      </c>
      <c r="BJ32">
        <v>125.73</v>
      </c>
      <c r="BK32">
        <v>125.27</v>
      </c>
      <c r="BL32">
        <v>123.02</v>
      </c>
      <c r="BM32">
        <v>118.95</v>
      </c>
      <c r="BN32">
        <v>123.73</v>
      </c>
      <c r="BO32">
        <v>115.22</v>
      </c>
      <c r="BP32">
        <v>99.24</v>
      </c>
      <c r="BQ32">
        <v>83.93</v>
      </c>
      <c r="BR32">
        <v>70.8</v>
      </c>
      <c r="BS32">
        <v>78.02</v>
      </c>
      <c r="BT32">
        <v>72.680000000000007</v>
      </c>
      <c r="BU32">
        <v>64.47</v>
      </c>
      <c r="BV32">
        <v>62.96</v>
      </c>
      <c r="BW32">
        <v>51.43</v>
      </c>
      <c r="BX32">
        <v>53.12</v>
      </c>
      <c r="BY32">
        <v>50.14</v>
      </c>
      <c r="BZ32">
        <v>49.49</v>
      </c>
      <c r="CA32">
        <v>46.04</v>
      </c>
      <c r="CB32">
        <v>49.34</v>
      </c>
      <c r="CC32">
        <v>47.95</v>
      </c>
      <c r="CD32">
        <v>46.42</v>
      </c>
      <c r="CE32">
        <v>45.71</v>
      </c>
      <c r="CF32">
        <v>45.43</v>
      </c>
      <c r="CG32">
        <v>46.31</v>
      </c>
      <c r="CH32">
        <v>45.36</v>
      </c>
      <c r="CI32" t="s">
        <v>6</v>
      </c>
    </row>
    <row r="33" spans="1:87" x14ac:dyDescent="0.2">
      <c r="A33" t="s">
        <v>39</v>
      </c>
      <c r="B33" t="s">
        <v>9</v>
      </c>
      <c r="C33">
        <v>104.3</v>
      </c>
      <c r="D33">
        <v>101.55</v>
      </c>
      <c r="E33">
        <v>103.87</v>
      </c>
      <c r="F33">
        <v>106.89</v>
      </c>
      <c r="G33">
        <v>104.03</v>
      </c>
      <c r="H33">
        <v>102.17</v>
      </c>
      <c r="I33">
        <v>97.82</v>
      </c>
      <c r="J33">
        <v>96.37</v>
      </c>
      <c r="K33">
        <v>101.11</v>
      </c>
      <c r="L33">
        <v>95.83</v>
      </c>
      <c r="P33" t="str">
        <f>P9</f>
        <v>European Union - 27 countries (from 2020)</v>
      </c>
      <c r="Q33" t="str">
        <f t="shared" ref="Q33:AS33" si="5">Q9</f>
        <v>European Union - 28 countries (2013-2020)</v>
      </c>
      <c r="R33" t="str">
        <f t="shared" si="5"/>
        <v>Belgium</v>
      </c>
      <c r="S33" t="str">
        <f t="shared" si="5"/>
        <v>Bulgaria</v>
      </c>
      <c r="T33" t="str">
        <f t="shared" si="5"/>
        <v>Czechia</v>
      </c>
      <c r="U33" t="str">
        <f t="shared" si="5"/>
        <v>Denmark</v>
      </c>
      <c r="V33" t="str">
        <f t="shared" si="5"/>
        <v>Germany</v>
      </c>
      <c r="W33" t="str">
        <f t="shared" si="5"/>
        <v>Estonia</v>
      </c>
      <c r="X33" t="str">
        <f t="shared" si="5"/>
        <v>Ireland</v>
      </c>
      <c r="Y33" t="str">
        <f t="shared" si="5"/>
        <v>Greece</v>
      </c>
      <c r="Z33" t="str">
        <f t="shared" si="5"/>
        <v>Spain</v>
      </c>
      <c r="AA33" t="str">
        <f t="shared" si="5"/>
        <v>France</v>
      </c>
      <c r="AB33" t="str">
        <f t="shared" si="5"/>
        <v>Croatia</v>
      </c>
      <c r="AC33" t="str">
        <f t="shared" si="5"/>
        <v>Italy</v>
      </c>
      <c r="AD33" t="str">
        <f t="shared" si="5"/>
        <v>Cyprus</v>
      </c>
      <c r="AE33" t="str">
        <f t="shared" si="5"/>
        <v>Latvia</v>
      </c>
      <c r="AF33" t="str">
        <f t="shared" si="5"/>
        <v>Lithuania</v>
      </c>
      <c r="AG33" t="str">
        <f t="shared" si="5"/>
        <v>Luxembourg</v>
      </c>
      <c r="AH33" t="str">
        <f t="shared" si="5"/>
        <v>Hungary</v>
      </c>
      <c r="AI33" t="str">
        <f t="shared" si="5"/>
        <v>Malta</v>
      </c>
      <c r="AJ33" t="str">
        <f t="shared" si="5"/>
        <v>Netherlands</v>
      </c>
      <c r="AK33" t="str">
        <f t="shared" si="5"/>
        <v>Austria</v>
      </c>
      <c r="AL33" t="str">
        <f t="shared" si="5"/>
        <v>Poland</v>
      </c>
      <c r="AM33" t="str">
        <f t="shared" si="5"/>
        <v>Portugal</v>
      </c>
      <c r="AN33" t="str">
        <f t="shared" si="5"/>
        <v>Romania</v>
      </c>
      <c r="AO33" t="str">
        <f t="shared" si="5"/>
        <v>Slovenia</v>
      </c>
      <c r="AP33" t="str">
        <f t="shared" si="5"/>
        <v>Slovakia</v>
      </c>
      <c r="AQ33" t="str">
        <f t="shared" si="5"/>
        <v>Finland</v>
      </c>
      <c r="AR33" t="str">
        <f t="shared" si="5"/>
        <v>Sweden</v>
      </c>
      <c r="AS33" t="str">
        <f t="shared" si="5"/>
        <v>United Kingdom</v>
      </c>
      <c r="AV33" t="str" cm="1">
        <f t="array" ref="AV33:AW64">TRANSPOSE(N36:AS37)</f>
        <v>Difference</v>
      </c>
      <c r="AW33">
        <v>0</v>
      </c>
      <c r="BE33" t="s">
        <v>16</v>
      </c>
      <c r="BG33" t="s">
        <v>6</v>
      </c>
      <c r="BH33">
        <v>259.01</v>
      </c>
      <c r="BI33">
        <v>291.37</v>
      </c>
      <c r="BJ33">
        <v>293.14999999999998</v>
      </c>
      <c r="BK33">
        <v>261.72000000000003</v>
      </c>
      <c r="BL33">
        <v>255.23</v>
      </c>
      <c r="BM33">
        <v>244.35</v>
      </c>
      <c r="BN33">
        <v>218.77</v>
      </c>
      <c r="BO33">
        <v>238.04</v>
      </c>
      <c r="BP33">
        <v>242.8</v>
      </c>
      <c r="BQ33">
        <v>194.63</v>
      </c>
      <c r="BR33">
        <v>176.48</v>
      </c>
      <c r="BS33">
        <v>172.53</v>
      </c>
      <c r="BT33">
        <v>129.47999999999999</v>
      </c>
      <c r="BU33">
        <v>97.26</v>
      </c>
      <c r="BV33">
        <v>105.81</v>
      </c>
      <c r="BW33">
        <v>99.68</v>
      </c>
      <c r="BX33">
        <v>96.5</v>
      </c>
      <c r="BY33">
        <v>98.31</v>
      </c>
      <c r="BZ33">
        <v>95.4</v>
      </c>
      <c r="CA33">
        <v>105.7</v>
      </c>
      <c r="CB33">
        <v>105.23</v>
      </c>
      <c r="CC33">
        <v>93.92</v>
      </c>
      <c r="CD33">
        <v>90.78</v>
      </c>
      <c r="CE33">
        <v>85.61</v>
      </c>
      <c r="CF33">
        <v>75.78</v>
      </c>
      <c r="CG33">
        <v>68.98</v>
      </c>
      <c r="CH33">
        <v>64.790000000000006</v>
      </c>
      <c r="CI33" t="s">
        <v>6</v>
      </c>
    </row>
    <row r="34" spans="1:87" x14ac:dyDescent="0.2">
      <c r="A34" t="s">
        <v>38</v>
      </c>
      <c r="B34" t="s">
        <v>10</v>
      </c>
      <c r="C34">
        <v>4300.67</v>
      </c>
      <c r="D34">
        <v>4453.7299999999996</v>
      </c>
      <c r="E34">
        <v>4322.57</v>
      </c>
      <c r="F34">
        <v>4469.51</v>
      </c>
      <c r="G34">
        <v>4446.63</v>
      </c>
      <c r="H34">
        <v>4650.34</v>
      </c>
      <c r="I34">
        <v>4751.96</v>
      </c>
      <c r="J34">
        <v>4629.79</v>
      </c>
      <c r="K34">
        <v>4687.22</v>
      </c>
      <c r="L34">
        <v>4805.1499999999996</v>
      </c>
      <c r="N34" t="s">
        <v>320</v>
      </c>
      <c r="O34">
        <v>2013</v>
      </c>
      <c r="P34">
        <f>P23/P12</f>
        <v>5.2364853587084835E-2</v>
      </c>
      <c r="Q34">
        <f t="shared" ref="Q34:AS34" si="6">Q23/Q12</f>
        <v>4.6884412284157739E-2</v>
      </c>
      <c r="R34">
        <f>R23/R12</f>
        <v>1.2546335899629312E-2</v>
      </c>
      <c r="S34">
        <f t="shared" si="6"/>
        <v>0.18601878074228648</v>
      </c>
      <c r="T34">
        <f t="shared" si="6"/>
        <v>2.8573509180405948E-2</v>
      </c>
      <c r="U34">
        <f t="shared" si="6"/>
        <v>2.2053506869125092E-2</v>
      </c>
      <c r="V34">
        <f t="shared" si="6"/>
        <v>1.4073199527744983E-2</v>
      </c>
      <c r="W34">
        <f t="shared" si="6"/>
        <v>2.8624745909560469E-2</v>
      </c>
      <c r="X34">
        <f t="shared" si="6"/>
        <v>5.3951159458522781E-2</v>
      </c>
      <c r="Y34">
        <f t="shared" si="6"/>
        <v>0.11672367328811557</v>
      </c>
      <c r="Z34">
        <f t="shared" si="6"/>
        <v>3.8229941357539265E-2</v>
      </c>
      <c r="AA34">
        <f t="shared" si="6"/>
        <v>2.618609783008459E-2</v>
      </c>
      <c r="AB34">
        <f t="shared" si="6"/>
        <v>8.9158198068693809E-2</v>
      </c>
      <c r="AC34">
        <f t="shared" si="6"/>
        <v>3.4245731096027743E-2</v>
      </c>
      <c r="AD34">
        <f t="shared" si="6"/>
        <v>3.8856680598624779E-2</v>
      </c>
      <c r="AE34">
        <f t="shared" si="6"/>
        <v>5.5692470432013329E-2</v>
      </c>
      <c r="AF34">
        <f t="shared" si="6"/>
        <v>7.3595778657224192E-2</v>
      </c>
      <c r="AG34">
        <f t="shared" si="6"/>
        <v>8.9484878352440733E-3</v>
      </c>
      <c r="AH34">
        <f t="shared" si="6"/>
        <v>3.7510316266366618E-2</v>
      </c>
      <c r="AI34">
        <f t="shared" si="6"/>
        <v>1.0270568746548869E-2</v>
      </c>
      <c r="AJ34">
        <f t="shared" si="6"/>
        <v>2.1871063781060344E-2</v>
      </c>
      <c r="AK34">
        <f t="shared" si="6"/>
        <v>3.7750872677894766E-2</v>
      </c>
      <c r="AL34">
        <f t="shared" si="6"/>
        <v>0.11459667093469911</v>
      </c>
      <c r="AM34">
        <f t="shared" si="6"/>
        <v>0.10806778168025041</v>
      </c>
      <c r="AN34">
        <f t="shared" si="6"/>
        <v>0.29590169673489392</v>
      </c>
      <c r="AO34">
        <f t="shared" si="6"/>
        <v>7.6122926345517455E-2</v>
      </c>
      <c r="AP34">
        <f t="shared" si="6"/>
        <v>2.2460941954612842E-2</v>
      </c>
      <c r="AQ34">
        <f t="shared" si="6"/>
        <v>3.1734142783931885E-2</v>
      </c>
      <c r="AR34">
        <f t="shared" si="6"/>
        <v>1.3858813339107838E-2</v>
      </c>
      <c r="AS34">
        <f t="shared" si="6"/>
        <v>1.1363844407303564E-2</v>
      </c>
      <c r="AV34" t="str">
        <v>13-21</v>
      </c>
      <c r="AW34">
        <v>0</v>
      </c>
      <c r="BE34" t="s">
        <v>34</v>
      </c>
      <c r="BG34" t="s">
        <v>6</v>
      </c>
      <c r="BH34">
        <v>5.07</v>
      </c>
      <c r="BI34">
        <v>4.82</v>
      </c>
      <c r="BJ34">
        <v>4.7300000000000004</v>
      </c>
      <c r="BK34">
        <v>4.5599999999999996</v>
      </c>
      <c r="BL34">
        <v>4.46</v>
      </c>
      <c r="BM34">
        <v>4.21</v>
      </c>
      <c r="BN34">
        <v>3.9</v>
      </c>
      <c r="BO34">
        <v>3.82</v>
      </c>
      <c r="BP34">
        <v>3.76</v>
      </c>
      <c r="BQ34">
        <v>3.71</v>
      </c>
      <c r="BR34">
        <v>3.73</v>
      </c>
      <c r="BS34">
        <v>3.74</v>
      </c>
      <c r="BT34">
        <v>3.7</v>
      </c>
      <c r="BU34">
        <v>3.67</v>
      </c>
      <c r="BV34">
        <v>3.57</v>
      </c>
      <c r="BW34">
        <v>3.55</v>
      </c>
      <c r="BX34">
        <v>3.53</v>
      </c>
      <c r="BY34">
        <v>3.5</v>
      </c>
      <c r="BZ34">
        <v>3.45</v>
      </c>
      <c r="CA34">
        <v>3.42</v>
      </c>
      <c r="CB34">
        <v>3.4</v>
      </c>
      <c r="CC34">
        <v>3.39</v>
      </c>
      <c r="CD34">
        <v>3.37</v>
      </c>
      <c r="CE34">
        <v>3.35</v>
      </c>
      <c r="CF34">
        <v>3.32</v>
      </c>
      <c r="CG34">
        <v>3.31</v>
      </c>
      <c r="CH34">
        <v>3.31</v>
      </c>
      <c r="CI34" t="s">
        <v>6</v>
      </c>
    </row>
    <row r="35" spans="1:87" x14ac:dyDescent="0.2">
      <c r="A35" t="s">
        <v>38</v>
      </c>
      <c r="B35" t="s">
        <v>9</v>
      </c>
      <c r="C35">
        <v>501.99</v>
      </c>
      <c r="D35">
        <v>501.93</v>
      </c>
      <c r="E35">
        <v>483.59</v>
      </c>
      <c r="F35">
        <v>471.08</v>
      </c>
      <c r="G35">
        <v>474.63</v>
      </c>
      <c r="H35">
        <v>477.79</v>
      </c>
      <c r="I35">
        <v>467.81</v>
      </c>
      <c r="J35">
        <v>454.05</v>
      </c>
      <c r="K35">
        <v>472.26</v>
      </c>
      <c r="L35">
        <v>477.43</v>
      </c>
      <c r="O35">
        <v>2021</v>
      </c>
      <c r="P35">
        <f>P31/P20</f>
        <v>4.1188961483506391E-2</v>
      </c>
      <c r="Q35">
        <f>Q29/Q18</f>
        <v>3.7968704898877714E-2</v>
      </c>
      <c r="R35">
        <f t="shared" ref="R35:AS35" si="7">R31/R20</f>
        <v>1.1617658841438987E-2</v>
      </c>
      <c r="S35">
        <f t="shared" si="7"/>
        <v>0.15495849248643162</v>
      </c>
      <c r="T35">
        <f t="shared" si="7"/>
        <v>2.5632315419518492E-2</v>
      </c>
      <c r="U35">
        <f t="shared" si="7"/>
        <v>2.0969855832241154E-2</v>
      </c>
      <c r="V35">
        <f t="shared" si="7"/>
        <v>1.149297528009959E-2</v>
      </c>
      <c r="W35">
        <f t="shared" si="7"/>
        <v>1.7756043379664625E-2</v>
      </c>
      <c r="X35">
        <f t="shared" si="7"/>
        <v>4.232810877792291E-2</v>
      </c>
      <c r="Y35">
        <f t="shared" si="7"/>
        <v>0.10075481842115368</v>
      </c>
      <c r="Z35">
        <f t="shared" si="7"/>
        <v>3.5227700414000751E-2</v>
      </c>
      <c r="AA35">
        <f t="shared" si="7"/>
        <v>2.3486839859352064E-2</v>
      </c>
      <c r="AB35">
        <f t="shared" si="7"/>
        <v>5.3978495892043003E-2</v>
      </c>
      <c r="AC35">
        <f t="shared" si="7"/>
        <v>3.3026174683242641E-2</v>
      </c>
      <c r="AD35">
        <f t="shared" si="7"/>
        <v>3.1228650137741048E-2</v>
      </c>
      <c r="AE35">
        <f t="shared" si="7"/>
        <v>5.3081189879935403E-2</v>
      </c>
      <c r="AF35">
        <f t="shared" si="7"/>
        <v>4.685217592525636E-2</v>
      </c>
      <c r="AG35">
        <f t="shared" si="7"/>
        <v>6.8229134458804861E-3</v>
      </c>
      <c r="AH35">
        <f t="shared" si="7"/>
        <v>3.3750063655344505E-2</v>
      </c>
      <c r="AI35">
        <f t="shared" si="7"/>
        <v>6.7856339506635671E-3</v>
      </c>
      <c r="AJ35">
        <f t="shared" si="7"/>
        <v>2.0259899723728641E-2</v>
      </c>
      <c r="AK35">
        <f t="shared" si="7"/>
        <v>2.9726476879894926E-2</v>
      </c>
      <c r="AL35">
        <f t="shared" si="7"/>
        <v>8.703538507285162E-2</v>
      </c>
      <c r="AM35">
        <f t="shared" si="7"/>
        <v>6.9256266331171976E-2</v>
      </c>
      <c r="AN35">
        <f t="shared" si="7"/>
        <v>0.20717448862438204</v>
      </c>
      <c r="AO35">
        <f t="shared" si="7"/>
        <v>5.9629844390155798E-2</v>
      </c>
      <c r="AP35">
        <f t="shared" si="7"/>
        <v>1.8594452270745288E-2</v>
      </c>
      <c r="AQ35">
        <f t="shared" si="7"/>
        <v>2.4245830991193554E-2</v>
      </c>
      <c r="AR35">
        <f t="shared" si="7"/>
        <v>1.1466982997232108E-2</v>
      </c>
      <c r="AS35" t="e">
        <f t="shared" si="7"/>
        <v>#VALUE!</v>
      </c>
      <c r="AV35">
        <v>-0.21342353387835777</v>
      </c>
      <c r="AW35" t="str">
        <v>Absolute difference in agricultural employment</v>
      </c>
      <c r="BE35" t="s">
        <v>15</v>
      </c>
      <c r="BG35" t="s">
        <v>6</v>
      </c>
      <c r="BH35">
        <v>312.04000000000002</v>
      </c>
      <c r="BI35">
        <v>320.10000000000002</v>
      </c>
      <c r="BJ35">
        <v>308.16000000000003</v>
      </c>
      <c r="BK35">
        <v>289.62</v>
      </c>
      <c r="BL35">
        <v>287.32</v>
      </c>
      <c r="BM35">
        <v>268.01</v>
      </c>
      <c r="BN35">
        <v>254.35</v>
      </c>
      <c r="BO35">
        <v>245.83</v>
      </c>
      <c r="BP35">
        <v>218.87</v>
      </c>
      <c r="BQ35">
        <v>201.44</v>
      </c>
      <c r="BR35">
        <v>192.41</v>
      </c>
      <c r="BS35">
        <v>187.38</v>
      </c>
      <c r="BT35">
        <v>177.34</v>
      </c>
      <c r="BU35">
        <v>164.23</v>
      </c>
      <c r="BV35">
        <v>145.04</v>
      </c>
      <c r="BW35">
        <v>146.09</v>
      </c>
      <c r="BX35">
        <v>151.16999999999999</v>
      </c>
      <c r="BY35">
        <v>172.71</v>
      </c>
      <c r="BZ35">
        <v>151.35</v>
      </c>
      <c r="CA35">
        <v>152.88</v>
      </c>
      <c r="CB35">
        <v>154.08000000000001</v>
      </c>
      <c r="CC35">
        <v>167.28</v>
      </c>
      <c r="CD35">
        <v>172.19</v>
      </c>
      <c r="CE35">
        <v>168.67</v>
      </c>
      <c r="CF35">
        <v>164.53</v>
      </c>
      <c r="CG35">
        <v>169.45</v>
      </c>
      <c r="CH35">
        <v>159.06</v>
      </c>
      <c r="CI35" t="s">
        <v>6</v>
      </c>
    </row>
    <row r="36" spans="1:87" x14ac:dyDescent="0.2">
      <c r="A36" t="s">
        <v>37</v>
      </c>
      <c r="B36" t="s">
        <v>10</v>
      </c>
      <c r="C36">
        <v>17802.8</v>
      </c>
      <c r="D36">
        <v>17987.7</v>
      </c>
      <c r="E36">
        <v>18490.8</v>
      </c>
      <c r="F36">
        <v>18885.400000000001</v>
      </c>
      <c r="G36">
        <v>19382.099999999999</v>
      </c>
      <c r="H36">
        <v>19809.099999999999</v>
      </c>
      <c r="I36">
        <v>20332.099999999999</v>
      </c>
      <c r="J36">
        <v>19482.599999999999</v>
      </c>
      <c r="K36">
        <v>19927.5</v>
      </c>
      <c r="L36">
        <v>20461.599999999999</v>
      </c>
      <c r="N36" t="s">
        <v>321</v>
      </c>
      <c r="O36" t="s">
        <v>322</v>
      </c>
      <c r="P36">
        <f>(P35-P34)/P34</f>
        <v>-0.21342353387835777</v>
      </c>
      <c r="Q36">
        <f t="shared" ref="Q36:AS36" si="8">(Q35-Q34)/Q34</f>
        <v>-0.19016357358269895</v>
      </c>
      <c r="R36">
        <f>(R35-R34)/R34</f>
        <v>-7.4019782797124317E-2</v>
      </c>
      <c r="S36">
        <f t="shared" si="8"/>
        <v>-0.16697393742670691</v>
      </c>
      <c r="T36">
        <f t="shared" si="8"/>
        <v>-0.10293428582109036</v>
      </c>
      <c r="U36">
        <f t="shared" si="8"/>
        <v>-4.9137356852802842E-2</v>
      </c>
      <c r="V36">
        <f t="shared" si="8"/>
        <v>-0.18334311558352748</v>
      </c>
      <c r="W36">
        <f t="shared" si="8"/>
        <v>-0.37969603518002831</v>
      </c>
      <c r="X36">
        <f t="shared" si="8"/>
        <v>-0.21543653180494812</v>
      </c>
      <c r="Y36">
        <f t="shared" si="8"/>
        <v>-0.13680905010198813</v>
      </c>
      <c r="Z36">
        <f t="shared" si="8"/>
        <v>-7.8531141742032712E-2</v>
      </c>
      <c r="AA36">
        <f t="shared" si="8"/>
        <v>-0.10307980930367608</v>
      </c>
      <c r="AB36">
        <f t="shared" si="8"/>
        <v>-0.39457619084613915</v>
      </c>
      <c r="AC36">
        <f t="shared" si="8"/>
        <v>-3.5611925158361153E-2</v>
      </c>
      <c r="AD36">
        <f t="shared" si="8"/>
        <v>-0.19631194284654629</v>
      </c>
      <c r="AE36">
        <f t="shared" si="8"/>
        <v>-4.6887497211416586E-2</v>
      </c>
      <c r="AF36">
        <f t="shared" si="8"/>
        <v>-0.36338500957408743</v>
      </c>
      <c r="AG36">
        <f t="shared" si="8"/>
        <v>-0.23753447828267751</v>
      </c>
      <c r="AH36">
        <f t="shared" si="8"/>
        <v>-0.10024582529030072</v>
      </c>
      <c r="AI36">
        <f t="shared" si="8"/>
        <v>-0.33931273738431617</v>
      </c>
      <c r="AJ36">
        <f t="shared" si="8"/>
        <v>-7.3666469699883608E-2</v>
      </c>
      <c r="AK36">
        <f t="shared" si="8"/>
        <v>-0.21256186225063267</v>
      </c>
      <c r="AL36">
        <f t="shared" si="8"/>
        <v>-0.24050686321902667</v>
      </c>
      <c r="AM36">
        <f t="shared" si="8"/>
        <v>-0.35914048336731347</v>
      </c>
      <c r="AN36">
        <f t="shared" si="8"/>
        <v>-0.29985366454321116</v>
      </c>
      <c r="AO36">
        <f t="shared" si="8"/>
        <v>-0.21666379298794342</v>
      </c>
      <c r="AP36">
        <f t="shared" si="8"/>
        <v>-0.17214281091508213</v>
      </c>
      <c r="AQ36">
        <f t="shared" si="8"/>
        <v>-0.23597019285266238</v>
      </c>
      <c r="AR36">
        <f t="shared" si="8"/>
        <v>-0.17258550810597065</v>
      </c>
      <c r="AS36" t="e">
        <f t="shared" si="8"/>
        <v>#VALUE!</v>
      </c>
      <c r="AV36">
        <v>-0.19016357358269895</v>
      </c>
      <c r="AW36">
        <v>0</v>
      </c>
      <c r="BE36" t="s">
        <v>14</v>
      </c>
      <c r="BG36" t="s">
        <v>6</v>
      </c>
      <c r="BH36">
        <v>1.99</v>
      </c>
      <c r="BI36">
        <v>2.0299999999999998</v>
      </c>
      <c r="BJ36">
        <v>1.86</v>
      </c>
      <c r="BK36">
        <v>1.85</v>
      </c>
      <c r="BL36">
        <v>1.81</v>
      </c>
      <c r="BM36">
        <v>1.8</v>
      </c>
      <c r="BN36">
        <v>1.76</v>
      </c>
      <c r="BO36">
        <v>1.75</v>
      </c>
      <c r="BP36">
        <v>1.8</v>
      </c>
      <c r="BQ36">
        <v>1.87</v>
      </c>
      <c r="BR36">
        <v>1.88</v>
      </c>
      <c r="BS36">
        <v>1.86</v>
      </c>
      <c r="BT36">
        <v>1.9</v>
      </c>
      <c r="BU36">
        <v>1.94</v>
      </c>
      <c r="BV36">
        <v>1.98</v>
      </c>
      <c r="BW36">
        <v>1.97</v>
      </c>
      <c r="BX36">
        <v>1.85</v>
      </c>
      <c r="BY36">
        <v>1.89</v>
      </c>
      <c r="BZ36">
        <v>1.86</v>
      </c>
      <c r="CA36">
        <v>1.82</v>
      </c>
      <c r="CB36">
        <v>1.8</v>
      </c>
      <c r="CC36">
        <v>1.83</v>
      </c>
      <c r="CD36">
        <v>1.87</v>
      </c>
      <c r="CE36">
        <v>1.84</v>
      </c>
      <c r="CF36">
        <v>1.76</v>
      </c>
      <c r="CG36">
        <v>1.75</v>
      </c>
      <c r="CH36">
        <v>1.81</v>
      </c>
      <c r="CI36" t="s">
        <v>6</v>
      </c>
    </row>
    <row r="37" spans="1:87" x14ac:dyDescent="0.2">
      <c r="A37" t="s">
        <v>37</v>
      </c>
      <c r="B37" t="s">
        <v>9</v>
      </c>
      <c r="C37">
        <v>680.6</v>
      </c>
      <c r="D37">
        <v>686.7</v>
      </c>
      <c r="E37">
        <v>687.6</v>
      </c>
      <c r="F37">
        <v>722.3</v>
      </c>
      <c r="G37">
        <v>744.5</v>
      </c>
      <c r="H37">
        <v>744.7</v>
      </c>
      <c r="I37">
        <v>722.8</v>
      </c>
      <c r="J37">
        <v>683.5</v>
      </c>
      <c r="K37">
        <v>702</v>
      </c>
      <c r="L37" t="s">
        <v>55</v>
      </c>
      <c r="P37" s="120" t="s">
        <v>341</v>
      </c>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V37">
        <v>-7.4019782797124317E-2</v>
      </c>
      <c r="AW37">
        <v>0</v>
      </c>
      <c r="BE37" t="s">
        <v>33</v>
      </c>
      <c r="BG37" t="s">
        <v>6</v>
      </c>
      <c r="BH37">
        <v>227</v>
      </c>
      <c r="BI37">
        <v>230</v>
      </c>
      <c r="BJ37">
        <v>234</v>
      </c>
      <c r="BK37">
        <v>225</v>
      </c>
      <c r="BL37">
        <v>227</v>
      </c>
      <c r="BM37">
        <v>226</v>
      </c>
      <c r="BN37">
        <v>230</v>
      </c>
      <c r="BO37">
        <v>229</v>
      </c>
      <c r="BP37">
        <v>224</v>
      </c>
      <c r="BQ37">
        <v>218</v>
      </c>
      <c r="BR37">
        <v>213</v>
      </c>
      <c r="BS37">
        <v>210</v>
      </c>
      <c r="BT37">
        <v>208</v>
      </c>
      <c r="BU37">
        <v>204</v>
      </c>
      <c r="BV37">
        <v>199</v>
      </c>
      <c r="BW37">
        <v>198</v>
      </c>
      <c r="BX37">
        <v>196</v>
      </c>
      <c r="BY37">
        <v>194</v>
      </c>
      <c r="BZ37">
        <v>191</v>
      </c>
      <c r="CA37">
        <v>190</v>
      </c>
      <c r="CB37">
        <v>189</v>
      </c>
      <c r="CC37">
        <v>191</v>
      </c>
      <c r="CD37">
        <v>193</v>
      </c>
      <c r="CE37">
        <v>195</v>
      </c>
      <c r="CF37">
        <v>196</v>
      </c>
      <c r="CG37">
        <v>196</v>
      </c>
      <c r="CH37">
        <v>198</v>
      </c>
      <c r="CI37" t="s">
        <v>6</v>
      </c>
    </row>
    <row r="38" spans="1:87" x14ac:dyDescent="0.2">
      <c r="A38" t="s">
        <v>36</v>
      </c>
      <c r="B38" t="s">
        <v>10</v>
      </c>
      <c r="C38">
        <v>27190</v>
      </c>
      <c r="D38">
        <v>27334</v>
      </c>
      <c r="E38">
        <v>27391</v>
      </c>
      <c r="F38">
        <v>27567</v>
      </c>
      <c r="G38">
        <v>27881</v>
      </c>
      <c r="H38">
        <v>28158</v>
      </c>
      <c r="I38">
        <v>28496</v>
      </c>
      <c r="J38">
        <v>28491</v>
      </c>
      <c r="K38">
        <v>29293</v>
      </c>
      <c r="L38">
        <v>30068</v>
      </c>
      <c r="P38" t="s">
        <v>43</v>
      </c>
      <c r="Q38" t="s">
        <v>74</v>
      </c>
      <c r="R38" t="e" vm="18">
        <v>#VALUE!</v>
      </c>
      <c r="S38" t="e" vm="17">
        <v>#VALUE!</v>
      </c>
      <c r="T38" t="e" vm="20">
        <v>#VALUE!</v>
      </c>
      <c r="U38" t="e" vm="8">
        <v>#VALUE!</v>
      </c>
      <c r="V38" t="e" vm="24">
        <v>#VALUE!</v>
      </c>
      <c r="W38" t="e" vm="19">
        <v>#VALUE!</v>
      </c>
      <c r="X38" t="e" vm="16">
        <v>#VALUE!</v>
      </c>
      <c r="Y38" t="e" vm="4">
        <v>#VALUE!</v>
      </c>
      <c r="Z38" t="e" vm="3">
        <v>#VALUE!</v>
      </c>
      <c r="AA38" t="e" vm="25">
        <v>#VALUE!</v>
      </c>
      <c r="AB38" t="e" vm="14">
        <v>#VALUE!</v>
      </c>
      <c r="AC38" t="e" vm="5">
        <v>#VALUE!</v>
      </c>
      <c r="AD38" t="e" vm="1">
        <v>#VALUE!</v>
      </c>
      <c r="AE38" t="e" vm="12">
        <v>#VALUE!</v>
      </c>
      <c r="AF38" t="e" vm="13">
        <v>#VALUE!</v>
      </c>
      <c r="AG38" t="e" vm="21">
        <v>#VALUE!</v>
      </c>
      <c r="AH38" t="e" vm="9">
        <v>#VALUE!</v>
      </c>
      <c r="AI38" t="e" vm="10">
        <v>#VALUE!</v>
      </c>
      <c r="AJ38" t="e" vm="15">
        <v>#VALUE!</v>
      </c>
      <c r="AK38" t="e" vm="27">
        <v>#VALUE!</v>
      </c>
      <c r="AL38" t="e" vm="26">
        <v>#VALUE!</v>
      </c>
      <c r="AM38" t="e" vm="2">
        <v>#VALUE!</v>
      </c>
      <c r="AN38" t="e" vm="7">
        <v>#VALUE!</v>
      </c>
      <c r="AO38" t="e" vm="6">
        <v>#VALUE!</v>
      </c>
      <c r="AP38" t="e" vm="22">
        <v>#VALUE!</v>
      </c>
      <c r="AQ38" t="e" vm="23">
        <v>#VALUE!</v>
      </c>
      <c r="AR38" t="e" vm="11">
        <v>#VALUE!</v>
      </c>
      <c r="AS38" t="e" vm="28">
        <v>#VALUE!</v>
      </c>
      <c r="AV38">
        <v>-0.16697393742670691</v>
      </c>
      <c r="AW38">
        <v>0</v>
      </c>
      <c r="BE38" t="s">
        <v>32</v>
      </c>
      <c r="BG38" t="s">
        <v>6</v>
      </c>
      <c r="BH38">
        <v>243.34</v>
      </c>
      <c r="BI38">
        <v>230.55</v>
      </c>
      <c r="BJ38">
        <v>224.84</v>
      </c>
      <c r="BK38">
        <v>215.85</v>
      </c>
      <c r="BL38">
        <v>212.07</v>
      </c>
      <c r="BM38">
        <v>204.28</v>
      </c>
      <c r="BN38">
        <v>203.26</v>
      </c>
      <c r="BO38">
        <v>199.15</v>
      </c>
      <c r="BP38">
        <v>198.41</v>
      </c>
      <c r="BQ38">
        <v>192.47</v>
      </c>
      <c r="BR38">
        <v>189.19</v>
      </c>
      <c r="BS38">
        <v>184.02</v>
      </c>
      <c r="BT38">
        <v>180.78</v>
      </c>
      <c r="BU38">
        <v>178.55</v>
      </c>
      <c r="BV38">
        <v>176.08</v>
      </c>
      <c r="BW38">
        <v>173.88</v>
      </c>
      <c r="BX38">
        <v>170.68</v>
      </c>
      <c r="BY38">
        <v>160.9</v>
      </c>
      <c r="BZ38">
        <v>159.30000000000001</v>
      </c>
      <c r="CA38">
        <v>164.24</v>
      </c>
      <c r="CB38">
        <v>152.82</v>
      </c>
      <c r="CC38">
        <v>148.53</v>
      </c>
      <c r="CD38">
        <v>144.87</v>
      </c>
      <c r="CE38">
        <v>135.09</v>
      </c>
      <c r="CF38">
        <v>127.84</v>
      </c>
      <c r="CG38">
        <v>130.91999999999999</v>
      </c>
      <c r="CH38">
        <v>135.35</v>
      </c>
      <c r="CI38" t="s">
        <v>6</v>
      </c>
    </row>
    <row r="39" spans="1:87" x14ac:dyDescent="0.2">
      <c r="A39" t="s">
        <v>36</v>
      </c>
      <c r="B39" t="s">
        <v>9</v>
      </c>
      <c r="C39">
        <v>712</v>
      </c>
      <c r="D39">
        <v>717</v>
      </c>
      <c r="E39">
        <v>714</v>
      </c>
      <c r="F39">
        <v>708</v>
      </c>
      <c r="G39">
        <v>704</v>
      </c>
      <c r="H39">
        <v>706</v>
      </c>
      <c r="I39">
        <v>705</v>
      </c>
      <c r="J39">
        <v>697</v>
      </c>
      <c r="K39">
        <v>688</v>
      </c>
      <c r="L39" t="s">
        <v>55</v>
      </c>
      <c r="O39">
        <v>2013</v>
      </c>
      <c r="P39">
        <f>P23</f>
        <v>10196.19</v>
      </c>
      <c r="Q39">
        <f t="shared" ref="Q39:AS39" si="9">Q23</f>
        <v>10537.56</v>
      </c>
      <c r="R39">
        <f t="shared" si="9"/>
        <v>57.2</v>
      </c>
      <c r="S39">
        <f t="shared" si="9"/>
        <v>636.48</v>
      </c>
      <c r="T39">
        <f t="shared" si="9"/>
        <v>145.18</v>
      </c>
      <c r="U39">
        <f t="shared" si="9"/>
        <v>61</v>
      </c>
      <c r="V39">
        <f t="shared" si="9"/>
        <v>596</v>
      </c>
      <c r="W39">
        <f t="shared" si="9"/>
        <v>17.18</v>
      </c>
      <c r="X39">
        <f t="shared" si="9"/>
        <v>104.3</v>
      </c>
      <c r="Y39">
        <f t="shared" si="9"/>
        <v>501.99</v>
      </c>
      <c r="Z39">
        <f t="shared" si="9"/>
        <v>680.6</v>
      </c>
      <c r="AA39">
        <f t="shared" si="9"/>
        <v>712</v>
      </c>
      <c r="AB39">
        <f t="shared" si="9"/>
        <v>133.97</v>
      </c>
      <c r="AC39">
        <f t="shared" si="9"/>
        <v>833.5</v>
      </c>
      <c r="AD39">
        <f t="shared" si="9"/>
        <v>14.41</v>
      </c>
      <c r="AE39">
        <f t="shared" si="9"/>
        <v>49.49</v>
      </c>
      <c r="AF39">
        <f t="shared" si="9"/>
        <v>95.4</v>
      </c>
      <c r="AG39">
        <f t="shared" si="9"/>
        <v>3.45</v>
      </c>
      <c r="AH39">
        <f t="shared" si="9"/>
        <v>151.35</v>
      </c>
      <c r="AI39">
        <f t="shared" si="9"/>
        <v>1.86</v>
      </c>
      <c r="AJ39">
        <f t="shared" si="9"/>
        <v>191</v>
      </c>
      <c r="AK39">
        <f t="shared" si="9"/>
        <v>159.30000000000001</v>
      </c>
      <c r="AL39">
        <f t="shared" si="9"/>
        <v>1772.1</v>
      </c>
      <c r="AM39">
        <f t="shared" si="9"/>
        <v>480.92</v>
      </c>
      <c r="AN39">
        <f t="shared" si="9"/>
        <v>2535.6999999999998</v>
      </c>
      <c r="AO39">
        <f t="shared" si="9"/>
        <v>70.62</v>
      </c>
      <c r="AP39">
        <f t="shared" si="9"/>
        <v>49.24</v>
      </c>
      <c r="AQ39">
        <f t="shared" si="9"/>
        <v>80.5</v>
      </c>
      <c r="AR39">
        <f t="shared" si="9"/>
        <v>64</v>
      </c>
      <c r="AS39">
        <f t="shared" si="9"/>
        <v>341.39</v>
      </c>
      <c r="AV39">
        <v>-0.10293428582109036</v>
      </c>
      <c r="AW39">
        <v>0</v>
      </c>
      <c r="BE39" t="s">
        <v>13</v>
      </c>
      <c r="BG39" t="s">
        <v>6</v>
      </c>
      <c r="BH39">
        <v>3179.9</v>
      </c>
      <c r="BI39">
        <v>3110</v>
      </c>
      <c r="BJ39">
        <v>3060</v>
      </c>
      <c r="BK39">
        <v>3005.8</v>
      </c>
      <c r="BL39">
        <v>2900.3</v>
      </c>
      <c r="BM39">
        <v>2864.9</v>
      </c>
      <c r="BN39">
        <v>2658.4</v>
      </c>
      <c r="BO39">
        <v>2603.1999999999998</v>
      </c>
      <c r="BP39">
        <v>2451</v>
      </c>
      <c r="BQ39">
        <v>2415.5</v>
      </c>
      <c r="BR39">
        <v>2371.1999999999998</v>
      </c>
      <c r="BS39">
        <v>2220.1</v>
      </c>
      <c r="BT39">
        <v>2157.4</v>
      </c>
      <c r="BU39">
        <v>2128.1</v>
      </c>
      <c r="BV39">
        <v>2033.4</v>
      </c>
      <c r="BW39">
        <v>1934.3</v>
      </c>
      <c r="BX39">
        <v>1921.9</v>
      </c>
      <c r="BY39">
        <v>1865.2</v>
      </c>
      <c r="BZ39">
        <v>1772.1</v>
      </c>
      <c r="CA39">
        <v>1721.3</v>
      </c>
      <c r="CB39">
        <v>1762.9</v>
      </c>
      <c r="CC39">
        <v>1615</v>
      </c>
      <c r="CD39">
        <v>1562.4</v>
      </c>
      <c r="CE39">
        <v>1485.8</v>
      </c>
      <c r="CF39">
        <v>1418.7</v>
      </c>
      <c r="CG39">
        <v>1474.7</v>
      </c>
      <c r="CH39">
        <v>1463.5</v>
      </c>
      <c r="CI39" t="s">
        <v>6</v>
      </c>
    </row>
    <row r="40" spans="1:87" x14ac:dyDescent="0.2">
      <c r="A40" t="s">
        <v>19</v>
      </c>
      <c r="B40" t="s">
        <v>10</v>
      </c>
      <c r="C40">
        <v>1502.61</v>
      </c>
      <c r="D40">
        <v>1542.33</v>
      </c>
      <c r="E40">
        <v>1561.74</v>
      </c>
      <c r="F40">
        <v>1565.52</v>
      </c>
      <c r="G40">
        <v>1603.87</v>
      </c>
      <c r="H40">
        <v>1645.35</v>
      </c>
      <c r="I40">
        <v>1695.77</v>
      </c>
      <c r="J40">
        <v>1675.53</v>
      </c>
      <c r="K40">
        <v>1695.49</v>
      </c>
      <c r="L40">
        <v>1735.04</v>
      </c>
      <c r="O40">
        <v>2021</v>
      </c>
      <c r="P40">
        <f>P31</f>
        <v>8633.68</v>
      </c>
      <c r="Q40" t="str">
        <f t="shared" ref="Q40:AS40" si="10">Q31</f>
        <v>:</v>
      </c>
      <c r="R40">
        <f t="shared" si="10"/>
        <v>58</v>
      </c>
      <c r="S40">
        <f t="shared" si="10"/>
        <v>535.91</v>
      </c>
      <c r="T40">
        <f t="shared" si="10"/>
        <v>137.33000000000001</v>
      </c>
      <c r="U40">
        <f t="shared" si="10"/>
        <v>64</v>
      </c>
      <c r="V40">
        <f t="shared" si="10"/>
        <v>517</v>
      </c>
      <c r="W40">
        <f t="shared" si="10"/>
        <v>11.51</v>
      </c>
      <c r="X40">
        <f t="shared" si="10"/>
        <v>101.11</v>
      </c>
      <c r="Y40">
        <f t="shared" si="10"/>
        <v>472.26</v>
      </c>
      <c r="Z40">
        <f t="shared" si="10"/>
        <v>702</v>
      </c>
      <c r="AA40">
        <f t="shared" si="10"/>
        <v>688</v>
      </c>
      <c r="AB40">
        <f t="shared" si="10"/>
        <v>91.52</v>
      </c>
      <c r="AC40">
        <f t="shared" si="10"/>
        <v>831.5</v>
      </c>
      <c r="AD40">
        <f t="shared" si="10"/>
        <v>14.17</v>
      </c>
      <c r="AE40">
        <f t="shared" si="10"/>
        <v>45.36</v>
      </c>
      <c r="AF40">
        <f t="shared" si="10"/>
        <v>64.790000000000006</v>
      </c>
      <c r="AG40">
        <f t="shared" si="10"/>
        <v>3.31</v>
      </c>
      <c r="AH40">
        <f t="shared" si="10"/>
        <v>159.06</v>
      </c>
      <c r="AI40">
        <f t="shared" si="10"/>
        <v>1.81</v>
      </c>
      <c r="AJ40">
        <f t="shared" si="10"/>
        <v>198</v>
      </c>
      <c r="AK40">
        <f t="shared" si="10"/>
        <v>135.35</v>
      </c>
      <c r="AL40">
        <f t="shared" si="10"/>
        <v>1463.5</v>
      </c>
      <c r="AM40">
        <f t="shared" si="10"/>
        <v>343.5</v>
      </c>
      <c r="AN40">
        <f t="shared" si="10"/>
        <v>1768.4</v>
      </c>
      <c r="AO40">
        <f t="shared" si="10"/>
        <v>62.73</v>
      </c>
      <c r="AP40">
        <f t="shared" si="10"/>
        <v>44.35</v>
      </c>
      <c r="AQ40">
        <f t="shared" si="10"/>
        <v>64.7</v>
      </c>
      <c r="AR40">
        <f t="shared" si="10"/>
        <v>58</v>
      </c>
      <c r="AS40" t="str">
        <f t="shared" si="10"/>
        <v>:</v>
      </c>
      <c r="AV40">
        <v>-4.9137356852802842E-2</v>
      </c>
      <c r="AW40">
        <v>0</v>
      </c>
      <c r="BE40" t="s">
        <v>31</v>
      </c>
      <c r="BG40" t="s">
        <v>6</v>
      </c>
      <c r="BH40">
        <v>624.15</v>
      </c>
      <c r="BI40">
        <v>634.54</v>
      </c>
      <c r="BJ40">
        <v>638.78</v>
      </c>
      <c r="BK40">
        <v>613.86</v>
      </c>
      <c r="BL40">
        <v>591.91</v>
      </c>
      <c r="BM40">
        <v>606.09</v>
      </c>
      <c r="BN40">
        <v>622.73</v>
      </c>
      <c r="BO40">
        <v>605.39</v>
      </c>
      <c r="BP40">
        <v>608.67999999999995</v>
      </c>
      <c r="BQ40">
        <v>581.9</v>
      </c>
      <c r="BR40">
        <v>569.82000000000005</v>
      </c>
      <c r="BS40">
        <v>568.25</v>
      </c>
      <c r="BT40">
        <v>558.22</v>
      </c>
      <c r="BU40">
        <v>552.4</v>
      </c>
      <c r="BV40">
        <v>543.79999999999995</v>
      </c>
      <c r="BW40">
        <v>516.33000000000004</v>
      </c>
      <c r="BX40">
        <v>500.76</v>
      </c>
      <c r="BY40">
        <v>510.82</v>
      </c>
      <c r="BZ40">
        <v>480.92</v>
      </c>
      <c r="CA40">
        <v>457.54</v>
      </c>
      <c r="CB40">
        <v>428.74</v>
      </c>
      <c r="CC40">
        <v>409.64</v>
      </c>
      <c r="CD40">
        <v>401.76</v>
      </c>
      <c r="CE40">
        <v>390.15</v>
      </c>
      <c r="CF40">
        <v>355.89</v>
      </c>
      <c r="CG40">
        <v>355.2</v>
      </c>
      <c r="CH40">
        <v>343.5</v>
      </c>
      <c r="CI40" t="s">
        <v>6</v>
      </c>
    </row>
    <row r="41" spans="1:87" x14ac:dyDescent="0.2">
      <c r="A41" t="s">
        <v>19</v>
      </c>
      <c r="B41" t="s">
        <v>9</v>
      </c>
      <c r="C41">
        <v>133.97</v>
      </c>
      <c r="D41">
        <v>121.37</v>
      </c>
      <c r="E41">
        <v>119.22</v>
      </c>
      <c r="F41">
        <v>98.48</v>
      </c>
      <c r="G41">
        <v>92.39</v>
      </c>
      <c r="H41">
        <v>84.42</v>
      </c>
      <c r="I41">
        <v>85.56</v>
      </c>
      <c r="J41">
        <v>84.46</v>
      </c>
      <c r="K41">
        <v>91.52</v>
      </c>
      <c r="L41">
        <v>94.38</v>
      </c>
      <c r="O41" t="s">
        <v>342</v>
      </c>
      <c r="P41">
        <f>P39-P40</f>
        <v>1562.5100000000002</v>
      </c>
      <c r="Q41" t="e">
        <f t="shared" ref="Q41:AS41" si="11">Q39-Q40</f>
        <v>#VALUE!</v>
      </c>
      <c r="R41">
        <f t="shared" si="11"/>
        <v>-0.79999999999999716</v>
      </c>
      <c r="S41">
        <f t="shared" si="11"/>
        <v>100.57000000000005</v>
      </c>
      <c r="T41">
        <f t="shared" si="11"/>
        <v>7.8499999999999943</v>
      </c>
      <c r="U41">
        <f t="shared" si="11"/>
        <v>-3</v>
      </c>
      <c r="V41">
        <f t="shared" si="11"/>
        <v>79</v>
      </c>
      <c r="W41">
        <f t="shared" si="11"/>
        <v>5.67</v>
      </c>
      <c r="X41">
        <f t="shared" si="11"/>
        <v>3.1899999999999977</v>
      </c>
      <c r="Y41">
        <f t="shared" si="11"/>
        <v>29.730000000000018</v>
      </c>
      <c r="Z41">
        <f t="shared" si="11"/>
        <v>-21.399999999999977</v>
      </c>
      <c r="AA41">
        <f t="shared" si="11"/>
        <v>24</v>
      </c>
      <c r="AB41">
        <f t="shared" si="11"/>
        <v>42.45</v>
      </c>
      <c r="AC41">
        <f t="shared" si="11"/>
        <v>2</v>
      </c>
      <c r="AD41">
        <f t="shared" si="11"/>
        <v>0.24000000000000021</v>
      </c>
      <c r="AE41">
        <f t="shared" si="11"/>
        <v>4.1300000000000026</v>
      </c>
      <c r="AF41">
        <f t="shared" si="11"/>
        <v>30.61</v>
      </c>
      <c r="AG41">
        <f t="shared" si="11"/>
        <v>0.14000000000000012</v>
      </c>
      <c r="AH41">
        <f t="shared" si="11"/>
        <v>-7.710000000000008</v>
      </c>
      <c r="AI41">
        <f t="shared" si="11"/>
        <v>5.0000000000000044E-2</v>
      </c>
      <c r="AJ41">
        <f t="shared" si="11"/>
        <v>-7</v>
      </c>
      <c r="AK41">
        <f t="shared" si="11"/>
        <v>23.950000000000017</v>
      </c>
      <c r="AL41">
        <f t="shared" si="11"/>
        <v>308.59999999999991</v>
      </c>
      <c r="AM41">
        <f t="shared" si="11"/>
        <v>137.42000000000002</v>
      </c>
      <c r="AN41">
        <f t="shared" si="11"/>
        <v>767.29999999999973</v>
      </c>
      <c r="AO41">
        <f t="shared" si="11"/>
        <v>7.8900000000000077</v>
      </c>
      <c r="AP41">
        <f t="shared" si="11"/>
        <v>4.8900000000000006</v>
      </c>
      <c r="AQ41">
        <f t="shared" si="11"/>
        <v>15.799999999999997</v>
      </c>
      <c r="AR41">
        <f t="shared" si="11"/>
        <v>6</v>
      </c>
      <c r="AS41" t="e">
        <f t="shared" si="11"/>
        <v>#VALUE!</v>
      </c>
      <c r="AV41">
        <v>-0.18334311558352748</v>
      </c>
      <c r="AW41">
        <v>0</v>
      </c>
      <c r="BE41" t="s">
        <v>12</v>
      </c>
      <c r="BG41" t="s">
        <v>6</v>
      </c>
      <c r="BH41">
        <v>4862.7</v>
      </c>
      <c r="BI41">
        <v>4536</v>
      </c>
      <c r="BJ41">
        <v>4648.6000000000004</v>
      </c>
      <c r="BK41">
        <v>4706.2</v>
      </c>
      <c r="BL41">
        <v>4807.6000000000004</v>
      </c>
      <c r="BM41">
        <v>4788.5</v>
      </c>
      <c r="BN41">
        <v>4676.5</v>
      </c>
      <c r="BO41">
        <v>3360.3</v>
      </c>
      <c r="BP41">
        <v>3488.2</v>
      </c>
      <c r="BQ41">
        <v>2989.6</v>
      </c>
      <c r="BR41">
        <v>3010.8</v>
      </c>
      <c r="BS41">
        <v>2917.5</v>
      </c>
      <c r="BT41">
        <v>2906.2</v>
      </c>
      <c r="BU41">
        <v>2844.4</v>
      </c>
      <c r="BV41">
        <v>2757.8</v>
      </c>
      <c r="BW41">
        <v>2770.1</v>
      </c>
      <c r="BX41">
        <v>2527.9</v>
      </c>
      <c r="BY41">
        <v>2590.9</v>
      </c>
      <c r="BZ41">
        <v>2535.6999999999998</v>
      </c>
      <c r="CA41">
        <v>2478.1999999999998</v>
      </c>
      <c r="CB41">
        <v>2197.1</v>
      </c>
      <c r="CC41">
        <v>1960.3</v>
      </c>
      <c r="CD41">
        <v>1965.7</v>
      </c>
      <c r="CE41">
        <v>1958.6</v>
      </c>
      <c r="CF41">
        <v>1866.7</v>
      </c>
      <c r="CG41">
        <v>1772.6</v>
      </c>
      <c r="CH41">
        <v>1768.4</v>
      </c>
      <c r="CI41" t="s">
        <v>6</v>
      </c>
    </row>
    <row r="42" spans="1:87" x14ac:dyDescent="0.2">
      <c r="A42" t="s">
        <v>35</v>
      </c>
      <c r="B42" t="s">
        <v>10</v>
      </c>
      <c r="C42">
        <v>24338.799999999999</v>
      </c>
      <c r="D42">
        <v>24357.3</v>
      </c>
      <c r="E42">
        <v>24516.2</v>
      </c>
      <c r="F42">
        <v>24848.7</v>
      </c>
      <c r="G42">
        <v>25138.3</v>
      </c>
      <c r="H42">
        <v>25371.3</v>
      </c>
      <c r="I42">
        <v>25503.9</v>
      </c>
      <c r="J42">
        <v>24956.1</v>
      </c>
      <c r="K42">
        <v>25177</v>
      </c>
      <c r="L42">
        <v>25628.400000000001</v>
      </c>
      <c r="O42" t="s">
        <v>343</v>
      </c>
      <c r="P42">
        <f>-P41/P39</f>
        <v>-0.1532444962284932</v>
      </c>
      <c r="Q42" t="e">
        <f t="shared" ref="Q42:AS42" si="12">-Q41/Q39</f>
        <v>#VALUE!</v>
      </c>
      <c r="R42">
        <f t="shared" si="12"/>
        <v>1.3986013986013936E-2</v>
      </c>
      <c r="S42">
        <f t="shared" si="12"/>
        <v>-0.15800967823026654</v>
      </c>
      <c r="T42">
        <f t="shared" si="12"/>
        <v>-5.4070808651329343E-2</v>
      </c>
      <c r="U42">
        <f t="shared" si="12"/>
        <v>4.9180327868852458E-2</v>
      </c>
      <c r="V42">
        <f t="shared" si="12"/>
        <v>-0.1325503355704698</v>
      </c>
      <c r="W42">
        <f t="shared" si="12"/>
        <v>-0.33003492433061699</v>
      </c>
      <c r="X42">
        <f t="shared" si="12"/>
        <v>-3.0584851390220498E-2</v>
      </c>
      <c r="Y42">
        <f t="shared" si="12"/>
        <v>-5.9224287336401157E-2</v>
      </c>
      <c r="Z42">
        <f t="shared" si="12"/>
        <v>3.144284454892738E-2</v>
      </c>
      <c r="AA42">
        <f t="shared" si="12"/>
        <v>-3.3707865168539325E-2</v>
      </c>
      <c r="AB42">
        <f t="shared" si="12"/>
        <v>-0.31686198402627458</v>
      </c>
      <c r="AC42">
        <f t="shared" si="12"/>
        <v>-2.3995200959808036E-3</v>
      </c>
      <c r="AD42">
        <f t="shared" si="12"/>
        <v>-1.6655100624566287E-2</v>
      </c>
      <c r="AE42">
        <f t="shared" si="12"/>
        <v>-8.3451202263083502E-2</v>
      </c>
      <c r="AF42">
        <f t="shared" si="12"/>
        <v>-0.32085953878406703</v>
      </c>
      <c r="AG42">
        <f t="shared" si="12"/>
        <v>-4.0579710144927568E-2</v>
      </c>
      <c r="AH42">
        <f t="shared" si="12"/>
        <v>5.0941526263627405E-2</v>
      </c>
      <c r="AI42">
        <f t="shared" si="12"/>
        <v>-2.6881720430107548E-2</v>
      </c>
      <c r="AJ42">
        <f t="shared" si="12"/>
        <v>3.6649214659685861E-2</v>
      </c>
      <c r="AK42">
        <f t="shared" si="12"/>
        <v>-0.15034526051475214</v>
      </c>
      <c r="AL42">
        <f t="shared" si="12"/>
        <v>-0.17414367135037523</v>
      </c>
      <c r="AM42">
        <f t="shared" si="12"/>
        <v>-0.28574399068452133</v>
      </c>
      <c r="AN42">
        <f t="shared" si="12"/>
        <v>-0.30259888788105838</v>
      </c>
      <c r="AO42">
        <f t="shared" si="12"/>
        <v>-0.11172472387425669</v>
      </c>
      <c r="AP42">
        <f t="shared" si="12"/>
        <v>-9.9309504467912271E-2</v>
      </c>
      <c r="AQ42">
        <f t="shared" si="12"/>
        <v>-0.1962732919254658</v>
      </c>
      <c r="AR42">
        <f t="shared" si="12"/>
        <v>-9.375E-2</v>
      </c>
      <c r="AS42" t="e">
        <f t="shared" si="12"/>
        <v>#VALUE!</v>
      </c>
      <c r="AV42">
        <v>-0.37969603518002831</v>
      </c>
      <c r="AW42">
        <v>0</v>
      </c>
      <c r="BE42" t="s">
        <v>11</v>
      </c>
      <c r="BG42" t="s">
        <v>6</v>
      </c>
      <c r="BH42">
        <v>122.25</v>
      </c>
      <c r="BI42">
        <v>114.08</v>
      </c>
      <c r="BJ42">
        <v>111.61</v>
      </c>
      <c r="BK42">
        <v>107.55</v>
      </c>
      <c r="BL42">
        <v>103.11</v>
      </c>
      <c r="BM42">
        <v>100.63</v>
      </c>
      <c r="BN42">
        <v>96.4</v>
      </c>
      <c r="BO42">
        <v>92.9</v>
      </c>
      <c r="BP42">
        <v>89.37</v>
      </c>
      <c r="BQ42">
        <v>87.91</v>
      </c>
      <c r="BR42">
        <v>84.81</v>
      </c>
      <c r="BS42">
        <v>80.930000000000007</v>
      </c>
      <c r="BT42">
        <v>78.81</v>
      </c>
      <c r="BU42">
        <v>76.84</v>
      </c>
      <c r="BV42">
        <v>75.44</v>
      </c>
      <c r="BW42">
        <v>73.849999999999994</v>
      </c>
      <c r="BX42">
        <v>71.97</v>
      </c>
      <c r="BY42">
        <v>70.86</v>
      </c>
      <c r="BZ42">
        <v>70.62</v>
      </c>
      <c r="CA42">
        <v>68.989999999999995</v>
      </c>
      <c r="CB42">
        <v>68.78</v>
      </c>
      <c r="CC42">
        <v>67.19</v>
      </c>
      <c r="CD42">
        <v>66.28</v>
      </c>
      <c r="CE42">
        <v>65.56</v>
      </c>
      <c r="CF42">
        <v>65.069999999999993</v>
      </c>
      <c r="CG42">
        <v>64.099999999999994</v>
      </c>
      <c r="CH42">
        <v>62.73</v>
      </c>
      <c r="CI42" t="s">
        <v>6</v>
      </c>
    </row>
    <row r="43" spans="1:87" x14ac:dyDescent="0.2">
      <c r="A43" t="s">
        <v>35</v>
      </c>
      <c r="B43" t="s">
        <v>9</v>
      </c>
      <c r="C43">
        <v>833.5</v>
      </c>
      <c r="D43">
        <v>835.3</v>
      </c>
      <c r="E43">
        <v>846.6</v>
      </c>
      <c r="F43">
        <v>870.5</v>
      </c>
      <c r="G43">
        <v>855</v>
      </c>
      <c r="H43">
        <v>871.8</v>
      </c>
      <c r="I43">
        <v>860</v>
      </c>
      <c r="J43">
        <v>839.1</v>
      </c>
      <c r="K43">
        <v>831.5</v>
      </c>
      <c r="L43" t="s">
        <v>55</v>
      </c>
      <c r="R43" t="str">
        <f>IF(R42&lt;0,"---","+++")</f>
        <v>+++</v>
      </c>
      <c r="S43" t="str">
        <f t="shared" ref="S43:AS43" si="13">IF(S42&lt;0,"---","+++")</f>
        <v>---</v>
      </c>
      <c r="T43" t="str">
        <f t="shared" si="13"/>
        <v>---</v>
      </c>
      <c r="U43" t="str">
        <f t="shared" si="13"/>
        <v>+++</v>
      </c>
      <c r="V43" t="str">
        <f t="shared" si="13"/>
        <v>---</v>
      </c>
      <c r="W43" t="str">
        <f t="shared" si="13"/>
        <v>---</v>
      </c>
      <c r="X43" t="str">
        <f t="shared" si="13"/>
        <v>---</v>
      </c>
      <c r="Y43" t="str">
        <f t="shared" si="13"/>
        <v>---</v>
      </c>
      <c r="Z43" t="str">
        <f t="shared" si="13"/>
        <v>+++</v>
      </c>
      <c r="AA43" t="str">
        <f t="shared" si="13"/>
        <v>---</v>
      </c>
      <c r="AB43" t="str">
        <f t="shared" si="13"/>
        <v>---</v>
      </c>
      <c r="AC43" t="str">
        <f t="shared" si="13"/>
        <v>---</v>
      </c>
      <c r="AD43" t="str">
        <f t="shared" si="13"/>
        <v>---</v>
      </c>
      <c r="AE43" t="str">
        <f t="shared" si="13"/>
        <v>---</v>
      </c>
      <c r="AF43" t="str">
        <f t="shared" si="13"/>
        <v>---</v>
      </c>
      <c r="AG43" t="str">
        <f t="shared" si="13"/>
        <v>---</v>
      </c>
      <c r="AH43" t="str">
        <f t="shared" si="13"/>
        <v>+++</v>
      </c>
      <c r="AI43" t="str">
        <f t="shared" si="13"/>
        <v>---</v>
      </c>
      <c r="AJ43" t="str">
        <f t="shared" si="13"/>
        <v>+++</v>
      </c>
      <c r="AK43" t="str">
        <f t="shared" si="13"/>
        <v>---</v>
      </c>
      <c r="AL43" t="str">
        <f t="shared" si="13"/>
        <v>---</v>
      </c>
      <c r="AM43" t="str">
        <f t="shared" si="13"/>
        <v>---</v>
      </c>
      <c r="AN43" t="str">
        <f t="shared" si="13"/>
        <v>---</v>
      </c>
      <c r="AO43" t="str">
        <f t="shared" si="13"/>
        <v>---</v>
      </c>
      <c r="AP43" t="str">
        <f t="shared" si="13"/>
        <v>---</v>
      </c>
      <c r="AQ43" t="str">
        <f t="shared" si="13"/>
        <v>---</v>
      </c>
      <c r="AR43" t="str">
        <f t="shared" si="13"/>
        <v>---</v>
      </c>
      <c r="AS43" t="e">
        <f t="shared" si="13"/>
        <v>#VALUE!</v>
      </c>
      <c r="AV43">
        <v>-0.21543653180494812</v>
      </c>
      <c r="AW43">
        <v>0</v>
      </c>
      <c r="BE43" t="s">
        <v>8</v>
      </c>
      <c r="BG43" t="s">
        <v>6</v>
      </c>
      <c r="BH43">
        <v>160.91</v>
      </c>
      <c r="BI43">
        <v>146.01</v>
      </c>
      <c r="BJ43">
        <v>134.24</v>
      </c>
      <c r="BK43">
        <v>122.51</v>
      </c>
      <c r="BL43">
        <v>107.64</v>
      </c>
      <c r="BM43">
        <v>93.4</v>
      </c>
      <c r="BN43">
        <v>88.88</v>
      </c>
      <c r="BO43">
        <v>80.75</v>
      </c>
      <c r="BP43">
        <v>73.38</v>
      </c>
      <c r="BQ43">
        <v>69.010000000000005</v>
      </c>
      <c r="BR43">
        <v>64.75</v>
      </c>
      <c r="BS43">
        <v>61.76</v>
      </c>
      <c r="BT43">
        <v>56.12</v>
      </c>
      <c r="BU43">
        <v>55.58</v>
      </c>
      <c r="BV43">
        <v>51.5</v>
      </c>
      <c r="BW43">
        <v>48.59</v>
      </c>
      <c r="BX43">
        <v>48.14</v>
      </c>
      <c r="BY43">
        <v>46.79</v>
      </c>
      <c r="BZ43">
        <v>49.24</v>
      </c>
      <c r="CA43">
        <v>47.71</v>
      </c>
      <c r="CB43">
        <v>47.71</v>
      </c>
      <c r="CC43">
        <v>46.74</v>
      </c>
      <c r="CD43">
        <v>46.58</v>
      </c>
      <c r="CE43">
        <v>46.45</v>
      </c>
      <c r="CF43">
        <v>46.25</v>
      </c>
      <c r="CG43">
        <v>45.59</v>
      </c>
      <c r="CH43">
        <v>44.35</v>
      </c>
      <c r="CI43" t="s">
        <v>6</v>
      </c>
    </row>
    <row r="44" spans="1:87" x14ac:dyDescent="0.2">
      <c r="A44" t="s">
        <v>18</v>
      </c>
      <c r="B44" t="s">
        <v>10</v>
      </c>
      <c r="C44">
        <v>370.85</v>
      </c>
      <c r="D44">
        <v>363.41</v>
      </c>
      <c r="E44">
        <v>369.12</v>
      </c>
      <c r="F44">
        <v>386.32</v>
      </c>
      <c r="G44">
        <v>407.14</v>
      </c>
      <c r="H44">
        <v>428.91</v>
      </c>
      <c r="I44">
        <v>445.15</v>
      </c>
      <c r="J44">
        <v>440.12</v>
      </c>
      <c r="K44">
        <v>453.75</v>
      </c>
      <c r="L44">
        <v>467.27</v>
      </c>
      <c r="R44">
        <f>IF(R42&gt;0,$Y$52,IF(R42&lt;-0.15,$Z$52,$AA$52))</f>
        <v>3.4973491653156774E-2</v>
      </c>
      <c r="S44">
        <f t="shared" ref="S44:AS44" si="14">IF(S42&gt;0,$Y$52,IF(S42&lt;-0.15,$Z$52,$AA$52))</f>
        <v>-5.8408514706505217E-2</v>
      </c>
      <c r="T44">
        <f t="shared" si="14"/>
        <v>-0.24484679907862142</v>
      </c>
      <c r="U44">
        <f t="shared" si="14"/>
        <v>3.4973491653156774E-2</v>
      </c>
      <c r="V44">
        <f t="shared" si="14"/>
        <v>-0.24484679907862142</v>
      </c>
      <c r="W44">
        <f t="shared" si="14"/>
        <v>-5.8408514706505217E-2</v>
      </c>
      <c r="X44">
        <f t="shared" si="14"/>
        <v>-0.24484679907862142</v>
      </c>
      <c r="Y44">
        <f t="shared" si="14"/>
        <v>-0.24484679907862142</v>
      </c>
      <c r="Z44">
        <f t="shared" si="14"/>
        <v>3.4973491653156774E-2</v>
      </c>
      <c r="AA44">
        <f t="shared" si="14"/>
        <v>-0.24484679907862142</v>
      </c>
      <c r="AB44">
        <f t="shared" si="14"/>
        <v>-5.8408514706505217E-2</v>
      </c>
      <c r="AC44">
        <f t="shared" si="14"/>
        <v>-0.24484679907862142</v>
      </c>
      <c r="AD44">
        <f t="shared" si="14"/>
        <v>-0.24484679907862142</v>
      </c>
      <c r="AE44">
        <f t="shared" si="14"/>
        <v>-0.24484679907862142</v>
      </c>
      <c r="AF44">
        <f t="shared" si="14"/>
        <v>-5.8408514706505217E-2</v>
      </c>
      <c r="AG44">
        <f t="shared" si="14"/>
        <v>-0.24484679907862142</v>
      </c>
      <c r="AH44">
        <f t="shared" si="14"/>
        <v>3.4973491653156774E-2</v>
      </c>
      <c r="AI44">
        <f t="shared" si="14"/>
        <v>-0.24484679907862142</v>
      </c>
      <c r="AJ44">
        <f t="shared" si="14"/>
        <v>3.4973491653156774E-2</v>
      </c>
      <c r="AK44">
        <f t="shared" si="14"/>
        <v>-5.8408514706505217E-2</v>
      </c>
      <c r="AL44">
        <f t="shared" si="14"/>
        <v>-5.8408514706505217E-2</v>
      </c>
      <c r="AM44">
        <f t="shared" si="14"/>
        <v>-5.8408514706505217E-2</v>
      </c>
      <c r="AN44">
        <f t="shared" si="14"/>
        <v>-5.8408514706505217E-2</v>
      </c>
      <c r="AO44">
        <f t="shared" si="14"/>
        <v>-0.24484679907862142</v>
      </c>
      <c r="AP44">
        <f t="shared" si="14"/>
        <v>-0.24484679907862142</v>
      </c>
      <c r="AQ44">
        <f t="shared" si="14"/>
        <v>-5.8408514706505217E-2</v>
      </c>
      <c r="AR44">
        <f t="shared" si="14"/>
        <v>-0.24484679907862142</v>
      </c>
      <c r="AS44" t="e">
        <f t="shared" si="14"/>
        <v>#VALUE!</v>
      </c>
      <c r="AV44">
        <v>-0.13680905010198813</v>
      </c>
      <c r="AW44">
        <v>0</v>
      </c>
      <c r="BE44" t="s">
        <v>30</v>
      </c>
      <c r="BG44" t="s">
        <v>6</v>
      </c>
      <c r="BH44">
        <v>142.1</v>
      </c>
      <c r="BI44">
        <v>138.9</v>
      </c>
      <c r="BJ44">
        <v>135.4</v>
      </c>
      <c r="BK44">
        <v>128</v>
      </c>
      <c r="BL44">
        <v>119.7</v>
      </c>
      <c r="BM44">
        <v>113</v>
      </c>
      <c r="BN44">
        <v>110.8</v>
      </c>
      <c r="BO44">
        <v>108.7</v>
      </c>
      <c r="BP44">
        <v>108.6</v>
      </c>
      <c r="BQ44">
        <v>103.6</v>
      </c>
      <c r="BR44">
        <v>98.8</v>
      </c>
      <c r="BS44">
        <v>95.9</v>
      </c>
      <c r="BT44">
        <v>93.7</v>
      </c>
      <c r="BU44">
        <v>91.8</v>
      </c>
      <c r="BV44">
        <v>90.6</v>
      </c>
      <c r="BW44">
        <v>86.3</v>
      </c>
      <c r="BX44">
        <v>85.8</v>
      </c>
      <c r="BY44">
        <v>83.4</v>
      </c>
      <c r="BZ44">
        <v>80.5</v>
      </c>
      <c r="CA44">
        <v>81.099999999999994</v>
      </c>
      <c r="CB44">
        <v>78.5</v>
      </c>
      <c r="CC44">
        <v>72</v>
      </c>
      <c r="CD44">
        <v>68.8</v>
      </c>
      <c r="CE44">
        <v>65.3</v>
      </c>
      <c r="CF44">
        <v>64.3</v>
      </c>
      <c r="CG44">
        <v>66.7</v>
      </c>
      <c r="CH44">
        <v>64.7</v>
      </c>
      <c r="CI44" t="s">
        <v>6</v>
      </c>
    </row>
    <row r="45" spans="1:87" x14ac:dyDescent="0.2">
      <c r="A45" t="s">
        <v>18</v>
      </c>
      <c r="B45" t="s">
        <v>9</v>
      </c>
      <c r="C45">
        <v>14.41</v>
      </c>
      <c r="D45">
        <v>13.66</v>
      </c>
      <c r="E45">
        <v>13.84</v>
      </c>
      <c r="F45">
        <v>14.46</v>
      </c>
      <c r="G45">
        <v>14.3</v>
      </c>
      <c r="H45">
        <v>13.92</v>
      </c>
      <c r="I45">
        <v>14.02</v>
      </c>
      <c r="J45">
        <v>14.09</v>
      </c>
      <c r="K45">
        <v>14.17</v>
      </c>
      <c r="L45">
        <v>14.32</v>
      </c>
      <c r="R45" t="e" vm="18">
        <v>#VALUE!</v>
      </c>
      <c r="S45" t="e" vm="17">
        <v>#VALUE!</v>
      </c>
      <c r="T45" t="e" vm="20">
        <v>#VALUE!</v>
      </c>
      <c r="U45" t="e" vm="8">
        <v>#VALUE!</v>
      </c>
      <c r="V45" t="e" vm="24">
        <v>#VALUE!</v>
      </c>
      <c r="W45" t="e" vm="19">
        <v>#VALUE!</v>
      </c>
      <c r="X45" t="e" vm="16">
        <v>#VALUE!</v>
      </c>
      <c r="Y45" t="e" vm="4">
        <v>#VALUE!</v>
      </c>
      <c r="Z45" t="e" vm="3">
        <v>#VALUE!</v>
      </c>
      <c r="AA45" t="e" vm="25">
        <v>#VALUE!</v>
      </c>
      <c r="AB45" t="e" vm="14">
        <v>#VALUE!</v>
      </c>
      <c r="AC45" t="e" vm="5">
        <v>#VALUE!</v>
      </c>
      <c r="AD45" t="e" vm="1">
        <v>#VALUE!</v>
      </c>
      <c r="AE45" t="e" vm="12">
        <v>#VALUE!</v>
      </c>
      <c r="AF45" t="e" vm="13">
        <v>#VALUE!</v>
      </c>
      <c r="AG45" t="e" vm="21">
        <v>#VALUE!</v>
      </c>
      <c r="AH45" t="e" vm="9">
        <v>#VALUE!</v>
      </c>
      <c r="AI45" t="e" vm="10">
        <v>#VALUE!</v>
      </c>
      <c r="AJ45" t="e" vm="15">
        <v>#VALUE!</v>
      </c>
      <c r="AK45" t="e" vm="27">
        <v>#VALUE!</v>
      </c>
      <c r="AL45" t="e" vm="26">
        <v>#VALUE!</v>
      </c>
      <c r="AM45" t="e" vm="2">
        <v>#VALUE!</v>
      </c>
      <c r="AN45" t="e" vm="7">
        <v>#VALUE!</v>
      </c>
      <c r="AO45" t="e" vm="6">
        <v>#VALUE!</v>
      </c>
      <c r="AP45" t="e" vm="22">
        <v>#VALUE!</v>
      </c>
      <c r="AQ45" t="e" vm="23">
        <v>#VALUE!</v>
      </c>
      <c r="AR45" t="e" vm="11">
        <v>#VALUE!</v>
      </c>
      <c r="AS45" t="e" vm="28">
        <v>#VALUE!</v>
      </c>
      <c r="AV45">
        <v>-7.8531141742032712E-2</v>
      </c>
      <c r="AW45">
        <v>0</v>
      </c>
      <c r="BE45" t="s">
        <v>29</v>
      </c>
      <c r="BG45" t="s">
        <v>6</v>
      </c>
      <c r="BH45">
        <v>107</v>
      </c>
      <c r="BI45">
        <v>101</v>
      </c>
      <c r="BJ45">
        <v>94</v>
      </c>
      <c r="BK45">
        <v>91</v>
      </c>
      <c r="BL45">
        <v>89</v>
      </c>
      <c r="BM45">
        <v>91</v>
      </c>
      <c r="BN45">
        <v>84</v>
      </c>
      <c r="BO45">
        <v>81</v>
      </c>
      <c r="BP45">
        <v>76</v>
      </c>
      <c r="BQ45">
        <v>72</v>
      </c>
      <c r="BR45">
        <v>63</v>
      </c>
      <c r="BS45">
        <v>61</v>
      </c>
      <c r="BT45">
        <v>59</v>
      </c>
      <c r="BU45">
        <v>57</v>
      </c>
      <c r="BV45">
        <v>57</v>
      </c>
      <c r="BW45">
        <v>61</v>
      </c>
      <c r="BX45">
        <v>64</v>
      </c>
      <c r="BY45">
        <v>63</v>
      </c>
      <c r="BZ45">
        <v>64</v>
      </c>
      <c r="CA45">
        <v>63</v>
      </c>
      <c r="CB45">
        <v>62</v>
      </c>
      <c r="CC45">
        <v>61</v>
      </c>
      <c r="CD45">
        <v>61</v>
      </c>
      <c r="CE45">
        <v>60</v>
      </c>
      <c r="CF45">
        <v>59</v>
      </c>
      <c r="CG45">
        <v>60</v>
      </c>
      <c r="CH45">
        <v>58</v>
      </c>
      <c r="CI45" t="s">
        <v>6</v>
      </c>
    </row>
    <row r="46" spans="1:87" x14ac:dyDescent="0.2">
      <c r="A46" t="s">
        <v>17</v>
      </c>
      <c r="B46" t="s">
        <v>10</v>
      </c>
      <c r="C46">
        <v>888.63</v>
      </c>
      <c r="D46">
        <v>876.63</v>
      </c>
      <c r="E46">
        <v>889</v>
      </c>
      <c r="F46">
        <v>886.3</v>
      </c>
      <c r="G46">
        <v>885.99</v>
      </c>
      <c r="H46">
        <v>898.88</v>
      </c>
      <c r="I46">
        <v>898.06</v>
      </c>
      <c r="J46">
        <v>877.08</v>
      </c>
      <c r="K46">
        <v>854.54</v>
      </c>
      <c r="L46">
        <v>877.97</v>
      </c>
      <c r="AV46">
        <v>-0.10307980930367608</v>
      </c>
      <c r="AW46">
        <v>0</v>
      </c>
      <c r="BE46" t="s">
        <v>64</v>
      </c>
      <c r="BG46" t="s">
        <v>6</v>
      </c>
      <c r="BH46">
        <v>445.81</v>
      </c>
      <c r="BI46">
        <v>431.99</v>
      </c>
      <c r="BJ46">
        <v>444.47</v>
      </c>
      <c r="BK46">
        <v>417.41</v>
      </c>
      <c r="BL46">
        <v>375.61</v>
      </c>
      <c r="BM46">
        <v>346.47</v>
      </c>
      <c r="BN46">
        <v>319.83999999999997</v>
      </c>
      <c r="BO46">
        <v>311.86</v>
      </c>
      <c r="BP46">
        <v>317.41000000000003</v>
      </c>
      <c r="BQ46">
        <v>328.55</v>
      </c>
      <c r="BR46">
        <v>340.44</v>
      </c>
      <c r="BS46">
        <v>336.13</v>
      </c>
      <c r="BT46">
        <v>334.37</v>
      </c>
      <c r="BU46">
        <v>343.29</v>
      </c>
      <c r="BV46">
        <v>358.01</v>
      </c>
      <c r="BW46">
        <v>387.72</v>
      </c>
      <c r="BX46">
        <v>380.07</v>
      </c>
      <c r="BY46">
        <v>379.32</v>
      </c>
      <c r="BZ46">
        <v>341.39</v>
      </c>
      <c r="CA46">
        <v>401.51</v>
      </c>
      <c r="CB46">
        <v>366.89</v>
      </c>
      <c r="CC46">
        <v>361.3</v>
      </c>
      <c r="CD46">
        <v>383.41</v>
      </c>
      <c r="CE46">
        <v>367.03</v>
      </c>
      <c r="CF46">
        <v>358.53</v>
      </c>
      <c r="CG46" t="s">
        <v>55</v>
      </c>
      <c r="CH46" t="s">
        <v>55</v>
      </c>
      <c r="CI46" t="s">
        <v>6</v>
      </c>
    </row>
    <row r="47" spans="1:87" x14ac:dyDescent="0.2">
      <c r="A47" t="s">
        <v>17</v>
      </c>
      <c r="B47" t="s">
        <v>9</v>
      </c>
      <c r="C47">
        <v>49.49</v>
      </c>
      <c r="D47">
        <v>46.04</v>
      </c>
      <c r="E47">
        <v>49.34</v>
      </c>
      <c r="F47">
        <v>47.95</v>
      </c>
      <c r="G47">
        <v>46.42</v>
      </c>
      <c r="H47">
        <v>45.71</v>
      </c>
      <c r="I47">
        <v>45.43</v>
      </c>
      <c r="J47">
        <v>46.31</v>
      </c>
      <c r="K47">
        <v>45.36</v>
      </c>
      <c r="L47" t="s">
        <v>55</v>
      </c>
      <c r="AV47">
        <v>-0.39457619084613915</v>
      </c>
      <c r="AW47">
        <v>0</v>
      </c>
    </row>
    <row r="48" spans="1:87" x14ac:dyDescent="0.2">
      <c r="A48" t="s">
        <v>16</v>
      </c>
      <c r="B48" t="s">
        <v>10</v>
      </c>
      <c r="C48">
        <v>1296.27</v>
      </c>
      <c r="D48">
        <v>1322.79</v>
      </c>
      <c r="E48">
        <v>1341.33</v>
      </c>
      <c r="F48">
        <v>1371.76</v>
      </c>
      <c r="G48">
        <v>1361.89</v>
      </c>
      <c r="H48">
        <v>1380.6</v>
      </c>
      <c r="I48">
        <v>1388.54</v>
      </c>
      <c r="J48">
        <v>1366.79</v>
      </c>
      <c r="K48">
        <v>1382.86</v>
      </c>
      <c r="L48">
        <v>1452.78</v>
      </c>
      <c r="AV48">
        <v>-3.5611925158361153E-2</v>
      </c>
      <c r="AW48">
        <v>0</v>
      </c>
    </row>
    <row r="49" spans="1:49" x14ac:dyDescent="0.2">
      <c r="A49" t="s">
        <v>16</v>
      </c>
      <c r="B49" t="s">
        <v>9</v>
      </c>
      <c r="C49">
        <v>95.4</v>
      </c>
      <c r="D49">
        <v>105.7</v>
      </c>
      <c r="E49">
        <v>105.23</v>
      </c>
      <c r="F49">
        <v>93.92</v>
      </c>
      <c r="G49">
        <v>90.78</v>
      </c>
      <c r="H49">
        <v>85.61</v>
      </c>
      <c r="I49">
        <v>75.78</v>
      </c>
      <c r="J49">
        <v>68.98</v>
      </c>
      <c r="K49">
        <v>64.790000000000006</v>
      </c>
      <c r="L49" t="s">
        <v>55</v>
      </c>
      <c r="O49">
        <v>0</v>
      </c>
      <c r="P49" t="s">
        <v>321</v>
      </c>
      <c r="Q49" t="s">
        <v>323</v>
      </c>
      <c r="AV49">
        <v>-0.19631194284654629</v>
      </c>
      <c r="AW49">
        <v>0</v>
      </c>
    </row>
    <row r="50" spans="1:49" x14ac:dyDescent="0.2">
      <c r="A50" t="s">
        <v>34</v>
      </c>
      <c r="B50" t="s">
        <v>10</v>
      </c>
      <c r="C50">
        <v>385.54</v>
      </c>
      <c r="D50">
        <v>395.12</v>
      </c>
      <c r="E50">
        <v>405.24</v>
      </c>
      <c r="F50">
        <v>417.52</v>
      </c>
      <c r="G50">
        <v>432.19</v>
      </c>
      <c r="H50">
        <v>447.72</v>
      </c>
      <c r="I50">
        <v>463.33</v>
      </c>
      <c r="J50">
        <v>471.59</v>
      </c>
      <c r="K50">
        <v>485.13</v>
      </c>
      <c r="L50">
        <v>501.44</v>
      </c>
      <c r="O50">
        <v>0</v>
      </c>
      <c r="P50" t="s">
        <v>322</v>
      </c>
      <c r="X50">
        <v>2013</v>
      </c>
      <c r="Y50">
        <f>SUMIF(R$42:AR$42,"&gt;0",R39:AR39)</f>
        <v>1141.1500000000001</v>
      </c>
      <c r="Z50">
        <f>SUMIFS(R39:AR39,R$42:AR$42,"&lt;0",R$42:AR$42,"&gt;-0.153244496")</f>
        <v>3305.3399999999997</v>
      </c>
      <c r="AA50">
        <f>SUMIF(R$42:AR$42,"&lt;-0.153244496",R39:AR39)</f>
        <v>5752.25</v>
      </c>
      <c r="AV50">
        <v>-4.6887497211416586E-2</v>
      </c>
      <c r="AW50">
        <v>0</v>
      </c>
    </row>
    <row r="51" spans="1:49" x14ac:dyDescent="0.2">
      <c r="A51" t="s">
        <v>34</v>
      </c>
      <c r="B51" t="s">
        <v>9</v>
      </c>
      <c r="C51">
        <v>3.45</v>
      </c>
      <c r="D51">
        <v>3.42</v>
      </c>
      <c r="E51">
        <v>3.4</v>
      </c>
      <c r="F51">
        <v>3.39</v>
      </c>
      <c r="G51">
        <v>3.37</v>
      </c>
      <c r="H51">
        <v>3.35</v>
      </c>
      <c r="I51">
        <v>3.32</v>
      </c>
      <c r="J51">
        <v>3.31</v>
      </c>
      <c r="K51">
        <v>3.31</v>
      </c>
      <c r="L51">
        <v>3.34</v>
      </c>
      <c r="O51" t="s">
        <v>43</v>
      </c>
      <c r="P51" s="69">
        <v>-0.21342353387835777</v>
      </c>
      <c r="Q51" s="70">
        <f>P51^1/8</f>
        <v>-2.6677941734794722E-2</v>
      </c>
      <c r="X51">
        <v>2021</v>
      </c>
      <c r="Y51">
        <f>SUMIF(R$42:AR$42,"&gt;0",R40:AR40)</f>
        <v>1181.06</v>
      </c>
      <c r="Z51">
        <f>SUMIFS(R40:AR40,R$42:AR$42,"&lt;0",R$42:AR$42,"&gt;-0.153244496")</f>
        <v>3112.2799999999997</v>
      </c>
      <c r="AA51">
        <f>SUMIF(R$42:AR$42,"&lt;-0.153244496",R40:AR40)</f>
        <v>4343.83</v>
      </c>
      <c r="AV51">
        <v>-0.36338500957408743</v>
      </c>
      <c r="AW51">
        <v>0</v>
      </c>
    </row>
    <row r="52" spans="1:49" x14ac:dyDescent="0.2">
      <c r="A52" t="s">
        <v>15</v>
      </c>
      <c r="B52" t="s">
        <v>10</v>
      </c>
      <c r="C52">
        <v>4034.89</v>
      </c>
      <c r="D52">
        <v>4218.93</v>
      </c>
      <c r="E52">
        <v>4312.82</v>
      </c>
      <c r="F52">
        <v>4473.26</v>
      </c>
      <c r="G52">
        <v>4559.24</v>
      </c>
      <c r="H52">
        <v>4663.32</v>
      </c>
      <c r="I52">
        <v>4715.0600000000004</v>
      </c>
      <c r="J52">
        <v>4656.87</v>
      </c>
      <c r="K52">
        <v>4712.88</v>
      </c>
      <c r="L52">
        <v>4787.1099999999997</v>
      </c>
      <c r="O52" t="s">
        <v>74</v>
      </c>
      <c r="P52" s="69">
        <v>-0.19016357358269895</v>
      </c>
      <c r="Q52" s="70">
        <f>P52^1/8</f>
        <v>-2.3770446697837368E-2</v>
      </c>
      <c r="Y52">
        <f>(Y51-Y50)/Y50</f>
        <v>3.4973491653156774E-2</v>
      </c>
      <c r="Z52">
        <f>(Z51-Z50)/Z50</f>
        <v>-5.8408514706505217E-2</v>
      </c>
      <c r="AA52">
        <f>(AA51-AA50)/AA50</f>
        <v>-0.24484679907862142</v>
      </c>
      <c r="AC52" cm="1">
        <f t="array" ref="AC52:AD79">TRANSPOSE(R44:AS45)</f>
        <v>3.4973491653156774E-2</v>
      </c>
      <c r="AD52" t="e" vm="18">
        <v>#VALUE!</v>
      </c>
      <c r="AH52" t="e" vm="18">
        <v>#VALUE!</v>
      </c>
      <c r="AI52">
        <v>3.4973491653156774E-2</v>
      </c>
      <c r="AV52">
        <v>-0.23753447828267751</v>
      </c>
      <c r="AW52">
        <v>0</v>
      </c>
    </row>
    <row r="53" spans="1:49" x14ac:dyDescent="0.2">
      <c r="A53" t="s">
        <v>15</v>
      </c>
      <c r="B53" t="s">
        <v>9</v>
      </c>
      <c r="C53">
        <v>151.35</v>
      </c>
      <c r="D53">
        <v>152.88</v>
      </c>
      <c r="E53">
        <v>154.08000000000001</v>
      </c>
      <c r="F53">
        <v>167.28</v>
      </c>
      <c r="G53">
        <v>172.19</v>
      </c>
      <c r="H53">
        <v>168.67</v>
      </c>
      <c r="I53">
        <v>164.53</v>
      </c>
      <c r="J53">
        <v>169.45</v>
      </c>
      <c r="K53">
        <v>159.06</v>
      </c>
      <c r="L53">
        <v>145.59</v>
      </c>
      <c r="O53" t="e" vm="18">
        <v>#VALUE!</v>
      </c>
      <c r="P53" s="69">
        <v>-7.4019782797124317E-2</v>
      </c>
      <c r="Q53" s="70">
        <f t="shared" ref="Q53:Q79" si="15">P53^1/8</f>
        <v>-9.2524728496405396E-3</v>
      </c>
      <c r="R53" t="e" cm="1" vm="14">
        <f t="array" ref="R53:T79">_xlfn._xlws.SORT(O53:Q79,3,1)</f>
        <v>#VALUE!</v>
      </c>
      <c r="S53">
        <v>-0.39457619084613915</v>
      </c>
      <c r="T53">
        <v>-4.9322023855767394E-2</v>
      </c>
      <c r="AC53">
        <v>-5.8408514706505217E-2</v>
      </c>
      <c r="AD53" t="e" vm="17">
        <v>#VALUE!</v>
      </c>
      <c r="AH53" t="e" vm="17">
        <v>#VALUE!</v>
      </c>
      <c r="AI53">
        <v>-5.8408514706505217E-2</v>
      </c>
      <c r="AV53">
        <v>-0.10024582529030072</v>
      </c>
      <c r="AW53">
        <v>0</v>
      </c>
    </row>
    <row r="54" spans="1:49" x14ac:dyDescent="0.2">
      <c r="A54" t="s">
        <v>14</v>
      </c>
      <c r="B54" t="s">
        <v>10</v>
      </c>
      <c r="C54">
        <v>181.1</v>
      </c>
      <c r="D54">
        <v>192.12</v>
      </c>
      <c r="E54">
        <v>199.41</v>
      </c>
      <c r="F54">
        <v>208.44</v>
      </c>
      <c r="G54">
        <v>225.03</v>
      </c>
      <c r="H54">
        <v>238.61</v>
      </c>
      <c r="I54">
        <v>252.2</v>
      </c>
      <c r="J54">
        <v>259.31</v>
      </c>
      <c r="K54">
        <v>266.74</v>
      </c>
      <c r="L54">
        <v>282.79000000000002</v>
      </c>
      <c r="O54" t="e" vm="17">
        <v>#VALUE!</v>
      </c>
      <c r="P54" s="69">
        <v>-0.16697393742670691</v>
      </c>
      <c r="Q54" s="70">
        <f t="shared" si="15"/>
        <v>-2.0871742178338364E-2</v>
      </c>
      <c r="R54" t="e" vm="19">
        <v>#VALUE!</v>
      </c>
      <c r="S54">
        <v>-0.37969603518002831</v>
      </c>
      <c r="T54">
        <v>-4.7462004397503539E-2</v>
      </c>
      <c r="AC54">
        <v>-0.24484679907862142</v>
      </c>
      <c r="AD54" t="e" vm="20">
        <v>#VALUE!</v>
      </c>
      <c r="AH54" t="e" vm="20">
        <v>#VALUE!</v>
      </c>
      <c r="AI54">
        <v>-0.24484679907862142</v>
      </c>
      <c r="AV54">
        <v>-0.33931273738431617</v>
      </c>
      <c r="AW54">
        <v>0</v>
      </c>
    </row>
    <row r="55" spans="1:49" x14ac:dyDescent="0.2">
      <c r="A55" t="s">
        <v>14</v>
      </c>
      <c r="B55" t="s">
        <v>9</v>
      </c>
      <c r="C55">
        <v>1.86</v>
      </c>
      <c r="D55">
        <v>1.82</v>
      </c>
      <c r="E55">
        <v>1.8</v>
      </c>
      <c r="F55">
        <v>1.83</v>
      </c>
      <c r="G55">
        <v>1.87</v>
      </c>
      <c r="H55">
        <v>1.84</v>
      </c>
      <c r="I55">
        <v>1.76</v>
      </c>
      <c r="J55">
        <v>1.75</v>
      </c>
      <c r="K55">
        <v>1.81</v>
      </c>
      <c r="L55">
        <v>1.85</v>
      </c>
      <c r="O55" t="e" vm="20">
        <v>#VALUE!</v>
      </c>
      <c r="P55" s="69">
        <v>-0.10293428582109036</v>
      </c>
      <c r="Q55" s="70">
        <f t="shared" si="15"/>
        <v>-1.2866785727636295E-2</v>
      </c>
      <c r="R55" t="e" vm="13">
        <v>#VALUE!</v>
      </c>
      <c r="S55">
        <v>-0.36338500957408743</v>
      </c>
      <c r="T55">
        <v>-4.5423126196760928E-2</v>
      </c>
      <c r="AC55">
        <v>3.4973491653156774E-2</v>
      </c>
      <c r="AD55" t="e" vm="8">
        <v>#VALUE!</v>
      </c>
      <c r="AH55" t="e" vm="8">
        <v>#VALUE!</v>
      </c>
      <c r="AI55">
        <v>3.4973491653156774E-2</v>
      </c>
      <c r="AV55">
        <v>-7.3666469699883608E-2</v>
      </c>
      <c r="AW55">
        <v>0</v>
      </c>
    </row>
    <row r="56" spans="1:49" x14ac:dyDescent="0.2">
      <c r="A56" t="s">
        <v>33</v>
      </c>
      <c r="B56" t="s">
        <v>10</v>
      </c>
      <c r="C56">
        <v>8733</v>
      </c>
      <c r="D56">
        <v>8725</v>
      </c>
      <c r="E56">
        <v>8808</v>
      </c>
      <c r="F56">
        <v>8943</v>
      </c>
      <c r="G56">
        <v>9157</v>
      </c>
      <c r="H56">
        <v>9408</v>
      </c>
      <c r="I56">
        <v>9623</v>
      </c>
      <c r="J56">
        <v>9584</v>
      </c>
      <c r="K56">
        <v>9773</v>
      </c>
      <c r="L56">
        <v>10157</v>
      </c>
      <c r="O56" t="e" vm="8">
        <v>#VALUE!</v>
      </c>
      <c r="P56" s="69">
        <v>-4.9137356852802842E-2</v>
      </c>
      <c r="Q56" s="70">
        <f t="shared" si="15"/>
        <v>-6.1421696066003553E-3</v>
      </c>
      <c r="R56" t="e" vm="2">
        <v>#VALUE!</v>
      </c>
      <c r="S56">
        <v>-0.35914048336731347</v>
      </c>
      <c r="T56">
        <v>-4.4892560420914183E-2</v>
      </c>
      <c r="AC56">
        <v>-0.24484679907862142</v>
      </c>
      <c r="AD56" t="e" vm="24">
        <v>#VALUE!</v>
      </c>
      <c r="AH56" t="e" vm="24">
        <v>#VALUE!</v>
      </c>
      <c r="AI56">
        <v>-0.24484679907862142</v>
      </c>
      <c r="AV56">
        <v>-0.21256186225063267</v>
      </c>
      <c r="AW56">
        <v>0</v>
      </c>
    </row>
    <row r="57" spans="1:49" x14ac:dyDescent="0.2">
      <c r="A57" t="s">
        <v>33</v>
      </c>
      <c r="B57" t="s">
        <v>9</v>
      </c>
      <c r="C57">
        <v>191</v>
      </c>
      <c r="D57">
        <v>190</v>
      </c>
      <c r="E57">
        <v>189</v>
      </c>
      <c r="F57">
        <v>191</v>
      </c>
      <c r="G57">
        <v>193</v>
      </c>
      <c r="H57">
        <v>195</v>
      </c>
      <c r="I57">
        <v>196</v>
      </c>
      <c r="J57">
        <v>196</v>
      </c>
      <c r="K57">
        <v>198</v>
      </c>
      <c r="L57">
        <v>198</v>
      </c>
      <c r="O57" t="e" vm="24">
        <v>#VALUE!</v>
      </c>
      <c r="P57" s="69">
        <v>-0.18334311558352748</v>
      </c>
      <c r="Q57" s="70">
        <f t="shared" si="15"/>
        <v>-2.2917889447940935E-2</v>
      </c>
      <c r="R57" t="e" vm="10">
        <v>#VALUE!</v>
      </c>
      <c r="S57">
        <v>-0.33931273738431617</v>
      </c>
      <c r="T57">
        <v>-4.2414092173039521E-2</v>
      </c>
      <c r="AC57">
        <v>-5.8408514706505217E-2</v>
      </c>
      <c r="AD57" t="e" vm="19">
        <v>#VALUE!</v>
      </c>
      <c r="AH57" t="e" vm="19">
        <v>#VALUE!</v>
      </c>
      <c r="AI57">
        <v>-5.8408514706505217E-2</v>
      </c>
      <c r="AV57">
        <v>-0.24050686321902667</v>
      </c>
      <c r="AW57">
        <v>0</v>
      </c>
    </row>
    <row r="58" spans="1:49" x14ac:dyDescent="0.2">
      <c r="A58" t="s">
        <v>32</v>
      </c>
      <c r="B58" t="s">
        <v>10</v>
      </c>
      <c r="C58">
        <v>4219.7700000000004</v>
      </c>
      <c r="D58">
        <v>4259.8999999999996</v>
      </c>
      <c r="E58">
        <v>4285.54</v>
      </c>
      <c r="F58">
        <v>4341.33</v>
      </c>
      <c r="G58">
        <v>4412.5600000000004</v>
      </c>
      <c r="H58">
        <v>4487.09</v>
      </c>
      <c r="I58">
        <v>4535.09</v>
      </c>
      <c r="J58">
        <v>4463.1000000000004</v>
      </c>
      <c r="K58">
        <v>4553.18</v>
      </c>
      <c r="L58">
        <v>4672.3100000000004</v>
      </c>
      <c r="O58" t="e" vm="19">
        <v>#VALUE!</v>
      </c>
      <c r="P58" s="69">
        <v>-0.37969603518002831</v>
      </c>
      <c r="Q58" s="70">
        <f t="shared" si="15"/>
        <v>-4.7462004397503539E-2</v>
      </c>
      <c r="R58" t="e" vm="7">
        <v>#VALUE!</v>
      </c>
      <c r="S58">
        <v>-0.29985366454321116</v>
      </c>
      <c r="T58">
        <v>-3.7481708067901395E-2</v>
      </c>
      <c r="AC58">
        <v>-0.24484679907862142</v>
      </c>
      <c r="AD58" t="e" vm="16">
        <v>#VALUE!</v>
      </c>
      <c r="AH58" t="e" vm="16">
        <v>#VALUE!</v>
      </c>
      <c r="AI58">
        <v>-0.24484679907862142</v>
      </c>
      <c r="AV58">
        <v>-0.35914048336731347</v>
      </c>
      <c r="AW58">
        <v>0</v>
      </c>
    </row>
    <row r="59" spans="1:49" x14ac:dyDescent="0.2">
      <c r="A59" t="s">
        <v>32</v>
      </c>
      <c r="B59" t="s">
        <v>9</v>
      </c>
      <c r="C59">
        <v>159.30000000000001</v>
      </c>
      <c r="D59">
        <v>164.24</v>
      </c>
      <c r="E59">
        <v>152.82</v>
      </c>
      <c r="F59">
        <v>148.53</v>
      </c>
      <c r="G59">
        <v>144.87</v>
      </c>
      <c r="H59">
        <v>135.09</v>
      </c>
      <c r="I59">
        <v>127.84</v>
      </c>
      <c r="J59">
        <v>130.91999999999999</v>
      </c>
      <c r="K59">
        <v>135.35</v>
      </c>
      <c r="L59">
        <v>130.81</v>
      </c>
      <c r="O59" t="e" vm="16">
        <v>#VALUE!</v>
      </c>
      <c r="P59" s="69">
        <v>-0.21543653180494812</v>
      </c>
      <c r="Q59" s="70">
        <f t="shared" si="15"/>
        <v>-2.6929566475618515E-2</v>
      </c>
      <c r="R59" t="e" vm="26">
        <v>#VALUE!</v>
      </c>
      <c r="S59">
        <v>-0.24050686321902667</v>
      </c>
      <c r="T59">
        <v>-3.0063357902378334E-2</v>
      </c>
      <c r="AC59">
        <v>-0.24484679907862142</v>
      </c>
      <c r="AD59" t="e" vm="4">
        <v>#VALUE!</v>
      </c>
      <c r="AH59" t="e" vm="4">
        <v>#VALUE!</v>
      </c>
      <c r="AI59">
        <v>-0.24484679907862142</v>
      </c>
      <c r="AV59">
        <v>-0.29985366454321116</v>
      </c>
      <c r="AW59">
        <v>0</v>
      </c>
    </row>
    <row r="60" spans="1:49" x14ac:dyDescent="0.2">
      <c r="A60" t="s">
        <v>13</v>
      </c>
      <c r="B60" t="s">
        <v>10</v>
      </c>
      <c r="C60">
        <v>15463.8</v>
      </c>
      <c r="D60">
        <v>15731</v>
      </c>
      <c r="E60">
        <v>15970</v>
      </c>
      <c r="F60">
        <v>16099.7</v>
      </c>
      <c r="G60">
        <v>16315</v>
      </c>
      <c r="H60">
        <v>16403.7</v>
      </c>
      <c r="I60">
        <v>16397.900000000001</v>
      </c>
      <c r="J60">
        <v>16397.599999999999</v>
      </c>
      <c r="K60">
        <v>16815</v>
      </c>
      <c r="L60">
        <v>17470.95</v>
      </c>
      <c r="O60" t="e" vm="4">
        <v>#VALUE!</v>
      </c>
      <c r="P60" s="69">
        <v>-0.13680905010198813</v>
      </c>
      <c r="Q60" s="70">
        <f t="shared" si="15"/>
        <v>-1.7101131262748516E-2</v>
      </c>
      <c r="R60" t="e" vm="21">
        <v>#VALUE!</v>
      </c>
      <c r="S60">
        <v>-0.23753447828267751</v>
      </c>
      <c r="T60">
        <v>-2.9691809785334689E-2</v>
      </c>
      <c r="Z60">
        <v>0</v>
      </c>
      <c r="AC60">
        <v>3.4973491653156774E-2</v>
      </c>
      <c r="AD60" t="e" vm="3">
        <v>#VALUE!</v>
      </c>
      <c r="AH60" t="e" vm="3">
        <v>#VALUE!</v>
      </c>
      <c r="AI60">
        <v>3.4973491653156774E-2</v>
      </c>
      <c r="AV60">
        <v>-0.21666379298794342</v>
      </c>
      <c r="AW60">
        <v>0</v>
      </c>
    </row>
    <row r="61" spans="1:49" x14ac:dyDescent="0.2">
      <c r="A61" t="s">
        <v>13</v>
      </c>
      <c r="B61" t="s">
        <v>9</v>
      </c>
      <c r="C61">
        <v>1772.1</v>
      </c>
      <c r="D61">
        <v>1721.3</v>
      </c>
      <c r="E61">
        <v>1762.9</v>
      </c>
      <c r="F61">
        <v>1615</v>
      </c>
      <c r="G61">
        <v>1562.4</v>
      </c>
      <c r="H61">
        <v>1485.8</v>
      </c>
      <c r="I61">
        <v>1418.7</v>
      </c>
      <c r="J61">
        <v>1474.7</v>
      </c>
      <c r="K61">
        <v>1463.5</v>
      </c>
      <c r="L61" t="s">
        <v>55</v>
      </c>
      <c r="O61" t="e" vm="3">
        <v>#VALUE!</v>
      </c>
      <c r="P61" s="69">
        <v>-7.8531141742032712E-2</v>
      </c>
      <c r="Q61" s="70">
        <f t="shared" si="15"/>
        <v>-9.816392717754089E-3</v>
      </c>
      <c r="R61" t="e" vm="23">
        <v>#VALUE!</v>
      </c>
      <c r="S61">
        <v>-0.23597019285266238</v>
      </c>
      <c r="T61">
        <v>-2.9496274106582798E-2</v>
      </c>
      <c r="AC61">
        <v>-0.24484679907862142</v>
      </c>
      <c r="AD61" t="e" vm="25">
        <v>#VALUE!</v>
      </c>
      <c r="AH61" t="e" vm="25">
        <v>#VALUE!</v>
      </c>
      <c r="AI61">
        <v>-0.24484679907862142</v>
      </c>
      <c r="AV61">
        <v>-0.17214281091508213</v>
      </c>
      <c r="AW61">
        <v>0</v>
      </c>
    </row>
    <row r="62" spans="1:49" x14ac:dyDescent="0.2">
      <c r="A62" t="s">
        <v>31</v>
      </c>
      <c r="B62" t="s">
        <v>10</v>
      </c>
      <c r="C62">
        <v>4450.17</v>
      </c>
      <c r="D62">
        <v>4512.99</v>
      </c>
      <c r="E62">
        <v>4575.82</v>
      </c>
      <c r="F62">
        <v>4649.8599999999997</v>
      </c>
      <c r="G62">
        <v>4802.6000000000004</v>
      </c>
      <c r="H62">
        <v>4914.0200000000004</v>
      </c>
      <c r="I62">
        <v>4952.8</v>
      </c>
      <c r="J62">
        <v>4864.72</v>
      </c>
      <c r="K62">
        <v>4959.84</v>
      </c>
      <c r="L62">
        <v>5036.0600000000004</v>
      </c>
      <c r="O62" t="e" vm="25">
        <v>#VALUE!</v>
      </c>
      <c r="P62" s="69">
        <v>-0.10307980930367608</v>
      </c>
      <c r="Q62" s="70">
        <f t="shared" si="15"/>
        <v>-1.288497616295951E-2</v>
      </c>
      <c r="R62" t="e" vm="6">
        <v>#VALUE!</v>
      </c>
      <c r="S62">
        <v>-0.21666379298794342</v>
      </c>
      <c r="T62">
        <v>-2.7082974123492927E-2</v>
      </c>
      <c r="AC62">
        <v>-5.8408514706505217E-2</v>
      </c>
      <c r="AD62" t="e" vm="14">
        <v>#VALUE!</v>
      </c>
      <c r="AH62" t="e" vm="14">
        <v>#VALUE!</v>
      </c>
      <c r="AI62">
        <v>-5.8408514706505217E-2</v>
      </c>
      <c r="AV62">
        <v>-0.23597019285266238</v>
      </c>
      <c r="AW62">
        <v>0</v>
      </c>
    </row>
    <row r="63" spans="1:49" x14ac:dyDescent="0.2">
      <c r="A63" t="s">
        <v>31</v>
      </c>
      <c r="B63" t="s">
        <v>9</v>
      </c>
      <c r="C63">
        <v>480.92</v>
      </c>
      <c r="D63">
        <v>457.54</v>
      </c>
      <c r="E63">
        <v>428.74</v>
      </c>
      <c r="F63">
        <v>409.64</v>
      </c>
      <c r="G63">
        <v>401.76</v>
      </c>
      <c r="H63">
        <v>390.15</v>
      </c>
      <c r="I63">
        <v>355.89</v>
      </c>
      <c r="J63">
        <v>355.2</v>
      </c>
      <c r="K63">
        <v>343.5</v>
      </c>
      <c r="L63" t="s">
        <v>55</v>
      </c>
      <c r="O63" t="e" vm="14">
        <v>#VALUE!</v>
      </c>
      <c r="P63" s="69">
        <v>-0.39457619084613915</v>
      </c>
      <c r="Q63" s="70">
        <f t="shared" si="15"/>
        <v>-4.9322023855767394E-2</v>
      </c>
      <c r="R63" t="e" vm="16">
        <v>#VALUE!</v>
      </c>
      <c r="S63">
        <v>-0.21543653180494812</v>
      </c>
      <c r="T63">
        <v>-2.6929566475618515E-2</v>
      </c>
      <c r="AC63">
        <v>-0.24484679907862142</v>
      </c>
      <c r="AD63" t="e" vm="5">
        <v>#VALUE!</v>
      </c>
      <c r="AH63" t="e" vm="5">
        <v>#VALUE!</v>
      </c>
      <c r="AI63">
        <v>-0.24484679907862142</v>
      </c>
      <c r="AV63">
        <v>-0.17258550810597065</v>
      </c>
      <c r="AW63">
        <v>0</v>
      </c>
    </row>
    <row r="64" spans="1:49" x14ac:dyDescent="0.2">
      <c r="A64" t="s">
        <v>12</v>
      </c>
      <c r="B64" t="s">
        <v>10</v>
      </c>
      <c r="C64">
        <v>8569.4</v>
      </c>
      <c r="D64">
        <v>8634.6</v>
      </c>
      <c r="E64">
        <v>8525.7000000000007</v>
      </c>
      <c r="F64">
        <v>8429.6</v>
      </c>
      <c r="G64">
        <v>8631.2000000000007</v>
      </c>
      <c r="H64">
        <v>8638.7999999999993</v>
      </c>
      <c r="I64">
        <v>8649.5</v>
      </c>
      <c r="J64">
        <v>8472.1</v>
      </c>
      <c r="K64">
        <v>8535.7999999999993</v>
      </c>
      <c r="L64">
        <v>8544.2000000000007</v>
      </c>
      <c r="O64" t="e" vm="5">
        <v>#VALUE!</v>
      </c>
      <c r="P64" s="69">
        <v>-3.5611925158361153E-2</v>
      </c>
      <c r="Q64" s="70">
        <f t="shared" si="15"/>
        <v>-4.4514906447951441E-3</v>
      </c>
      <c r="R64" t="e" vm="27">
        <v>#VALUE!</v>
      </c>
      <c r="S64">
        <v>-0.21256186225063267</v>
      </c>
      <c r="T64">
        <v>-2.6570232781329084E-2</v>
      </c>
      <c r="AC64">
        <v>-0.24484679907862142</v>
      </c>
      <c r="AD64" t="e" vm="1">
        <v>#VALUE!</v>
      </c>
      <c r="AH64" t="e" vm="1">
        <v>#VALUE!</v>
      </c>
      <c r="AI64">
        <v>-0.24484679907862142</v>
      </c>
      <c r="AV64" t="e">
        <v>#VALUE!</v>
      </c>
      <c r="AW64">
        <v>0</v>
      </c>
    </row>
    <row r="65" spans="1:35" x14ac:dyDescent="0.2">
      <c r="A65" t="s">
        <v>12</v>
      </c>
      <c r="B65" t="s">
        <v>9</v>
      </c>
      <c r="C65">
        <v>2535.6999999999998</v>
      </c>
      <c r="D65">
        <v>2478.1999999999998</v>
      </c>
      <c r="E65">
        <v>2197.1</v>
      </c>
      <c r="F65">
        <v>1960.3</v>
      </c>
      <c r="G65">
        <v>1965.7</v>
      </c>
      <c r="H65">
        <v>1958.6</v>
      </c>
      <c r="I65">
        <v>1866.7</v>
      </c>
      <c r="J65">
        <v>1772.6</v>
      </c>
      <c r="K65">
        <v>1768.4</v>
      </c>
      <c r="L65" t="s">
        <v>55</v>
      </c>
      <c r="O65" t="e" vm="1">
        <v>#VALUE!</v>
      </c>
      <c r="P65" s="69">
        <v>-0.19631194284654629</v>
      </c>
      <c r="Q65" s="70">
        <f t="shared" si="15"/>
        <v>-2.4538992855818287E-2</v>
      </c>
      <c r="R65" t="e" vm="1">
        <v>#VALUE!</v>
      </c>
      <c r="S65">
        <v>-0.19631194284654629</v>
      </c>
      <c r="T65">
        <v>-2.4538992855818287E-2</v>
      </c>
      <c r="AC65">
        <v>-0.24484679907862142</v>
      </c>
      <c r="AD65" t="e" vm="12">
        <v>#VALUE!</v>
      </c>
      <c r="AH65" t="e" vm="12">
        <v>#VALUE!</v>
      </c>
      <c r="AI65">
        <v>-0.24484679907862142</v>
      </c>
    </row>
    <row r="66" spans="1:35" x14ac:dyDescent="0.2">
      <c r="A66" t="s">
        <v>11</v>
      </c>
      <c r="B66" t="s">
        <v>10</v>
      </c>
      <c r="C66">
        <v>927.71</v>
      </c>
      <c r="D66">
        <v>931.67</v>
      </c>
      <c r="E66">
        <v>943.86</v>
      </c>
      <c r="F66">
        <v>961.19</v>
      </c>
      <c r="G66">
        <v>989.16</v>
      </c>
      <c r="H66">
        <v>1020.83</v>
      </c>
      <c r="I66">
        <v>1045.78</v>
      </c>
      <c r="J66">
        <v>1038.53</v>
      </c>
      <c r="K66">
        <v>1051.99</v>
      </c>
      <c r="L66">
        <v>1082.29</v>
      </c>
      <c r="O66" t="e" vm="12">
        <v>#VALUE!</v>
      </c>
      <c r="P66" s="69">
        <v>-4.6887497211416586E-2</v>
      </c>
      <c r="Q66" s="70">
        <f t="shared" si="15"/>
        <v>-5.8609371514270732E-3</v>
      </c>
      <c r="R66" t="e" vm="24">
        <v>#VALUE!</v>
      </c>
      <c r="S66">
        <v>-0.18334311558352748</v>
      </c>
      <c r="T66">
        <v>-2.2917889447940935E-2</v>
      </c>
      <c r="AC66">
        <v>-5.8408514706505217E-2</v>
      </c>
      <c r="AD66" t="e" vm="13">
        <v>#VALUE!</v>
      </c>
      <c r="AH66" t="e" vm="13">
        <v>#VALUE!</v>
      </c>
      <c r="AI66">
        <v>-5.8408514706505217E-2</v>
      </c>
    </row>
    <row r="67" spans="1:35" x14ac:dyDescent="0.2">
      <c r="A67" t="s">
        <v>11</v>
      </c>
      <c r="B67" t="s">
        <v>9</v>
      </c>
      <c r="C67">
        <v>70.62</v>
      </c>
      <c r="D67">
        <v>68.989999999999995</v>
      </c>
      <c r="E67">
        <v>68.78</v>
      </c>
      <c r="F67">
        <v>67.19</v>
      </c>
      <c r="G67">
        <v>66.28</v>
      </c>
      <c r="H67">
        <v>65.56</v>
      </c>
      <c r="I67">
        <v>65.069999999999993</v>
      </c>
      <c r="J67">
        <v>64.099999999999994</v>
      </c>
      <c r="K67">
        <v>62.73</v>
      </c>
      <c r="L67">
        <v>62.53</v>
      </c>
      <c r="O67" t="e" vm="13">
        <v>#VALUE!</v>
      </c>
      <c r="P67" s="69">
        <v>-0.36338500957408743</v>
      </c>
      <c r="Q67" s="70">
        <f t="shared" si="15"/>
        <v>-4.5423126196760928E-2</v>
      </c>
      <c r="R67" t="e" vm="11">
        <v>#VALUE!</v>
      </c>
      <c r="S67">
        <v>-0.17258550810597065</v>
      </c>
      <c r="T67">
        <v>-2.1573188513246331E-2</v>
      </c>
      <c r="AC67">
        <v>-0.24484679907862142</v>
      </c>
      <c r="AD67" t="e" vm="21">
        <v>#VALUE!</v>
      </c>
      <c r="AH67" t="e" vm="21">
        <v>#VALUE!</v>
      </c>
      <c r="AI67">
        <v>-0.24484679907862142</v>
      </c>
    </row>
    <row r="68" spans="1:35" x14ac:dyDescent="0.2">
      <c r="A68" t="s">
        <v>8</v>
      </c>
      <c r="B68" t="s">
        <v>10</v>
      </c>
      <c r="C68">
        <v>2192.25</v>
      </c>
      <c r="D68">
        <v>2223.15</v>
      </c>
      <c r="E68">
        <v>2267.1</v>
      </c>
      <c r="F68">
        <v>2321.0500000000002</v>
      </c>
      <c r="G68">
        <v>2372.2600000000002</v>
      </c>
      <c r="H68">
        <v>2419.9</v>
      </c>
      <c r="I68">
        <v>2445.19</v>
      </c>
      <c r="J68">
        <v>2399.0700000000002</v>
      </c>
      <c r="K68">
        <v>2385.12</v>
      </c>
      <c r="L68">
        <v>2427.3000000000002</v>
      </c>
      <c r="O68" t="e" vm="21">
        <v>#VALUE!</v>
      </c>
      <c r="P68" s="69">
        <v>-0.23753447828267751</v>
      </c>
      <c r="Q68" s="70">
        <f t="shared" si="15"/>
        <v>-2.9691809785334689E-2</v>
      </c>
      <c r="R68" t="e" vm="22">
        <v>#VALUE!</v>
      </c>
      <c r="S68">
        <v>-0.17214281091508213</v>
      </c>
      <c r="T68">
        <v>-2.1517851364385266E-2</v>
      </c>
      <c r="AC68">
        <v>3.4973491653156774E-2</v>
      </c>
      <c r="AD68" t="e" vm="9">
        <v>#VALUE!</v>
      </c>
      <c r="AH68" t="e" vm="9">
        <v>#VALUE!</v>
      </c>
      <c r="AI68">
        <v>3.4973491653156774E-2</v>
      </c>
    </row>
    <row r="69" spans="1:35" x14ac:dyDescent="0.2">
      <c r="A69" t="s">
        <v>8</v>
      </c>
      <c r="B69" t="s">
        <v>9</v>
      </c>
      <c r="C69">
        <v>49.24</v>
      </c>
      <c r="D69">
        <v>47.71</v>
      </c>
      <c r="E69">
        <v>47.71</v>
      </c>
      <c r="F69">
        <v>46.74</v>
      </c>
      <c r="G69">
        <v>46.58</v>
      </c>
      <c r="H69">
        <v>46.45</v>
      </c>
      <c r="I69">
        <v>46.25</v>
      </c>
      <c r="J69">
        <v>45.59</v>
      </c>
      <c r="K69">
        <v>44.35</v>
      </c>
      <c r="L69">
        <v>44.91</v>
      </c>
      <c r="O69" t="e" vm="9">
        <v>#VALUE!</v>
      </c>
      <c r="P69" s="69">
        <v>-0.10024582529030072</v>
      </c>
      <c r="Q69" s="70">
        <f t="shared" si="15"/>
        <v>-1.2530728161287591E-2</v>
      </c>
      <c r="R69" t="e" vm="17">
        <v>#VALUE!</v>
      </c>
      <c r="S69">
        <v>-0.16697393742670691</v>
      </c>
      <c r="T69">
        <v>-2.0871742178338364E-2</v>
      </c>
      <c r="AC69">
        <v>-0.24484679907862142</v>
      </c>
      <c r="AD69" t="e" vm="10">
        <v>#VALUE!</v>
      </c>
      <c r="AH69" t="e" vm="10">
        <v>#VALUE!</v>
      </c>
      <c r="AI69">
        <v>-0.24484679907862142</v>
      </c>
    </row>
    <row r="70" spans="1:35" x14ac:dyDescent="0.2">
      <c r="A70" t="s">
        <v>30</v>
      </c>
      <c r="B70" t="s">
        <v>10</v>
      </c>
      <c r="C70">
        <v>2536.6999999999998</v>
      </c>
      <c r="D70">
        <v>2525.6999999999998</v>
      </c>
      <c r="E70">
        <v>2523.8000000000002</v>
      </c>
      <c r="F70">
        <v>2535.1999999999998</v>
      </c>
      <c r="G70">
        <v>2561.8000000000002</v>
      </c>
      <c r="H70">
        <v>2626.1</v>
      </c>
      <c r="I70">
        <v>2664.6</v>
      </c>
      <c r="J70">
        <v>2611.6999999999998</v>
      </c>
      <c r="K70">
        <v>2668.5</v>
      </c>
      <c r="L70">
        <v>2761.1</v>
      </c>
      <c r="O70" t="e" vm="10">
        <v>#VALUE!</v>
      </c>
      <c r="P70" s="69">
        <v>-0.33931273738431617</v>
      </c>
      <c r="Q70" s="70">
        <f t="shared" si="15"/>
        <v>-4.2414092173039521E-2</v>
      </c>
      <c r="R70" t="e" vm="4">
        <v>#VALUE!</v>
      </c>
      <c r="S70">
        <v>-0.13680905010198813</v>
      </c>
      <c r="T70">
        <v>-1.7101131262748516E-2</v>
      </c>
      <c r="AC70">
        <v>3.4973491653156774E-2</v>
      </c>
      <c r="AD70" t="e" vm="15">
        <v>#VALUE!</v>
      </c>
      <c r="AH70" t="e" vm="15">
        <v>#VALUE!</v>
      </c>
      <c r="AI70">
        <v>3.4973491653156774E-2</v>
      </c>
    </row>
    <row r="71" spans="1:35" x14ac:dyDescent="0.2">
      <c r="A71" t="s">
        <v>30</v>
      </c>
      <c r="B71" t="s">
        <v>9</v>
      </c>
      <c r="C71">
        <v>80.5</v>
      </c>
      <c r="D71">
        <v>81.099999999999994</v>
      </c>
      <c r="E71">
        <v>78.5</v>
      </c>
      <c r="F71">
        <v>72</v>
      </c>
      <c r="G71">
        <v>68.8</v>
      </c>
      <c r="H71">
        <v>65.3</v>
      </c>
      <c r="I71">
        <v>64.3</v>
      </c>
      <c r="J71">
        <v>66.7</v>
      </c>
      <c r="K71">
        <v>64.7</v>
      </c>
      <c r="L71">
        <v>63.7</v>
      </c>
      <c r="O71" t="e" vm="15">
        <v>#VALUE!</v>
      </c>
      <c r="P71" s="69">
        <v>-7.3666469699883608E-2</v>
      </c>
      <c r="Q71" s="70">
        <f t="shared" si="15"/>
        <v>-9.208308712485451E-3</v>
      </c>
      <c r="R71" t="e" vm="25">
        <v>#VALUE!</v>
      </c>
      <c r="S71">
        <v>-0.10307980930367608</v>
      </c>
      <c r="T71">
        <v>-1.288497616295951E-2</v>
      </c>
      <c r="AC71">
        <v>-5.8408514706505217E-2</v>
      </c>
      <c r="AD71" t="e" vm="27">
        <v>#VALUE!</v>
      </c>
      <c r="AH71" t="e" vm="27">
        <v>#VALUE!</v>
      </c>
      <c r="AI71">
        <v>-5.8408514706505217E-2</v>
      </c>
    </row>
    <row r="72" spans="1:35" x14ac:dyDescent="0.2">
      <c r="A72" t="s">
        <v>29</v>
      </c>
      <c r="B72" t="s">
        <v>10</v>
      </c>
      <c r="C72">
        <v>4618</v>
      </c>
      <c r="D72">
        <v>4683</v>
      </c>
      <c r="E72">
        <v>4752</v>
      </c>
      <c r="F72">
        <v>4840</v>
      </c>
      <c r="G72">
        <v>4959</v>
      </c>
      <c r="H72">
        <v>5039</v>
      </c>
      <c r="I72">
        <v>5068</v>
      </c>
      <c r="J72">
        <v>5000</v>
      </c>
      <c r="K72">
        <v>5058</v>
      </c>
      <c r="L72">
        <v>5193</v>
      </c>
      <c r="N72" t="s">
        <v>6</v>
      </c>
      <c r="O72" t="e" vm="27">
        <v>#VALUE!</v>
      </c>
      <c r="P72" s="69">
        <v>-0.21256186225063267</v>
      </c>
      <c r="Q72" s="70">
        <f t="shared" si="15"/>
        <v>-2.6570232781329084E-2</v>
      </c>
      <c r="R72" t="e" vm="20">
        <v>#VALUE!</v>
      </c>
      <c r="S72">
        <v>-0.10293428582109036</v>
      </c>
      <c r="T72">
        <v>-1.2866785727636295E-2</v>
      </c>
      <c r="AC72">
        <v>-5.8408514706505217E-2</v>
      </c>
      <c r="AD72" t="e" vm="26">
        <v>#VALUE!</v>
      </c>
      <c r="AH72" t="e" vm="26">
        <v>#VALUE!</v>
      </c>
      <c r="AI72">
        <v>-5.8408514706505217E-2</v>
      </c>
    </row>
    <row r="73" spans="1:35" x14ac:dyDescent="0.2">
      <c r="A73" t="s">
        <v>29</v>
      </c>
      <c r="B73" t="s">
        <v>9</v>
      </c>
      <c r="C73">
        <v>64</v>
      </c>
      <c r="D73">
        <v>63</v>
      </c>
      <c r="E73">
        <v>62</v>
      </c>
      <c r="F73">
        <v>61</v>
      </c>
      <c r="G73">
        <v>61</v>
      </c>
      <c r="H73">
        <v>60</v>
      </c>
      <c r="I73">
        <v>59</v>
      </c>
      <c r="J73">
        <v>60</v>
      </c>
      <c r="K73">
        <v>58</v>
      </c>
      <c r="L73" t="s">
        <v>55</v>
      </c>
      <c r="N73" t="s">
        <v>6</v>
      </c>
      <c r="O73" t="e" vm="26">
        <v>#VALUE!</v>
      </c>
      <c r="P73" s="69">
        <v>-0.24050686321902667</v>
      </c>
      <c r="Q73" s="70">
        <f t="shared" si="15"/>
        <v>-3.0063357902378334E-2</v>
      </c>
      <c r="R73" t="e" vm="9">
        <v>#VALUE!</v>
      </c>
      <c r="S73">
        <v>-0.10024582529030072</v>
      </c>
      <c r="T73">
        <v>-1.2530728161287591E-2</v>
      </c>
      <c r="AC73">
        <v>-5.8408514706505217E-2</v>
      </c>
      <c r="AD73" t="e" vm="2">
        <v>#VALUE!</v>
      </c>
      <c r="AH73" t="e" vm="2">
        <v>#VALUE!</v>
      </c>
      <c r="AI73">
        <v>-5.8408514706505217E-2</v>
      </c>
    </row>
    <row r="74" spans="1:35" x14ac:dyDescent="0.2">
      <c r="A74" t="s">
        <v>64</v>
      </c>
      <c r="B74" t="s">
        <v>10</v>
      </c>
      <c r="C74">
        <v>30041.77</v>
      </c>
      <c r="D74">
        <v>30752.51</v>
      </c>
      <c r="E74">
        <v>31285.03</v>
      </c>
      <c r="F74">
        <v>31745.33</v>
      </c>
      <c r="G74">
        <v>32060.17</v>
      </c>
      <c r="H74">
        <v>32442.959999999999</v>
      </c>
      <c r="I74">
        <v>32794.589999999997</v>
      </c>
      <c r="J74" t="s">
        <v>55</v>
      </c>
      <c r="K74" t="s">
        <v>55</v>
      </c>
      <c r="L74" t="s">
        <v>55</v>
      </c>
      <c r="N74" t="s">
        <v>6</v>
      </c>
      <c r="O74" t="e" vm="2">
        <v>#VALUE!</v>
      </c>
      <c r="P74" s="69">
        <v>-0.35914048336731347</v>
      </c>
      <c r="Q74" s="70">
        <f t="shared" si="15"/>
        <v>-4.4892560420914183E-2</v>
      </c>
      <c r="R74" t="e" vm="3">
        <v>#VALUE!</v>
      </c>
      <c r="S74">
        <v>-7.8531141742032712E-2</v>
      </c>
      <c r="T74">
        <v>-9.816392717754089E-3</v>
      </c>
      <c r="AC74">
        <v>-5.8408514706505217E-2</v>
      </c>
      <c r="AD74" t="e" vm="7">
        <v>#VALUE!</v>
      </c>
      <c r="AH74" t="e" vm="7">
        <v>#VALUE!</v>
      </c>
      <c r="AI74">
        <v>-5.8408514706505217E-2</v>
      </c>
    </row>
    <row r="75" spans="1:35" x14ac:dyDescent="0.2">
      <c r="A75" t="s">
        <v>64</v>
      </c>
      <c r="B75" t="s">
        <v>9</v>
      </c>
      <c r="C75">
        <v>341.39</v>
      </c>
      <c r="D75">
        <v>401.51</v>
      </c>
      <c r="E75">
        <v>366.89</v>
      </c>
      <c r="F75">
        <v>361.3</v>
      </c>
      <c r="G75">
        <v>383.41</v>
      </c>
      <c r="H75">
        <v>367.03</v>
      </c>
      <c r="I75">
        <v>358.53</v>
      </c>
      <c r="J75" t="s">
        <v>55</v>
      </c>
      <c r="K75" t="s">
        <v>55</v>
      </c>
      <c r="L75" t="s">
        <v>55</v>
      </c>
      <c r="N75" t="s">
        <v>6</v>
      </c>
      <c r="O75" t="e" vm="7">
        <v>#VALUE!</v>
      </c>
      <c r="P75" s="69">
        <v>-0.29985366454321116</v>
      </c>
      <c r="Q75" s="70">
        <f t="shared" si="15"/>
        <v>-3.7481708067901395E-2</v>
      </c>
      <c r="R75" t="e" vm="18">
        <v>#VALUE!</v>
      </c>
      <c r="S75">
        <v>-7.4019782797124317E-2</v>
      </c>
      <c r="T75">
        <v>-9.2524728496405396E-3</v>
      </c>
      <c r="AC75">
        <v>-0.24484679907862142</v>
      </c>
      <c r="AD75" t="e" vm="6">
        <v>#VALUE!</v>
      </c>
      <c r="AH75" t="e" vm="6">
        <v>#VALUE!</v>
      </c>
      <c r="AI75">
        <v>-0.24484679907862142</v>
      </c>
    </row>
    <row r="76" spans="1:35" x14ac:dyDescent="0.2">
      <c r="O76" t="e" vm="6">
        <v>#VALUE!</v>
      </c>
      <c r="P76" s="69">
        <v>-0.21666379298794342</v>
      </c>
      <c r="Q76" s="70">
        <f t="shared" si="15"/>
        <v>-2.7082974123492927E-2</v>
      </c>
      <c r="R76" t="e" vm="15">
        <v>#VALUE!</v>
      </c>
      <c r="S76">
        <v>-7.3666469699883608E-2</v>
      </c>
      <c r="T76">
        <v>-9.208308712485451E-3</v>
      </c>
      <c r="AC76">
        <v>-0.24484679907862142</v>
      </c>
      <c r="AD76" t="e" vm="22">
        <v>#VALUE!</v>
      </c>
      <c r="AH76" t="e" vm="22">
        <v>#VALUE!</v>
      </c>
      <c r="AI76">
        <v>-0.24484679907862142</v>
      </c>
    </row>
    <row r="77" spans="1:35" x14ac:dyDescent="0.2">
      <c r="O77" t="e" vm="22">
        <v>#VALUE!</v>
      </c>
      <c r="P77" s="69">
        <v>-0.17214281091508213</v>
      </c>
      <c r="Q77" s="70">
        <f t="shared" si="15"/>
        <v>-2.1517851364385266E-2</v>
      </c>
      <c r="R77" t="e" vm="8">
        <v>#VALUE!</v>
      </c>
      <c r="S77">
        <v>-4.9137356852802842E-2</v>
      </c>
      <c r="T77">
        <v>-6.1421696066003553E-3</v>
      </c>
      <c r="AC77">
        <v>-5.8408514706505217E-2</v>
      </c>
      <c r="AD77" t="e" vm="23">
        <v>#VALUE!</v>
      </c>
      <c r="AH77" t="e" vm="23">
        <v>#VALUE!</v>
      </c>
      <c r="AI77">
        <v>-5.8408514706505217E-2</v>
      </c>
    </row>
    <row r="78" spans="1:35" x14ac:dyDescent="0.2">
      <c r="O78" t="e" vm="23">
        <v>#VALUE!</v>
      </c>
      <c r="P78" s="69">
        <v>-0.23597019285266238</v>
      </c>
      <c r="Q78" s="70">
        <f t="shared" si="15"/>
        <v>-2.9496274106582798E-2</v>
      </c>
      <c r="R78" t="e" vm="12">
        <v>#VALUE!</v>
      </c>
      <c r="S78">
        <v>-4.6887497211416586E-2</v>
      </c>
      <c r="T78">
        <v>-5.8609371514270732E-3</v>
      </c>
      <c r="AC78">
        <v>-0.24484679907862142</v>
      </c>
      <c r="AD78" t="e" vm="11">
        <v>#VALUE!</v>
      </c>
      <c r="AH78" t="e" vm="11">
        <v>#VALUE!</v>
      </c>
      <c r="AI78">
        <v>-0.24484679907862142</v>
      </c>
    </row>
    <row r="79" spans="1:35" x14ac:dyDescent="0.2">
      <c r="O79" t="e" vm="11">
        <v>#VALUE!</v>
      </c>
      <c r="P79" s="69">
        <v>-0.17258550810597065</v>
      </c>
      <c r="Q79" s="70">
        <f t="shared" si="15"/>
        <v>-2.1573188513246331E-2</v>
      </c>
      <c r="R79" t="e" vm="5">
        <v>#VALUE!</v>
      </c>
      <c r="S79">
        <v>-3.5611925158361153E-2</v>
      </c>
      <c r="T79">
        <v>-4.4514906447951441E-3</v>
      </c>
      <c r="AC79" t="e">
        <v>#VALUE!</v>
      </c>
      <c r="AD79" t="e" vm="28">
        <v>#VALUE!</v>
      </c>
      <c r="AH79" t="e" vm="28">
        <v>#VALUE!</v>
      </c>
    </row>
    <row r="80" spans="1:35" x14ac:dyDescent="0.2">
      <c r="O80" t="e" vm="28">
        <v>#VALUE!</v>
      </c>
      <c r="P80" s="69"/>
    </row>
    <row r="82" spans="7:8" x14ac:dyDescent="0.2">
      <c r="G82" t="e" vm="18">
        <v>#VALUE!</v>
      </c>
      <c r="H82" s="69">
        <f>K21/K20</f>
        <v>1.1617658841438987E-2</v>
      </c>
    </row>
    <row r="83" spans="7:8" x14ac:dyDescent="0.2">
      <c r="G83" t="e" vm="17">
        <v>#VALUE!</v>
      </c>
      <c r="H83" s="69">
        <f>K23/K22</f>
        <v>0.15495849248643162</v>
      </c>
    </row>
    <row r="84" spans="7:8" x14ac:dyDescent="0.2">
      <c r="G84" t="e" vm="20">
        <v>#VALUE!</v>
      </c>
      <c r="H84" s="69">
        <f>K25/K24</f>
        <v>2.5632315419518492E-2</v>
      </c>
    </row>
    <row r="85" spans="7:8" x14ac:dyDescent="0.2">
      <c r="G85" t="e" vm="8">
        <v>#VALUE!</v>
      </c>
      <c r="H85" s="69">
        <f>K27/K26</f>
        <v>2.0969855832241154E-2</v>
      </c>
    </row>
    <row r="86" spans="7:8" x14ac:dyDescent="0.2">
      <c r="G86" t="e" vm="24">
        <v>#VALUE!</v>
      </c>
      <c r="H86" s="69">
        <f>K29/K28</f>
        <v>1.149297528009959E-2</v>
      </c>
    </row>
    <row r="87" spans="7:8" x14ac:dyDescent="0.2">
      <c r="G87" t="e" vm="19">
        <v>#VALUE!</v>
      </c>
      <c r="H87" s="69">
        <f>K31/K30</f>
        <v>1.7756043379664625E-2</v>
      </c>
    </row>
    <row r="88" spans="7:8" x14ac:dyDescent="0.2">
      <c r="G88" t="e" vm="16">
        <v>#VALUE!</v>
      </c>
      <c r="H88" s="69">
        <f>K33/K32</f>
        <v>4.232810877792291E-2</v>
      </c>
    </row>
    <row r="89" spans="7:8" x14ac:dyDescent="0.2">
      <c r="G89" t="e" vm="4">
        <v>#VALUE!</v>
      </c>
      <c r="H89" s="69">
        <f>K35/K34</f>
        <v>0.10075481842115368</v>
      </c>
    </row>
    <row r="90" spans="7:8" x14ac:dyDescent="0.2">
      <c r="G90" t="e" vm="3">
        <v>#VALUE!</v>
      </c>
      <c r="H90" s="69">
        <f>K37/K36</f>
        <v>3.5227700414000751E-2</v>
      </c>
    </row>
    <row r="91" spans="7:8" x14ac:dyDescent="0.2">
      <c r="G91" t="e" vm="25">
        <v>#VALUE!</v>
      </c>
      <c r="H91" s="69">
        <f>K39/K38</f>
        <v>2.3486839859352064E-2</v>
      </c>
    </row>
    <row r="92" spans="7:8" x14ac:dyDescent="0.2">
      <c r="G92" t="e" vm="14">
        <v>#VALUE!</v>
      </c>
      <c r="H92" s="69">
        <f>K41/K40</f>
        <v>5.3978495892043003E-2</v>
      </c>
    </row>
    <row r="93" spans="7:8" x14ac:dyDescent="0.2">
      <c r="G93" t="e" vm="5">
        <v>#VALUE!</v>
      </c>
      <c r="H93" s="69">
        <f>K43/K42</f>
        <v>3.3026174683242641E-2</v>
      </c>
    </row>
    <row r="94" spans="7:8" x14ac:dyDescent="0.2">
      <c r="G94" t="e" vm="1">
        <v>#VALUE!</v>
      </c>
      <c r="H94" s="69">
        <f>K45/K44</f>
        <v>3.1228650137741048E-2</v>
      </c>
    </row>
    <row r="95" spans="7:8" x14ac:dyDescent="0.2">
      <c r="G95" t="e" vm="12">
        <v>#VALUE!</v>
      </c>
      <c r="H95" s="69">
        <f>K47/K46</f>
        <v>5.3081189879935403E-2</v>
      </c>
    </row>
    <row r="96" spans="7:8" x14ac:dyDescent="0.2">
      <c r="G96" t="e" vm="13">
        <v>#VALUE!</v>
      </c>
      <c r="H96" s="69">
        <f>K49/K48</f>
        <v>4.685217592525636E-2</v>
      </c>
    </row>
    <row r="97" spans="7:8" x14ac:dyDescent="0.2">
      <c r="G97" t="e" vm="21">
        <v>#VALUE!</v>
      </c>
      <c r="H97" s="69">
        <f>K51/K50</f>
        <v>6.8229134458804861E-3</v>
      </c>
    </row>
    <row r="98" spans="7:8" x14ac:dyDescent="0.2">
      <c r="G98" t="e" vm="9">
        <v>#VALUE!</v>
      </c>
      <c r="H98" s="69">
        <f>K53/K52</f>
        <v>3.3750063655344505E-2</v>
      </c>
    </row>
    <row r="99" spans="7:8" x14ac:dyDescent="0.2">
      <c r="G99" t="e" vm="10">
        <v>#VALUE!</v>
      </c>
      <c r="H99" s="69">
        <f>K55/K54</f>
        <v>6.7856339506635671E-3</v>
      </c>
    </row>
    <row r="100" spans="7:8" x14ac:dyDescent="0.2">
      <c r="G100" t="e" vm="15">
        <v>#VALUE!</v>
      </c>
      <c r="H100" s="69">
        <f>K57/K56</f>
        <v>2.0259899723728641E-2</v>
      </c>
    </row>
    <row r="101" spans="7:8" x14ac:dyDescent="0.2">
      <c r="G101" t="e" vm="27">
        <v>#VALUE!</v>
      </c>
      <c r="H101" s="69">
        <f>K59/K58</f>
        <v>2.9726476879894926E-2</v>
      </c>
    </row>
    <row r="102" spans="7:8" x14ac:dyDescent="0.2">
      <c r="G102" t="e" vm="26">
        <v>#VALUE!</v>
      </c>
      <c r="H102" s="69">
        <f>K61/K60</f>
        <v>8.703538507285162E-2</v>
      </c>
    </row>
    <row r="103" spans="7:8" x14ac:dyDescent="0.2">
      <c r="G103" t="e" vm="2">
        <v>#VALUE!</v>
      </c>
      <c r="H103" s="69">
        <f>K63/K62</f>
        <v>6.9256266331171976E-2</v>
      </c>
    </row>
    <row r="104" spans="7:8" x14ac:dyDescent="0.2">
      <c r="G104" t="e" vm="7">
        <v>#VALUE!</v>
      </c>
      <c r="H104" s="69">
        <f>K65/K64</f>
        <v>0.20717448862438204</v>
      </c>
    </row>
    <row r="105" spans="7:8" x14ac:dyDescent="0.2">
      <c r="G105" t="e" vm="6">
        <v>#VALUE!</v>
      </c>
      <c r="H105" s="69">
        <f>K67/K66</f>
        <v>5.9629844390155798E-2</v>
      </c>
    </row>
    <row r="106" spans="7:8" x14ac:dyDescent="0.2">
      <c r="G106" t="e" vm="22">
        <v>#VALUE!</v>
      </c>
      <c r="H106" s="69">
        <f>K69/K68</f>
        <v>1.8594452270745288E-2</v>
      </c>
    </row>
    <row r="107" spans="7:8" x14ac:dyDescent="0.2">
      <c r="G107" t="e" vm="23">
        <v>#VALUE!</v>
      </c>
      <c r="H107" s="69">
        <f>K71/K70</f>
        <v>2.4245830991193554E-2</v>
      </c>
    </row>
    <row r="108" spans="7:8" x14ac:dyDescent="0.2">
      <c r="G108" t="e" vm="11">
        <v>#VALUE!</v>
      </c>
      <c r="H108" s="69">
        <f>K73/K72</f>
        <v>1.1466982997232108E-2</v>
      </c>
    </row>
    <row r="109" spans="7:8" x14ac:dyDescent="0.2">
      <c r="G109" t="s">
        <v>319</v>
      </c>
    </row>
  </sheetData>
  <mergeCells count="1">
    <mergeCell ref="P37:AS37"/>
  </mergeCells>
  <conditionalFormatting sqref="P51:P79">
    <cfRule type="cellIs" dxfId="14" priority="1" operator="lessThan">
      <formula>-0.3</formula>
    </cfRule>
    <cfRule type="cellIs" dxfId="13" priority="2" operator="lessThan">
      <formula>-0.3</formula>
    </cfRule>
    <cfRule type="cellIs" dxfId="12" priority="3" operator="between">
      <formula>-0.25</formula>
      <formula>-0.3</formula>
    </cfRule>
    <cfRule type="cellIs" dxfId="11" priority="4" operator="between">
      <formula>-0.2</formula>
      <formula>-0.25</formula>
    </cfRule>
    <cfRule type="cellIs" dxfId="10" priority="5" operator="between">
      <formula>-0.15</formula>
      <formula>-0.2</formula>
    </cfRule>
    <cfRule type="cellIs" dxfId="9" priority="6" operator="between">
      <formula>-0.1</formula>
      <formula>-0.15</formula>
    </cfRule>
    <cfRule type="cellIs" dxfId="8" priority="7" operator="between">
      <formula>-0.05</formula>
      <formula>-0.1</formula>
    </cfRule>
    <cfRule type="cellIs" dxfId="7" priority="8" operator="between">
      <formula>0</formula>
      <formula>-0.05</formula>
    </cfRule>
  </conditionalFormatting>
  <conditionalFormatting sqref="P36:AS36">
    <cfRule type="cellIs" dxfId="6" priority="16" operator="between">
      <formula>-0.2</formula>
      <formula>-0.25</formula>
    </cfRule>
  </conditionalFormatting>
  <conditionalFormatting sqref="Q36:AS36">
    <cfRule type="cellIs" dxfId="5" priority="14" operator="between">
      <formula>-0.2</formula>
      <formula>-0.15</formula>
    </cfRule>
  </conditionalFormatting>
  <conditionalFormatting sqref="R36:AS36">
    <cfRule type="cellIs" dxfId="4" priority="9" operator="lessThan">
      <formula>-0.3</formula>
    </cfRule>
    <cfRule type="cellIs" dxfId="3" priority="10" operator="between">
      <formula>-0.2</formula>
      <formula>-0.3</formula>
    </cfRule>
    <cfRule type="cellIs" dxfId="2" priority="11" operator="between">
      <formula>-0.05</formula>
      <formula>0</formula>
    </cfRule>
    <cfRule type="cellIs" dxfId="1" priority="12" operator="between">
      <formula>-0.05</formula>
      <formula>-0.1</formula>
    </cfRule>
    <cfRule type="cellIs" dxfId="0" priority="13" operator="between">
      <formula>-0.1</formula>
      <formula>-0.15</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95ED3-AC6B-594B-ABAD-5F4F4222665B}">
  <dimension ref="A1:AV78"/>
  <sheetViews>
    <sheetView topLeftCell="AB2" workbookViewId="0">
      <selection activeCell="AJ18" sqref="AJ18"/>
    </sheetView>
  </sheetViews>
  <sheetFormatPr baseColWidth="10" defaultRowHeight="16" x14ac:dyDescent="0.2"/>
  <cols>
    <col min="3" max="3" width="17.5" customWidth="1"/>
  </cols>
  <sheetData>
    <row r="1" spans="27:48" x14ac:dyDescent="0.2">
      <c r="AA1" t="s">
        <v>357</v>
      </c>
    </row>
    <row r="2" spans="27:48" x14ac:dyDescent="0.2">
      <c r="AA2" t="s">
        <v>136</v>
      </c>
      <c r="AB2" t="s">
        <v>358</v>
      </c>
    </row>
    <row r="3" spans="27:48" x14ac:dyDescent="0.2">
      <c r="AA3" t="s">
        <v>134</v>
      </c>
      <c r="AB3" t="s">
        <v>345</v>
      </c>
    </row>
    <row r="5" spans="27:48" x14ac:dyDescent="0.2">
      <c r="AA5" t="s">
        <v>233</v>
      </c>
      <c r="AC5" t="s">
        <v>234</v>
      </c>
    </row>
    <row r="6" spans="27:48" x14ac:dyDescent="0.2">
      <c r="AA6" t="s">
        <v>239</v>
      </c>
      <c r="AC6" t="s">
        <v>346</v>
      </c>
    </row>
    <row r="7" spans="27:48" x14ac:dyDescent="0.2">
      <c r="AK7" s="120" t="s">
        <v>359</v>
      </c>
      <c r="AL7" s="120"/>
      <c r="AM7" s="120"/>
      <c r="AN7" s="120"/>
      <c r="AO7" s="120"/>
      <c r="AP7" s="120"/>
      <c r="AQ7" s="120"/>
      <c r="AR7" s="120"/>
      <c r="AS7" s="120"/>
      <c r="AT7" s="120"/>
      <c r="AU7" s="120"/>
    </row>
    <row r="8" spans="27:48" x14ac:dyDescent="0.2">
      <c r="AA8" t="s">
        <v>126</v>
      </c>
      <c r="AB8" t="s">
        <v>126</v>
      </c>
      <c r="AC8" t="s">
        <v>126</v>
      </c>
      <c r="AD8" t="s">
        <v>126</v>
      </c>
      <c r="AE8">
        <v>2003</v>
      </c>
      <c r="AF8">
        <v>2010</v>
      </c>
      <c r="AG8">
        <v>2011</v>
      </c>
      <c r="AH8">
        <v>2012</v>
      </c>
      <c r="AK8">
        <v>2013</v>
      </c>
      <c r="AL8">
        <v>2014</v>
      </c>
      <c r="AM8">
        <v>2015</v>
      </c>
      <c r="AN8">
        <v>2016</v>
      </c>
      <c r="AO8">
        <v>2017</v>
      </c>
      <c r="AP8">
        <v>2018</v>
      </c>
      <c r="AQ8">
        <v>2019</v>
      </c>
      <c r="AR8">
        <v>2020</v>
      </c>
      <c r="AS8">
        <v>2021</v>
      </c>
      <c r="AT8">
        <v>2022</v>
      </c>
      <c r="AU8">
        <v>2023</v>
      </c>
      <c r="AV8" t="s">
        <v>6</v>
      </c>
    </row>
    <row r="9" spans="27:48" x14ac:dyDescent="0.2">
      <c r="AA9" t="s">
        <v>198</v>
      </c>
      <c r="AB9" t="s">
        <v>76</v>
      </c>
      <c r="AC9" t="s">
        <v>347</v>
      </c>
      <c r="AD9" t="s">
        <v>348</v>
      </c>
      <c r="AE9" t="s">
        <v>6</v>
      </c>
      <c r="AF9" t="s">
        <v>6</v>
      </c>
      <c r="AG9" t="s">
        <v>6</v>
      </c>
      <c r="AH9" t="s">
        <v>6</v>
      </c>
      <c r="AK9" t="s">
        <v>6</v>
      </c>
      <c r="AL9" t="s">
        <v>6</v>
      </c>
      <c r="AM9" t="s">
        <v>6</v>
      </c>
      <c r="AN9" t="s">
        <v>6</v>
      </c>
      <c r="AO9" t="s">
        <v>6</v>
      </c>
      <c r="AP9" t="s">
        <v>6</v>
      </c>
      <c r="AQ9" t="s">
        <v>6</v>
      </c>
      <c r="AR9" t="s">
        <v>6</v>
      </c>
      <c r="AS9" t="s">
        <v>6</v>
      </c>
      <c r="AT9" t="s">
        <v>6</v>
      </c>
      <c r="AU9" t="s">
        <v>6</v>
      </c>
      <c r="AV9" t="s">
        <v>6</v>
      </c>
    </row>
    <row r="10" spans="27:48" x14ac:dyDescent="0.2">
      <c r="AA10" t="s">
        <v>241</v>
      </c>
      <c r="AB10" t="s">
        <v>242</v>
      </c>
      <c r="AC10" t="s">
        <v>349</v>
      </c>
      <c r="AD10" t="s">
        <v>350</v>
      </c>
      <c r="AE10" t="s">
        <v>55</v>
      </c>
      <c r="AF10" t="s">
        <v>55</v>
      </c>
      <c r="AG10">
        <v>23.3</v>
      </c>
      <c r="AH10">
        <v>24.8</v>
      </c>
      <c r="AI10" t="s">
        <v>242</v>
      </c>
      <c r="AJ10" t="s">
        <v>350</v>
      </c>
      <c r="AK10">
        <v>24.6</v>
      </c>
      <c r="AL10">
        <v>24.3</v>
      </c>
      <c r="AM10">
        <v>24</v>
      </c>
      <c r="AN10">
        <v>23.5</v>
      </c>
      <c r="AO10">
        <v>22.6</v>
      </c>
      <c r="AP10">
        <v>22.1</v>
      </c>
      <c r="AQ10">
        <v>21.9</v>
      </c>
      <c r="AR10">
        <v>22</v>
      </c>
      <c r="AS10">
        <v>22</v>
      </c>
      <c r="AT10">
        <v>22</v>
      </c>
      <c r="AU10">
        <v>21.9</v>
      </c>
      <c r="AV10" t="s">
        <v>6</v>
      </c>
    </row>
    <row r="11" spans="27:48" x14ac:dyDescent="0.2">
      <c r="AA11" t="s">
        <v>241</v>
      </c>
      <c r="AB11" t="s">
        <v>242</v>
      </c>
      <c r="AC11" t="s">
        <v>351</v>
      </c>
      <c r="AD11" t="s">
        <v>352</v>
      </c>
      <c r="AE11" t="s">
        <v>55</v>
      </c>
      <c r="AF11" t="s">
        <v>55</v>
      </c>
      <c r="AG11">
        <v>21.3</v>
      </c>
      <c r="AH11">
        <v>22.5</v>
      </c>
      <c r="AI11" t="s">
        <v>242</v>
      </c>
      <c r="AJ11" t="s">
        <v>352</v>
      </c>
      <c r="AK11">
        <v>22.1</v>
      </c>
      <c r="AL11">
        <v>22.2</v>
      </c>
      <c r="AM11">
        <v>22.1</v>
      </c>
      <c r="AN11">
        <v>21.6</v>
      </c>
      <c r="AO11">
        <v>21</v>
      </c>
      <c r="AP11">
        <v>19.899999999999999</v>
      </c>
      <c r="AQ11">
        <v>19.3</v>
      </c>
      <c r="AR11">
        <v>19.8</v>
      </c>
      <c r="AS11">
        <v>20.8</v>
      </c>
      <c r="AT11">
        <v>21.3</v>
      </c>
      <c r="AU11">
        <v>21.3</v>
      </c>
      <c r="AV11" t="s">
        <v>6</v>
      </c>
    </row>
    <row r="12" spans="27:48" x14ac:dyDescent="0.2">
      <c r="AA12" t="s">
        <v>241</v>
      </c>
      <c r="AB12" t="s">
        <v>242</v>
      </c>
      <c r="AC12" t="s">
        <v>353</v>
      </c>
      <c r="AD12" t="s">
        <v>354</v>
      </c>
      <c r="AE12" t="s">
        <v>55</v>
      </c>
      <c r="AF12" t="s">
        <v>55</v>
      </c>
      <c r="AG12">
        <v>29.1</v>
      </c>
      <c r="AH12">
        <v>27</v>
      </c>
      <c r="AI12" t="s">
        <v>242</v>
      </c>
      <c r="AJ12" t="s">
        <v>354</v>
      </c>
      <c r="AK12">
        <v>27.5</v>
      </c>
      <c r="AL12">
        <v>27.1</v>
      </c>
      <c r="AM12">
        <v>25.5</v>
      </c>
      <c r="AN12">
        <v>25.5</v>
      </c>
      <c r="AO12">
        <v>23.9</v>
      </c>
      <c r="AP12">
        <v>23.6</v>
      </c>
      <c r="AQ12">
        <v>22.4</v>
      </c>
      <c r="AR12">
        <v>22.8</v>
      </c>
      <c r="AS12">
        <v>22.2</v>
      </c>
      <c r="AT12">
        <v>22.1</v>
      </c>
      <c r="AU12">
        <v>21.7</v>
      </c>
      <c r="AV12" t="s">
        <v>6</v>
      </c>
    </row>
    <row r="13" spans="27:48" x14ac:dyDescent="0.2">
      <c r="AA13" t="s">
        <v>199</v>
      </c>
      <c r="AB13" t="s">
        <v>43</v>
      </c>
      <c r="AC13" t="s">
        <v>349</v>
      </c>
      <c r="AD13" t="s">
        <v>350</v>
      </c>
      <c r="AE13" t="s">
        <v>55</v>
      </c>
      <c r="AF13">
        <v>22.2</v>
      </c>
      <c r="AG13">
        <v>23.1</v>
      </c>
      <c r="AH13">
        <v>24.3</v>
      </c>
      <c r="AI13" t="s">
        <v>43</v>
      </c>
      <c r="AJ13" t="s">
        <v>350</v>
      </c>
      <c r="AK13">
        <v>23.8</v>
      </c>
      <c r="AL13">
        <v>23.8</v>
      </c>
      <c r="AM13">
        <v>23.3</v>
      </c>
      <c r="AN13">
        <v>23.3</v>
      </c>
      <c r="AO13">
        <v>22.1</v>
      </c>
      <c r="AP13">
        <v>21.5</v>
      </c>
      <c r="AQ13">
        <v>21.3</v>
      </c>
      <c r="AR13">
        <v>22</v>
      </c>
      <c r="AS13">
        <v>22</v>
      </c>
      <c r="AT13">
        <v>22</v>
      </c>
      <c r="AU13">
        <v>21.9</v>
      </c>
      <c r="AV13" t="s">
        <v>6</v>
      </c>
    </row>
    <row r="14" spans="27:48" x14ac:dyDescent="0.2">
      <c r="AA14" t="s">
        <v>199</v>
      </c>
      <c r="AB14" t="s">
        <v>43</v>
      </c>
      <c r="AC14" t="s">
        <v>351</v>
      </c>
      <c r="AD14" t="s">
        <v>352</v>
      </c>
      <c r="AE14" t="s">
        <v>55</v>
      </c>
      <c r="AF14">
        <v>20.5</v>
      </c>
      <c r="AG14">
        <v>21.4</v>
      </c>
      <c r="AH14">
        <v>22.8</v>
      </c>
      <c r="AI14" t="s">
        <v>43</v>
      </c>
      <c r="AJ14" t="s">
        <v>352</v>
      </c>
      <c r="AK14">
        <v>22.3</v>
      </c>
      <c r="AL14">
        <v>22.6</v>
      </c>
      <c r="AM14">
        <v>22.7</v>
      </c>
      <c r="AN14">
        <v>21.9</v>
      </c>
      <c r="AO14">
        <v>21.3</v>
      </c>
      <c r="AP14">
        <v>19.899999999999999</v>
      </c>
      <c r="AQ14">
        <v>19.2</v>
      </c>
      <c r="AR14">
        <v>19.8</v>
      </c>
      <c r="AS14">
        <v>20.8</v>
      </c>
      <c r="AT14">
        <v>21.3</v>
      </c>
      <c r="AU14">
        <v>21.3</v>
      </c>
      <c r="AV14" t="s">
        <v>6</v>
      </c>
    </row>
    <row r="15" spans="27:48" x14ac:dyDescent="0.2">
      <c r="AA15" t="s">
        <v>199</v>
      </c>
      <c r="AB15" t="s">
        <v>43</v>
      </c>
      <c r="AC15" t="s">
        <v>353</v>
      </c>
      <c r="AD15" t="s">
        <v>354</v>
      </c>
      <c r="AE15" t="s">
        <v>55</v>
      </c>
      <c r="AF15">
        <v>30</v>
      </c>
      <c r="AG15">
        <v>30</v>
      </c>
      <c r="AH15">
        <v>27.6</v>
      </c>
      <c r="AI15" t="s">
        <v>43</v>
      </c>
      <c r="AJ15" t="s">
        <v>354</v>
      </c>
      <c r="AK15">
        <v>28.1</v>
      </c>
      <c r="AL15">
        <v>27.6</v>
      </c>
      <c r="AM15">
        <v>25.9</v>
      </c>
      <c r="AN15">
        <v>26.1</v>
      </c>
      <c r="AO15">
        <v>24.4</v>
      </c>
      <c r="AP15">
        <v>23.8</v>
      </c>
      <c r="AQ15">
        <v>22.4</v>
      </c>
      <c r="AR15">
        <v>22.8</v>
      </c>
      <c r="AS15">
        <v>22.2</v>
      </c>
      <c r="AT15">
        <v>22.1</v>
      </c>
      <c r="AU15">
        <v>21.7</v>
      </c>
      <c r="AV15" t="s">
        <v>6</v>
      </c>
    </row>
    <row r="16" spans="27:48" x14ac:dyDescent="0.2">
      <c r="AA16" t="s">
        <v>200</v>
      </c>
      <c r="AB16" t="s">
        <v>74</v>
      </c>
      <c r="AC16" t="s">
        <v>349</v>
      </c>
      <c r="AD16" t="s">
        <v>350</v>
      </c>
      <c r="AE16" t="s">
        <v>55</v>
      </c>
      <c r="AF16">
        <v>22.7</v>
      </c>
      <c r="AG16">
        <v>23.4</v>
      </c>
      <c r="AH16">
        <v>24.8</v>
      </c>
      <c r="AI16" t="s">
        <v>74</v>
      </c>
      <c r="AJ16" t="s">
        <v>350</v>
      </c>
      <c r="AK16">
        <v>24.6</v>
      </c>
      <c r="AL16">
        <v>24.3</v>
      </c>
      <c r="AM16">
        <v>24</v>
      </c>
      <c r="AN16">
        <v>23.5</v>
      </c>
      <c r="AO16">
        <v>22.6</v>
      </c>
      <c r="AP16">
        <v>22.1</v>
      </c>
      <c r="AQ16">
        <v>21.9</v>
      </c>
      <c r="AR16" t="s">
        <v>55</v>
      </c>
      <c r="AS16" t="s">
        <v>55</v>
      </c>
      <c r="AT16" t="s">
        <v>55</v>
      </c>
      <c r="AU16" t="s">
        <v>55</v>
      </c>
      <c r="AV16" t="s">
        <v>6</v>
      </c>
    </row>
    <row r="17" spans="27:48" x14ac:dyDescent="0.2">
      <c r="AA17" t="s">
        <v>200</v>
      </c>
      <c r="AB17" t="s">
        <v>74</v>
      </c>
      <c r="AC17" t="s">
        <v>351</v>
      </c>
      <c r="AD17" t="s">
        <v>352</v>
      </c>
      <c r="AE17" t="s">
        <v>55</v>
      </c>
      <c r="AF17">
        <v>20.399999999999999</v>
      </c>
      <c r="AG17">
        <v>21.4</v>
      </c>
      <c r="AH17">
        <v>22.5</v>
      </c>
      <c r="AI17" t="s">
        <v>74</v>
      </c>
      <c r="AJ17" t="s">
        <v>352</v>
      </c>
      <c r="AK17">
        <v>22.1</v>
      </c>
      <c r="AL17">
        <v>22.2</v>
      </c>
      <c r="AM17">
        <v>22.1</v>
      </c>
      <c r="AN17">
        <v>21.6</v>
      </c>
      <c r="AO17">
        <v>21</v>
      </c>
      <c r="AP17">
        <v>19.899999999999999</v>
      </c>
      <c r="AQ17">
        <v>19.3</v>
      </c>
      <c r="AR17" t="s">
        <v>55</v>
      </c>
      <c r="AS17" t="s">
        <v>55</v>
      </c>
      <c r="AT17" t="s">
        <v>55</v>
      </c>
      <c r="AU17" t="s">
        <v>55</v>
      </c>
      <c r="AV17" t="s">
        <v>6</v>
      </c>
    </row>
    <row r="18" spans="27:48" x14ac:dyDescent="0.2">
      <c r="AA18" t="s">
        <v>200</v>
      </c>
      <c r="AB18" t="s">
        <v>74</v>
      </c>
      <c r="AC18" t="s">
        <v>353</v>
      </c>
      <c r="AD18" t="s">
        <v>354</v>
      </c>
      <c r="AE18" t="s">
        <v>55</v>
      </c>
      <c r="AF18">
        <v>29.1</v>
      </c>
      <c r="AG18">
        <v>29.2</v>
      </c>
      <c r="AH18">
        <v>27</v>
      </c>
      <c r="AI18" t="s">
        <v>74</v>
      </c>
      <c r="AJ18" t="s">
        <v>354</v>
      </c>
      <c r="AK18">
        <v>27.5</v>
      </c>
      <c r="AL18">
        <v>27.1</v>
      </c>
      <c r="AM18">
        <v>25.5</v>
      </c>
      <c r="AN18">
        <v>25.5</v>
      </c>
      <c r="AO18">
        <v>23.9</v>
      </c>
      <c r="AP18">
        <v>23.6</v>
      </c>
      <c r="AQ18">
        <v>22.4</v>
      </c>
      <c r="AR18" t="s">
        <v>55</v>
      </c>
      <c r="AS18" t="s">
        <v>55</v>
      </c>
      <c r="AT18" t="s">
        <v>55</v>
      </c>
      <c r="AU18" t="s">
        <v>55</v>
      </c>
      <c r="AV18" t="s">
        <v>6</v>
      </c>
    </row>
    <row r="39" spans="1:5" x14ac:dyDescent="0.2">
      <c r="A39" t="s">
        <v>355</v>
      </c>
    </row>
    <row r="40" spans="1:5" x14ac:dyDescent="0.2">
      <c r="A40" t="s">
        <v>136</v>
      </c>
      <c r="B40" t="s">
        <v>344</v>
      </c>
    </row>
    <row r="41" spans="1:5" x14ac:dyDescent="0.2">
      <c r="A41" t="s">
        <v>134</v>
      </c>
      <c r="B41" t="s">
        <v>345</v>
      </c>
    </row>
    <row r="43" spans="1:5" x14ac:dyDescent="0.2">
      <c r="A43" t="s">
        <v>233</v>
      </c>
      <c r="C43" t="s">
        <v>234</v>
      </c>
    </row>
    <row r="44" spans="1:5" x14ac:dyDescent="0.2">
      <c r="A44" t="s">
        <v>239</v>
      </c>
      <c r="C44" t="s">
        <v>346</v>
      </c>
    </row>
    <row r="46" spans="1:5" x14ac:dyDescent="0.2">
      <c r="A46" t="s">
        <v>347</v>
      </c>
      <c r="B46" t="s">
        <v>347</v>
      </c>
      <c r="C46" t="s">
        <v>347</v>
      </c>
      <c r="D46" t="s">
        <v>353</v>
      </c>
      <c r="E46" t="s">
        <v>6</v>
      </c>
    </row>
    <row r="47" spans="1:5" x14ac:dyDescent="0.2">
      <c r="A47" t="s">
        <v>348</v>
      </c>
      <c r="B47" t="s">
        <v>348</v>
      </c>
      <c r="C47" t="s">
        <v>348</v>
      </c>
      <c r="D47" t="s">
        <v>354</v>
      </c>
      <c r="E47" t="s">
        <v>6</v>
      </c>
    </row>
    <row r="48" spans="1:5" x14ac:dyDescent="0.2">
      <c r="A48" t="s">
        <v>126</v>
      </c>
      <c r="B48" t="s">
        <v>198</v>
      </c>
      <c r="C48" t="s">
        <v>76</v>
      </c>
      <c r="D48" t="s">
        <v>356</v>
      </c>
      <c r="E48" t="s">
        <v>6</v>
      </c>
    </row>
    <row r="49" spans="1:6" x14ac:dyDescent="0.2">
      <c r="A49" t="s">
        <v>77</v>
      </c>
      <c r="B49" t="s">
        <v>199</v>
      </c>
      <c r="C49" t="s">
        <v>43</v>
      </c>
      <c r="D49" s="89">
        <v>0.217</v>
      </c>
      <c r="E49">
        <v>21.7</v>
      </c>
      <c r="F49">
        <f>E49/100</f>
        <v>0.217</v>
      </c>
    </row>
    <row r="50" spans="1:6" x14ac:dyDescent="0.2">
      <c r="A50" t="s">
        <v>77</v>
      </c>
      <c r="B50" t="s">
        <v>200</v>
      </c>
      <c r="C50" t="s">
        <v>74</v>
      </c>
      <c r="D50" s="89"/>
      <c r="E50" t="s">
        <v>55</v>
      </c>
      <c r="F50" t="e">
        <f t="shared" ref="F50:F78" si="0">E50/100</f>
        <v>#VALUE!</v>
      </c>
    </row>
    <row r="51" spans="1:6" x14ac:dyDescent="0.2">
      <c r="A51" t="s">
        <v>77</v>
      </c>
      <c r="B51" t="s">
        <v>201</v>
      </c>
      <c r="C51" t="e" vm="18">
        <v>#VALUE!</v>
      </c>
      <c r="D51" s="57">
        <v>0.155</v>
      </c>
      <c r="E51">
        <v>15.5</v>
      </c>
      <c r="F51">
        <f t="shared" si="0"/>
        <v>0.155</v>
      </c>
    </row>
    <row r="52" spans="1:6" x14ac:dyDescent="0.2">
      <c r="A52" t="s">
        <v>77</v>
      </c>
      <c r="B52" t="s">
        <v>202</v>
      </c>
      <c r="C52" t="e" vm="17">
        <v>#VALUE!</v>
      </c>
      <c r="D52" s="57">
        <v>0.37200000000000005</v>
      </c>
      <c r="E52">
        <v>37.200000000000003</v>
      </c>
      <c r="F52">
        <f t="shared" si="0"/>
        <v>0.37200000000000005</v>
      </c>
    </row>
    <row r="53" spans="1:6" x14ac:dyDescent="0.2">
      <c r="A53" t="s">
        <v>77</v>
      </c>
      <c r="B53" t="s">
        <v>203</v>
      </c>
      <c r="C53" t="e" vm="20">
        <v>#VALUE!</v>
      </c>
      <c r="D53" s="57">
        <v>0.11900000000000001</v>
      </c>
      <c r="E53">
        <v>11.9</v>
      </c>
      <c r="F53">
        <f t="shared" si="0"/>
        <v>0.11900000000000001</v>
      </c>
    </row>
    <row r="54" spans="1:6" x14ac:dyDescent="0.2">
      <c r="A54" t="s">
        <v>77</v>
      </c>
      <c r="B54" t="s">
        <v>204</v>
      </c>
      <c r="C54" t="e" vm="8">
        <v>#VALUE!</v>
      </c>
      <c r="D54" s="57">
        <v>0.16300000000000001</v>
      </c>
      <c r="E54">
        <v>16.3</v>
      </c>
      <c r="F54">
        <f t="shared" si="0"/>
        <v>0.16300000000000001</v>
      </c>
    </row>
    <row r="55" spans="1:6" x14ac:dyDescent="0.2">
      <c r="A55" t="s">
        <v>77</v>
      </c>
      <c r="B55" t="s">
        <v>205</v>
      </c>
      <c r="C55" t="e" vm="24">
        <v>#VALUE!</v>
      </c>
      <c r="D55" s="57">
        <v>0.16300000000000001</v>
      </c>
      <c r="E55">
        <v>16.3</v>
      </c>
      <c r="F55">
        <f t="shared" si="0"/>
        <v>0.16300000000000001</v>
      </c>
    </row>
    <row r="56" spans="1:6" x14ac:dyDescent="0.2">
      <c r="A56" t="s">
        <v>77</v>
      </c>
      <c r="B56" t="s">
        <v>206</v>
      </c>
      <c r="C56" t="e" vm="19">
        <v>#VALUE!</v>
      </c>
      <c r="D56" s="57">
        <v>0.24399999999999999</v>
      </c>
      <c r="E56">
        <v>24.4</v>
      </c>
      <c r="F56">
        <f t="shared" si="0"/>
        <v>0.24399999999999999</v>
      </c>
    </row>
    <row r="57" spans="1:6" x14ac:dyDescent="0.2">
      <c r="A57" t="s">
        <v>77</v>
      </c>
      <c r="B57" t="s">
        <v>207</v>
      </c>
      <c r="C57" t="e" vm="16">
        <v>#VALUE!</v>
      </c>
      <c r="D57" s="57">
        <v>0.20499999999999999</v>
      </c>
      <c r="E57">
        <v>20.5</v>
      </c>
      <c r="F57">
        <f t="shared" si="0"/>
        <v>0.20499999999999999</v>
      </c>
    </row>
    <row r="58" spans="1:6" x14ac:dyDescent="0.2">
      <c r="A58" t="s">
        <v>77</v>
      </c>
      <c r="B58" t="s">
        <v>208</v>
      </c>
      <c r="C58" t="e" vm="4">
        <v>#VALUE!</v>
      </c>
      <c r="D58" s="57">
        <v>0.32600000000000001</v>
      </c>
      <c r="E58">
        <v>32.6</v>
      </c>
      <c r="F58">
        <f t="shared" si="0"/>
        <v>0.32600000000000001</v>
      </c>
    </row>
    <row r="59" spans="1:6" x14ac:dyDescent="0.2">
      <c r="A59" t="s">
        <v>77</v>
      </c>
      <c r="B59" t="s">
        <v>209</v>
      </c>
      <c r="C59" t="e" vm="3">
        <v>#VALUE!</v>
      </c>
      <c r="D59" s="57">
        <v>0.29100000000000004</v>
      </c>
      <c r="E59">
        <v>29.1</v>
      </c>
      <c r="F59">
        <f t="shared" si="0"/>
        <v>0.29100000000000004</v>
      </c>
    </row>
    <row r="60" spans="1:6" x14ac:dyDescent="0.2">
      <c r="A60" t="s">
        <v>77</v>
      </c>
      <c r="B60" t="s">
        <v>210</v>
      </c>
      <c r="C60" t="e" vm="25">
        <v>#VALUE!</v>
      </c>
      <c r="D60" s="57">
        <v>0.16</v>
      </c>
      <c r="E60">
        <v>16</v>
      </c>
      <c r="F60">
        <f t="shared" si="0"/>
        <v>0.16</v>
      </c>
    </row>
    <row r="61" spans="1:6" x14ac:dyDescent="0.2">
      <c r="A61" t="s">
        <v>77</v>
      </c>
      <c r="B61" t="s">
        <v>211</v>
      </c>
      <c r="C61" t="e" vm="14">
        <v>#VALUE!</v>
      </c>
      <c r="D61" s="57">
        <v>0.28600000000000003</v>
      </c>
      <c r="E61">
        <v>28.6</v>
      </c>
      <c r="F61">
        <f t="shared" si="0"/>
        <v>0.28600000000000003</v>
      </c>
    </row>
    <row r="62" spans="1:6" x14ac:dyDescent="0.2">
      <c r="A62" t="s">
        <v>77</v>
      </c>
      <c r="B62" t="s">
        <v>212</v>
      </c>
      <c r="C62" t="e" vm="5">
        <v>#VALUE!</v>
      </c>
      <c r="D62" s="57">
        <v>0.22800000000000001</v>
      </c>
      <c r="E62">
        <v>22.8</v>
      </c>
      <c r="F62">
        <f t="shared" si="0"/>
        <v>0.22800000000000001</v>
      </c>
    </row>
    <row r="63" spans="1:6" x14ac:dyDescent="0.2">
      <c r="A63" t="s">
        <v>77</v>
      </c>
      <c r="B63" t="s">
        <v>213</v>
      </c>
      <c r="C63" t="e" vm="1">
        <v>#VALUE!</v>
      </c>
      <c r="D63" s="57">
        <v>0.26400000000000001</v>
      </c>
      <c r="E63">
        <v>26.4</v>
      </c>
      <c r="F63">
        <f t="shared" si="0"/>
        <v>0.26400000000000001</v>
      </c>
    </row>
    <row r="64" spans="1:6" x14ac:dyDescent="0.2">
      <c r="A64" t="s">
        <v>77</v>
      </c>
      <c r="B64" t="s">
        <v>215</v>
      </c>
      <c r="C64" t="e" vm="12">
        <v>#VALUE!</v>
      </c>
      <c r="D64" s="57">
        <v>0.309</v>
      </c>
      <c r="E64">
        <v>30.9</v>
      </c>
      <c r="F64">
        <f t="shared" si="0"/>
        <v>0.309</v>
      </c>
    </row>
    <row r="65" spans="1:6" x14ac:dyDescent="0.2">
      <c r="A65" t="s">
        <v>77</v>
      </c>
      <c r="B65" t="s">
        <v>216</v>
      </c>
      <c r="C65" t="e" vm="13">
        <v>#VALUE!</v>
      </c>
      <c r="D65" s="57">
        <v>0.315</v>
      </c>
      <c r="E65">
        <v>31.5</v>
      </c>
      <c r="F65">
        <f t="shared" si="0"/>
        <v>0.315</v>
      </c>
    </row>
    <row r="66" spans="1:6" x14ac:dyDescent="0.2">
      <c r="A66" t="s">
        <v>77</v>
      </c>
      <c r="B66" t="s">
        <v>217</v>
      </c>
      <c r="C66" t="e" vm="21">
        <v>#VALUE!</v>
      </c>
      <c r="D66" s="57">
        <v>0.22800000000000001</v>
      </c>
      <c r="E66">
        <v>22.8</v>
      </c>
      <c r="F66">
        <f t="shared" si="0"/>
        <v>0.22800000000000001</v>
      </c>
    </row>
    <row r="67" spans="1:6" x14ac:dyDescent="0.2">
      <c r="A67" t="s">
        <v>77</v>
      </c>
      <c r="B67" t="s">
        <v>218</v>
      </c>
      <c r="C67" t="e" vm="9">
        <v>#VALUE!</v>
      </c>
      <c r="D67" s="57">
        <v>0.253</v>
      </c>
      <c r="E67">
        <v>25.3</v>
      </c>
      <c r="F67">
        <f t="shared" si="0"/>
        <v>0.253</v>
      </c>
    </row>
    <row r="68" spans="1:6" x14ac:dyDescent="0.2">
      <c r="A68" t="s">
        <v>77</v>
      </c>
      <c r="B68" t="s">
        <v>219</v>
      </c>
      <c r="C68" t="e" vm="10">
        <v>#VALUE!</v>
      </c>
      <c r="D68" s="57">
        <v>0.35299999999999998</v>
      </c>
      <c r="E68">
        <v>35.299999999999997</v>
      </c>
      <c r="F68">
        <f t="shared" si="0"/>
        <v>0.35299999999999998</v>
      </c>
    </row>
    <row r="69" spans="1:6" x14ac:dyDescent="0.2">
      <c r="A69" t="s">
        <v>77</v>
      </c>
      <c r="B69" t="s">
        <v>220</v>
      </c>
      <c r="C69" t="e" vm="15">
        <v>#VALUE!</v>
      </c>
      <c r="D69" s="57">
        <v>0.122</v>
      </c>
      <c r="E69">
        <v>12.2</v>
      </c>
      <c r="F69">
        <f t="shared" si="0"/>
        <v>0.122</v>
      </c>
    </row>
    <row r="70" spans="1:6" x14ac:dyDescent="0.2">
      <c r="A70" t="s">
        <v>77</v>
      </c>
      <c r="B70" t="s">
        <v>221</v>
      </c>
      <c r="C70" t="e" vm="27">
        <v>#VALUE!</v>
      </c>
      <c r="D70" s="57">
        <v>0.13200000000000001</v>
      </c>
      <c r="E70">
        <v>13.2</v>
      </c>
      <c r="F70">
        <f t="shared" si="0"/>
        <v>0.13200000000000001</v>
      </c>
    </row>
    <row r="71" spans="1:6" x14ac:dyDescent="0.2">
      <c r="A71" t="s">
        <v>77</v>
      </c>
      <c r="B71" t="s">
        <v>222</v>
      </c>
      <c r="C71" t="e" vm="26">
        <v>#VALUE!</v>
      </c>
      <c r="D71" s="57">
        <v>0.22</v>
      </c>
      <c r="E71">
        <v>22</v>
      </c>
      <c r="F71">
        <f t="shared" si="0"/>
        <v>0.22</v>
      </c>
    </row>
    <row r="72" spans="1:6" x14ac:dyDescent="0.2">
      <c r="A72" t="s">
        <v>77</v>
      </c>
      <c r="B72" t="s">
        <v>223</v>
      </c>
      <c r="C72" t="e" vm="2">
        <v>#VALUE!</v>
      </c>
      <c r="D72" s="57">
        <v>0.24399999999999999</v>
      </c>
      <c r="E72">
        <v>24.4</v>
      </c>
      <c r="F72">
        <f t="shared" si="0"/>
        <v>0.24399999999999999</v>
      </c>
    </row>
    <row r="73" spans="1:6" x14ac:dyDescent="0.2">
      <c r="A73" t="s">
        <v>77</v>
      </c>
      <c r="B73" t="s">
        <v>224</v>
      </c>
      <c r="C73" t="e" vm="7">
        <v>#VALUE!</v>
      </c>
      <c r="D73" s="57">
        <v>0.435</v>
      </c>
      <c r="E73">
        <v>43.5</v>
      </c>
      <c r="F73">
        <f t="shared" si="0"/>
        <v>0.435</v>
      </c>
    </row>
    <row r="74" spans="1:6" x14ac:dyDescent="0.2">
      <c r="A74" t="s">
        <v>77</v>
      </c>
      <c r="B74" t="s">
        <v>225</v>
      </c>
      <c r="C74" t="e" vm="6">
        <v>#VALUE!</v>
      </c>
      <c r="D74" s="57">
        <v>0.13600000000000001</v>
      </c>
      <c r="E74">
        <v>13.6</v>
      </c>
      <c r="F74">
        <f t="shared" si="0"/>
        <v>0.13600000000000001</v>
      </c>
    </row>
    <row r="75" spans="1:6" x14ac:dyDescent="0.2">
      <c r="A75" t="s">
        <v>77</v>
      </c>
      <c r="B75" t="s">
        <v>226</v>
      </c>
      <c r="C75" t="e" vm="22">
        <v>#VALUE!</v>
      </c>
      <c r="D75" s="57">
        <v>0.22500000000000001</v>
      </c>
      <c r="E75">
        <v>22.5</v>
      </c>
      <c r="F75">
        <f t="shared" si="0"/>
        <v>0.22500000000000001</v>
      </c>
    </row>
    <row r="76" spans="1:6" x14ac:dyDescent="0.2">
      <c r="A76" t="s">
        <v>77</v>
      </c>
      <c r="B76" t="s">
        <v>227</v>
      </c>
      <c r="C76" t="e" vm="23">
        <v>#VALUE!</v>
      </c>
      <c r="D76" s="57">
        <v>0.14699999999999999</v>
      </c>
      <c r="E76">
        <v>14.7</v>
      </c>
      <c r="F76">
        <f t="shared" si="0"/>
        <v>0.14699999999999999</v>
      </c>
    </row>
    <row r="77" spans="1:6" x14ac:dyDescent="0.2">
      <c r="A77" t="s">
        <v>77</v>
      </c>
      <c r="B77" t="s">
        <v>228</v>
      </c>
      <c r="C77" t="e" vm="11">
        <v>#VALUE!</v>
      </c>
      <c r="D77" s="57">
        <v>0.19600000000000001</v>
      </c>
      <c r="E77">
        <v>19.600000000000001</v>
      </c>
      <c r="F77">
        <f t="shared" si="0"/>
        <v>0.19600000000000001</v>
      </c>
    </row>
    <row r="78" spans="1:6" x14ac:dyDescent="0.2">
      <c r="A78" t="s">
        <v>77</v>
      </c>
      <c r="B78" t="s">
        <v>229</v>
      </c>
      <c r="C78" t="e" vm="28">
        <v>#VALUE!</v>
      </c>
      <c r="D78" s="57"/>
      <c r="E78" t="s">
        <v>55</v>
      </c>
      <c r="F78" t="e">
        <f t="shared" si="0"/>
        <v>#VALUE!</v>
      </c>
    </row>
  </sheetData>
  <mergeCells count="1">
    <mergeCell ref="AK7:AU7"/>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FF578-A5AB-8E4C-B1F0-5EF00705F599}">
  <dimension ref="A1:BK164"/>
  <sheetViews>
    <sheetView topLeftCell="J90" zoomScale="90" zoomScaleNormal="90" workbookViewId="0">
      <selection activeCell="AD120" sqref="AD120:AD122"/>
    </sheetView>
  </sheetViews>
  <sheetFormatPr baseColWidth="10" defaultRowHeight="16" x14ac:dyDescent="0.2"/>
  <cols>
    <col min="2" max="2" width="21.6640625" customWidth="1"/>
  </cols>
  <sheetData>
    <row r="1" spans="1:63" x14ac:dyDescent="0.2">
      <c r="A1" s="85" t="s">
        <v>294</v>
      </c>
      <c r="B1" s="85"/>
      <c r="C1" s="85"/>
      <c r="D1" s="85"/>
      <c r="E1" s="85"/>
      <c r="F1" s="85"/>
      <c r="G1" s="85"/>
    </row>
    <row r="2" spans="1:63" x14ac:dyDescent="0.2">
      <c r="A2" s="85" t="s">
        <v>136</v>
      </c>
      <c r="B2" s="85" t="s">
        <v>295</v>
      </c>
      <c r="C2" s="85"/>
      <c r="D2" s="85"/>
      <c r="E2" s="85"/>
      <c r="F2" s="85"/>
      <c r="G2" s="85"/>
    </row>
    <row r="3" spans="1:63" x14ac:dyDescent="0.2">
      <c r="A3" s="85" t="s">
        <v>134</v>
      </c>
      <c r="B3" s="85" t="s">
        <v>289</v>
      </c>
      <c r="C3" s="85"/>
      <c r="D3" s="85"/>
      <c r="E3" s="85"/>
      <c r="F3" s="85"/>
      <c r="G3" s="85"/>
    </row>
    <row r="4" spans="1:63" x14ac:dyDescent="0.2">
      <c r="A4" s="85"/>
      <c r="B4" s="85"/>
      <c r="C4" s="85"/>
      <c r="D4" s="85"/>
      <c r="E4" s="85"/>
      <c r="F4" s="85"/>
      <c r="G4" s="85"/>
    </row>
    <row r="5" spans="1:63" x14ac:dyDescent="0.2">
      <c r="A5" s="85" t="s">
        <v>132</v>
      </c>
      <c r="B5" s="85"/>
      <c r="C5" s="85" t="s">
        <v>131</v>
      </c>
      <c r="D5" s="85"/>
      <c r="E5" s="85"/>
      <c r="F5" s="85"/>
      <c r="G5" s="85"/>
    </row>
    <row r="6" spans="1:63" x14ac:dyDescent="0.2">
      <c r="A6" s="85" t="s">
        <v>268</v>
      </c>
      <c r="B6" s="85"/>
      <c r="C6" s="85" t="s">
        <v>266</v>
      </c>
      <c r="D6" s="85"/>
      <c r="E6" s="85"/>
      <c r="F6" s="85"/>
      <c r="G6" s="85"/>
    </row>
    <row r="7" spans="1:63" x14ac:dyDescent="0.2">
      <c r="A7" s="85" t="s">
        <v>267</v>
      </c>
      <c r="B7" s="85"/>
      <c r="C7" s="85" t="s">
        <v>266</v>
      </c>
      <c r="D7" s="85"/>
      <c r="E7" s="85"/>
      <c r="F7" s="85"/>
      <c r="G7" s="85"/>
    </row>
    <row r="8" spans="1:63" x14ac:dyDescent="0.2">
      <c r="A8" s="85" t="s">
        <v>265</v>
      </c>
      <c r="B8" s="85"/>
      <c r="C8" s="85" t="s">
        <v>266</v>
      </c>
      <c r="D8" s="85"/>
      <c r="E8" s="85"/>
      <c r="F8" s="85"/>
      <c r="G8" s="85"/>
    </row>
    <row r="9" spans="1:63" x14ac:dyDescent="0.2">
      <c r="A9" s="85" t="s">
        <v>130</v>
      </c>
      <c r="B9" s="85"/>
      <c r="C9" s="85" t="s">
        <v>270</v>
      </c>
      <c r="D9" s="85"/>
      <c r="E9" s="85"/>
      <c r="F9" s="85"/>
      <c r="G9" s="85"/>
    </row>
    <row r="10" spans="1:63" x14ac:dyDescent="0.2">
      <c r="A10" s="85" t="s">
        <v>296</v>
      </c>
      <c r="B10" s="85"/>
      <c r="C10" s="85" t="s">
        <v>90</v>
      </c>
      <c r="D10" s="85"/>
      <c r="E10" s="85"/>
      <c r="F10" s="85"/>
      <c r="G10" s="85"/>
    </row>
    <row r="11" spans="1:63" x14ac:dyDescent="0.2">
      <c r="AI11" s="85" t="s">
        <v>302</v>
      </c>
    </row>
    <row r="12" spans="1:63" x14ac:dyDescent="0.2">
      <c r="A12" t="s">
        <v>76</v>
      </c>
      <c r="B12" t="s">
        <v>76</v>
      </c>
      <c r="C12" t="s">
        <v>242</v>
      </c>
      <c r="D12" t="s">
        <v>42</v>
      </c>
      <c r="E12" t="s">
        <v>22</v>
      </c>
      <c r="F12" t="s">
        <v>21</v>
      </c>
      <c r="G12" t="s">
        <v>41</v>
      </c>
      <c r="H12" t="s">
        <v>40</v>
      </c>
      <c r="I12" t="s">
        <v>20</v>
      </c>
      <c r="J12" t="s">
        <v>39</v>
      </c>
      <c r="K12" t="s">
        <v>38</v>
      </c>
      <c r="L12" t="s">
        <v>37</v>
      </c>
      <c r="M12" t="s">
        <v>36</v>
      </c>
      <c r="N12" t="s">
        <v>19</v>
      </c>
      <c r="O12" t="s">
        <v>35</v>
      </c>
      <c r="P12" t="s">
        <v>18</v>
      </c>
      <c r="Q12" t="s">
        <v>17</v>
      </c>
      <c r="R12" t="s">
        <v>16</v>
      </c>
      <c r="S12" t="s">
        <v>34</v>
      </c>
      <c r="T12" t="s">
        <v>15</v>
      </c>
      <c r="U12" t="s">
        <v>14</v>
      </c>
      <c r="V12" t="s">
        <v>33</v>
      </c>
      <c r="W12" t="s">
        <v>32</v>
      </c>
      <c r="X12" t="s">
        <v>13</v>
      </c>
      <c r="Y12" t="s">
        <v>31</v>
      </c>
      <c r="Z12" t="s">
        <v>12</v>
      </c>
      <c r="AA12" t="s">
        <v>11</v>
      </c>
      <c r="AB12" t="s">
        <v>8</v>
      </c>
      <c r="AC12" t="s">
        <v>30</v>
      </c>
      <c r="AD12" t="s">
        <v>29</v>
      </c>
      <c r="AE12" t="s">
        <v>64</v>
      </c>
      <c r="AJ12" t="s">
        <v>242</v>
      </c>
      <c r="AK12" t="s">
        <v>42</v>
      </c>
      <c r="AL12" t="s">
        <v>22</v>
      </c>
      <c r="AM12" t="s">
        <v>21</v>
      </c>
      <c r="AN12" t="s">
        <v>41</v>
      </c>
      <c r="AO12" t="s">
        <v>40</v>
      </c>
      <c r="AP12" t="s">
        <v>20</v>
      </c>
      <c r="AQ12" t="s">
        <v>39</v>
      </c>
      <c r="AR12" t="s">
        <v>38</v>
      </c>
      <c r="AS12" t="s">
        <v>37</v>
      </c>
      <c r="AT12" t="s">
        <v>36</v>
      </c>
      <c r="AU12" t="s">
        <v>19</v>
      </c>
      <c r="AV12" t="s">
        <v>35</v>
      </c>
      <c r="AW12" t="s">
        <v>18</v>
      </c>
      <c r="AX12" t="s">
        <v>17</v>
      </c>
      <c r="AY12" t="s">
        <v>16</v>
      </c>
      <c r="AZ12" t="s">
        <v>34</v>
      </c>
      <c r="BA12" t="s">
        <v>15</v>
      </c>
      <c r="BB12" t="s">
        <v>14</v>
      </c>
      <c r="BC12" t="s">
        <v>33</v>
      </c>
      <c r="BD12" t="s">
        <v>32</v>
      </c>
      <c r="BE12" t="s">
        <v>13</v>
      </c>
      <c r="BF12" t="s">
        <v>31</v>
      </c>
      <c r="BG12" t="s">
        <v>12</v>
      </c>
      <c r="BH12" t="s">
        <v>11</v>
      </c>
      <c r="BI12" t="s">
        <v>8</v>
      </c>
      <c r="BJ12" t="s">
        <v>30</v>
      </c>
      <c r="BK12" t="s">
        <v>29</v>
      </c>
    </row>
    <row r="13" spans="1:63" x14ac:dyDescent="0.2">
      <c r="A13" t="s">
        <v>271</v>
      </c>
      <c r="B13" t="s">
        <v>290</v>
      </c>
      <c r="C13" t="s">
        <v>6</v>
      </c>
      <c r="D13" t="s">
        <v>6</v>
      </c>
      <c r="E13" t="s">
        <v>6</v>
      </c>
      <c r="F13" t="s">
        <v>6</v>
      </c>
      <c r="G13" t="s">
        <v>6</v>
      </c>
      <c r="H13" t="s">
        <v>6</v>
      </c>
      <c r="I13" t="s">
        <v>6</v>
      </c>
      <c r="J13" t="s">
        <v>6</v>
      </c>
      <c r="K13" t="s">
        <v>6</v>
      </c>
      <c r="L13" t="s">
        <v>6</v>
      </c>
      <c r="M13" t="s">
        <v>6</v>
      </c>
      <c r="N13" t="s">
        <v>6</v>
      </c>
      <c r="O13" t="s">
        <v>6</v>
      </c>
      <c r="P13" t="s">
        <v>6</v>
      </c>
      <c r="Q13" t="s">
        <v>6</v>
      </c>
      <c r="R13" t="s">
        <v>6</v>
      </c>
      <c r="S13" t="s">
        <v>6</v>
      </c>
      <c r="T13" t="s">
        <v>6</v>
      </c>
      <c r="U13" t="s">
        <v>6</v>
      </c>
      <c r="V13" t="s">
        <v>6</v>
      </c>
      <c r="W13" t="s">
        <v>6</v>
      </c>
      <c r="X13" t="s">
        <v>6</v>
      </c>
      <c r="Y13" t="s">
        <v>6</v>
      </c>
      <c r="Z13" t="s">
        <v>6</v>
      </c>
      <c r="AA13" t="s">
        <v>6</v>
      </c>
      <c r="AB13" t="s">
        <v>6</v>
      </c>
      <c r="AC13" t="s">
        <v>6</v>
      </c>
      <c r="AD13" t="s">
        <v>6</v>
      </c>
      <c r="AE13" t="s">
        <v>6</v>
      </c>
      <c r="AI13" t="s">
        <v>291</v>
      </c>
      <c r="AJ13" s="71">
        <v>0.17561062182487744</v>
      </c>
      <c r="AK13" s="71">
        <v>0.21951219512195122</v>
      </c>
      <c r="AL13" s="71">
        <v>4.1895066562255286E-2</v>
      </c>
      <c r="AM13" s="71">
        <v>0.20973782771535582</v>
      </c>
      <c r="AN13" s="71">
        <v>0.56632653061224492</v>
      </c>
      <c r="AO13" s="71">
        <v>0.43964302489431656</v>
      </c>
      <c r="AP13" s="71">
        <v>0.12592592592592591</v>
      </c>
      <c r="AQ13" s="71">
        <v>0.1111111111111111</v>
      </c>
      <c r="AR13" s="71">
        <v>0.15962534874451972</v>
      </c>
      <c r="AS13" s="71">
        <v>0.2943739344572836</v>
      </c>
      <c r="AT13" s="71">
        <v>0.1419698314108252</v>
      </c>
      <c r="AU13" s="71">
        <v>8.3246618106139439E-2</v>
      </c>
      <c r="AV13" s="71">
        <v>0.8600657654366094</v>
      </c>
      <c r="AW13" s="71">
        <v>4.9019607843137254E-2</v>
      </c>
      <c r="AX13" s="71">
        <v>0.11674008810572688</v>
      </c>
      <c r="AY13" s="71">
        <v>0.25341296928327645</v>
      </c>
      <c r="AZ13" s="71">
        <v>0.125</v>
      </c>
      <c r="BA13" s="71">
        <v>0.14793635007458975</v>
      </c>
      <c r="BB13" s="71">
        <v>0.10169491525423729</v>
      </c>
      <c r="BC13" s="71">
        <v>0.6130268199233716</v>
      </c>
      <c r="BD13" s="71">
        <v>0.24643078833022966</v>
      </c>
      <c r="BE13" s="71">
        <v>6.6883292715949089E-2</v>
      </c>
      <c r="BF13" s="71">
        <v>0.2786259541984733</v>
      </c>
      <c r="BG13" s="71">
        <v>2.3998003137926115E-2</v>
      </c>
      <c r="BH13" s="71">
        <v>0.23839009287925697</v>
      </c>
      <c r="BI13" s="71">
        <v>0.20231213872832371</v>
      </c>
      <c r="BJ13" s="71">
        <v>0.51648351648351654</v>
      </c>
      <c r="BK13" s="71">
        <v>6.4615384615384616E-2</v>
      </c>
    </row>
    <row r="14" spans="1:63" x14ac:dyDescent="0.2">
      <c r="A14" t="s">
        <v>266</v>
      </c>
      <c r="B14" t="s">
        <v>266</v>
      </c>
      <c r="C14">
        <v>12008500</v>
      </c>
      <c r="D14">
        <v>42850</v>
      </c>
      <c r="E14">
        <v>370490</v>
      </c>
      <c r="F14">
        <v>22860</v>
      </c>
      <c r="G14">
        <v>41360</v>
      </c>
      <c r="H14">
        <v>299130</v>
      </c>
      <c r="I14">
        <v>19610</v>
      </c>
      <c r="J14">
        <v>139890</v>
      </c>
      <c r="K14">
        <v>723060</v>
      </c>
      <c r="L14">
        <v>989800</v>
      </c>
      <c r="M14">
        <v>516100</v>
      </c>
      <c r="N14">
        <v>233280</v>
      </c>
      <c r="O14">
        <v>1620880</v>
      </c>
      <c r="P14">
        <v>38860</v>
      </c>
      <c r="Q14">
        <v>83390</v>
      </c>
      <c r="R14">
        <v>199910</v>
      </c>
      <c r="S14">
        <v>2200</v>
      </c>
      <c r="T14">
        <v>571660</v>
      </c>
      <c r="U14">
        <v>12530</v>
      </c>
      <c r="V14">
        <v>72320</v>
      </c>
      <c r="W14">
        <v>150170</v>
      </c>
      <c r="X14">
        <v>1506620</v>
      </c>
      <c r="Y14">
        <v>305270</v>
      </c>
      <c r="Z14">
        <v>3859040</v>
      </c>
      <c r="AA14">
        <v>74650</v>
      </c>
      <c r="AB14">
        <v>24460</v>
      </c>
      <c r="AC14">
        <v>63870</v>
      </c>
      <c r="AD14">
        <v>71090</v>
      </c>
      <c r="AE14">
        <v>186420</v>
      </c>
      <c r="AI14" t="s">
        <v>292</v>
      </c>
      <c r="AJ14" s="71">
        <v>0.68381879894402908</v>
      </c>
      <c r="AK14" s="71">
        <v>0.23414634146341465</v>
      </c>
      <c r="AL14" s="71">
        <v>0.94322631166797177</v>
      </c>
      <c r="AM14" s="71">
        <v>0.37827715355805241</v>
      </c>
      <c r="AN14" s="71">
        <v>0.33673469387755101</v>
      </c>
      <c r="AO14" s="71">
        <v>0.39783936120244245</v>
      </c>
      <c r="AP14" s="71">
        <v>0.62222222222222223</v>
      </c>
      <c r="AQ14" s="71">
        <v>0.48465608465608467</v>
      </c>
      <c r="AR14" s="71">
        <v>0.8300119569549621</v>
      </c>
      <c r="AS14" s="71">
        <v>0.66357264633453306</v>
      </c>
      <c r="AT14" s="71">
        <v>0.27883762200532386</v>
      </c>
      <c r="AU14" s="71">
        <v>0.88241415192507799</v>
      </c>
      <c r="AV14" s="71">
        <v>2.1921812203142127E-3</v>
      </c>
      <c r="AW14" s="71">
        <v>0.93137254901960786</v>
      </c>
      <c r="AX14" s="71">
        <v>0.63656387665198233</v>
      </c>
      <c r="AY14" s="71">
        <v>0.59641638225255977</v>
      </c>
      <c r="AZ14" s="71">
        <v>0.1875</v>
      </c>
      <c r="BA14" s="71">
        <v>0.80258577821979116</v>
      </c>
      <c r="BB14" s="71">
        <v>0.88135593220338981</v>
      </c>
      <c r="BC14" s="71">
        <v>0.20306513409961685</v>
      </c>
      <c r="BD14" s="71">
        <v>0.36685288640595903</v>
      </c>
      <c r="BE14" s="71">
        <v>0.67564762162650061</v>
      </c>
      <c r="BF14" s="71">
        <v>0.61195928753180662</v>
      </c>
      <c r="BG14" s="71">
        <v>0.97086720867208676</v>
      </c>
      <c r="BH14" s="71">
        <v>0.5356037151702786</v>
      </c>
      <c r="BI14" s="71">
        <v>0.64739884393063585</v>
      </c>
      <c r="BJ14" s="71">
        <v>0.32234432234432236</v>
      </c>
      <c r="BK14" s="71">
        <v>0.59076923076923082</v>
      </c>
    </row>
    <row r="15" spans="1:63" x14ac:dyDescent="0.2">
      <c r="A15" t="s">
        <v>266</v>
      </c>
      <c r="B15" t="s">
        <v>291</v>
      </c>
      <c r="C15">
        <v>2716580</v>
      </c>
      <c r="D15">
        <v>9160</v>
      </c>
      <c r="E15">
        <v>9610</v>
      </c>
      <c r="F15">
        <v>4480</v>
      </c>
      <c r="G15">
        <v>18210</v>
      </c>
      <c r="H15">
        <v>165230</v>
      </c>
      <c r="I15">
        <v>2740</v>
      </c>
      <c r="J15">
        <v>21170</v>
      </c>
      <c r="K15">
        <v>22790</v>
      </c>
      <c r="L15">
        <v>136610</v>
      </c>
      <c r="M15">
        <v>148170</v>
      </c>
      <c r="N15">
        <v>6540</v>
      </c>
      <c r="O15">
        <v>1472370</v>
      </c>
      <c r="P15">
        <v>2050</v>
      </c>
      <c r="Q15">
        <v>10330</v>
      </c>
      <c r="R15">
        <v>35020</v>
      </c>
      <c r="S15">
        <v>320</v>
      </c>
      <c r="T15">
        <v>64390</v>
      </c>
      <c r="U15">
        <v>1060</v>
      </c>
      <c r="V15">
        <v>46690</v>
      </c>
      <c r="W15">
        <v>33690</v>
      </c>
      <c r="X15">
        <v>320990</v>
      </c>
      <c r="Y15">
        <v>31810</v>
      </c>
      <c r="Z15">
        <v>81490</v>
      </c>
      <c r="AA15">
        <v>19940</v>
      </c>
      <c r="AB15">
        <v>3670</v>
      </c>
      <c r="AC15">
        <v>22780</v>
      </c>
      <c r="AD15">
        <v>10740</v>
      </c>
      <c r="AE15">
        <v>21090</v>
      </c>
      <c r="AI15" t="s">
        <v>293</v>
      </c>
      <c r="AJ15" s="71">
        <v>0.14057057923109345</v>
      </c>
      <c r="AK15" s="71">
        <v>0.551219512195122</v>
      </c>
      <c r="AL15" s="71">
        <v>1.5270164447924823E-2</v>
      </c>
      <c r="AM15" s="71">
        <v>0.4157303370786517</v>
      </c>
      <c r="AN15" s="71">
        <v>9.1836734693877556E-2</v>
      </c>
      <c r="AO15" s="71">
        <v>0.16204790981681541</v>
      </c>
      <c r="AP15" s="71">
        <v>0.25185185185185183</v>
      </c>
      <c r="AQ15" s="71">
        <v>0.40423280423280422</v>
      </c>
      <c r="AR15" s="71">
        <v>1.0561976883220407E-2</v>
      </c>
      <c r="AS15" s="71">
        <v>4.2053419208183368E-2</v>
      </c>
      <c r="AT15" s="71">
        <v>0.57919254658385089</v>
      </c>
      <c r="AU15" s="71">
        <v>3.3298647242455778E-2</v>
      </c>
      <c r="AV15" s="71">
        <v>0.13774205334307635</v>
      </c>
      <c r="AW15" s="71">
        <v>9.8039215686274508E-3</v>
      </c>
      <c r="AX15" s="71">
        <v>0.24669603524229075</v>
      </c>
      <c r="AY15" s="71">
        <v>0.14846416382252559</v>
      </c>
      <c r="AZ15" s="71">
        <v>0.6875</v>
      </c>
      <c r="BA15" s="71">
        <v>4.9477871705619098E-2</v>
      </c>
      <c r="BB15" s="71">
        <v>1.6949152542372881E-2</v>
      </c>
      <c r="BC15" s="71">
        <v>0.18390804597701149</v>
      </c>
      <c r="BD15" s="71">
        <v>0.38795779019242704</v>
      </c>
      <c r="BE15" s="71">
        <v>0.25746908565755033</v>
      </c>
      <c r="BF15" s="71">
        <v>0.10941475826972011</v>
      </c>
      <c r="BG15" s="71">
        <v>5.1347881899871627E-3</v>
      </c>
      <c r="BH15" s="71">
        <v>0.2260061919504644</v>
      </c>
      <c r="BI15" s="71">
        <v>0.15028901734104047</v>
      </c>
      <c r="BJ15" s="71">
        <v>0.16117216117216118</v>
      </c>
      <c r="BK15" s="71">
        <v>0.34153846153846151</v>
      </c>
    </row>
    <row r="16" spans="1:63" x14ac:dyDescent="0.2">
      <c r="A16" t="s">
        <v>266</v>
      </c>
      <c r="B16" t="s">
        <v>292</v>
      </c>
      <c r="C16">
        <v>8450540</v>
      </c>
      <c r="D16">
        <v>22360</v>
      </c>
      <c r="E16">
        <v>357820</v>
      </c>
      <c r="F16">
        <v>9910</v>
      </c>
      <c r="G16">
        <v>21060</v>
      </c>
      <c r="H16">
        <v>94000</v>
      </c>
      <c r="I16">
        <v>12450</v>
      </c>
      <c r="J16">
        <v>96510</v>
      </c>
      <c r="K16">
        <v>697910</v>
      </c>
      <c r="L16">
        <v>838040</v>
      </c>
      <c r="M16">
        <v>256390</v>
      </c>
      <c r="N16">
        <v>221700</v>
      </c>
      <c r="O16">
        <v>80510</v>
      </c>
      <c r="P16">
        <v>36650</v>
      </c>
      <c r="Q16">
        <v>51270</v>
      </c>
      <c r="R16">
        <v>139920</v>
      </c>
      <c r="S16">
        <v>870</v>
      </c>
      <c r="T16">
        <v>488920</v>
      </c>
      <c r="U16">
        <v>11300</v>
      </c>
      <c r="V16">
        <v>20840</v>
      </c>
      <c r="W16">
        <v>78030</v>
      </c>
      <c r="X16">
        <v>814450</v>
      </c>
      <c r="Y16">
        <v>268560</v>
      </c>
      <c r="Z16">
        <v>3761970</v>
      </c>
      <c r="AA16">
        <v>48040</v>
      </c>
      <c r="AB16">
        <v>18640</v>
      </c>
      <c r="AC16">
        <v>35150</v>
      </c>
      <c r="AD16">
        <v>48470</v>
      </c>
      <c r="AE16">
        <v>140500</v>
      </c>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row>
    <row r="17" spans="1:63" x14ac:dyDescent="0.2">
      <c r="A17" t="s">
        <v>266</v>
      </c>
      <c r="B17" t="s">
        <v>293</v>
      </c>
      <c r="C17">
        <v>841380</v>
      </c>
      <c r="D17">
        <v>11330</v>
      </c>
      <c r="E17">
        <v>3070</v>
      </c>
      <c r="F17">
        <v>8470</v>
      </c>
      <c r="G17">
        <v>2090</v>
      </c>
      <c r="H17">
        <v>39910</v>
      </c>
      <c r="I17">
        <v>4420</v>
      </c>
      <c r="J17">
        <v>22210</v>
      </c>
      <c r="K17">
        <v>2360</v>
      </c>
      <c r="L17">
        <v>15150</v>
      </c>
      <c r="M17">
        <v>111550</v>
      </c>
      <c r="N17">
        <v>5030</v>
      </c>
      <c r="O17">
        <v>68010</v>
      </c>
      <c r="P17">
        <v>170</v>
      </c>
      <c r="Q17">
        <v>21790</v>
      </c>
      <c r="R17">
        <v>24970</v>
      </c>
      <c r="S17">
        <v>1010</v>
      </c>
      <c r="T17">
        <v>18360</v>
      </c>
      <c r="U17">
        <v>170</v>
      </c>
      <c r="V17">
        <v>4790</v>
      </c>
      <c r="W17">
        <v>38450</v>
      </c>
      <c r="X17">
        <v>371180</v>
      </c>
      <c r="Y17">
        <v>4900</v>
      </c>
      <c r="Z17">
        <v>15580</v>
      </c>
      <c r="AA17">
        <v>6670</v>
      </c>
      <c r="AB17">
        <v>2150</v>
      </c>
      <c r="AC17">
        <v>5940</v>
      </c>
      <c r="AD17">
        <v>11880</v>
      </c>
      <c r="AE17">
        <v>24830</v>
      </c>
      <c r="AI17" s="86" t="s">
        <v>304</v>
      </c>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row>
    <row r="18" spans="1:63" x14ac:dyDescent="0.2">
      <c r="A18" t="s">
        <v>272</v>
      </c>
      <c r="B18" t="s">
        <v>266</v>
      </c>
      <c r="C18">
        <v>95580</v>
      </c>
      <c r="D18">
        <v>130</v>
      </c>
      <c r="E18">
        <v>4560</v>
      </c>
      <c r="F18">
        <v>260</v>
      </c>
      <c r="G18">
        <v>60</v>
      </c>
      <c r="H18">
        <v>1740</v>
      </c>
      <c r="I18">
        <v>170</v>
      </c>
      <c r="J18">
        <v>800</v>
      </c>
      <c r="K18">
        <v>6000</v>
      </c>
      <c r="L18">
        <v>3970</v>
      </c>
      <c r="M18">
        <v>4280</v>
      </c>
      <c r="N18">
        <v>1100</v>
      </c>
      <c r="O18">
        <v>10770</v>
      </c>
      <c r="P18">
        <v>50</v>
      </c>
      <c r="Q18">
        <v>470</v>
      </c>
      <c r="R18">
        <v>1840</v>
      </c>
      <c r="S18">
        <v>20</v>
      </c>
      <c r="T18">
        <v>3860</v>
      </c>
      <c r="U18">
        <v>60</v>
      </c>
      <c r="V18">
        <v>150</v>
      </c>
      <c r="W18">
        <v>1940</v>
      </c>
      <c r="X18">
        <v>18580</v>
      </c>
      <c r="Y18">
        <v>580</v>
      </c>
      <c r="Z18">
        <v>33290</v>
      </c>
      <c r="AA18">
        <v>300</v>
      </c>
      <c r="AB18">
        <v>170</v>
      </c>
      <c r="AC18">
        <v>350</v>
      </c>
      <c r="AD18">
        <v>230</v>
      </c>
      <c r="AE18">
        <v>940</v>
      </c>
      <c r="AJ18" s="71" t="s">
        <v>242</v>
      </c>
      <c r="AK18" s="71" t="s">
        <v>42</v>
      </c>
      <c r="AL18" s="71" t="s">
        <v>22</v>
      </c>
      <c r="AM18" s="71" t="s">
        <v>21</v>
      </c>
      <c r="AN18" s="71" t="s">
        <v>41</v>
      </c>
      <c r="AO18" s="71" t="s">
        <v>40</v>
      </c>
      <c r="AP18" s="71" t="s">
        <v>20</v>
      </c>
      <c r="AQ18" s="71" t="s">
        <v>39</v>
      </c>
      <c r="AR18" s="71" t="s">
        <v>38</v>
      </c>
      <c r="AS18" s="71" t="s">
        <v>37</v>
      </c>
      <c r="AT18" s="71" t="s">
        <v>36</v>
      </c>
      <c r="AU18" s="71" t="s">
        <v>19</v>
      </c>
      <c r="AV18" s="71" t="s">
        <v>35</v>
      </c>
      <c r="AW18" s="71" t="s">
        <v>18</v>
      </c>
      <c r="AX18" s="71" t="s">
        <v>17</v>
      </c>
      <c r="AY18" s="71" t="s">
        <v>16</v>
      </c>
      <c r="AZ18" s="71" t="s">
        <v>34</v>
      </c>
      <c r="BA18" s="71" t="s">
        <v>15</v>
      </c>
      <c r="BB18" s="71" t="s">
        <v>14</v>
      </c>
      <c r="BC18" s="71" t="s">
        <v>33</v>
      </c>
      <c r="BD18" s="71" t="s">
        <v>32</v>
      </c>
      <c r="BE18" s="71" t="s">
        <v>13</v>
      </c>
      <c r="BF18" s="71" t="s">
        <v>31</v>
      </c>
      <c r="BG18" s="71" t="s">
        <v>12</v>
      </c>
      <c r="BH18" s="71" t="s">
        <v>11</v>
      </c>
      <c r="BI18" s="71" t="s">
        <v>8</v>
      </c>
      <c r="BJ18" s="71" t="s">
        <v>30</v>
      </c>
      <c r="BK18" s="71" t="s">
        <v>29</v>
      </c>
    </row>
    <row r="19" spans="1:63" x14ac:dyDescent="0.2">
      <c r="A19" t="s">
        <v>272</v>
      </c>
      <c r="B19" t="s">
        <v>291</v>
      </c>
      <c r="C19">
        <v>17230</v>
      </c>
      <c r="D19">
        <v>30</v>
      </c>
      <c r="E19">
        <v>200</v>
      </c>
      <c r="F19">
        <v>60</v>
      </c>
      <c r="G19">
        <v>30</v>
      </c>
      <c r="H19">
        <v>790</v>
      </c>
      <c r="I19">
        <v>20</v>
      </c>
      <c r="J19">
        <v>80</v>
      </c>
      <c r="K19">
        <v>1070</v>
      </c>
      <c r="L19">
        <v>1090</v>
      </c>
      <c r="M19">
        <v>670</v>
      </c>
      <c r="N19">
        <v>140</v>
      </c>
      <c r="O19">
        <v>8980</v>
      </c>
      <c r="P19" t="s">
        <v>55</v>
      </c>
      <c r="Q19">
        <v>40</v>
      </c>
      <c r="R19">
        <v>520</v>
      </c>
      <c r="S19">
        <v>10</v>
      </c>
      <c r="T19">
        <v>600</v>
      </c>
      <c r="U19">
        <v>10</v>
      </c>
      <c r="V19">
        <v>90</v>
      </c>
      <c r="W19">
        <v>470</v>
      </c>
      <c r="X19">
        <v>1120</v>
      </c>
      <c r="Y19">
        <v>120</v>
      </c>
      <c r="Z19">
        <v>860</v>
      </c>
      <c r="AA19">
        <v>60</v>
      </c>
      <c r="AB19">
        <v>40</v>
      </c>
      <c r="AC19">
        <v>170</v>
      </c>
      <c r="AD19">
        <v>20</v>
      </c>
      <c r="AE19">
        <v>80</v>
      </c>
      <c r="AI19" t="s">
        <v>291</v>
      </c>
      <c r="AJ19" s="71">
        <v>0.1863372363884834</v>
      </c>
      <c r="AK19" s="71">
        <v>0.28476821192052981</v>
      </c>
      <c r="AL19" s="71">
        <v>6.2576687116564417E-2</v>
      </c>
      <c r="AM19" s="71">
        <v>0.18333333333333332</v>
      </c>
      <c r="AN19" s="71">
        <v>0.64583333333333337</v>
      </c>
      <c r="AO19" s="71">
        <v>0.4375</v>
      </c>
      <c r="AP19" s="71">
        <v>0.19310344827586207</v>
      </c>
      <c r="AQ19" s="71">
        <v>0.21305841924398625</v>
      </c>
      <c r="AR19" s="71">
        <v>0.20113851992409867</v>
      </c>
      <c r="AS19" s="71">
        <v>0.36246498599439775</v>
      </c>
      <c r="AT19" s="71">
        <v>0.12704130643611911</v>
      </c>
      <c r="AU19" s="71">
        <v>0.10068027210884353</v>
      </c>
      <c r="AV19" s="71">
        <v>0.80735551663747807</v>
      </c>
      <c r="AW19" s="71">
        <v>8.4745762711864403E-2</v>
      </c>
      <c r="AX19" s="71">
        <v>7.5609756097560973E-2</v>
      </c>
      <c r="AY19" s="71">
        <v>0.28157349896480333</v>
      </c>
      <c r="AZ19" s="71">
        <v>5.5555555555555552E-2</v>
      </c>
      <c r="BA19" s="71">
        <v>0.18386554621848739</v>
      </c>
      <c r="BB19" s="71">
        <v>0.1111111111111111</v>
      </c>
      <c r="BC19" s="71">
        <v>0.5625</v>
      </c>
      <c r="BD19" s="71">
        <v>0.25439167208848407</v>
      </c>
      <c r="BE19" s="71">
        <v>9.1322885457478686E-2</v>
      </c>
      <c r="BF19" s="71">
        <v>0.34562211981566821</v>
      </c>
      <c r="BG19" s="71">
        <v>3.9631000788978576E-2</v>
      </c>
      <c r="BH19" s="71">
        <v>0.31123919308357351</v>
      </c>
      <c r="BI19" s="71">
        <v>0.15183246073298429</v>
      </c>
      <c r="BJ19" s="71">
        <v>0.51835853131749465</v>
      </c>
      <c r="BK19" s="71">
        <v>3.7542662116040959E-2</v>
      </c>
    </row>
    <row r="20" spans="1:63" x14ac:dyDescent="0.2">
      <c r="A20" t="s">
        <v>272</v>
      </c>
      <c r="B20" t="s">
        <v>292</v>
      </c>
      <c r="C20">
        <v>66660</v>
      </c>
      <c r="D20">
        <v>30</v>
      </c>
      <c r="E20">
        <v>4300</v>
      </c>
      <c r="F20">
        <v>100</v>
      </c>
      <c r="G20">
        <v>20</v>
      </c>
      <c r="H20">
        <v>780</v>
      </c>
      <c r="I20">
        <v>100</v>
      </c>
      <c r="J20">
        <v>470</v>
      </c>
      <c r="K20">
        <v>4850</v>
      </c>
      <c r="L20">
        <v>2810</v>
      </c>
      <c r="M20">
        <v>1320</v>
      </c>
      <c r="N20">
        <v>950</v>
      </c>
      <c r="O20">
        <v>40</v>
      </c>
      <c r="P20">
        <v>50</v>
      </c>
      <c r="Q20">
        <v>350</v>
      </c>
      <c r="R20">
        <v>1070</v>
      </c>
      <c r="S20" t="s">
        <v>55</v>
      </c>
      <c r="T20">
        <v>3150</v>
      </c>
      <c r="U20">
        <v>50</v>
      </c>
      <c r="V20">
        <v>40</v>
      </c>
      <c r="W20">
        <v>660</v>
      </c>
      <c r="X20">
        <v>12640</v>
      </c>
      <c r="Y20">
        <v>410</v>
      </c>
      <c r="Z20">
        <v>32240</v>
      </c>
      <c r="AA20">
        <v>190</v>
      </c>
      <c r="AB20">
        <v>120</v>
      </c>
      <c r="AC20">
        <v>170</v>
      </c>
      <c r="AD20">
        <v>170</v>
      </c>
      <c r="AE20">
        <v>530</v>
      </c>
      <c r="AI20" t="s">
        <v>292</v>
      </c>
      <c r="AJ20" s="71">
        <v>0.61811659471379321</v>
      </c>
      <c r="AK20" s="71">
        <v>0.32450331125827814</v>
      </c>
      <c r="AL20" s="71">
        <v>0.82331288343558284</v>
      </c>
      <c r="AM20" s="71">
        <v>0.36666666666666664</v>
      </c>
      <c r="AN20" s="71">
        <v>0.27083333333333331</v>
      </c>
      <c r="AO20" s="71">
        <v>0.37602459016393441</v>
      </c>
      <c r="AP20" s="71">
        <v>0.55862068965517242</v>
      </c>
      <c r="AQ20" s="71">
        <v>0.41466208476517757</v>
      </c>
      <c r="AR20" s="71">
        <v>0.77988614800759015</v>
      </c>
      <c r="AS20" s="71">
        <v>0.6056022408963585</v>
      </c>
      <c r="AT20" s="71">
        <v>0.1654658981748319</v>
      </c>
      <c r="AU20" s="71">
        <v>0.84353741496598644</v>
      </c>
      <c r="AV20" s="71">
        <v>1.532399299474606E-3</v>
      </c>
      <c r="AW20" s="71">
        <v>0.88135593220338981</v>
      </c>
      <c r="AX20" s="71">
        <v>0.7219512195121951</v>
      </c>
      <c r="AY20" s="71">
        <v>0.5165631469979296</v>
      </c>
      <c r="AZ20" s="71">
        <v>0.27777777777777779</v>
      </c>
      <c r="BA20" s="71">
        <v>0.76033613445378156</v>
      </c>
      <c r="BB20" s="71">
        <v>0.88888888888888884</v>
      </c>
      <c r="BC20" s="71">
        <v>0.23076923076923078</v>
      </c>
      <c r="BD20" s="71">
        <v>0.34938191281717634</v>
      </c>
      <c r="BE20" s="71">
        <v>0.58095183221940538</v>
      </c>
      <c r="BF20" s="71">
        <v>0.49923195084485406</v>
      </c>
      <c r="BG20" s="71">
        <v>0.95187230685197544</v>
      </c>
      <c r="BH20" s="71">
        <v>0.43227665706051871</v>
      </c>
      <c r="BI20" s="71">
        <v>0.72251308900523559</v>
      </c>
      <c r="BJ20" s="71">
        <v>0.326133909287257</v>
      </c>
      <c r="BK20" s="71">
        <v>0.60068259385665534</v>
      </c>
    </row>
    <row r="21" spans="1:63" x14ac:dyDescent="0.2">
      <c r="A21" t="s">
        <v>272</v>
      </c>
      <c r="B21" t="s">
        <v>293</v>
      </c>
      <c r="C21">
        <v>11690</v>
      </c>
      <c r="D21">
        <v>80</v>
      </c>
      <c r="E21">
        <v>60</v>
      </c>
      <c r="F21">
        <v>110</v>
      </c>
      <c r="G21" t="s">
        <v>55</v>
      </c>
      <c r="H21">
        <v>160</v>
      </c>
      <c r="I21">
        <v>50</v>
      </c>
      <c r="J21">
        <v>250</v>
      </c>
      <c r="K21">
        <v>80</v>
      </c>
      <c r="L21">
        <v>70</v>
      </c>
      <c r="M21">
        <v>2290</v>
      </c>
      <c r="N21">
        <v>10</v>
      </c>
      <c r="O21">
        <v>1750</v>
      </c>
      <c r="P21" t="s">
        <v>55</v>
      </c>
      <c r="Q21">
        <v>80</v>
      </c>
      <c r="R21">
        <v>240</v>
      </c>
      <c r="S21">
        <v>10</v>
      </c>
      <c r="T21">
        <v>110</v>
      </c>
      <c r="U21" t="s">
        <v>55</v>
      </c>
      <c r="V21">
        <v>20</v>
      </c>
      <c r="W21">
        <v>820</v>
      </c>
      <c r="X21">
        <v>4820</v>
      </c>
      <c r="Y21">
        <v>50</v>
      </c>
      <c r="Z21">
        <v>190</v>
      </c>
      <c r="AA21">
        <v>50</v>
      </c>
      <c r="AB21">
        <v>10</v>
      </c>
      <c r="AC21">
        <v>0</v>
      </c>
      <c r="AD21">
        <v>40</v>
      </c>
      <c r="AE21">
        <v>330</v>
      </c>
      <c r="AI21" t="s">
        <v>293</v>
      </c>
      <c r="AJ21" s="71">
        <v>0.19554616889772339</v>
      </c>
      <c r="AK21" s="71">
        <v>0.39735099337748342</v>
      </c>
      <c r="AL21" s="71">
        <v>0.11411042944785275</v>
      </c>
      <c r="AM21" s="71">
        <v>0.45</v>
      </c>
      <c r="AN21" s="71">
        <v>9.375E-2</v>
      </c>
      <c r="AO21" s="71">
        <v>0.18647540983606559</v>
      </c>
      <c r="AP21" s="71">
        <v>0.23448275862068965</v>
      </c>
      <c r="AQ21" s="71">
        <v>0.3734249713631157</v>
      </c>
      <c r="AR21" s="71">
        <v>1.8975332068311195E-2</v>
      </c>
      <c r="AS21" s="71">
        <v>3.1932773109243695E-2</v>
      </c>
      <c r="AT21" s="71">
        <v>0.70773294908741591</v>
      </c>
      <c r="AU21" s="71">
        <v>5.5782312925170066E-2</v>
      </c>
      <c r="AV21" s="71">
        <v>0.19111208406304728</v>
      </c>
      <c r="AW21" s="71">
        <v>1.6949152542372881E-2</v>
      </c>
      <c r="AX21" s="71">
        <v>0.20243902439024392</v>
      </c>
      <c r="AY21" s="71">
        <v>0.20186335403726707</v>
      </c>
      <c r="AZ21" s="71">
        <v>0.66666666666666663</v>
      </c>
      <c r="BA21" s="71">
        <v>5.5798319327731091E-2</v>
      </c>
      <c r="BB21" s="71">
        <v>0</v>
      </c>
      <c r="BC21" s="71">
        <v>0.21153846153846154</v>
      </c>
      <c r="BD21" s="71">
        <v>0.39622641509433965</v>
      </c>
      <c r="BE21" s="71">
        <v>0.32772528232311593</v>
      </c>
      <c r="BF21" s="71">
        <v>0.15514592933947774</v>
      </c>
      <c r="BG21" s="71">
        <v>8.4966923590459424E-3</v>
      </c>
      <c r="BH21" s="71">
        <v>0.25360230547550433</v>
      </c>
      <c r="BI21" s="71">
        <v>0.1256544502617801</v>
      </c>
      <c r="BJ21" s="71">
        <v>0.15334773218142547</v>
      </c>
      <c r="BK21" s="71">
        <v>0.35836177474402731</v>
      </c>
    </row>
    <row r="22" spans="1:63" x14ac:dyDescent="0.2">
      <c r="A22" t="s">
        <v>273</v>
      </c>
      <c r="B22" t="s">
        <v>266</v>
      </c>
      <c r="C22">
        <v>805960</v>
      </c>
      <c r="D22">
        <v>1920</v>
      </c>
      <c r="E22">
        <v>20980</v>
      </c>
      <c r="F22">
        <v>2410</v>
      </c>
      <c r="G22">
        <v>1900</v>
      </c>
      <c r="H22">
        <v>19550</v>
      </c>
      <c r="I22">
        <v>1180</v>
      </c>
      <c r="J22">
        <v>8650</v>
      </c>
      <c r="K22">
        <v>44180</v>
      </c>
      <c r="L22">
        <v>48820</v>
      </c>
      <c r="M22">
        <v>40800</v>
      </c>
      <c r="N22">
        <v>8510</v>
      </c>
      <c r="O22">
        <v>71340</v>
      </c>
      <c r="P22">
        <v>970</v>
      </c>
      <c r="Q22">
        <v>4070</v>
      </c>
      <c r="R22">
        <v>9880</v>
      </c>
      <c r="S22">
        <v>140</v>
      </c>
      <c r="T22">
        <v>36360</v>
      </c>
      <c r="U22">
        <v>530</v>
      </c>
      <c r="V22">
        <v>2460</v>
      </c>
      <c r="W22">
        <v>14170</v>
      </c>
      <c r="X22">
        <v>203000</v>
      </c>
      <c r="Y22">
        <v>7280</v>
      </c>
      <c r="Z22">
        <v>247150</v>
      </c>
      <c r="AA22">
        <v>2930</v>
      </c>
      <c r="AB22">
        <v>1560</v>
      </c>
      <c r="AC22">
        <v>5110</v>
      </c>
      <c r="AD22">
        <v>3020</v>
      </c>
      <c r="AE22">
        <v>5620</v>
      </c>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row>
    <row r="23" spans="1:63" x14ac:dyDescent="0.2">
      <c r="A23" t="s">
        <v>273</v>
      </c>
      <c r="B23" t="s">
        <v>291</v>
      </c>
      <c r="C23">
        <v>141090</v>
      </c>
      <c r="D23">
        <v>420</v>
      </c>
      <c r="E23">
        <v>870</v>
      </c>
      <c r="F23">
        <v>500</v>
      </c>
      <c r="G23">
        <v>1080</v>
      </c>
      <c r="H23">
        <v>8570</v>
      </c>
      <c r="I23">
        <v>150</v>
      </c>
      <c r="J23">
        <v>970</v>
      </c>
      <c r="K23">
        <v>6940</v>
      </c>
      <c r="L23">
        <v>14450</v>
      </c>
      <c r="M23">
        <v>5730</v>
      </c>
      <c r="N23">
        <v>660</v>
      </c>
      <c r="O23">
        <v>61640</v>
      </c>
      <c r="P23">
        <v>50</v>
      </c>
      <c r="Q23">
        <v>490</v>
      </c>
      <c r="R23">
        <v>2450</v>
      </c>
      <c r="S23">
        <v>10</v>
      </c>
      <c r="T23">
        <v>5350</v>
      </c>
      <c r="U23">
        <v>50</v>
      </c>
      <c r="V23">
        <v>1510</v>
      </c>
      <c r="W23">
        <v>3500</v>
      </c>
      <c r="X23">
        <v>13700</v>
      </c>
      <c r="Y23">
        <v>2070</v>
      </c>
      <c r="Z23">
        <v>5870</v>
      </c>
      <c r="AA23">
        <v>710</v>
      </c>
      <c r="AB23">
        <v>310</v>
      </c>
      <c r="AC23">
        <v>2650</v>
      </c>
      <c r="AD23">
        <v>190</v>
      </c>
      <c r="AE23">
        <v>880</v>
      </c>
      <c r="AI23" s="52" t="s">
        <v>305</v>
      </c>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row>
    <row r="24" spans="1:63" x14ac:dyDescent="0.2">
      <c r="A24" t="s">
        <v>273</v>
      </c>
      <c r="B24" t="s">
        <v>292</v>
      </c>
      <c r="C24">
        <v>549830</v>
      </c>
      <c r="D24">
        <v>450</v>
      </c>
      <c r="E24">
        <v>19790</v>
      </c>
      <c r="F24">
        <v>910</v>
      </c>
      <c r="G24">
        <v>640</v>
      </c>
      <c r="H24">
        <v>7690</v>
      </c>
      <c r="I24">
        <v>740</v>
      </c>
      <c r="J24">
        <v>4110</v>
      </c>
      <c r="K24">
        <v>36800</v>
      </c>
      <c r="L24">
        <v>32220</v>
      </c>
      <c r="M24">
        <v>11250</v>
      </c>
      <c r="N24">
        <v>7530</v>
      </c>
      <c r="O24">
        <v>140</v>
      </c>
      <c r="P24">
        <v>900</v>
      </c>
      <c r="Q24">
        <v>2540</v>
      </c>
      <c r="R24">
        <v>5920</v>
      </c>
      <c r="S24">
        <v>30</v>
      </c>
      <c r="T24">
        <v>29130</v>
      </c>
      <c r="U24">
        <v>470</v>
      </c>
      <c r="V24">
        <v>490</v>
      </c>
      <c r="W24">
        <v>5250</v>
      </c>
      <c r="X24">
        <v>137070</v>
      </c>
      <c r="Y24">
        <v>4400</v>
      </c>
      <c r="Z24">
        <v>240030</v>
      </c>
      <c r="AA24">
        <v>1540</v>
      </c>
      <c r="AB24">
        <v>1000</v>
      </c>
      <c r="AC24">
        <v>1590</v>
      </c>
      <c r="AD24">
        <v>1750</v>
      </c>
      <c r="AE24">
        <v>2990</v>
      </c>
      <c r="AJ24" s="71" t="s">
        <v>242</v>
      </c>
      <c r="AK24" s="71" t="s">
        <v>42</v>
      </c>
      <c r="AL24" s="71" t="s">
        <v>22</v>
      </c>
      <c r="AM24" s="71" t="s">
        <v>21</v>
      </c>
      <c r="AN24" s="71" t="s">
        <v>41</v>
      </c>
      <c r="AO24" s="71" t="s">
        <v>40</v>
      </c>
      <c r="AP24" s="71" t="s">
        <v>20</v>
      </c>
      <c r="AQ24" s="71" t="s">
        <v>39</v>
      </c>
      <c r="AR24" s="71" t="s">
        <v>38</v>
      </c>
      <c r="AS24" s="71" t="s">
        <v>37</v>
      </c>
      <c r="AT24" s="71" t="s">
        <v>36</v>
      </c>
      <c r="AU24" s="71" t="s">
        <v>19</v>
      </c>
      <c r="AV24" s="71" t="s">
        <v>35</v>
      </c>
      <c r="AW24" s="71" t="s">
        <v>18</v>
      </c>
      <c r="AX24" s="71" t="s">
        <v>17</v>
      </c>
      <c r="AY24" s="71" t="s">
        <v>16</v>
      </c>
      <c r="AZ24" s="71" t="s">
        <v>34</v>
      </c>
      <c r="BA24" s="71" t="s">
        <v>15</v>
      </c>
      <c r="BB24" s="71" t="s">
        <v>14</v>
      </c>
      <c r="BC24" s="71" t="s">
        <v>33</v>
      </c>
      <c r="BD24" s="71" t="s">
        <v>32</v>
      </c>
      <c r="BE24" s="71" t="s">
        <v>13</v>
      </c>
      <c r="BF24" s="71" t="s">
        <v>31</v>
      </c>
      <c r="BG24" s="71" t="s">
        <v>12</v>
      </c>
      <c r="BH24" s="71" t="s">
        <v>11</v>
      </c>
      <c r="BI24" s="71" t="s">
        <v>8</v>
      </c>
      <c r="BJ24" s="71" t="s">
        <v>30</v>
      </c>
      <c r="BK24" s="71" t="s">
        <v>29</v>
      </c>
    </row>
    <row r="25" spans="1:63" x14ac:dyDescent="0.2">
      <c r="A25" t="s">
        <v>273</v>
      </c>
      <c r="B25" t="s">
        <v>293</v>
      </c>
      <c r="C25">
        <v>115040</v>
      </c>
      <c r="D25">
        <v>1050</v>
      </c>
      <c r="E25">
        <v>330</v>
      </c>
      <c r="F25">
        <v>1000</v>
      </c>
      <c r="G25">
        <v>180</v>
      </c>
      <c r="H25">
        <v>3290</v>
      </c>
      <c r="I25">
        <v>290</v>
      </c>
      <c r="J25">
        <v>3570</v>
      </c>
      <c r="K25">
        <v>450</v>
      </c>
      <c r="L25">
        <v>2150</v>
      </c>
      <c r="M25">
        <v>23820</v>
      </c>
      <c r="N25">
        <v>310</v>
      </c>
      <c r="O25">
        <v>9560</v>
      </c>
      <c r="P25">
        <v>10</v>
      </c>
      <c r="Q25">
        <v>1040</v>
      </c>
      <c r="R25">
        <v>1500</v>
      </c>
      <c r="S25">
        <v>100</v>
      </c>
      <c r="T25">
        <v>1880</v>
      </c>
      <c r="U25">
        <v>10</v>
      </c>
      <c r="V25">
        <v>460</v>
      </c>
      <c r="W25">
        <v>5430</v>
      </c>
      <c r="X25">
        <v>52230</v>
      </c>
      <c r="Y25">
        <v>810</v>
      </c>
      <c r="Z25">
        <v>1250</v>
      </c>
      <c r="AA25">
        <v>680</v>
      </c>
      <c r="AB25">
        <v>250</v>
      </c>
      <c r="AC25">
        <v>880</v>
      </c>
      <c r="AD25">
        <v>1070</v>
      </c>
      <c r="AE25">
        <v>1750</v>
      </c>
      <c r="AI25" t="s">
        <v>291</v>
      </c>
      <c r="AJ25" s="71">
        <v>0.21295103694162887</v>
      </c>
      <c r="AK25" s="71">
        <v>0.38636363636363635</v>
      </c>
      <c r="AL25" s="71">
        <v>0.10073382254836558</v>
      </c>
      <c r="AM25" s="71">
        <v>0.16949152542372881</v>
      </c>
      <c r="AN25" s="71">
        <v>0.58241758241758246</v>
      </c>
      <c r="AO25" s="71">
        <v>0.37566909975669099</v>
      </c>
      <c r="AP25" s="71">
        <v>0.1793103448275862</v>
      </c>
      <c r="AQ25" s="71">
        <v>0.20217917675544794</v>
      </c>
      <c r="AR25" s="71">
        <v>0.21337579617834396</v>
      </c>
      <c r="AS25" s="71">
        <v>0.36457174638487205</v>
      </c>
      <c r="AT25" s="71">
        <v>0.12846214719071486</v>
      </c>
      <c r="AU25" s="71">
        <v>0.20319303338171263</v>
      </c>
      <c r="AV25" s="71">
        <v>0.77209202322081272</v>
      </c>
      <c r="AW25" s="71">
        <v>0.43478260869565216</v>
      </c>
      <c r="AX25" s="71">
        <v>0.11904761904761904</v>
      </c>
      <c r="AY25" s="71">
        <v>0.2862351868732908</v>
      </c>
      <c r="AZ25" s="71">
        <v>6.25E-2</v>
      </c>
      <c r="BA25" s="71">
        <v>0.25378346915017463</v>
      </c>
      <c r="BB25" s="71">
        <v>0.54285714285714282</v>
      </c>
      <c r="BC25" s="71">
        <v>0.55458515283842791</v>
      </c>
      <c r="BD25" s="71">
        <v>0.42715437073775575</v>
      </c>
      <c r="BE25" s="71">
        <v>8.2652637408279106E-2</v>
      </c>
      <c r="BF25" s="71">
        <v>0.52439024390243905</v>
      </c>
      <c r="BG25" s="71">
        <v>3.2010607065062979E-2</v>
      </c>
      <c r="BH25" s="71">
        <v>0.29721362229102166</v>
      </c>
      <c r="BI25" s="71">
        <v>0.15845070422535212</v>
      </c>
      <c r="BJ25" s="71">
        <v>0.40314136125654448</v>
      </c>
      <c r="BK25" s="71">
        <v>5.6886227544910177E-2</v>
      </c>
    </row>
    <row r="26" spans="1:63" x14ac:dyDescent="0.2">
      <c r="A26" t="s">
        <v>274</v>
      </c>
      <c r="B26" t="s">
        <v>266</v>
      </c>
      <c r="C26" t="s">
        <v>55</v>
      </c>
      <c r="D26" t="s">
        <v>55</v>
      </c>
      <c r="E26" t="s">
        <v>55</v>
      </c>
      <c r="F26" t="s">
        <v>55</v>
      </c>
      <c r="G26" t="s">
        <v>55</v>
      </c>
      <c r="H26" t="s">
        <v>55</v>
      </c>
      <c r="I26" t="s">
        <v>55</v>
      </c>
      <c r="J26" t="s">
        <v>55</v>
      </c>
      <c r="K26" t="s">
        <v>55</v>
      </c>
      <c r="L26" t="s">
        <v>55</v>
      </c>
      <c r="M26" t="s">
        <v>55</v>
      </c>
      <c r="N26" t="s">
        <v>55</v>
      </c>
      <c r="O26" t="s">
        <v>55</v>
      </c>
      <c r="P26" t="s">
        <v>55</v>
      </c>
      <c r="Q26" t="s">
        <v>55</v>
      </c>
      <c r="R26" t="s">
        <v>55</v>
      </c>
      <c r="S26" t="s">
        <v>55</v>
      </c>
      <c r="T26" t="s">
        <v>55</v>
      </c>
      <c r="U26" t="s">
        <v>55</v>
      </c>
      <c r="V26" t="s">
        <v>55</v>
      </c>
      <c r="W26" t="s">
        <v>55</v>
      </c>
      <c r="X26" t="s">
        <v>55</v>
      </c>
      <c r="Y26" t="s">
        <v>55</v>
      </c>
      <c r="Z26" t="s">
        <v>55</v>
      </c>
      <c r="AA26" t="s">
        <v>55</v>
      </c>
      <c r="AB26" t="s">
        <v>55</v>
      </c>
      <c r="AC26" t="s">
        <v>55</v>
      </c>
      <c r="AD26" t="s">
        <v>55</v>
      </c>
      <c r="AE26" t="s">
        <v>6</v>
      </c>
      <c r="AI26" t="s">
        <v>292</v>
      </c>
      <c r="AJ26" s="71">
        <v>0.57014056112448896</v>
      </c>
      <c r="AK26" s="71">
        <v>0.22272727272727272</v>
      </c>
      <c r="AL26" s="71">
        <v>0.77451634422948634</v>
      </c>
      <c r="AM26" s="71">
        <v>0.36440677966101692</v>
      </c>
      <c r="AN26" s="71">
        <v>0.31868131868131866</v>
      </c>
      <c r="AO26" s="71">
        <v>0.38004866180048663</v>
      </c>
      <c r="AP26" s="71">
        <v>0.45517241379310347</v>
      </c>
      <c r="AQ26" s="71">
        <v>0.35230024213075062</v>
      </c>
      <c r="AR26" s="71">
        <v>0.75716560509554143</v>
      </c>
      <c r="AS26" s="71">
        <v>0.6062291434927698</v>
      </c>
      <c r="AT26" s="71">
        <v>0.15431284621471908</v>
      </c>
      <c r="AU26" s="71">
        <v>0.72568940493468792</v>
      </c>
      <c r="AV26" s="71">
        <v>1.0750376263169211E-3</v>
      </c>
      <c r="AW26" s="71">
        <v>0.54347826086956519</v>
      </c>
      <c r="AX26" s="71">
        <v>0.6160714285714286</v>
      </c>
      <c r="AY26" s="71">
        <v>0.56335460346399269</v>
      </c>
      <c r="AZ26" s="71">
        <v>0.25</v>
      </c>
      <c r="BA26" s="71">
        <v>0.66977105161039974</v>
      </c>
      <c r="BB26" s="71">
        <v>0.42857142857142855</v>
      </c>
      <c r="BC26" s="71">
        <v>0.22270742358078602</v>
      </c>
      <c r="BD26" s="71">
        <v>0.30750154990700557</v>
      </c>
      <c r="BE26" s="71">
        <v>0.59068254188010527</v>
      </c>
      <c r="BF26" s="71">
        <v>0.31910569105691056</v>
      </c>
      <c r="BG26" s="71">
        <v>0.95870821100483006</v>
      </c>
      <c r="BH26" s="71">
        <v>0.4086687306501548</v>
      </c>
      <c r="BI26" s="71">
        <v>0.71478873239436624</v>
      </c>
      <c r="BJ26" s="71">
        <v>0.49214659685863876</v>
      </c>
      <c r="BK26" s="71">
        <v>0.57185628742514971</v>
      </c>
    </row>
    <row r="27" spans="1:63" x14ac:dyDescent="0.2">
      <c r="A27" t="s">
        <v>274</v>
      </c>
      <c r="B27" t="s">
        <v>291</v>
      </c>
      <c r="C27" t="s">
        <v>55</v>
      </c>
      <c r="D27" t="s">
        <v>55</v>
      </c>
      <c r="E27" t="s">
        <v>55</v>
      </c>
      <c r="F27" t="s">
        <v>55</v>
      </c>
      <c r="G27" t="s">
        <v>55</v>
      </c>
      <c r="H27" t="s">
        <v>55</v>
      </c>
      <c r="I27" t="s">
        <v>55</v>
      </c>
      <c r="J27" t="s">
        <v>55</v>
      </c>
      <c r="K27" t="s">
        <v>55</v>
      </c>
      <c r="L27" t="s">
        <v>55</v>
      </c>
      <c r="M27" t="s">
        <v>55</v>
      </c>
      <c r="N27" t="s">
        <v>55</v>
      </c>
      <c r="O27" t="s">
        <v>55</v>
      </c>
      <c r="P27" t="s">
        <v>55</v>
      </c>
      <c r="Q27" t="s">
        <v>55</v>
      </c>
      <c r="R27" t="s">
        <v>55</v>
      </c>
      <c r="S27" t="s">
        <v>55</v>
      </c>
      <c r="T27" t="s">
        <v>55</v>
      </c>
      <c r="U27" t="s">
        <v>55</v>
      </c>
      <c r="V27" t="s">
        <v>55</v>
      </c>
      <c r="W27" t="s">
        <v>55</v>
      </c>
      <c r="X27" t="s">
        <v>55</v>
      </c>
      <c r="Y27" t="s">
        <v>55</v>
      </c>
      <c r="Z27" t="s">
        <v>55</v>
      </c>
      <c r="AA27" t="s">
        <v>55</v>
      </c>
      <c r="AB27" t="s">
        <v>55</v>
      </c>
      <c r="AC27" t="s">
        <v>55</v>
      </c>
      <c r="AD27" t="s">
        <v>55</v>
      </c>
      <c r="AE27" t="s">
        <v>6</v>
      </c>
      <c r="AI27" t="s">
        <v>293</v>
      </c>
      <c r="AJ27" s="71">
        <v>0.21688973511788096</v>
      </c>
      <c r="AK27" s="71">
        <v>0.39545454545454545</v>
      </c>
      <c r="AL27" s="71">
        <v>0.12608405603735823</v>
      </c>
      <c r="AM27" s="71">
        <v>0.46610169491525422</v>
      </c>
      <c r="AN27" s="71">
        <v>8.7912087912087919E-2</v>
      </c>
      <c r="AO27" s="71">
        <v>0.24379562043795622</v>
      </c>
      <c r="AP27" s="71">
        <v>0.3724137931034483</v>
      </c>
      <c r="AQ27" s="71">
        <v>0.44430992736077479</v>
      </c>
      <c r="AR27" s="71">
        <v>2.9060509554140128E-2</v>
      </c>
      <c r="AS27" s="71">
        <v>2.8921023359288096E-2</v>
      </c>
      <c r="AT27" s="71">
        <v>0.71722500659456612</v>
      </c>
      <c r="AU27" s="71">
        <v>7.2568940493468792E-2</v>
      </c>
      <c r="AV27" s="71">
        <v>0.22704794667813374</v>
      </c>
      <c r="AW27" s="71">
        <v>2.1739130434782608E-2</v>
      </c>
      <c r="AX27" s="71">
        <v>0.26488095238095238</v>
      </c>
      <c r="AY27" s="71">
        <v>0.15041020966271651</v>
      </c>
      <c r="AZ27" s="71">
        <v>0.6875</v>
      </c>
      <c r="BA27" s="71">
        <v>7.6445479239425684E-2</v>
      </c>
      <c r="BB27" s="71">
        <v>0</v>
      </c>
      <c r="BC27" s="71">
        <v>0.22707423580786026</v>
      </c>
      <c r="BD27" s="71">
        <v>0.26596404215747055</v>
      </c>
      <c r="BE27" s="71">
        <v>0.32652637408279106</v>
      </c>
      <c r="BF27" s="71">
        <v>0.1524390243902439</v>
      </c>
      <c r="BG27" s="71">
        <v>9.2811819301070169E-3</v>
      </c>
      <c r="BH27" s="71">
        <v>0.29411764705882354</v>
      </c>
      <c r="BI27" s="71">
        <v>0.12323943661971831</v>
      </c>
      <c r="BJ27" s="71">
        <v>0.10471204188481675</v>
      </c>
      <c r="BK27" s="71">
        <v>0.37425149700598803</v>
      </c>
    </row>
    <row r="28" spans="1:63" x14ac:dyDescent="0.2">
      <c r="A28" t="s">
        <v>274</v>
      </c>
      <c r="B28" t="s">
        <v>292</v>
      </c>
      <c r="C28" t="s">
        <v>55</v>
      </c>
      <c r="D28" t="s">
        <v>55</v>
      </c>
      <c r="E28" t="s">
        <v>55</v>
      </c>
      <c r="F28" t="s">
        <v>55</v>
      </c>
      <c r="G28" t="s">
        <v>55</v>
      </c>
      <c r="H28" t="s">
        <v>55</v>
      </c>
      <c r="I28" t="s">
        <v>55</v>
      </c>
      <c r="J28" t="s">
        <v>55</v>
      </c>
      <c r="K28" t="s">
        <v>55</v>
      </c>
      <c r="L28" t="s">
        <v>55</v>
      </c>
      <c r="M28" t="s">
        <v>55</v>
      </c>
      <c r="N28" t="s">
        <v>55</v>
      </c>
      <c r="O28" t="s">
        <v>55</v>
      </c>
      <c r="P28" t="s">
        <v>55</v>
      </c>
      <c r="Q28" t="s">
        <v>55</v>
      </c>
      <c r="R28" t="s">
        <v>55</v>
      </c>
      <c r="S28" t="s">
        <v>55</v>
      </c>
      <c r="T28" t="s">
        <v>55</v>
      </c>
      <c r="U28" t="s">
        <v>55</v>
      </c>
      <c r="V28" t="s">
        <v>55</v>
      </c>
      <c r="W28" t="s">
        <v>55</v>
      </c>
      <c r="X28" t="s">
        <v>55</v>
      </c>
      <c r="Y28" t="s">
        <v>55</v>
      </c>
      <c r="Z28" t="s">
        <v>55</v>
      </c>
      <c r="AA28" t="s">
        <v>55</v>
      </c>
      <c r="AB28" t="s">
        <v>55</v>
      </c>
      <c r="AC28" t="s">
        <v>55</v>
      </c>
      <c r="AD28" t="s">
        <v>55</v>
      </c>
      <c r="AE28" t="s">
        <v>6</v>
      </c>
      <c r="AI28" s="52" t="s">
        <v>306</v>
      </c>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row>
    <row r="29" spans="1:63" x14ac:dyDescent="0.2">
      <c r="A29" t="s">
        <v>274</v>
      </c>
      <c r="B29" t="s">
        <v>293</v>
      </c>
      <c r="C29" t="s">
        <v>55</v>
      </c>
      <c r="D29" t="s">
        <v>55</v>
      </c>
      <c r="E29" t="s">
        <v>55</v>
      </c>
      <c r="F29" t="s">
        <v>55</v>
      </c>
      <c r="G29" t="s">
        <v>55</v>
      </c>
      <c r="H29" t="s">
        <v>55</v>
      </c>
      <c r="I29" t="s">
        <v>55</v>
      </c>
      <c r="J29" t="s">
        <v>55</v>
      </c>
      <c r="K29" t="s">
        <v>55</v>
      </c>
      <c r="L29" t="s">
        <v>55</v>
      </c>
      <c r="M29" t="s">
        <v>55</v>
      </c>
      <c r="N29" t="s">
        <v>55</v>
      </c>
      <c r="O29" t="s">
        <v>55</v>
      </c>
      <c r="P29" t="s">
        <v>55</v>
      </c>
      <c r="Q29" t="s">
        <v>55</v>
      </c>
      <c r="R29" t="s">
        <v>55</v>
      </c>
      <c r="S29" t="s">
        <v>55</v>
      </c>
      <c r="T29" t="s">
        <v>55</v>
      </c>
      <c r="U29" t="s">
        <v>55</v>
      </c>
      <c r="V29" t="s">
        <v>55</v>
      </c>
      <c r="W29" t="s">
        <v>55</v>
      </c>
      <c r="X29" t="s">
        <v>55</v>
      </c>
      <c r="Y29" t="s">
        <v>55</v>
      </c>
      <c r="Z29" t="s">
        <v>55</v>
      </c>
      <c r="AA29" t="s">
        <v>55</v>
      </c>
      <c r="AB29" t="s">
        <v>55</v>
      </c>
      <c r="AC29" t="s">
        <v>55</v>
      </c>
      <c r="AD29" t="s">
        <v>55</v>
      </c>
      <c r="AE29" t="s">
        <v>6</v>
      </c>
      <c r="AJ29" s="71" t="s">
        <v>242</v>
      </c>
      <c r="AK29" s="71" t="s">
        <v>42</v>
      </c>
      <c r="AL29" s="71" t="s">
        <v>22</v>
      </c>
      <c r="AM29" s="71" t="s">
        <v>21</v>
      </c>
      <c r="AN29" s="71" t="s">
        <v>41</v>
      </c>
      <c r="AO29" s="71" t="s">
        <v>40</v>
      </c>
      <c r="AP29" s="71" t="s">
        <v>20</v>
      </c>
      <c r="AQ29" s="71" t="s">
        <v>39</v>
      </c>
      <c r="AR29" s="71" t="s">
        <v>38</v>
      </c>
      <c r="AS29" s="71" t="s">
        <v>37</v>
      </c>
      <c r="AT29" s="71" t="s">
        <v>36</v>
      </c>
      <c r="AU29" s="71" t="s">
        <v>19</v>
      </c>
      <c r="AV29" s="71" t="s">
        <v>35</v>
      </c>
      <c r="AW29" s="71" t="s">
        <v>18</v>
      </c>
      <c r="AX29" s="71" t="s">
        <v>17</v>
      </c>
      <c r="AY29" s="71" t="s">
        <v>16</v>
      </c>
      <c r="AZ29" s="71" t="s">
        <v>34</v>
      </c>
      <c r="BA29" s="71" t="s">
        <v>15</v>
      </c>
      <c r="BB29" s="71" t="s">
        <v>14</v>
      </c>
      <c r="BC29" s="71" t="s">
        <v>33</v>
      </c>
      <c r="BD29" s="71" t="s">
        <v>32</v>
      </c>
      <c r="BE29" s="71" t="s">
        <v>13</v>
      </c>
      <c r="BF29" s="71" t="s">
        <v>31</v>
      </c>
      <c r="BG29" s="71" t="s">
        <v>12</v>
      </c>
      <c r="BH29" s="71" t="s">
        <v>11</v>
      </c>
      <c r="BI29" s="71" t="s">
        <v>8</v>
      </c>
      <c r="BJ29" s="71" t="s">
        <v>30</v>
      </c>
      <c r="BK29" s="71" t="s">
        <v>29</v>
      </c>
    </row>
    <row r="30" spans="1:63" x14ac:dyDescent="0.2">
      <c r="AI30" t="s">
        <v>291</v>
      </c>
      <c r="AJ30" s="71">
        <v>0.20600715608536957</v>
      </c>
      <c r="AK30" s="71">
        <v>0.38400000000000001</v>
      </c>
      <c r="AL30" s="71">
        <v>8.4566596194503171E-2</v>
      </c>
      <c r="AM30" s="71">
        <v>0.15867158671586715</v>
      </c>
      <c r="AN30" s="71">
        <v>0.5714285714285714</v>
      </c>
      <c r="AO30" s="71">
        <v>0.3880670611439842</v>
      </c>
      <c r="AP30" s="71">
        <v>0.15830115830115829</v>
      </c>
      <c r="AQ30" s="71">
        <v>0.2054176072234763</v>
      </c>
      <c r="AR30" s="71">
        <v>0.18986676016830295</v>
      </c>
      <c r="AS30" s="71">
        <v>0.35252774352651051</v>
      </c>
      <c r="AT30" s="71">
        <v>0.11415332771693344</v>
      </c>
      <c r="AU30" s="71">
        <v>0.16242937853107345</v>
      </c>
      <c r="AV30" s="71">
        <v>0.81505494505494502</v>
      </c>
      <c r="AW30" s="71">
        <v>0.35964912280701755</v>
      </c>
      <c r="AX30" s="71">
        <v>0.13063063063063063</v>
      </c>
      <c r="AY30" s="71">
        <v>0.28370330265295074</v>
      </c>
      <c r="AZ30" s="71">
        <v>0.1</v>
      </c>
      <c r="BA30" s="71">
        <v>0.24470631559565459</v>
      </c>
      <c r="BB30" s="71">
        <v>0.43939393939393939</v>
      </c>
      <c r="BC30" s="71">
        <v>0.57644628099173556</v>
      </c>
      <c r="BD30" s="71">
        <v>0.38885112168592795</v>
      </c>
      <c r="BE30" s="71">
        <v>8.5287548855388057E-2</v>
      </c>
      <c r="BF30" s="71">
        <v>0.53994490358126723</v>
      </c>
      <c r="BG30" s="71">
        <v>3.1619002785296772E-2</v>
      </c>
      <c r="BH30" s="71">
        <v>0.32863849765258218</v>
      </c>
      <c r="BI30" s="71">
        <v>0.1540041067761807</v>
      </c>
      <c r="BJ30" s="71">
        <v>0.33561643835616439</v>
      </c>
      <c r="BK30" s="71">
        <v>6.1320754716981132E-2</v>
      </c>
    </row>
    <row r="31" spans="1:63" x14ac:dyDescent="0.2">
      <c r="B31" s="120" t="s">
        <v>300</v>
      </c>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I31" t="s">
        <v>292</v>
      </c>
      <c r="AJ31" s="71">
        <v>0.60258554039232604</v>
      </c>
      <c r="AK31" s="71">
        <v>0.248</v>
      </c>
      <c r="AL31" s="71">
        <v>0.80021141649048622</v>
      </c>
      <c r="AM31" s="71">
        <v>0.34686346863468637</v>
      </c>
      <c r="AN31" s="71">
        <v>0.31168831168831168</v>
      </c>
      <c r="AO31" s="71">
        <v>0.38264299802761342</v>
      </c>
      <c r="AP31" s="71">
        <v>0.51737451737451734</v>
      </c>
      <c r="AQ31" s="71">
        <v>0.34593679458239279</v>
      </c>
      <c r="AR31" s="71">
        <v>0.78751753155680226</v>
      </c>
      <c r="AS31" s="71">
        <v>0.60345252774352653</v>
      </c>
      <c r="AT31" s="71">
        <v>0.17424880651502386</v>
      </c>
      <c r="AU31" s="71">
        <v>0.78672316384180796</v>
      </c>
      <c r="AV31" s="71">
        <v>1.2087912087912088E-3</v>
      </c>
      <c r="AW31" s="71">
        <v>0.63157894736842102</v>
      </c>
      <c r="AX31" s="71">
        <v>0.5930930930930931</v>
      </c>
      <c r="AY31" s="71">
        <v>0.56199242014076878</v>
      </c>
      <c r="AZ31" s="71">
        <v>0.23333333333333334</v>
      </c>
      <c r="BA31" s="71">
        <v>0.68182655127969072</v>
      </c>
      <c r="BB31" s="71">
        <v>0.53030303030303028</v>
      </c>
      <c r="BC31" s="71">
        <v>0.20041322314049587</v>
      </c>
      <c r="BD31" s="71">
        <v>0.3361658735554045</v>
      </c>
      <c r="BE31" s="71">
        <v>0.61481016192071469</v>
      </c>
      <c r="BF31" s="71">
        <v>0.32139577594123048</v>
      </c>
      <c r="BG31" s="71">
        <v>0.96139814052018358</v>
      </c>
      <c r="BH31" s="71">
        <v>0.38184663536776214</v>
      </c>
      <c r="BI31" s="71">
        <v>0.72073921971252564</v>
      </c>
      <c r="BJ31" s="71">
        <v>0.5273972602739726</v>
      </c>
      <c r="BK31" s="71">
        <v>0.5691823899371069</v>
      </c>
    </row>
    <row r="32" spans="1:63" x14ac:dyDescent="0.2">
      <c r="C32" t="str">
        <f>C12</f>
        <v>European Union (EU6-1958, EU9-1973, EU10-1981, EU12-1986, EU15-1995, EU25-2004, EU27-2007, EU28-2013, EU27-2020)</v>
      </c>
      <c r="D32" t="str">
        <f t="shared" ref="D32:AE32" si="0">D12</f>
        <v>Belgium</v>
      </c>
      <c r="E32" t="str">
        <f t="shared" si="0"/>
        <v>Bulgaria</v>
      </c>
      <c r="F32" t="str">
        <f t="shared" si="0"/>
        <v>Czechia</v>
      </c>
      <c r="G32" t="str">
        <f t="shared" si="0"/>
        <v>Denmark</v>
      </c>
      <c r="H32" t="str">
        <f t="shared" si="0"/>
        <v>Germany</v>
      </c>
      <c r="I32" t="str">
        <f t="shared" si="0"/>
        <v>Estonia</v>
      </c>
      <c r="J32" t="str">
        <f t="shared" si="0"/>
        <v>Ireland</v>
      </c>
      <c r="K32" t="str">
        <f t="shared" si="0"/>
        <v>Greece</v>
      </c>
      <c r="L32" t="str">
        <f t="shared" si="0"/>
        <v>Spain</v>
      </c>
      <c r="M32" t="str">
        <f t="shared" si="0"/>
        <v>France</v>
      </c>
      <c r="N32" t="str">
        <f t="shared" si="0"/>
        <v>Croatia</v>
      </c>
      <c r="O32" t="str">
        <f t="shared" si="0"/>
        <v>Italy</v>
      </c>
      <c r="P32" t="str">
        <f t="shared" si="0"/>
        <v>Cyprus</v>
      </c>
      <c r="Q32" t="str">
        <f t="shared" si="0"/>
        <v>Latvia</v>
      </c>
      <c r="R32" t="str">
        <f t="shared" si="0"/>
        <v>Lithuania</v>
      </c>
      <c r="S32" t="str">
        <f t="shared" si="0"/>
        <v>Luxembourg</v>
      </c>
      <c r="T32" t="str">
        <f t="shared" si="0"/>
        <v>Hungary</v>
      </c>
      <c r="U32" t="str">
        <f t="shared" si="0"/>
        <v>Malta</v>
      </c>
      <c r="V32" t="str">
        <f t="shared" si="0"/>
        <v>Netherlands</v>
      </c>
      <c r="W32" t="str">
        <f t="shared" si="0"/>
        <v>Austria</v>
      </c>
      <c r="X32" t="str">
        <f t="shared" si="0"/>
        <v>Poland</v>
      </c>
      <c r="Y32" t="str">
        <f t="shared" si="0"/>
        <v>Portugal</v>
      </c>
      <c r="Z32" t="str">
        <f t="shared" si="0"/>
        <v>Romania</v>
      </c>
      <c r="AA32" t="str">
        <f t="shared" si="0"/>
        <v>Slovenia</v>
      </c>
      <c r="AB32" t="str">
        <f t="shared" si="0"/>
        <v>Slovakia</v>
      </c>
      <c r="AC32" t="str">
        <f t="shared" si="0"/>
        <v>Finland</v>
      </c>
      <c r="AD32" t="str">
        <f t="shared" si="0"/>
        <v>Sweden</v>
      </c>
      <c r="AE32" t="str">
        <f t="shared" si="0"/>
        <v>United Kingdom</v>
      </c>
      <c r="AI32" t="s">
        <v>293</v>
      </c>
      <c r="AJ32" s="71">
        <v>0.19137134329431649</v>
      </c>
      <c r="AK32" s="71">
        <v>0.36799999999999999</v>
      </c>
      <c r="AL32" s="71">
        <v>0.11592670894996476</v>
      </c>
      <c r="AM32" s="71">
        <v>0.4907749077490775</v>
      </c>
      <c r="AN32" s="71">
        <v>0.10822510822510822</v>
      </c>
      <c r="AO32" s="71">
        <v>0.22879684418145957</v>
      </c>
      <c r="AP32" s="71">
        <v>0.3281853281853282</v>
      </c>
      <c r="AQ32" s="71">
        <v>0.44864559819413091</v>
      </c>
      <c r="AR32" s="71">
        <v>2.244039270687237E-2</v>
      </c>
      <c r="AS32" s="71">
        <v>4.3773119605425403E-2</v>
      </c>
      <c r="AT32" s="71">
        <v>0.71159786576804274</v>
      </c>
      <c r="AU32" s="71">
        <v>5.1553672316384178E-2</v>
      </c>
      <c r="AV32" s="71">
        <v>0.1835164835164835</v>
      </c>
      <c r="AW32" s="71">
        <v>1.7543859649122806E-2</v>
      </c>
      <c r="AX32" s="71">
        <v>0.27777777777777779</v>
      </c>
      <c r="AY32" s="71">
        <v>0.15430427720628045</v>
      </c>
      <c r="AZ32" s="71">
        <v>0.66666666666666663</v>
      </c>
      <c r="BA32" s="71">
        <v>7.3467133124654763E-2</v>
      </c>
      <c r="BB32" s="71">
        <v>1.5151515151515152E-2</v>
      </c>
      <c r="BC32" s="71">
        <v>0.22520661157024793</v>
      </c>
      <c r="BD32" s="71">
        <v>0.27532290958531613</v>
      </c>
      <c r="BE32" s="71">
        <v>0.29983249581239529</v>
      </c>
      <c r="BF32" s="71">
        <v>0.13682277318640956</v>
      </c>
      <c r="BG32" s="71">
        <v>6.9436271625279511E-3</v>
      </c>
      <c r="BH32" s="71">
        <v>0.28951486697965573</v>
      </c>
      <c r="BI32" s="71">
        <v>0.12320328542094455</v>
      </c>
      <c r="BJ32" s="71">
        <v>0.13698630136986301</v>
      </c>
      <c r="BK32" s="71">
        <v>0.36949685534591192</v>
      </c>
    </row>
    <row r="33" spans="1:63" x14ac:dyDescent="0.2">
      <c r="B33" t="s">
        <v>291</v>
      </c>
      <c r="C33">
        <f>SUM(C19,C23)/SUM(C$18,C$22)</f>
        <v>0.17561062182487744</v>
      </c>
      <c r="D33">
        <f t="shared" ref="D33:AD35" si="1">SUM(D19,D23)/SUM(D$18,D$22)</f>
        <v>0.21951219512195122</v>
      </c>
      <c r="E33">
        <f t="shared" si="1"/>
        <v>4.1895066562255286E-2</v>
      </c>
      <c r="F33">
        <f t="shared" si="1"/>
        <v>0.20973782771535582</v>
      </c>
      <c r="G33">
        <f t="shared" si="1"/>
        <v>0.56632653061224492</v>
      </c>
      <c r="H33">
        <f t="shared" si="1"/>
        <v>0.43964302489431656</v>
      </c>
      <c r="I33">
        <f t="shared" si="1"/>
        <v>0.12592592592592591</v>
      </c>
      <c r="J33">
        <f t="shared" si="1"/>
        <v>0.1111111111111111</v>
      </c>
      <c r="K33">
        <f t="shared" si="1"/>
        <v>0.15962534874451972</v>
      </c>
      <c r="L33">
        <f t="shared" si="1"/>
        <v>0.2943739344572836</v>
      </c>
      <c r="M33">
        <f t="shared" si="1"/>
        <v>0.1419698314108252</v>
      </c>
      <c r="N33">
        <f t="shared" si="1"/>
        <v>8.3246618106139439E-2</v>
      </c>
      <c r="O33">
        <f t="shared" si="1"/>
        <v>0.8600657654366094</v>
      </c>
      <c r="P33">
        <f t="shared" si="1"/>
        <v>4.9019607843137254E-2</v>
      </c>
      <c r="Q33">
        <f t="shared" si="1"/>
        <v>0.11674008810572688</v>
      </c>
      <c r="R33">
        <f t="shared" si="1"/>
        <v>0.25341296928327645</v>
      </c>
      <c r="S33">
        <f t="shared" si="1"/>
        <v>0.125</v>
      </c>
      <c r="T33">
        <f t="shared" si="1"/>
        <v>0.14793635007458975</v>
      </c>
      <c r="U33">
        <f t="shared" si="1"/>
        <v>0.10169491525423729</v>
      </c>
      <c r="V33">
        <f t="shared" si="1"/>
        <v>0.6130268199233716</v>
      </c>
      <c r="W33">
        <f t="shared" si="1"/>
        <v>0.24643078833022966</v>
      </c>
      <c r="X33">
        <f t="shared" si="1"/>
        <v>6.6883292715949089E-2</v>
      </c>
      <c r="Y33">
        <f t="shared" si="1"/>
        <v>0.2786259541984733</v>
      </c>
      <c r="Z33">
        <f t="shared" si="1"/>
        <v>2.3998003137926115E-2</v>
      </c>
      <c r="AA33">
        <f t="shared" si="1"/>
        <v>0.23839009287925697</v>
      </c>
      <c r="AB33">
        <f t="shared" si="1"/>
        <v>0.20231213872832371</v>
      </c>
      <c r="AC33">
        <f t="shared" si="1"/>
        <v>0.51648351648351654</v>
      </c>
      <c r="AD33">
        <f t="shared" si="1"/>
        <v>6.4615384615384616E-2</v>
      </c>
      <c r="AE33">
        <f>SUM(AE19,AE23)/SUM(AE$18,AE$22)</f>
        <v>0.14634146341463414</v>
      </c>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row>
    <row r="34" spans="1:63" x14ac:dyDescent="0.2">
      <c r="B34" t="s">
        <v>292</v>
      </c>
      <c r="C34">
        <f t="shared" ref="C34:R35" si="2">SUM(C20,C24)/SUM(C$18,C$22)</f>
        <v>0.68381879894402908</v>
      </c>
      <c r="D34">
        <f t="shared" si="2"/>
        <v>0.23414634146341465</v>
      </c>
      <c r="E34">
        <f t="shared" si="2"/>
        <v>0.94322631166797177</v>
      </c>
      <c r="F34">
        <f t="shared" si="2"/>
        <v>0.37827715355805241</v>
      </c>
      <c r="G34">
        <f t="shared" si="2"/>
        <v>0.33673469387755101</v>
      </c>
      <c r="H34">
        <f t="shared" si="2"/>
        <v>0.39783936120244245</v>
      </c>
      <c r="I34">
        <f t="shared" si="2"/>
        <v>0.62222222222222223</v>
      </c>
      <c r="J34">
        <f t="shared" si="2"/>
        <v>0.48465608465608467</v>
      </c>
      <c r="K34">
        <f t="shared" si="2"/>
        <v>0.8300119569549621</v>
      </c>
      <c r="L34">
        <f t="shared" si="2"/>
        <v>0.66357264633453306</v>
      </c>
      <c r="M34">
        <f t="shared" si="2"/>
        <v>0.27883762200532386</v>
      </c>
      <c r="N34">
        <f t="shared" si="2"/>
        <v>0.88241415192507799</v>
      </c>
      <c r="O34">
        <f t="shared" si="2"/>
        <v>2.1921812203142127E-3</v>
      </c>
      <c r="P34">
        <f t="shared" si="2"/>
        <v>0.93137254901960786</v>
      </c>
      <c r="Q34">
        <f t="shared" si="2"/>
        <v>0.63656387665198233</v>
      </c>
      <c r="R34">
        <f t="shared" si="2"/>
        <v>0.59641638225255977</v>
      </c>
      <c r="S34">
        <f t="shared" si="1"/>
        <v>0.1875</v>
      </c>
      <c r="T34">
        <f t="shared" si="1"/>
        <v>0.80258577821979116</v>
      </c>
      <c r="U34">
        <f t="shared" si="1"/>
        <v>0.88135593220338981</v>
      </c>
      <c r="V34">
        <f t="shared" si="1"/>
        <v>0.20306513409961685</v>
      </c>
      <c r="W34">
        <f t="shared" si="1"/>
        <v>0.36685288640595903</v>
      </c>
      <c r="X34">
        <f t="shared" si="1"/>
        <v>0.67564762162650061</v>
      </c>
      <c r="Y34">
        <f t="shared" si="1"/>
        <v>0.61195928753180662</v>
      </c>
      <c r="Z34">
        <f t="shared" si="1"/>
        <v>0.97086720867208676</v>
      </c>
      <c r="AA34">
        <f t="shared" si="1"/>
        <v>0.5356037151702786</v>
      </c>
      <c r="AB34">
        <f t="shared" si="1"/>
        <v>0.64739884393063585</v>
      </c>
      <c r="AC34">
        <f t="shared" si="1"/>
        <v>0.32234432234432236</v>
      </c>
      <c r="AD34">
        <f t="shared" si="1"/>
        <v>0.59076923076923082</v>
      </c>
      <c r="AE34">
        <f>SUM(AE20,AE24)/SUM(AE$18,AE$22)</f>
        <v>0.53658536585365857</v>
      </c>
      <c r="AI34" s="87" t="s">
        <v>303</v>
      </c>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row>
    <row r="35" spans="1:63" x14ac:dyDescent="0.2">
      <c r="B35" t="s">
        <v>293</v>
      </c>
      <c r="C35">
        <f t="shared" si="2"/>
        <v>0.14057057923109345</v>
      </c>
      <c r="D35">
        <f t="shared" si="1"/>
        <v>0.551219512195122</v>
      </c>
      <c r="E35">
        <f t="shared" si="1"/>
        <v>1.5270164447924823E-2</v>
      </c>
      <c r="F35">
        <f t="shared" si="1"/>
        <v>0.4157303370786517</v>
      </c>
      <c r="G35">
        <f t="shared" si="1"/>
        <v>9.1836734693877556E-2</v>
      </c>
      <c r="H35">
        <f t="shared" si="1"/>
        <v>0.16204790981681541</v>
      </c>
      <c r="I35">
        <f t="shared" si="1"/>
        <v>0.25185185185185183</v>
      </c>
      <c r="J35">
        <f t="shared" si="1"/>
        <v>0.40423280423280422</v>
      </c>
      <c r="K35">
        <f t="shared" si="1"/>
        <v>1.0561976883220407E-2</v>
      </c>
      <c r="L35">
        <f t="shared" si="1"/>
        <v>4.2053419208183368E-2</v>
      </c>
      <c r="M35">
        <f t="shared" si="1"/>
        <v>0.57919254658385089</v>
      </c>
      <c r="N35">
        <f t="shared" si="1"/>
        <v>3.3298647242455778E-2</v>
      </c>
      <c r="O35">
        <f t="shared" si="1"/>
        <v>0.13774205334307635</v>
      </c>
      <c r="P35">
        <f t="shared" si="1"/>
        <v>9.8039215686274508E-3</v>
      </c>
      <c r="Q35">
        <f t="shared" si="1"/>
        <v>0.24669603524229075</v>
      </c>
      <c r="R35">
        <f t="shared" si="1"/>
        <v>0.14846416382252559</v>
      </c>
      <c r="S35">
        <f t="shared" si="1"/>
        <v>0.6875</v>
      </c>
      <c r="T35">
        <f t="shared" si="1"/>
        <v>4.9477871705619098E-2</v>
      </c>
      <c r="U35">
        <f t="shared" si="1"/>
        <v>1.6949152542372881E-2</v>
      </c>
      <c r="V35">
        <f t="shared" si="1"/>
        <v>0.18390804597701149</v>
      </c>
      <c r="W35">
        <f t="shared" si="1"/>
        <v>0.38795779019242704</v>
      </c>
      <c r="X35">
        <f t="shared" si="1"/>
        <v>0.25746908565755033</v>
      </c>
      <c r="Y35">
        <f t="shared" si="1"/>
        <v>0.10941475826972011</v>
      </c>
      <c r="Z35">
        <f t="shared" si="1"/>
        <v>5.1347881899871627E-3</v>
      </c>
      <c r="AA35">
        <f t="shared" si="1"/>
        <v>0.2260061919504644</v>
      </c>
      <c r="AB35">
        <f t="shared" si="1"/>
        <v>0.15028901734104047</v>
      </c>
      <c r="AC35">
        <f t="shared" si="1"/>
        <v>0.16117216117216118</v>
      </c>
      <c r="AD35">
        <f t="shared" si="1"/>
        <v>0.34153846153846151</v>
      </c>
      <c r="AE35">
        <f>SUM(AE21,AE25)/SUM(AE$18,AE$22)</f>
        <v>0.31707317073170732</v>
      </c>
      <c r="AJ35" s="71" t="s">
        <v>242</v>
      </c>
      <c r="AK35" s="71" t="s">
        <v>42</v>
      </c>
      <c r="AL35" s="71" t="s">
        <v>22</v>
      </c>
      <c r="AM35" s="71" t="s">
        <v>21</v>
      </c>
      <c r="AN35" s="71" t="s">
        <v>41</v>
      </c>
      <c r="AO35" s="71" t="s">
        <v>40</v>
      </c>
      <c r="AP35" s="71" t="s">
        <v>20</v>
      </c>
      <c r="AQ35" s="71" t="s">
        <v>39</v>
      </c>
      <c r="AR35" s="71" t="s">
        <v>38</v>
      </c>
      <c r="AS35" s="71" t="s">
        <v>37</v>
      </c>
      <c r="AT35" s="71" t="s">
        <v>36</v>
      </c>
      <c r="AU35" s="71" t="s">
        <v>19</v>
      </c>
      <c r="AV35" s="71" t="s">
        <v>35</v>
      </c>
      <c r="AW35" s="71" t="s">
        <v>18</v>
      </c>
      <c r="AX35" s="71" t="s">
        <v>17</v>
      </c>
      <c r="AY35" s="71" t="s">
        <v>16</v>
      </c>
      <c r="AZ35" s="71" t="s">
        <v>34</v>
      </c>
      <c r="BA35" s="71" t="s">
        <v>15</v>
      </c>
      <c r="BB35" s="71" t="s">
        <v>14</v>
      </c>
      <c r="BC35" s="71" t="s">
        <v>33</v>
      </c>
      <c r="BD35" s="71" t="s">
        <v>32</v>
      </c>
      <c r="BE35" s="71" t="s">
        <v>13</v>
      </c>
      <c r="BF35" s="71" t="s">
        <v>31</v>
      </c>
      <c r="BG35" s="71" t="s">
        <v>12</v>
      </c>
      <c r="BH35" s="71" t="s">
        <v>11</v>
      </c>
      <c r="BI35" s="71" t="s">
        <v>8</v>
      </c>
      <c r="BJ35" s="71" t="s">
        <v>30</v>
      </c>
      <c r="BK35" s="71" t="s">
        <v>29</v>
      </c>
    </row>
    <row r="36" spans="1:63" x14ac:dyDescent="0.2">
      <c r="AI36" t="s">
        <v>291</v>
      </c>
      <c r="AJ36" s="71">
        <v>0.19788375963857469</v>
      </c>
      <c r="AK36" s="71">
        <v>0.37444933920704848</v>
      </c>
      <c r="AL36" s="71">
        <v>0.16317991631799164</v>
      </c>
      <c r="AM36" s="71">
        <v>0.20350877192982456</v>
      </c>
      <c r="AN36" s="71">
        <v>0.51412429378531077</v>
      </c>
      <c r="AO36" s="71">
        <v>0.40729635182408797</v>
      </c>
      <c r="AP36" s="71">
        <v>0.21186440677966101</v>
      </c>
      <c r="AQ36" s="71">
        <v>0.2065331928345627</v>
      </c>
      <c r="AR36" s="71">
        <v>0.2087143625605164</v>
      </c>
      <c r="AS36" s="71">
        <v>0.39305555555555555</v>
      </c>
      <c r="AT36" s="71">
        <v>0.10455974842767296</v>
      </c>
      <c r="AU36" s="71">
        <v>0.16618357487922705</v>
      </c>
      <c r="AV36" s="71">
        <v>0.61493695441319107</v>
      </c>
      <c r="AW36" s="71">
        <v>0.30232558139534882</v>
      </c>
      <c r="AX36" s="71">
        <v>0.19113573407202217</v>
      </c>
      <c r="AY36" s="71">
        <v>0.37387387387387389</v>
      </c>
      <c r="AZ36" s="71">
        <v>0</v>
      </c>
      <c r="BA36" s="71">
        <v>0.46625222024866786</v>
      </c>
      <c r="BB36" s="71">
        <v>0.20512820512820512</v>
      </c>
      <c r="BC36" s="71">
        <v>9.0534979423868317E-2</v>
      </c>
      <c r="BD36" s="71">
        <v>0.39972241498959055</v>
      </c>
      <c r="BE36" s="71">
        <v>8.4058172708927695E-2</v>
      </c>
      <c r="BF36" s="71">
        <v>0.52380952380952384</v>
      </c>
      <c r="BG36" s="71">
        <v>3.0797862760401033E-2</v>
      </c>
      <c r="BH36" s="71">
        <v>0.20535714285714285</v>
      </c>
      <c r="BI36" s="71">
        <v>0.12442396313364056</v>
      </c>
      <c r="BJ36" s="71">
        <v>0.37564766839378239</v>
      </c>
      <c r="BK36" s="71">
        <v>4.9861495844875349E-2</v>
      </c>
    </row>
    <row r="37" spans="1:63" x14ac:dyDescent="0.2">
      <c r="AI37" t="s">
        <v>292</v>
      </c>
      <c r="AJ37" s="71">
        <v>0.58833520160331532</v>
      </c>
      <c r="AK37" s="71">
        <v>0.25110132158590309</v>
      </c>
      <c r="AL37" s="71">
        <v>0.70711297071129708</v>
      </c>
      <c r="AM37" s="71">
        <v>0.38947368421052631</v>
      </c>
      <c r="AN37" s="71">
        <v>0.33898305084745761</v>
      </c>
      <c r="AO37" s="71">
        <v>0.33733133433283358</v>
      </c>
      <c r="AP37" s="71">
        <v>0.3559322033898305</v>
      </c>
      <c r="AQ37" s="71">
        <v>0.38250790305584825</v>
      </c>
      <c r="AR37" s="71">
        <v>0.76277568585260891</v>
      </c>
      <c r="AS37" s="71">
        <v>0.52527777777777773</v>
      </c>
      <c r="AT37" s="71">
        <v>0.1970649895178197</v>
      </c>
      <c r="AU37" s="71">
        <v>0.76714975845410627</v>
      </c>
      <c r="AV37" s="71">
        <v>0.18347882314904623</v>
      </c>
      <c r="AW37" s="71">
        <v>0.65116279069767447</v>
      </c>
      <c r="AX37" s="71">
        <v>0.51246537396121883</v>
      </c>
      <c r="AY37" s="71">
        <v>0.49887387387387389</v>
      </c>
      <c r="AZ37" s="71">
        <v>0.3</v>
      </c>
      <c r="BA37" s="71">
        <v>0.38099467140319715</v>
      </c>
      <c r="BB37" s="71">
        <v>0.74358974358974361</v>
      </c>
      <c r="BC37" s="71">
        <v>0.20164609053497942</v>
      </c>
      <c r="BD37" s="71">
        <v>0.25329632199861207</v>
      </c>
      <c r="BE37" s="71">
        <v>0.57052397188782966</v>
      </c>
      <c r="BF37" s="71">
        <v>0.34662236987818384</v>
      </c>
      <c r="BG37" s="71">
        <v>0.94818995017109919</v>
      </c>
      <c r="BH37" s="71">
        <v>0.23214285714285715</v>
      </c>
      <c r="BI37" s="71">
        <v>0.74193548387096775</v>
      </c>
      <c r="BJ37" s="71">
        <v>0.4844559585492228</v>
      </c>
      <c r="BK37" s="71">
        <v>0.55955678670360109</v>
      </c>
    </row>
    <row r="38" spans="1:63" x14ac:dyDescent="0.2">
      <c r="AI38" t="s">
        <v>293</v>
      </c>
      <c r="AJ38" s="71">
        <v>0.21376405448554639</v>
      </c>
      <c r="AK38" s="71">
        <v>0.3788546255506608</v>
      </c>
      <c r="AL38" s="71">
        <v>0.1297071129707113</v>
      </c>
      <c r="AM38" s="71">
        <v>0.41052631578947368</v>
      </c>
      <c r="AN38" s="71">
        <v>0.14689265536723164</v>
      </c>
      <c r="AO38" s="71">
        <v>0.25537231384307846</v>
      </c>
      <c r="AP38" s="71">
        <v>0.43220338983050849</v>
      </c>
      <c r="AQ38" s="71">
        <v>0.41095890410958902</v>
      </c>
      <c r="AR38" s="71">
        <v>2.9047875201721356E-2</v>
      </c>
      <c r="AS38" s="71">
        <v>8.1666666666666665E-2</v>
      </c>
      <c r="AT38" s="71">
        <v>0.69811320754716977</v>
      </c>
      <c r="AU38" s="71">
        <v>6.6666666666666666E-2</v>
      </c>
      <c r="AV38" s="71">
        <v>0.20158422243776269</v>
      </c>
      <c r="AW38" s="71">
        <v>4.6511627906976744E-2</v>
      </c>
      <c r="AX38" s="71">
        <v>0.296398891966759</v>
      </c>
      <c r="AY38" s="71">
        <v>0.12837837837837837</v>
      </c>
      <c r="AZ38" s="71">
        <v>0.65</v>
      </c>
      <c r="BA38" s="71">
        <v>0.15186500888099466</v>
      </c>
      <c r="BB38" s="71">
        <v>5.128205128205128E-2</v>
      </c>
      <c r="BC38" s="71">
        <v>0.7119341563786008</v>
      </c>
      <c r="BD38" s="71">
        <v>0.34767522553782093</v>
      </c>
      <c r="BE38" s="71">
        <v>0.34541785540324266</v>
      </c>
      <c r="BF38" s="71">
        <v>0.12846068660022147</v>
      </c>
      <c r="BG38" s="71">
        <v>2.1012187068499728E-2</v>
      </c>
      <c r="BH38" s="71">
        <v>0.56547619047619047</v>
      </c>
      <c r="BI38" s="71">
        <v>0.12903225806451613</v>
      </c>
      <c r="BJ38" s="71">
        <v>0.13989637305699482</v>
      </c>
      <c r="BK38" s="71">
        <v>0.38781163434903049</v>
      </c>
    </row>
    <row r="39" spans="1:63" x14ac:dyDescent="0.2">
      <c r="AI39" s="87" t="s">
        <v>307</v>
      </c>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row>
    <row r="40" spans="1:63" x14ac:dyDescent="0.2">
      <c r="AJ40" s="71" t="s">
        <v>242</v>
      </c>
      <c r="AK40" s="71" t="s">
        <v>42</v>
      </c>
      <c r="AL40" s="71" t="s">
        <v>22</v>
      </c>
      <c r="AM40" s="71" t="s">
        <v>21</v>
      </c>
      <c r="AN40" s="71" t="s">
        <v>41</v>
      </c>
      <c r="AO40" s="71" t="s">
        <v>40</v>
      </c>
      <c r="AP40" s="71" t="s">
        <v>20</v>
      </c>
      <c r="AQ40" s="71" t="s">
        <v>39</v>
      </c>
      <c r="AR40" s="71" t="s">
        <v>38</v>
      </c>
      <c r="AS40" s="71" t="s">
        <v>37</v>
      </c>
      <c r="AT40" s="71" t="s">
        <v>36</v>
      </c>
      <c r="AU40" s="71" t="s">
        <v>19</v>
      </c>
      <c r="AV40" s="71" t="s">
        <v>35</v>
      </c>
      <c r="AW40" s="71" t="s">
        <v>18</v>
      </c>
      <c r="AX40" s="71" t="s">
        <v>17</v>
      </c>
      <c r="AY40" s="71" t="s">
        <v>16</v>
      </c>
      <c r="AZ40" s="71" t="s">
        <v>34</v>
      </c>
      <c r="BA40" s="71" t="s">
        <v>15</v>
      </c>
      <c r="BB40" s="71" t="s">
        <v>14</v>
      </c>
      <c r="BC40" s="71" t="s">
        <v>33</v>
      </c>
      <c r="BD40" s="71" t="s">
        <v>32</v>
      </c>
      <c r="BE40" s="71" t="s">
        <v>13</v>
      </c>
      <c r="BF40" s="71" t="s">
        <v>31</v>
      </c>
      <c r="BG40" s="71" t="s">
        <v>12</v>
      </c>
      <c r="BH40" s="71" t="s">
        <v>11</v>
      </c>
      <c r="BI40" s="71" t="s">
        <v>8</v>
      </c>
      <c r="BJ40" s="71" t="s">
        <v>30</v>
      </c>
      <c r="BK40" s="71" t="s">
        <v>29</v>
      </c>
    </row>
    <row r="41" spans="1:63" x14ac:dyDescent="0.2">
      <c r="A41" s="86" t="s">
        <v>297</v>
      </c>
      <c r="B41" s="86"/>
      <c r="C41" s="86"/>
      <c r="D41" s="86"/>
      <c r="E41" s="86"/>
      <c r="F41" s="86"/>
      <c r="G41" s="86"/>
      <c r="AI41" t="s">
        <v>291</v>
      </c>
      <c r="AJ41" s="71">
        <v>0.19150703900300023</v>
      </c>
      <c r="AK41" s="71">
        <v>0.37020316027088035</v>
      </c>
      <c r="AL41" s="71">
        <v>0.15377222489187892</v>
      </c>
      <c r="AM41" s="71">
        <v>0.19223300970873786</v>
      </c>
      <c r="AN41" s="71">
        <v>0.49180327868852458</v>
      </c>
      <c r="AO41" s="71">
        <v>0.39984631147540983</v>
      </c>
      <c r="AP41" s="71">
        <v>0.19597989949748743</v>
      </c>
      <c r="AQ41" s="71">
        <v>0.21388261851015802</v>
      </c>
      <c r="AR41" s="71">
        <v>0.18545644781585144</v>
      </c>
      <c r="AS41" s="71">
        <v>0.37528344671201813</v>
      </c>
      <c r="AT41" s="71">
        <v>0.10889013139502376</v>
      </c>
      <c r="AU41" s="71">
        <v>0.14098360655737704</v>
      </c>
      <c r="AV41" s="71">
        <v>0.60511011535894743</v>
      </c>
      <c r="AW41" s="71">
        <v>0.30635838150289019</v>
      </c>
      <c r="AX41" s="71">
        <v>0.20777279521674141</v>
      </c>
      <c r="AY41" s="71">
        <v>0.36489151873767256</v>
      </c>
      <c r="AZ41" s="71">
        <v>2.8571428571428571E-2</v>
      </c>
      <c r="BA41" s="71">
        <v>0.44391511476829798</v>
      </c>
      <c r="BB41" s="71">
        <v>0.19230769230769232</v>
      </c>
      <c r="BC41" s="71">
        <v>8.4886128364389232E-2</v>
      </c>
      <c r="BD41" s="71">
        <v>0.37649787398531115</v>
      </c>
      <c r="BE41" s="71">
        <v>7.955292570677186E-2</v>
      </c>
      <c r="BF41" s="71">
        <v>0.54137371552190372</v>
      </c>
      <c r="BG41" s="71">
        <v>2.899244418612602E-2</v>
      </c>
      <c r="BH41" s="71">
        <v>0.19778481012658228</v>
      </c>
      <c r="BI41" s="71">
        <v>0.12760416666666666</v>
      </c>
      <c r="BJ41" s="71">
        <v>0.33508541392904073</v>
      </c>
      <c r="BK41" s="71">
        <v>5.674846625766871E-2</v>
      </c>
    </row>
    <row r="42" spans="1:63" x14ac:dyDescent="0.2">
      <c r="A42" s="86" t="s">
        <v>136</v>
      </c>
      <c r="B42" s="86" t="s">
        <v>295</v>
      </c>
      <c r="C42" s="86"/>
      <c r="D42" s="86"/>
      <c r="E42" s="86"/>
      <c r="F42" s="86"/>
      <c r="G42" s="86"/>
      <c r="AI42" t="s">
        <v>292</v>
      </c>
      <c r="AJ42" s="71">
        <v>0.60518809139164553</v>
      </c>
      <c r="AK42" s="71">
        <v>0.26185101580135439</v>
      </c>
      <c r="AL42" s="71">
        <v>0.71744353676117256</v>
      </c>
      <c r="AM42" s="71">
        <v>0.40194174757281553</v>
      </c>
      <c r="AN42" s="71">
        <v>0.36721311475409835</v>
      </c>
      <c r="AO42" s="71">
        <v>0.34451844262295084</v>
      </c>
      <c r="AP42" s="71">
        <v>0.4120603015075377</v>
      </c>
      <c r="AQ42" s="71">
        <v>0.38826185101580135</v>
      </c>
      <c r="AR42" s="71">
        <v>0.78969395762490191</v>
      </c>
      <c r="AS42" s="71">
        <v>0.54237528344671204</v>
      </c>
      <c r="AT42" s="71">
        <v>0.20338272295219459</v>
      </c>
      <c r="AU42" s="71">
        <v>0.79781420765027322</v>
      </c>
      <c r="AV42" s="71">
        <v>0.21155496234150062</v>
      </c>
      <c r="AW42" s="71">
        <v>0.65317919075144504</v>
      </c>
      <c r="AX42" s="71">
        <v>0.51569506726457404</v>
      </c>
      <c r="AY42" s="71">
        <v>0.5101906640368179</v>
      </c>
      <c r="AZ42" s="71">
        <v>0.2857142857142857</v>
      </c>
      <c r="BA42" s="71">
        <v>0.39194456474664358</v>
      </c>
      <c r="BB42" s="71">
        <v>0.75641025641025639</v>
      </c>
      <c r="BC42" s="71">
        <v>0.19668737060041408</v>
      </c>
      <c r="BD42" s="71">
        <v>0.27870119829918827</v>
      </c>
      <c r="BE42" s="71">
        <v>0.6124625611805099</v>
      </c>
      <c r="BF42" s="71">
        <v>0.34505137912385075</v>
      </c>
      <c r="BG42" s="71">
        <v>0.95353687305548906</v>
      </c>
      <c r="BH42" s="71">
        <v>0.24367088607594936</v>
      </c>
      <c r="BI42" s="71">
        <v>0.73177083333333337</v>
      </c>
      <c r="BJ42" s="71">
        <v>0.52431011826544016</v>
      </c>
      <c r="BK42" s="71">
        <v>0.58282208588957052</v>
      </c>
    </row>
    <row r="43" spans="1:63" x14ac:dyDescent="0.2">
      <c r="A43" s="86" t="s">
        <v>134</v>
      </c>
      <c r="B43" s="86" t="s">
        <v>289</v>
      </c>
      <c r="C43" s="86"/>
      <c r="D43" s="86"/>
      <c r="E43" s="86"/>
      <c r="F43" s="86"/>
      <c r="G43" s="86"/>
      <c r="AI43" t="s">
        <v>293</v>
      </c>
      <c r="AJ43" s="71">
        <v>0.2032956381260097</v>
      </c>
      <c r="AK43" s="71">
        <v>0.3724604966139955</v>
      </c>
      <c r="AL43" s="71">
        <v>0.12830370014416145</v>
      </c>
      <c r="AM43" s="71">
        <v>0.40776699029126212</v>
      </c>
      <c r="AN43" s="71">
        <v>0.14426229508196722</v>
      </c>
      <c r="AO43" s="71">
        <v>0.25563524590163933</v>
      </c>
      <c r="AP43" s="71">
        <v>0.39195979899497485</v>
      </c>
      <c r="AQ43" s="71">
        <v>0.39841986455981943</v>
      </c>
      <c r="AR43" s="71">
        <v>2.5111169238817684E-2</v>
      </c>
      <c r="AS43" s="71">
        <v>8.2482993197278906E-2</v>
      </c>
      <c r="AT43" s="71">
        <v>0.6877271456527817</v>
      </c>
      <c r="AU43" s="71">
        <v>6.1202185792349727E-2</v>
      </c>
      <c r="AV43" s="71">
        <v>0.18323958432643722</v>
      </c>
      <c r="AW43" s="71">
        <v>4.046242774566474E-2</v>
      </c>
      <c r="AX43" s="71">
        <v>0.27653213751868461</v>
      </c>
      <c r="AY43" s="71">
        <v>0.12557527942143326</v>
      </c>
      <c r="AZ43" s="71">
        <v>0.65714285714285714</v>
      </c>
      <c r="BA43" s="71">
        <v>0.16370723256821135</v>
      </c>
      <c r="BB43" s="71">
        <v>5.128205128205128E-2</v>
      </c>
      <c r="BC43" s="71">
        <v>0.72049689440993792</v>
      </c>
      <c r="BD43" s="71">
        <v>0.34518747584074216</v>
      </c>
      <c r="BE43" s="71">
        <v>0.30798451311271824</v>
      </c>
      <c r="BF43" s="71">
        <v>0.11303407247160627</v>
      </c>
      <c r="BG43" s="71">
        <v>1.7436493555335227E-2</v>
      </c>
      <c r="BH43" s="71">
        <v>0.560126582278481</v>
      </c>
      <c r="BI43" s="71">
        <v>0.13802083333333334</v>
      </c>
      <c r="BJ43" s="71">
        <v>0.14060446780551905</v>
      </c>
      <c r="BK43" s="71">
        <v>0.36042944785276071</v>
      </c>
    </row>
    <row r="44" spans="1:63" x14ac:dyDescent="0.2">
      <c r="A44" s="86"/>
      <c r="B44" s="86"/>
      <c r="C44" s="86"/>
      <c r="D44" s="86"/>
      <c r="E44" s="86"/>
      <c r="F44" s="86"/>
      <c r="G44" s="86"/>
    </row>
    <row r="45" spans="1:63" x14ac:dyDescent="0.2">
      <c r="A45" s="86" t="s">
        <v>132</v>
      </c>
      <c r="B45" s="86"/>
      <c r="C45" s="86" t="s">
        <v>131</v>
      </c>
      <c r="D45" s="86"/>
      <c r="E45" s="86"/>
      <c r="F45" s="86"/>
      <c r="G45" s="86"/>
    </row>
    <row r="46" spans="1:63" x14ac:dyDescent="0.2">
      <c r="A46" s="86" t="s">
        <v>268</v>
      </c>
      <c r="B46" s="86"/>
      <c r="C46" s="86" t="s">
        <v>266</v>
      </c>
      <c r="D46" s="86"/>
      <c r="E46" s="86"/>
      <c r="F46" s="86"/>
      <c r="G46" s="86"/>
    </row>
    <row r="47" spans="1:63" x14ac:dyDescent="0.2">
      <c r="A47" s="86" t="s">
        <v>267</v>
      </c>
      <c r="B47" s="86"/>
      <c r="C47" s="86" t="s">
        <v>266</v>
      </c>
      <c r="D47" s="86"/>
      <c r="E47" s="86"/>
      <c r="F47" s="86"/>
      <c r="G47" s="86"/>
    </row>
    <row r="48" spans="1:63" x14ac:dyDescent="0.2">
      <c r="A48" s="86" t="s">
        <v>265</v>
      </c>
      <c r="B48" s="86"/>
      <c r="C48" s="86" t="s">
        <v>266</v>
      </c>
      <c r="D48" s="86"/>
      <c r="E48" s="86"/>
      <c r="F48" s="86"/>
      <c r="G48" s="86"/>
    </row>
    <row r="49" spans="1:39" x14ac:dyDescent="0.2">
      <c r="A49" s="86" t="s">
        <v>130</v>
      </c>
      <c r="B49" s="86"/>
      <c r="C49" s="86" t="s">
        <v>270</v>
      </c>
      <c r="D49" s="86"/>
      <c r="E49" s="86"/>
      <c r="F49" s="86"/>
      <c r="G49" s="86"/>
    </row>
    <row r="50" spans="1:39" x14ac:dyDescent="0.2">
      <c r="A50" s="86" t="s">
        <v>296</v>
      </c>
      <c r="B50" s="86"/>
      <c r="C50" s="86" t="s">
        <v>87</v>
      </c>
      <c r="D50" s="86"/>
      <c r="E50" s="86"/>
      <c r="F50" s="86"/>
      <c r="G50" s="86"/>
      <c r="AI50" s="85" t="s">
        <v>308</v>
      </c>
      <c r="AK50" s="71"/>
    </row>
    <row r="51" spans="1:39" x14ac:dyDescent="0.2">
      <c r="AJ51" s="71" t="s">
        <v>309</v>
      </c>
      <c r="AK51" s="71" t="s">
        <v>310</v>
      </c>
      <c r="AL51" s="71" t="s">
        <v>311</v>
      </c>
      <c r="AM51" s="71" t="s">
        <v>312</v>
      </c>
    </row>
    <row r="52" spans="1:39" x14ac:dyDescent="0.2">
      <c r="A52" t="s">
        <v>76</v>
      </c>
      <c r="B52" t="s">
        <v>76</v>
      </c>
      <c r="C52" t="s">
        <v>242</v>
      </c>
      <c r="D52" t="s">
        <v>42</v>
      </c>
      <c r="E52" t="s">
        <v>22</v>
      </c>
      <c r="F52" t="s">
        <v>21</v>
      </c>
      <c r="G52" t="s">
        <v>41</v>
      </c>
      <c r="H52" t="s">
        <v>40</v>
      </c>
      <c r="I52" t="s">
        <v>20</v>
      </c>
      <c r="J52" t="s">
        <v>39</v>
      </c>
      <c r="K52" t="s">
        <v>38</v>
      </c>
      <c r="L52" t="s">
        <v>37</v>
      </c>
      <c r="M52" t="s">
        <v>36</v>
      </c>
      <c r="N52" t="s">
        <v>19</v>
      </c>
      <c r="O52" t="s">
        <v>35</v>
      </c>
      <c r="P52" t="s">
        <v>18</v>
      </c>
      <c r="Q52" t="s">
        <v>17</v>
      </c>
      <c r="R52" t="s">
        <v>16</v>
      </c>
      <c r="S52" t="s">
        <v>34</v>
      </c>
      <c r="T52" t="s">
        <v>15</v>
      </c>
      <c r="U52" t="s">
        <v>14</v>
      </c>
      <c r="V52" t="s">
        <v>33</v>
      </c>
      <c r="W52" t="s">
        <v>32</v>
      </c>
      <c r="X52" t="s">
        <v>13</v>
      </c>
      <c r="Y52" t="s">
        <v>31</v>
      </c>
      <c r="Z52" t="s">
        <v>12</v>
      </c>
      <c r="AA52" t="s">
        <v>11</v>
      </c>
      <c r="AB52" t="s">
        <v>8</v>
      </c>
      <c r="AC52" t="s">
        <v>30</v>
      </c>
      <c r="AD52" t="s">
        <v>29</v>
      </c>
      <c r="AE52" t="s">
        <v>64</v>
      </c>
      <c r="AI52" t="s">
        <v>291</v>
      </c>
      <c r="AJ52" s="71">
        <v>0.17561062182487744</v>
      </c>
      <c r="AK52" s="71">
        <v>0.1863372363884834</v>
      </c>
      <c r="AL52" s="71">
        <v>0.21295103694162887</v>
      </c>
      <c r="AM52" s="71">
        <v>0.19788375963857469</v>
      </c>
    </row>
    <row r="53" spans="1:39" x14ac:dyDescent="0.2">
      <c r="A53" t="s">
        <v>271</v>
      </c>
      <c r="B53" t="s">
        <v>290</v>
      </c>
      <c r="C53" t="s">
        <v>6</v>
      </c>
      <c r="D53" t="s">
        <v>6</v>
      </c>
      <c r="E53" t="s">
        <v>6</v>
      </c>
      <c r="F53" t="s">
        <v>6</v>
      </c>
      <c r="G53" t="s">
        <v>6</v>
      </c>
      <c r="H53" t="s">
        <v>6</v>
      </c>
      <c r="I53" t="s">
        <v>6</v>
      </c>
      <c r="J53" t="s">
        <v>6</v>
      </c>
      <c r="K53" t="s">
        <v>6</v>
      </c>
      <c r="L53" t="s">
        <v>6</v>
      </c>
      <c r="M53" t="s">
        <v>6</v>
      </c>
      <c r="N53" t="s">
        <v>6</v>
      </c>
      <c r="O53" t="s">
        <v>6</v>
      </c>
      <c r="P53" t="s">
        <v>6</v>
      </c>
      <c r="Q53" t="s">
        <v>6</v>
      </c>
      <c r="R53" t="s">
        <v>6</v>
      </c>
      <c r="S53" t="s">
        <v>6</v>
      </c>
      <c r="T53" t="s">
        <v>6</v>
      </c>
      <c r="U53" t="s">
        <v>6</v>
      </c>
      <c r="V53" t="s">
        <v>6</v>
      </c>
      <c r="W53" t="s">
        <v>6</v>
      </c>
      <c r="X53" t="s">
        <v>6</v>
      </c>
      <c r="Y53" t="s">
        <v>6</v>
      </c>
      <c r="Z53" t="s">
        <v>6</v>
      </c>
      <c r="AA53" t="s">
        <v>6</v>
      </c>
      <c r="AB53" t="s">
        <v>6</v>
      </c>
      <c r="AC53" t="s">
        <v>6</v>
      </c>
      <c r="AD53" t="s">
        <v>6</v>
      </c>
      <c r="AE53" t="s">
        <v>6</v>
      </c>
      <c r="AI53" t="s">
        <v>292</v>
      </c>
      <c r="AJ53" s="71">
        <v>0.68381879894402908</v>
      </c>
      <c r="AK53" s="71">
        <v>0.61811659471379321</v>
      </c>
      <c r="AL53" s="71">
        <v>0.57014056112448896</v>
      </c>
      <c r="AM53" s="71">
        <v>0.58833520160331532</v>
      </c>
    </row>
    <row r="54" spans="1:39" x14ac:dyDescent="0.2">
      <c r="A54" t="s">
        <v>266</v>
      </c>
      <c r="B54" t="s">
        <v>266</v>
      </c>
      <c r="C54">
        <v>10833680</v>
      </c>
      <c r="D54">
        <v>37760</v>
      </c>
      <c r="E54">
        <v>254410</v>
      </c>
      <c r="F54">
        <v>26250</v>
      </c>
      <c r="G54">
        <v>38280</v>
      </c>
      <c r="H54">
        <v>285030</v>
      </c>
      <c r="I54">
        <v>19190</v>
      </c>
      <c r="J54">
        <v>139600</v>
      </c>
      <c r="K54">
        <v>709500</v>
      </c>
      <c r="L54">
        <v>965000</v>
      </c>
      <c r="M54">
        <v>472210</v>
      </c>
      <c r="N54">
        <v>157430</v>
      </c>
      <c r="O54">
        <v>1010330</v>
      </c>
      <c r="P54">
        <v>35380</v>
      </c>
      <c r="Q54">
        <v>81800</v>
      </c>
      <c r="R54">
        <v>171800</v>
      </c>
      <c r="S54">
        <v>2080</v>
      </c>
      <c r="T54">
        <v>486760</v>
      </c>
      <c r="U54">
        <v>9360</v>
      </c>
      <c r="V54">
        <v>67480</v>
      </c>
      <c r="W54">
        <v>140430</v>
      </c>
      <c r="X54">
        <v>1429010</v>
      </c>
      <c r="Y54">
        <v>264420</v>
      </c>
      <c r="Z54">
        <v>3629660</v>
      </c>
      <c r="AA54">
        <v>72380</v>
      </c>
      <c r="AB54">
        <v>23570</v>
      </c>
      <c r="AC54">
        <v>54400</v>
      </c>
      <c r="AD54">
        <v>67150</v>
      </c>
      <c r="AE54">
        <v>183040</v>
      </c>
      <c r="AI54" t="s">
        <v>293</v>
      </c>
      <c r="AJ54" s="71">
        <v>0.14057057923109345</v>
      </c>
      <c r="AK54" s="71">
        <v>0.19554616889772339</v>
      </c>
      <c r="AL54" s="71">
        <v>0.21688973511788096</v>
      </c>
      <c r="AM54" s="71">
        <v>0.21376405448554639</v>
      </c>
    </row>
    <row r="55" spans="1:39" x14ac:dyDescent="0.2">
      <c r="A55" t="s">
        <v>266</v>
      </c>
      <c r="B55" t="s">
        <v>291</v>
      </c>
      <c r="C55">
        <v>2216910</v>
      </c>
      <c r="D55">
        <v>7450</v>
      </c>
      <c r="E55">
        <v>3360</v>
      </c>
      <c r="F55">
        <v>4910</v>
      </c>
      <c r="G55">
        <v>16850</v>
      </c>
      <c r="H55">
        <v>151690</v>
      </c>
      <c r="I55">
        <v>2660</v>
      </c>
      <c r="J55">
        <v>35620</v>
      </c>
      <c r="K55">
        <v>39050</v>
      </c>
      <c r="L55">
        <v>155710</v>
      </c>
      <c r="M55">
        <v>152260</v>
      </c>
      <c r="N55">
        <v>5940</v>
      </c>
      <c r="O55">
        <v>917260</v>
      </c>
      <c r="P55">
        <v>2460</v>
      </c>
      <c r="Q55">
        <v>10750</v>
      </c>
      <c r="R55">
        <v>33110</v>
      </c>
      <c r="S55">
        <v>250</v>
      </c>
      <c r="T55">
        <v>69810</v>
      </c>
      <c r="U55">
        <v>1130</v>
      </c>
      <c r="V55">
        <v>43290</v>
      </c>
      <c r="W55">
        <v>31820</v>
      </c>
      <c r="X55">
        <v>288830</v>
      </c>
      <c r="Y55">
        <v>39160</v>
      </c>
      <c r="Z55">
        <v>113750</v>
      </c>
      <c r="AA55">
        <v>27640</v>
      </c>
      <c r="AB55">
        <v>3550</v>
      </c>
      <c r="AC55">
        <v>20920</v>
      </c>
      <c r="AD55">
        <v>7740</v>
      </c>
      <c r="AE55">
        <v>29940</v>
      </c>
    </row>
    <row r="56" spans="1:39" x14ac:dyDescent="0.2">
      <c r="A56" t="s">
        <v>266</v>
      </c>
      <c r="B56" t="s">
        <v>292</v>
      </c>
      <c r="C56">
        <v>7691900</v>
      </c>
      <c r="D56">
        <v>22310</v>
      </c>
      <c r="E56">
        <v>236300</v>
      </c>
      <c r="F56">
        <v>12250</v>
      </c>
      <c r="G56">
        <v>19080</v>
      </c>
      <c r="H56">
        <v>91010</v>
      </c>
      <c r="I56">
        <v>11590</v>
      </c>
      <c r="J56">
        <v>70290</v>
      </c>
      <c r="K56">
        <v>666260</v>
      </c>
      <c r="L56">
        <v>793600</v>
      </c>
      <c r="M56">
        <v>181560</v>
      </c>
      <c r="N56">
        <v>147950</v>
      </c>
      <c r="O56">
        <v>31270</v>
      </c>
      <c r="P56">
        <v>32740</v>
      </c>
      <c r="Q56">
        <v>47800</v>
      </c>
      <c r="R56">
        <v>112300</v>
      </c>
      <c r="S56">
        <v>790</v>
      </c>
      <c r="T56">
        <v>400480</v>
      </c>
      <c r="U56">
        <v>8160</v>
      </c>
      <c r="V56">
        <v>18980</v>
      </c>
      <c r="W56">
        <v>70410</v>
      </c>
      <c r="X56">
        <v>746140</v>
      </c>
      <c r="Y56">
        <v>218720</v>
      </c>
      <c r="Z56">
        <v>3498870</v>
      </c>
      <c r="AA56">
        <v>36220</v>
      </c>
      <c r="AB56">
        <v>17840</v>
      </c>
      <c r="AC56">
        <v>27800</v>
      </c>
      <c r="AD56">
        <v>46500</v>
      </c>
      <c r="AE56">
        <v>124680</v>
      </c>
    </row>
    <row r="57" spans="1:39" x14ac:dyDescent="0.2">
      <c r="A57" t="s">
        <v>266</v>
      </c>
      <c r="B57" t="s">
        <v>293</v>
      </c>
      <c r="C57">
        <v>924880</v>
      </c>
      <c r="D57">
        <v>8000</v>
      </c>
      <c r="E57">
        <v>14750</v>
      </c>
      <c r="F57">
        <v>9090</v>
      </c>
      <c r="G57">
        <v>2350</v>
      </c>
      <c r="H57">
        <v>42340</v>
      </c>
      <c r="I57">
        <v>4940</v>
      </c>
      <c r="J57">
        <v>33680</v>
      </c>
      <c r="K57">
        <v>4190</v>
      </c>
      <c r="L57">
        <v>15690</v>
      </c>
      <c r="M57">
        <v>138380</v>
      </c>
      <c r="N57">
        <v>3540</v>
      </c>
      <c r="O57">
        <v>61790</v>
      </c>
      <c r="P57">
        <v>180</v>
      </c>
      <c r="Q57">
        <v>23240</v>
      </c>
      <c r="R57">
        <v>26390</v>
      </c>
      <c r="S57">
        <v>1040</v>
      </c>
      <c r="T57">
        <v>16480</v>
      </c>
      <c r="U57">
        <v>80</v>
      </c>
      <c r="V57">
        <v>5210</v>
      </c>
      <c r="W57">
        <v>38210</v>
      </c>
      <c r="X57">
        <v>394030</v>
      </c>
      <c r="Y57">
        <v>6540</v>
      </c>
      <c r="Z57">
        <v>17040</v>
      </c>
      <c r="AA57">
        <v>8520</v>
      </c>
      <c r="AB57">
        <v>2180</v>
      </c>
      <c r="AC57">
        <v>5680</v>
      </c>
      <c r="AD57">
        <v>12900</v>
      </c>
      <c r="AE57">
        <v>28420</v>
      </c>
    </row>
    <row r="58" spans="1:39" x14ac:dyDescent="0.2">
      <c r="A58" t="s">
        <v>272</v>
      </c>
      <c r="B58" t="s">
        <v>266</v>
      </c>
      <c r="C58">
        <v>57500</v>
      </c>
      <c r="D58">
        <v>70</v>
      </c>
      <c r="E58">
        <v>1990</v>
      </c>
      <c r="F58">
        <v>80</v>
      </c>
      <c r="G58">
        <v>10</v>
      </c>
      <c r="H58">
        <v>1840</v>
      </c>
      <c r="I58">
        <v>220</v>
      </c>
      <c r="J58">
        <v>860</v>
      </c>
      <c r="K58">
        <v>3290</v>
      </c>
      <c r="L58">
        <v>1990</v>
      </c>
      <c r="M58">
        <v>3640</v>
      </c>
      <c r="N58">
        <v>1040</v>
      </c>
      <c r="O58">
        <v>5030</v>
      </c>
      <c r="P58">
        <v>20</v>
      </c>
      <c r="Q58">
        <v>470</v>
      </c>
      <c r="R58">
        <v>1210</v>
      </c>
      <c r="S58">
        <v>20</v>
      </c>
      <c r="T58">
        <v>3120</v>
      </c>
      <c r="U58">
        <v>60</v>
      </c>
      <c r="V58">
        <v>110</v>
      </c>
      <c r="W58">
        <v>1930</v>
      </c>
      <c r="X58">
        <v>14130</v>
      </c>
      <c r="Y58">
        <v>450</v>
      </c>
      <c r="Z58">
        <v>13700</v>
      </c>
      <c r="AA58">
        <v>350</v>
      </c>
      <c r="AB58">
        <v>240</v>
      </c>
      <c r="AC58">
        <v>440</v>
      </c>
      <c r="AD58">
        <v>220</v>
      </c>
      <c r="AE58">
        <v>960</v>
      </c>
    </row>
    <row r="59" spans="1:39" x14ac:dyDescent="0.2">
      <c r="A59" t="s">
        <v>272</v>
      </c>
      <c r="B59" t="s">
        <v>291</v>
      </c>
      <c r="C59">
        <v>10810</v>
      </c>
      <c r="D59">
        <v>20</v>
      </c>
      <c r="E59">
        <v>180</v>
      </c>
      <c r="F59">
        <v>10</v>
      </c>
      <c r="G59">
        <v>10</v>
      </c>
      <c r="H59">
        <v>760</v>
      </c>
      <c r="I59">
        <v>30</v>
      </c>
      <c r="J59">
        <v>170</v>
      </c>
      <c r="K59">
        <v>800</v>
      </c>
      <c r="L59">
        <v>730</v>
      </c>
      <c r="M59">
        <v>570</v>
      </c>
      <c r="N59">
        <v>100</v>
      </c>
      <c r="O59">
        <v>4020</v>
      </c>
      <c r="P59" t="s">
        <v>55</v>
      </c>
      <c r="Q59">
        <v>10</v>
      </c>
      <c r="R59">
        <v>290</v>
      </c>
      <c r="S59" t="s">
        <v>55</v>
      </c>
      <c r="T59">
        <v>450</v>
      </c>
      <c r="U59">
        <v>20</v>
      </c>
      <c r="V59">
        <v>60</v>
      </c>
      <c r="W59">
        <v>370</v>
      </c>
      <c r="X59">
        <v>820</v>
      </c>
      <c r="Y59">
        <v>240</v>
      </c>
      <c r="Z59">
        <v>580</v>
      </c>
      <c r="AA59">
        <v>40</v>
      </c>
      <c r="AB59">
        <v>30</v>
      </c>
      <c r="AC59">
        <v>260</v>
      </c>
      <c r="AD59" t="s">
        <v>55</v>
      </c>
      <c r="AE59">
        <v>220</v>
      </c>
    </row>
    <row r="60" spans="1:39" x14ac:dyDescent="0.2">
      <c r="A60" t="s">
        <v>272</v>
      </c>
      <c r="B60" t="s">
        <v>292</v>
      </c>
      <c r="C60">
        <v>34940</v>
      </c>
      <c r="D60">
        <v>20</v>
      </c>
      <c r="E60">
        <v>1580</v>
      </c>
      <c r="F60">
        <v>40</v>
      </c>
      <c r="G60">
        <v>10</v>
      </c>
      <c r="H60">
        <v>810</v>
      </c>
      <c r="I60">
        <v>110</v>
      </c>
      <c r="J60">
        <v>390</v>
      </c>
      <c r="K60">
        <v>2440</v>
      </c>
      <c r="L60">
        <v>1240</v>
      </c>
      <c r="M60">
        <v>800</v>
      </c>
      <c r="N60">
        <v>910</v>
      </c>
      <c r="O60" t="s">
        <v>55</v>
      </c>
      <c r="P60">
        <v>20</v>
      </c>
      <c r="Q60">
        <v>390</v>
      </c>
      <c r="R60">
        <v>670</v>
      </c>
      <c r="S60">
        <v>10</v>
      </c>
      <c r="T60">
        <v>2610</v>
      </c>
      <c r="U60">
        <v>40</v>
      </c>
      <c r="V60">
        <v>30</v>
      </c>
      <c r="W60">
        <v>560</v>
      </c>
      <c r="X60">
        <v>7870</v>
      </c>
      <c r="Y60">
        <v>140</v>
      </c>
      <c r="Z60">
        <v>12990</v>
      </c>
      <c r="AA60">
        <v>190</v>
      </c>
      <c r="AB60">
        <v>200</v>
      </c>
      <c r="AC60">
        <v>140</v>
      </c>
      <c r="AD60">
        <v>120</v>
      </c>
      <c r="AE60">
        <v>590</v>
      </c>
    </row>
    <row r="61" spans="1:39" x14ac:dyDescent="0.2">
      <c r="A61" t="s">
        <v>272</v>
      </c>
      <c r="B61" t="s">
        <v>293</v>
      </c>
      <c r="C61">
        <v>11750</v>
      </c>
      <c r="D61">
        <v>30</v>
      </c>
      <c r="E61">
        <v>230</v>
      </c>
      <c r="F61">
        <v>30</v>
      </c>
      <c r="G61" t="s">
        <v>55</v>
      </c>
      <c r="H61">
        <v>270</v>
      </c>
      <c r="I61">
        <v>70</v>
      </c>
      <c r="J61">
        <v>310</v>
      </c>
      <c r="K61">
        <v>50</v>
      </c>
      <c r="L61">
        <v>20</v>
      </c>
      <c r="M61">
        <v>2280</v>
      </c>
      <c r="N61">
        <v>30</v>
      </c>
      <c r="O61">
        <v>1010</v>
      </c>
      <c r="P61" t="s">
        <v>55</v>
      </c>
      <c r="Q61">
        <v>70</v>
      </c>
      <c r="R61">
        <v>250</v>
      </c>
      <c r="S61">
        <v>10</v>
      </c>
      <c r="T61">
        <v>60</v>
      </c>
      <c r="U61" t="s">
        <v>55</v>
      </c>
      <c r="V61">
        <v>20</v>
      </c>
      <c r="W61">
        <v>990</v>
      </c>
      <c r="X61">
        <v>5440</v>
      </c>
      <c r="Y61">
        <v>70</v>
      </c>
      <c r="Z61">
        <v>130</v>
      </c>
      <c r="AA61">
        <v>110</v>
      </c>
      <c r="AB61">
        <v>10</v>
      </c>
      <c r="AC61">
        <v>40</v>
      </c>
      <c r="AD61">
        <v>90</v>
      </c>
      <c r="AE61">
        <v>150</v>
      </c>
    </row>
    <row r="62" spans="1:39" x14ac:dyDescent="0.2">
      <c r="A62" t="s">
        <v>273</v>
      </c>
      <c r="B62" t="s">
        <v>266</v>
      </c>
      <c r="C62">
        <v>586440</v>
      </c>
      <c r="D62">
        <v>1440</v>
      </c>
      <c r="E62">
        <v>14310</v>
      </c>
      <c r="F62">
        <v>1120</v>
      </c>
      <c r="G62">
        <v>950</v>
      </c>
      <c r="H62">
        <v>17680</v>
      </c>
      <c r="I62">
        <v>1230</v>
      </c>
      <c r="J62">
        <v>7870</v>
      </c>
      <c r="K62">
        <v>33600</v>
      </c>
      <c r="L62">
        <v>33710</v>
      </c>
      <c r="M62">
        <v>38000</v>
      </c>
      <c r="N62">
        <v>6310</v>
      </c>
      <c r="O62">
        <v>40650</v>
      </c>
      <c r="P62">
        <v>570</v>
      </c>
      <c r="Q62">
        <v>3630</v>
      </c>
      <c r="R62">
        <v>8450</v>
      </c>
      <c r="S62">
        <v>160</v>
      </c>
      <c r="T62">
        <v>26630</v>
      </c>
      <c r="U62">
        <v>300</v>
      </c>
      <c r="V62">
        <v>1970</v>
      </c>
      <c r="W62">
        <v>13440</v>
      </c>
      <c r="X62">
        <v>159430</v>
      </c>
      <c r="Y62">
        <v>6060</v>
      </c>
      <c r="Z62">
        <v>151070</v>
      </c>
      <c r="AA62">
        <v>3120</v>
      </c>
      <c r="AB62">
        <v>1670</v>
      </c>
      <c r="AC62">
        <v>4190</v>
      </c>
      <c r="AD62">
        <v>2710</v>
      </c>
      <c r="AE62">
        <v>6180</v>
      </c>
    </row>
    <row r="63" spans="1:39" x14ac:dyDescent="0.2">
      <c r="A63" t="s">
        <v>273</v>
      </c>
      <c r="B63" t="s">
        <v>291</v>
      </c>
      <c r="C63">
        <v>109180</v>
      </c>
      <c r="D63">
        <v>410</v>
      </c>
      <c r="E63">
        <v>840</v>
      </c>
      <c r="F63">
        <v>210</v>
      </c>
      <c r="G63">
        <v>610</v>
      </c>
      <c r="H63">
        <v>7780</v>
      </c>
      <c r="I63">
        <v>250</v>
      </c>
      <c r="J63">
        <v>1690</v>
      </c>
      <c r="K63">
        <v>6620</v>
      </c>
      <c r="L63">
        <v>12210</v>
      </c>
      <c r="M63">
        <v>4720</v>
      </c>
      <c r="N63">
        <v>640</v>
      </c>
      <c r="O63">
        <v>32860</v>
      </c>
      <c r="P63">
        <v>50</v>
      </c>
      <c r="Q63">
        <v>300</v>
      </c>
      <c r="R63">
        <v>2430</v>
      </c>
      <c r="S63">
        <v>10</v>
      </c>
      <c r="T63">
        <v>5020</v>
      </c>
      <c r="U63">
        <v>20</v>
      </c>
      <c r="V63">
        <v>1110</v>
      </c>
      <c r="W63">
        <v>3540</v>
      </c>
      <c r="X63">
        <v>15030</v>
      </c>
      <c r="Y63">
        <v>2010</v>
      </c>
      <c r="Z63">
        <v>5950</v>
      </c>
      <c r="AA63">
        <v>1040</v>
      </c>
      <c r="AB63">
        <v>260</v>
      </c>
      <c r="AC63">
        <v>2140</v>
      </c>
      <c r="AD63">
        <v>110</v>
      </c>
      <c r="AE63">
        <v>1320</v>
      </c>
    </row>
    <row r="64" spans="1:39" x14ac:dyDescent="0.2">
      <c r="A64" t="s">
        <v>273</v>
      </c>
      <c r="B64" t="s">
        <v>292</v>
      </c>
      <c r="C64">
        <v>363090</v>
      </c>
      <c r="D64">
        <v>470</v>
      </c>
      <c r="E64">
        <v>11840</v>
      </c>
      <c r="F64">
        <v>400</v>
      </c>
      <c r="G64">
        <v>250</v>
      </c>
      <c r="H64">
        <v>6530</v>
      </c>
      <c r="I64">
        <v>700</v>
      </c>
      <c r="J64">
        <v>3230</v>
      </c>
      <c r="K64">
        <v>26330</v>
      </c>
      <c r="L64">
        <v>20380</v>
      </c>
      <c r="M64">
        <v>6090</v>
      </c>
      <c r="N64">
        <v>5290</v>
      </c>
      <c r="O64">
        <v>70</v>
      </c>
      <c r="P64">
        <v>500</v>
      </c>
      <c r="Q64">
        <v>2570</v>
      </c>
      <c r="R64">
        <v>4320</v>
      </c>
      <c r="S64">
        <v>40</v>
      </c>
      <c r="T64">
        <v>20010</v>
      </c>
      <c r="U64">
        <v>280</v>
      </c>
      <c r="V64">
        <v>450</v>
      </c>
      <c r="W64">
        <v>4810</v>
      </c>
      <c r="X64">
        <v>92960</v>
      </c>
      <c r="Y64">
        <v>3110</v>
      </c>
      <c r="Z64">
        <v>143850</v>
      </c>
      <c r="AA64">
        <v>1310</v>
      </c>
      <c r="AB64">
        <v>1180</v>
      </c>
      <c r="AC64">
        <v>1370</v>
      </c>
      <c r="AD64">
        <v>1640</v>
      </c>
      <c r="AE64">
        <v>3120</v>
      </c>
    </row>
    <row r="65" spans="1:31" x14ac:dyDescent="0.2">
      <c r="A65" t="s">
        <v>273</v>
      </c>
      <c r="B65" t="s">
        <v>293</v>
      </c>
      <c r="C65">
        <v>114170</v>
      </c>
      <c r="D65">
        <v>570</v>
      </c>
      <c r="E65">
        <v>1630</v>
      </c>
      <c r="F65">
        <v>510</v>
      </c>
      <c r="G65">
        <v>90</v>
      </c>
      <c r="H65">
        <v>3370</v>
      </c>
      <c r="I65">
        <v>270</v>
      </c>
      <c r="J65">
        <v>2950</v>
      </c>
      <c r="K65">
        <v>650</v>
      </c>
      <c r="L65">
        <v>1120</v>
      </c>
      <c r="M65">
        <v>27190</v>
      </c>
      <c r="N65">
        <v>380</v>
      </c>
      <c r="O65">
        <v>7720</v>
      </c>
      <c r="P65">
        <v>10</v>
      </c>
      <c r="Q65">
        <v>760</v>
      </c>
      <c r="R65">
        <v>1700</v>
      </c>
      <c r="S65">
        <v>110</v>
      </c>
      <c r="T65">
        <v>1600</v>
      </c>
      <c r="U65" t="s">
        <v>55</v>
      </c>
      <c r="V65">
        <v>420</v>
      </c>
      <c r="W65">
        <v>5100</v>
      </c>
      <c r="X65">
        <v>51440</v>
      </c>
      <c r="Y65">
        <v>940</v>
      </c>
      <c r="Z65">
        <v>1270</v>
      </c>
      <c r="AA65">
        <v>770</v>
      </c>
      <c r="AB65">
        <v>230</v>
      </c>
      <c r="AC65">
        <v>670</v>
      </c>
      <c r="AD65">
        <v>960</v>
      </c>
      <c r="AE65">
        <v>1730</v>
      </c>
    </row>
    <row r="66" spans="1:31" x14ac:dyDescent="0.2">
      <c r="A66" t="s">
        <v>274</v>
      </c>
      <c r="B66" t="s">
        <v>266</v>
      </c>
      <c r="C66" t="s">
        <v>55</v>
      </c>
      <c r="D66" t="s">
        <v>55</v>
      </c>
      <c r="E66" t="s">
        <v>55</v>
      </c>
      <c r="F66" t="s">
        <v>55</v>
      </c>
      <c r="G66" t="s">
        <v>55</v>
      </c>
      <c r="H66" t="s">
        <v>55</v>
      </c>
      <c r="I66" t="s">
        <v>55</v>
      </c>
      <c r="J66" t="s">
        <v>55</v>
      </c>
      <c r="K66" t="s">
        <v>55</v>
      </c>
      <c r="L66" t="s">
        <v>55</v>
      </c>
      <c r="M66" t="s">
        <v>55</v>
      </c>
      <c r="N66" t="s">
        <v>55</v>
      </c>
      <c r="O66" t="s">
        <v>55</v>
      </c>
      <c r="P66" t="s">
        <v>55</v>
      </c>
      <c r="Q66" t="s">
        <v>55</v>
      </c>
      <c r="R66" t="s">
        <v>55</v>
      </c>
      <c r="S66" t="s">
        <v>55</v>
      </c>
      <c r="T66" t="s">
        <v>55</v>
      </c>
      <c r="U66" t="s">
        <v>55</v>
      </c>
      <c r="V66" t="s">
        <v>55</v>
      </c>
      <c r="W66" t="s">
        <v>55</v>
      </c>
      <c r="X66" t="s">
        <v>55</v>
      </c>
      <c r="Y66" t="s">
        <v>55</v>
      </c>
      <c r="Z66" t="s">
        <v>55</v>
      </c>
      <c r="AA66" t="s">
        <v>55</v>
      </c>
      <c r="AB66" t="s">
        <v>55</v>
      </c>
      <c r="AC66" t="s">
        <v>55</v>
      </c>
      <c r="AD66" t="s">
        <v>55</v>
      </c>
      <c r="AE66" t="s">
        <v>6</v>
      </c>
    </row>
    <row r="67" spans="1:31" x14ac:dyDescent="0.2">
      <c r="A67" t="s">
        <v>274</v>
      </c>
      <c r="B67" t="s">
        <v>291</v>
      </c>
      <c r="C67" t="s">
        <v>55</v>
      </c>
      <c r="D67" t="s">
        <v>55</v>
      </c>
      <c r="E67" t="s">
        <v>55</v>
      </c>
      <c r="F67" t="s">
        <v>55</v>
      </c>
      <c r="G67" t="s">
        <v>55</v>
      </c>
      <c r="H67" t="s">
        <v>55</v>
      </c>
      <c r="I67" t="s">
        <v>55</v>
      </c>
      <c r="J67" t="s">
        <v>55</v>
      </c>
      <c r="K67" t="s">
        <v>55</v>
      </c>
      <c r="L67" t="s">
        <v>55</v>
      </c>
      <c r="M67" t="s">
        <v>55</v>
      </c>
      <c r="N67" t="s">
        <v>55</v>
      </c>
      <c r="O67" t="s">
        <v>55</v>
      </c>
      <c r="P67" t="s">
        <v>55</v>
      </c>
      <c r="Q67" t="s">
        <v>55</v>
      </c>
      <c r="R67" t="s">
        <v>55</v>
      </c>
      <c r="S67" t="s">
        <v>55</v>
      </c>
      <c r="T67" t="s">
        <v>55</v>
      </c>
      <c r="U67" t="s">
        <v>55</v>
      </c>
      <c r="V67" t="s">
        <v>55</v>
      </c>
      <c r="W67" t="s">
        <v>55</v>
      </c>
      <c r="X67" t="s">
        <v>55</v>
      </c>
      <c r="Y67" t="s">
        <v>55</v>
      </c>
      <c r="Z67" t="s">
        <v>55</v>
      </c>
      <c r="AA67" t="s">
        <v>55</v>
      </c>
      <c r="AB67" t="s">
        <v>55</v>
      </c>
      <c r="AC67" t="s">
        <v>55</v>
      </c>
      <c r="AD67" t="s">
        <v>55</v>
      </c>
      <c r="AE67" t="s">
        <v>6</v>
      </c>
    </row>
    <row r="68" spans="1:31" x14ac:dyDescent="0.2">
      <c r="A68" t="s">
        <v>274</v>
      </c>
      <c r="B68" t="s">
        <v>292</v>
      </c>
      <c r="C68" t="s">
        <v>55</v>
      </c>
      <c r="D68" t="s">
        <v>55</v>
      </c>
      <c r="E68" t="s">
        <v>55</v>
      </c>
      <c r="F68" t="s">
        <v>55</v>
      </c>
      <c r="G68" t="s">
        <v>55</v>
      </c>
      <c r="H68" t="s">
        <v>55</v>
      </c>
      <c r="I68" t="s">
        <v>55</v>
      </c>
      <c r="J68" t="s">
        <v>55</v>
      </c>
      <c r="K68" t="s">
        <v>55</v>
      </c>
      <c r="L68" t="s">
        <v>55</v>
      </c>
      <c r="M68" t="s">
        <v>55</v>
      </c>
      <c r="N68" t="s">
        <v>55</v>
      </c>
      <c r="O68" t="s">
        <v>55</v>
      </c>
      <c r="P68" t="s">
        <v>55</v>
      </c>
      <c r="Q68" t="s">
        <v>55</v>
      </c>
      <c r="R68" t="s">
        <v>55</v>
      </c>
      <c r="S68" t="s">
        <v>55</v>
      </c>
      <c r="T68" t="s">
        <v>55</v>
      </c>
      <c r="U68" t="s">
        <v>55</v>
      </c>
      <c r="V68" t="s">
        <v>55</v>
      </c>
      <c r="W68" t="s">
        <v>55</v>
      </c>
      <c r="X68" t="s">
        <v>55</v>
      </c>
      <c r="Y68" t="s">
        <v>55</v>
      </c>
      <c r="Z68" t="s">
        <v>55</v>
      </c>
      <c r="AA68" t="s">
        <v>55</v>
      </c>
      <c r="AB68" t="s">
        <v>55</v>
      </c>
      <c r="AC68" t="s">
        <v>55</v>
      </c>
      <c r="AD68" t="s">
        <v>55</v>
      </c>
      <c r="AE68" t="s">
        <v>6</v>
      </c>
    </row>
    <row r="69" spans="1:31" x14ac:dyDescent="0.2">
      <c r="A69" t="s">
        <v>274</v>
      </c>
      <c r="B69" t="s">
        <v>293</v>
      </c>
      <c r="C69" t="s">
        <v>55</v>
      </c>
      <c r="D69" t="s">
        <v>55</v>
      </c>
      <c r="E69" t="s">
        <v>55</v>
      </c>
      <c r="F69" t="s">
        <v>55</v>
      </c>
      <c r="G69" t="s">
        <v>55</v>
      </c>
      <c r="H69" t="s">
        <v>55</v>
      </c>
      <c r="I69" t="s">
        <v>55</v>
      </c>
      <c r="J69" t="s">
        <v>55</v>
      </c>
      <c r="K69" t="s">
        <v>55</v>
      </c>
      <c r="L69" t="s">
        <v>55</v>
      </c>
      <c r="M69" t="s">
        <v>55</v>
      </c>
      <c r="N69" t="s">
        <v>55</v>
      </c>
      <c r="O69" t="s">
        <v>55</v>
      </c>
      <c r="P69" t="s">
        <v>55</v>
      </c>
      <c r="Q69" t="s">
        <v>55</v>
      </c>
      <c r="R69" t="s">
        <v>55</v>
      </c>
      <c r="S69" t="s">
        <v>55</v>
      </c>
      <c r="T69" t="s">
        <v>55</v>
      </c>
      <c r="U69" t="s">
        <v>55</v>
      </c>
      <c r="V69" t="s">
        <v>55</v>
      </c>
      <c r="W69" t="s">
        <v>55</v>
      </c>
      <c r="X69" t="s">
        <v>55</v>
      </c>
      <c r="Y69" t="s">
        <v>55</v>
      </c>
      <c r="Z69" t="s">
        <v>55</v>
      </c>
      <c r="AA69" t="s">
        <v>55</v>
      </c>
      <c r="AB69" t="s">
        <v>55</v>
      </c>
      <c r="AC69" t="s">
        <v>55</v>
      </c>
      <c r="AD69" t="s">
        <v>55</v>
      </c>
      <c r="AE69" t="s">
        <v>6</v>
      </c>
    </row>
    <row r="71" spans="1:31" x14ac:dyDescent="0.2">
      <c r="B71" s="120" t="s">
        <v>300</v>
      </c>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row>
    <row r="72" spans="1:31" x14ac:dyDescent="0.2">
      <c r="C72" t="s">
        <v>242</v>
      </c>
      <c r="D72" t="s">
        <v>42</v>
      </c>
      <c r="E72" t="s">
        <v>22</v>
      </c>
      <c r="F72" t="s">
        <v>21</v>
      </c>
      <c r="G72" t="s">
        <v>41</v>
      </c>
      <c r="H72" t="s">
        <v>40</v>
      </c>
      <c r="I72" t="s">
        <v>20</v>
      </c>
      <c r="J72" t="s">
        <v>39</v>
      </c>
      <c r="K72" t="s">
        <v>38</v>
      </c>
      <c r="L72" t="s">
        <v>37</v>
      </c>
      <c r="M72" t="s">
        <v>36</v>
      </c>
      <c r="N72" t="s">
        <v>19</v>
      </c>
      <c r="O72" t="s">
        <v>35</v>
      </c>
      <c r="P72" t="s">
        <v>18</v>
      </c>
      <c r="Q72" t="s">
        <v>17</v>
      </c>
      <c r="R72" t="s">
        <v>16</v>
      </c>
      <c r="S72" t="s">
        <v>34</v>
      </c>
      <c r="T72" t="s">
        <v>15</v>
      </c>
      <c r="U72" t="s">
        <v>14</v>
      </c>
      <c r="V72" t="s">
        <v>33</v>
      </c>
      <c r="W72" t="s">
        <v>32</v>
      </c>
      <c r="X72" t="s">
        <v>13</v>
      </c>
      <c r="Y72" t="s">
        <v>31</v>
      </c>
      <c r="Z72" t="s">
        <v>12</v>
      </c>
      <c r="AA72" t="s">
        <v>11</v>
      </c>
      <c r="AB72" t="s">
        <v>8</v>
      </c>
      <c r="AC72" t="s">
        <v>30</v>
      </c>
      <c r="AD72" t="s">
        <v>29</v>
      </c>
      <c r="AE72" t="s">
        <v>64</v>
      </c>
    </row>
    <row r="73" spans="1:31" x14ac:dyDescent="0.2">
      <c r="B73" t="s">
        <v>291</v>
      </c>
      <c r="C73">
        <f>SUM(C59,C63)/SUM(C$58,C$62)</f>
        <v>0.1863372363884834</v>
      </c>
      <c r="D73">
        <f t="shared" ref="D73:AD75" si="3">SUM(D59,D63)/SUM(D$58,D$62)</f>
        <v>0.28476821192052981</v>
      </c>
      <c r="E73">
        <f t="shared" si="3"/>
        <v>6.2576687116564417E-2</v>
      </c>
      <c r="F73">
        <f t="shared" si="3"/>
        <v>0.18333333333333332</v>
      </c>
      <c r="G73">
        <f t="shared" si="3"/>
        <v>0.64583333333333337</v>
      </c>
      <c r="H73">
        <f t="shared" si="3"/>
        <v>0.4375</v>
      </c>
      <c r="I73">
        <f t="shared" si="3"/>
        <v>0.19310344827586207</v>
      </c>
      <c r="J73">
        <f t="shared" si="3"/>
        <v>0.21305841924398625</v>
      </c>
      <c r="K73">
        <f t="shared" si="3"/>
        <v>0.20113851992409867</v>
      </c>
      <c r="L73">
        <f t="shared" si="3"/>
        <v>0.36246498599439775</v>
      </c>
      <c r="M73">
        <f t="shared" si="3"/>
        <v>0.12704130643611911</v>
      </c>
      <c r="N73">
        <f t="shared" si="3"/>
        <v>0.10068027210884353</v>
      </c>
      <c r="O73">
        <f t="shared" si="3"/>
        <v>0.80735551663747807</v>
      </c>
      <c r="P73">
        <f t="shared" si="3"/>
        <v>8.4745762711864403E-2</v>
      </c>
      <c r="Q73">
        <f t="shared" si="3"/>
        <v>7.5609756097560973E-2</v>
      </c>
      <c r="R73">
        <f t="shared" si="3"/>
        <v>0.28157349896480333</v>
      </c>
      <c r="S73">
        <f t="shared" si="3"/>
        <v>5.5555555555555552E-2</v>
      </c>
      <c r="T73">
        <f t="shared" si="3"/>
        <v>0.18386554621848739</v>
      </c>
      <c r="U73">
        <f t="shared" si="3"/>
        <v>0.1111111111111111</v>
      </c>
      <c r="V73">
        <f t="shared" si="3"/>
        <v>0.5625</v>
      </c>
      <c r="W73">
        <f t="shared" si="3"/>
        <v>0.25439167208848407</v>
      </c>
      <c r="X73">
        <f t="shared" si="3"/>
        <v>9.1322885457478686E-2</v>
      </c>
      <c r="Y73">
        <f t="shared" si="3"/>
        <v>0.34562211981566821</v>
      </c>
      <c r="Z73">
        <f t="shared" si="3"/>
        <v>3.9631000788978576E-2</v>
      </c>
      <c r="AA73">
        <f t="shared" si="3"/>
        <v>0.31123919308357351</v>
      </c>
      <c r="AB73">
        <f t="shared" si="3"/>
        <v>0.15183246073298429</v>
      </c>
      <c r="AC73">
        <f t="shared" si="3"/>
        <v>0.51835853131749465</v>
      </c>
      <c r="AD73">
        <f t="shared" si="3"/>
        <v>3.7542662116040959E-2</v>
      </c>
      <c r="AE73">
        <f>SUM(AE59,AE63)/SUM(AE$58,AE$62)</f>
        <v>0.21568627450980393</v>
      </c>
    </row>
    <row r="74" spans="1:31" x14ac:dyDescent="0.2">
      <c r="B74" t="s">
        <v>292</v>
      </c>
      <c r="C74">
        <f t="shared" ref="C74:R75" si="4">SUM(C60,C64)/SUM(C$58,C$62)</f>
        <v>0.61811659471379321</v>
      </c>
      <c r="D74">
        <f t="shared" si="4"/>
        <v>0.32450331125827814</v>
      </c>
      <c r="E74">
        <f t="shared" si="4"/>
        <v>0.82331288343558284</v>
      </c>
      <c r="F74">
        <f t="shared" si="4"/>
        <v>0.36666666666666664</v>
      </c>
      <c r="G74">
        <f t="shared" si="4"/>
        <v>0.27083333333333331</v>
      </c>
      <c r="H74">
        <f t="shared" si="4"/>
        <v>0.37602459016393441</v>
      </c>
      <c r="I74">
        <f t="shared" si="4"/>
        <v>0.55862068965517242</v>
      </c>
      <c r="J74">
        <f t="shared" si="4"/>
        <v>0.41466208476517757</v>
      </c>
      <c r="K74">
        <f t="shared" si="4"/>
        <v>0.77988614800759015</v>
      </c>
      <c r="L74">
        <f t="shared" si="4"/>
        <v>0.6056022408963585</v>
      </c>
      <c r="M74">
        <f t="shared" si="4"/>
        <v>0.1654658981748319</v>
      </c>
      <c r="N74">
        <f t="shared" si="4"/>
        <v>0.84353741496598644</v>
      </c>
      <c r="O74">
        <f t="shared" si="4"/>
        <v>1.532399299474606E-3</v>
      </c>
      <c r="P74">
        <f t="shared" si="4"/>
        <v>0.88135593220338981</v>
      </c>
      <c r="Q74">
        <f t="shared" si="4"/>
        <v>0.7219512195121951</v>
      </c>
      <c r="R74">
        <f t="shared" si="4"/>
        <v>0.5165631469979296</v>
      </c>
      <c r="S74">
        <f t="shared" si="3"/>
        <v>0.27777777777777779</v>
      </c>
      <c r="T74">
        <f t="shared" si="3"/>
        <v>0.76033613445378156</v>
      </c>
      <c r="U74">
        <f t="shared" si="3"/>
        <v>0.88888888888888884</v>
      </c>
      <c r="V74">
        <f t="shared" si="3"/>
        <v>0.23076923076923078</v>
      </c>
      <c r="W74">
        <f t="shared" si="3"/>
        <v>0.34938191281717634</v>
      </c>
      <c r="X74">
        <f t="shared" si="3"/>
        <v>0.58095183221940538</v>
      </c>
      <c r="Y74">
        <f t="shared" si="3"/>
        <v>0.49923195084485406</v>
      </c>
      <c r="Z74">
        <f t="shared" si="3"/>
        <v>0.95187230685197544</v>
      </c>
      <c r="AA74">
        <f t="shared" si="3"/>
        <v>0.43227665706051871</v>
      </c>
      <c r="AB74">
        <f t="shared" si="3"/>
        <v>0.72251308900523559</v>
      </c>
      <c r="AC74">
        <f t="shared" si="3"/>
        <v>0.326133909287257</v>
      </c>
      <c r="AD74">
        <f t="shared" si="3"/>
        <v>0.60068259385665534</v>
      </c>
      <c r="AE74">
        <f>SUM(AE60,AE64)/SUM(AE$58,AE$62)</f>
        <v>0.51960784313725494</v>
      </c>
    </row>
    <row r="75" spans="1:31" x14ac:dyDescent="0.2">
      <c r="B75" t="s">
        <v>293</v>
      </c>
      <c r="C75">
        <f t="shared" si="4"/>
        <v>0.19554616889772339</v>
      </c>
      <c r="D75">
        <f t="shared" si="3"/>
        <v>0.39735099337748342</v>
      </c>
      <c r="E75">
        <f t="shared" si="3"/>
        <v>0.11411042944785275</v>
      </c>
      <c r="F75">
        <f t="shared" si="3"/>
        <v>0.45</v>
      </c>
      <c r="G75">
        <f t="shared" si="3"/>
        <v>9.375E-2</v>
      </c>
      <c r="H75">
        <f t="shared" si="3"/>
        <v>0.18647540983606559</v>
      </c>
      <c r="I75">
        <f t="shared" si="3"/>
        <v>0.23448275862068965</v>
      </c>
      <c r="J75">
        <f t="shared" si="3"/>
        <v>0.3734249713631157</v>
      </c>
      <c r="K75">
        <f t="shared" si="3"/>
        <v>1.8975332068311195E-2</v>
      </c>
      <c r="L75">
        <f t="shared" si="3"/>
        <v>3.1932773109243695E-2</v>
      </c>
      <c r="M75">
        <f t="shared" si="3"/>
        <v>0.70773294908741591</v>
      </c>
      <c r="N75">
        <f t="shared" si="3"/>
        <v>5.5782312925170066E-2</v>
      </c>
      <c r="O75">
        <f t="shared" si="3"/>
        <v>0.19111208406304728</v>
      </c>
      <c r="P75">
        <f t="shared" si="3"/>
        <v>1.6949152542372881E-2</v>
      </c>
      <c r="Q75">
        <f t="shared" si="3"/>
        <v>0.20243902439024392</v>
      </c>
      <c r="R75">
        <f t="shared" si="3"/>
        <v>0.20186335403726707</v>
      </c>
      <c r="S75">
        <f t="shared" si="3"/>
        <v>0.66666666666666663</v>
      </c>
      <c r="T75">
        <f t="shared" si="3"/>
        <v>5.5798319327731091E-2</v>
      </c>
      <c r="U75">
        <f t="shared" si="3"/>
        <v>0</v>
      </c>
      <c r="V75">
        <f t="shared" si="3"/>
        <v>0.21153846153846154</v>
      </c>
      <c r="W75">
        <f t="shared" si="3"/>
        <v>0.39622641509433965</v>
      </c>
      <c r="X75">
        <f t="shared" si="3"/>
        <v>0.32772528232311593</v>
      </c>
      <c r="Y75">
        <f t="shared" si="3"/>
        <v>0.15514592933947774</v>
      </c>
      <c r="Z75">
        <f t="shared" si="3"/>
        <v>8.4966923590459424E-3</v>
      </c>
      <c r="AA75">
        <f t="shared" si="3"/>
        <v>0.25360230547550433</v>
      </c>
      <c r="AB75">
        <f t="shared" si="3"/>
        <v>0.1256544502617801</v>
      </c>
      <c r="AC75">
        <f t="shared" si="3"/>
        <v>0.15334773218142547</v>
      </c>
      <c r="AD75">
        <f t="shared" si="3"/>
        <v>0.35836177474402731</v>
      </c>
      <c r="AE75">
        <f>SUM(AE61,AE65)/SUM(AE$58,AE$62)</f>
        <v>0.26330532212885155</v>
      </c>
    </row>
    <row r="83" spans="1:31" x14ac:dyDescent="0.2">
      <c r="A83" s="52" t="s">
        <v>298</v>
      </c>
      <c r="B83" s="52"/>
      <c r="C83" s="52"/>
      <c r="D83" s="52"/>
      <c r="E83" s="52"/>
      <c r="F83" s="52"/>
      <c r="G83" s="52"/>
    </row>
    <row r="84" spans="1:31" x14ac:dyDescent="0.2">
      <c r="A84" s="52" t="s">
        <v>136</v>
      </c>
      <c r="B84" s="52" t="s">
        <v>295</v>
      </c>
      <c r="C84" s="52"/>
      <c r="D84" s="52"/>
      <c r="E84" s="52"/>
      <c r="F84" s="52"/>
      <c r="G84" s="52"/>
    </row>
    <row r="85" spans="1:31" x14ac:dyDescent="0.2">
      <c r="A85" s="52" t="s">
        <v>134</v>
      </c>
      <c r="B85" s="52" t="s">
        <v>289</v>
      </c>
      <c r="C85" s="52"/>
      <c r="D85" s="52"/>
      <c r="E85" s="52"/>
      <c r="F85" s="52"/>
      <c r="G85" s="52"/>
    </row>
    <row r="86" spans="1:31" x14ac:dyDescent="0.2">
      <c r="A86" s="52"/>
      <c r="B86" s="52"/>
      <c r="C86" s="52"/>
      <c r="D86" s="52"/>
      <c r="E86" s="52"/>
      <c r="F86" s="52"/>
      <c r="G86" s="52"/>
    </row>
    <row r="87" spans="1:31" x14ac:dyDescent="0.2">
      <c r="A87" s="52" t="s">
        <v>132</v>
      </c>
      <c r="B87" s="52"/>
      <c r="C87" s="52" t="s">
        <v>131</v>
      </c>
      <c r="D87" s="52"/>
      <c r="E87" s="52"/>
      <c r="F87" s="52"/>
      <c r="G87" s="52"/>
    </row>
    <row r="88" spans="1:31" x14ac:dyDescent="0.2">
      <c r="A88" s="52" t="s">
        <v>268</v>
      </c>
      <c r="B88" s="52"/>
      <c r="C88" s="52" t="s">
        <v>266</v>
      </c>
      <c r="D88" s="52"/>
      <c r="E88" s="52"/>
      <c r="F88" s="52"/>
      <c r="G88" s="52"/>
    </row>
    <row r="89" spans="1:31" x14ac:dyDescent="0.2">
      <c r="A89" s="52" t="s">
        <v>267</v>
      </c>
      <c r="B89" s="52"/>
      <c r="C89" s="52" t="s">
        <v>266</v>
      </c>
      <c r="D89" s="52"/>
      <c r="E89" s="52"/>
      <c r="F89" s="52"/>
      <c r="G89" s="52"/>
    </row>
    <row r="90" spans="1:31" x14ac:dyDescent="0.2">
      <c r="A90" s="52" t="s">
        <v>265</v>
      </c>
      <c r="B90" s="52"/>
      <c r="C90" s="52" t="s">
        <v>266</v>
      </c>
      <c r="D90" s="52"/>
      <c r="E90" s="52"/>
      <c r="F90" s="52"/>
      <c r="G90" s="52"/>
    </row>
    <row r="91" spans="1:31" x14ac:dyDescent="0.2">
      <c r="A91" s="52" t="s">
        <v>130</v>
      </c>
      <c r="B91" s="52"/>
      <c r="C91" s="52" t="s">
        <v>270</v>
      </c>
      <c r="D91" s="52"/>
      <c r="E91" s="52"/>
      <c r="F91" s="52"/>
      <c r="G91" s="52"/>
    </row>
    <row r="92" spans="1:31" x14ac:dyDescent="0.2">
      <c r="A92" s="52" t="s">
        <v>296</v>
      </c>
      <c r="B92" s="52"/>
      <c r="C92" s="52" t="s">
        <v>84</v>
      </c>
      <c r="D92" s="52"/>
      <c r="E92" s="52"/>
      <c r="F92" s="52"/>
      <c r="G92" s="52"/>
    </row>
    <row r="94" spans="1:31" x14ac:dyDescent="0.2">
      <c r="A94" t="s">
        <v>76</v>
      </c>
      <c r="B94" t="s">
        <v>76</v>
      </c>
      <c r="C94" t="s">
        <v>242</v>
      </c>
      <c r="D94" t="s">
        <v>42</v>
      </c>
      <c r="E94" t="s">
        <v>22</v>
      </c>
      <c r="F94" t="s">
        <v>21</v>
      </c>
      <c r="G94" t="s">
        <v>41</v>
      </c>
      <c r="H94" t="s">
        <v>40</v>
      </c>
      <c r="I94" t="s">
        <v>20</v>
      </c>
      <c r="J94" t="s">
        <v>39</v>
      </c>
      <c r="K94" t="s">
        <v>38</v>
      </c>
      <c r="L94" t="s">
        <v>37</v>
      </c>
      <c r="M94" t="s">
        <v>36</v>
      </c>
      <c r="N94" t="s">
        <v>19</v>
      </c>
      <c r="O94" t="s">
        <v>35</v>
      </c>
      <c r="P94" t="s">
        <v>18</v>
      </c>
      <c r="Q94" t="s">
        <v>17</v>
      </c>
      <c r="R94" t="s">
        <v>16</v>
      </c>
      <c r="S94" t="s">
        <v>34</v>
      </c>
      <c r="T94" t="s">
        <v>15</v>
      </c>
      <c r="U94" t="s">
        <v>14</v>
      </c>
      <c r="V94" t="s">
        <v>33</v>
      </c>
      <c r="W94" t="s">
        <v>32</v>
      </c>
      <c r="X94" t="s">
        <v>13</v>
      </c>
      <c r="Y94" t="s">
        <v>31</v>
      </c>
      <c r="Z94" t="s">
        <v>12</v>
      </c>
      <c r="AA94" t="s">
        <v>11</v>
      </c>
      <c r="AB94" t="s">
        <v>8</v>
      </c>
      <c r="AC94" t="s">
        <v>30</v>
      </c>
      <c r="AD94" t="s">
        <v>29</v>
      </c>
      <c r="AE94" t="s">
        <v>64</v>
      </c>
    </row>
    <row r="95" spans="1:31" x14ac:dyDescent="0.2">
      <c r="A95" t="s">
        <v>271</v>
      </c>
      <c r="B95" t="s">
        <v>290</v>
      </c>
      <c r="C95" t="s">
        <v>6</v>
      </c>
      <c r="D95" t="s">
        <v>6</v>
      </c>
      <c r="E95" t="s">
        <v>6</v>
      </c>
      <c r="F95" t="s">
        <v>6</v>
      </c>
      <c r="G95" t="s">
        <v>6</v>
      </c>
      <c r="H95" t="s">
        <v>6</v>
      </c>
      <c r="I95" t="s">
        <v>6</v>
      </c>
      <c r="J95" t="s">
        <v>6</v>
      </c>
      <c r="K95" t="s">
        <v>6</v>
      </c>
      <c r="L95" t="s">
        <v>6</v>
      </c>
      <c r="M95" t="s">
        <v>6</v>
      </c>
      <c r="N95" t="s">
        <v>6</v>
      </c>
      <c r="O95" t="s">
        <v>6</v>
      </c>
      <c r="P95" t="s">
        <v>6</v>
      </c>
      <c r="Q95" t="s">
        <v>6</v>
      </c>
      <c r="R95" t="s">
        <v>6</v>
      </c>
      <c r="S95" t="s">
        <v>6</v>
      </c>
      <c r="T95" t="s">
        <v>6</v>
      </c>
      <c r="U95" t="s">
        <v>6</v>
      </c>
      <c r="V95" t="s">
        <v>6</v>
      </c>
      <c r="W95" t="s">
        <v>6</v>
      </c>
      <c r="X95" t="s">
        <v>6</v>
      </c>
      <c r="Y95" t="s">
        <v>6</v>
      </c>
      <c r="Z95" t="s">
        <v>6</v>
      </c>
      <c r="AA95" t="s">
        <v>6</v>
      </c>
      <c r="AB95" t="s">
        <v>6</v>
      </c>
      <c r="AC95" t="s">
        <v>6</v>
      </c>
      <c r="AD95" t="s">
        <v>6</v>
      </c>
      <c r="AE95" t="s">
        <v>6</v>
      </c>
    </row>
    <row r="96" spans="1:31" x14ac:dyDescent="0.2">
      <c r="A96" t="s">
        <v>266</v>
      </c>
      <c r="B96" t="s">
        <v>266</v>
      </c>
      <c r="C96">
        <v>10451380</v>
      </c>
      <c r="D96">
        <v>35690</v>
      </c>
      <c r="E96">
        <v>201010</v>
      </c>
      <c r="F96">
        <v>26530</v>
      </c>
      <c r="G96">
        <v>33220</v>
      </c>
      <c r="H96">
        <v>276120</v>
      </c>
      <c r="I96">
        <v>16700</v>
      </c>
      <c r="J96">
        <v>137560</v>
      </c>
      <c r="K96">
        <v>684900</v>
      </c>
      <c r="L96">
        <v>941650</v>
      </c>
      <c r="M96">
        <v>455390</v>
      </c>
      <c r="N96">
        <v>134440</v>
      </c>
      <c r="O96">
        <v>1145710</v>
      </c>
      <c r="P96">
        <v>34940</v>
      </c>
      <c r="Q96">
        <v>69930</v>
      </c>
      <c r="R96">
        <v>150320</v>
      </c>
      <c r="S96">
        <v>1970</v>
      </c>
      <c r="T96">
        <v>429990</v>
      </c>
      <c r="U96">
        <v>9310</v>
      </c>
      <c r="V96">
        <v>55680</v>
      </c>
      <c r="W96">
        <v>130050</v>
      </c>
      <c r="X96">
        <v>1410660</v>
      </c>
      <c r="Y96">
        <v>258350</v>
      </c>
      <c r="Z96">
        <v>3419230</v>
      </c>
      <c r="AA96">
        <v>69900</v>
      </c>
      <c r="AB96">
        <v>25660</v>
      </c>
      <c r="AC96">
        <v>49710</v>
      </c>
      <c r="AD96">
        <v>62940</v>
      </c>
      <c r="AE96">
        <v>183810</v>
      </c>
    </row>
    <row r="97" spans="1:31" x14ac:dyDescent="0.2">
      <c r="A97" t="s">
        <v>266</v>
      </c>
      <c r="B97" t="s">
        <v>291</v>
      </c>
      <c r="C97">
        <v>2358170</v>
      </c>
      <c r="D97">
        <v>9620</v>
      </c>
      <c r="E97">
        <v>5360</v>
      </c>
      <c r="F97">
        <v>4910</v>
      </c>
      <c r="G97">
        <v>15470</v>
      </c>
      <c r="H97">
        <v>133520</v>
      </c>
      <c r="I97">
        <v>1870</v>
      </c>
      <c r="J97">
        <v>33790</v>
      </c>
      <c r="K97">
        <v>42490</v>
      </c>
      <c r="L97">
        <v>186720</v>
      </c>
      <c r="M97">
        <v>129340</v>
      </c>
      <c r="N97">
        <v>11400</v>
      </c>
      <c r="O97">
        <v>1048150</v>
      </c>
      <c r="P97">
        <v>9400</v>
      </c>
      <c r="Q97">
        <v>10820</v>
      </c>
      <c r="R97">
        <v>33370</v>
      </c>
      <c r="S97">
        <v>220</v>
      </c>
      <c r="T97">
        <v>72660</v>
      </c>
      <c r="U97">
        <v>2740</v>
      </c>
      <c r="V97">
        <v>38370</v>
      </c>
      <c r="W97">
        <v>30060</v>
      </c>
      <c r="X97">
        <v>244120</v>
      </c>
      <c r="Y97">
        <v>119030</v>
      </c>
      <c r="Z97">
        <v>96550</v>
      </c>
      <c r="AA97">
        <v>24750</v>
      </c>
      <c r="AB97">
        <v>3530</v>
      </c>
      <c r="AC97">
        <v>17080</v>
      </c>
      <c r="AD97">
        <v>6620</v>
      </c>
      <c r="AE97">
        <v>26210</v>
      </c>
    </row>
    <row r="98" spans="1:31" x14ac:dyDescent="0.2">
      <c r="A98" t="s">
        <v>266</v>
      </c>
      <c r="B98" t="s">
        <v>292</v>
      </c>
      <c r="C98">
        <v>7145090</v>
      </c>
      <c r="D98">
        <v>18810</v>
      </c>
      <c r="E98">
        <v>182310</v>
      </c>
      <c r="F98">
        <v>11350</v>
      </c>
      <c r="G98">
        <v>15610</v>
      </c>
      <c r="H98">
        <v>95600</v>
      </c>
      <c r="I98">
        <v>10060</v>
      </c>
      <c r="J98">
        <v>69130</v>
      </c>
      <c r="K98">
        <v>638350</v>
      </c>
      <c r="L98">
        <v>737450</v>
      </c>
      <c r="M98">
        <v>166570</v>
      </c>
      <c r="N98">
        <v>119760</v>
      </c>
      <c r="O98">
        <v>27450</v>
      </c>
      <c r="P98">
        <v>25340</v>
      </c>
      <c r="Q98">
        <v>37220</v>
      </c>
      <c r="R98">
        <v>92230</v>
      </c>
      <c r="S98">
        <v>700</v>
      </c>
      <c r="T98">
        <v>338500</v>
      </c>
      <c r="U98">
        <v>6420</v>
      </c>
      <c r="V98">
        <v>12060</v>
      </c>
      <c r="W98">
        <v>68940</v>
      </c>
      <c r="X98">
        <v>779320</v>
      </c>
      <c r="Y98">
        <v>132960</v>
      </c>
      <c r="Z98">
        <v>3308810</v>
      </c>
      <c r="AA98">
        <v>35030</v>
      </c>
      <c r="AB98">
        <v>19750</v>
      </c>
      <c r="AC98">
        <v>26950</v>
      </c>
      <c r="AD98">
        <v>42670</v>
      </c>
      <c r="AE98">
        <v>125740</v>
      </c>
    </row>
    <row r="99" spans="1:31" x14ac:dyDescent="0.2">
      <c r="A99" t="s">
        <v>266</v>
      </c>
      <c r="B99" t="s">
        <v>293</v>
      </c>
      <c r="C99">
        <v>947500</v>
      </c>
      <c r="D99">
        <v>7250</v>
      </c>
      <c r="E99">
        <v>13350</v>
      </c>
      <c r="F99">
        <v>10270</v>
      </c>
      <c r="G99">
        <v>2140</v>
      </c>
      <c r="H99">
        <v>47000</v>
      </c>
      <c r="I99">
        <v>4770</v>
      </c>
      <c r="J99">
        <v>34650</v>
      </c>
      <c r="K99">
        <v>4060</v>
      </c>
      <c r="L99">
        <v>17490</v>
      </c>
      <c r="M99">
        <v>159480</v>
      </c>
      <c r="N99">
        <v>3280</v>
      </c>
      <c r="O99">
        <v>69480</v>
      </c>
      <c r="P99">
        <v>200</v>
      </c>
      <c r="Q99">
        <v>21890</v>
      </c>
      <c r="R99">
        <v>24720</v>
      </c>
      <c r="S99">
        <v>1040</v>
      </c>
      <c r="T99">
        <v>18820</v>
      </c>
      <c r="U99">
        <v>160</v>
      </c>
      <c r="V99">
        <v>5250</v>
      </c>
      <c r="W99">
        <v>31050</v>
      </c>
      <c r="X99">
        <v>387210</v>
      </c>
      <c r="Y99">
        <v>6350</v>
      </c>
      <c r="Z99">
        <v>13870</v>
      </c>
      <c r="AA99">
        <v>10120</v>
      </c>
      <c r="AB99">
        <v>2380</v>
      </c>
      <c r="AC99">
        <v>5690</v>
      </c>
      <c r="AD99">
        <v>13650</v>
      </c>
      <c r="AE99">
        <v>31870</v>
      </c>
    </row>
    <row r="100" spans="1:31" x14ac:dyDescent="0.2">
      <c r="A100" t="s">
        <v>272</v>
      </c>
      <c r="B100" t="s">
        <v>266</v>
      </c>
      <c r="C100">
        <v>48610</v>
      </c>
      <c r="D100">
        <v>130</v>
      </c>
      <c r="E100">
        <v>2260</v>
      </c>
      <c r="F100">
        <v>100</v>
      </c>
      <c r="G100">
        <v>40</v>
      </c>
      <c r="H100">
        <v>1710</v>
      </c>
      <c r="I100">
        <v>170</v>
      </c>
      <c r="J100">
        <v>1580</v>
      </c>
      <c r="K100">
        <v>2710</v>
      </c>
      <c r="L100">
        <v>2220</v>
      </c>
      <c r="M100">
        <v>3320</v>
      </c>
      <c r="N100">
        <v>980</v>
      </c>
      <c r="O100">
        <v>5040</v>
      </c>
      <c r="P100">
        <v>30</v>
      </c>
      <c r="Q100">
        <v>400</v>
      </c>
      <c r="R100">
        <v>1440</v>
      </c>
      <c r="S100">
        <v>10</v>
      </c>
      <c r="T100">
        <v>2570</v>
      </c>
      <c r="U100">
        <v>10</v>
      </c>
      <c r="V100">
        <v>210</v>
      </c>
      <c r="W100">
        <v>2390</v>
      </c>
      <c r="X100">
        <v>10570</v>
      </c>
      <c r="Y100">
        <v>380</v>
      </c>
      <c r="Z100">
        <v>7280</v>
      </c>
      <c r="AA100">
        <v>380</v>
      </c>
      <c r="AB100">
        <v>510</v>
      </c>
      <c r="AC100">
        <v>550</v>
      </c>
      <c r="AD100">
        <v>280</v>
      </c>
      <c r="AE100">
        <v>1340</v>
      </c>
    </row>
    <row r="101" spans="1:31" x14ac:dyDescent="0.2">
      <c r="A101" t="s">
        <v>272</v>
      </c>
      <c r="B101" t="s">
        <v>291</v>
      </c>
      <c r="C101">
        <v>11790</v>
      </c>
      <c r="D101">
        <v>60</v>
      </c>
      <c r="E101">
        <v>210</v>
      </c>
      <c r="F101">
        <v>10</v>
      </c>
      <c r="G101">
        <v>20</v>
      </c>
      <c r="H101">
        <v>800</v>
      </c>
      <c r="I101">
        <v>40</v>
      </c>
      <c r="J101">
        <v>290</v>
      </c>
      <c r="K101">
        <v>380</v>
      </c>
      <c r="L101">
        <v>600</v>
      </c>
      <c r="M101">
        <v>510</v>
      </c>
      <c r="N101">
        <v>300</v>
      </c>
      <c r="O101">
        <v>3690</v>
      </c>
      <c r="P101">
        <v>20</v>
      </c>
      <c r="Q101">
        <v>40</v>
      </c>
      <c r="R101">
        <v>510</v>
      </c>
      <c r="S101" t="s">
        <v>55</v>
      </c>
      <c r="T101">
        <v>730</v>
      </c>
      <c r="U101" t="s">
        <v>55</v>
      </c>
      <c r="V101">
        <v>140</v>
      </c>
      <c r="W101">
        <v>1250</v>
      </c>
      <c r="X101">
        <v>890</v>
      </c>
      <c r="Y101">
        <v>150</v>
      </c>
      <c r="Z101">
        <v>410</v>
      </c>
      <c r="AA101">
        <v>80</v>
      </c>
      <c r="AB101">
        <v>70</v>
      </c>
      <c r="AC101">
        <v>230</v>
      </c>
      <c r="AD101">
        <v>10</v>
      </c>
      <c r="AE101">
        <v>340</v>
      </c>
    </row>
    <row r="102" spans="1:31" x14ac:dyDescent="0.2">
      <c r="A102" t="s">
        <v>272</v>
      </c>
      <c r="B102" t="s">
        <v>292</v>
      </c>
      <c r="C102">
        <v>26550</v>
      </c>
      <c r="D102">
        <v>40</v>
      </c>
      <c r="E102">
        <v>1870</v>
      </c>
      <c r="F102">
        <v>20</v>
      </c>
      <c r="G102">
        <v>10</v>
      </c>
      <c r="H102">
        <v>630</v>
      </c>
      <c r="I102">
        <v>60</v>
      </c>
      <c r="J102">
        <v>560</v>
      </c>
      <c r="K102">
        <v>2260</v>
      </c>
      <c r="L102">
        <v>1550</v>
      </c>
      <c r="M102">
        <v>520</v>
      </c>
      <c r="N102">
        <v>650</v>
      </c>
      <c r="O102" t="s">
        <v>55</v>
      </c>
      <c r="P102">
        <v>10</v>
      </c>
      <c r="Q102">
        <v>260</v>
      </c>
      <c r="R102">
        <v>800</v>
      </c>
      <c r="S102">
        <v>10</v>
      </c>
      <c r="T102">
        <v>1760</v>
      </c>
      <c r="U102">
        <v>10</v>
      </c>
      <c r="V102">
        <v>50</v>
      </c>
      <c r="W102">
        <v>770</v>
      </c>
      <c r="X102">
        <v>6150</v>
      </c>
      <c r="Y102">
        <v>170</v>
      </c>
      <c r="Z102">
        <v>6820</v>
      </c>
      <c r="AA102">
        <v>210</v>
      </c>
      <c r="AB102">
        <v>400</v>
      </c>
      <c r="AC102">
        <v>290</v>
      </c>
      <c r="AD102">
        <v>130</v>
      </c>
      <c r="AE102">
        <v>560</v>
      </c>
    </row>
    <row r="103" spans="1:31" x14ac:dyDescent="0.2">
      <c r="A103" t="s">
        <v>272</v>
      </c>
      <c r="B103" t="s">
        <v>293</v>
      </c>
      <c r="C103">
        <v>10270</v>
      </c>
      <c r="D103">
        <v>40</v>
      </c>
      <c r="E103">
        <v>190</v>
      </c>
      <c r="F103">
        <v>60</v>
      </c>
      <c r="G103" t="s">
        <v>55</v>
      </c>
      <c r="H103">
        <v>280</v>
      </c>
      <c r="I103">
        <v>70</v>
      </c>
      <c r="J103">
        <v>730</v>
      </c>
      <c r="K103">
        <v>70</v>
      </c>
      <c r="L103">
        <v>70</v>
      </c>
      <c r="M103">
        <v>2290</v>
      </c>
      <c r="N103">
        <v>30</v>
      </c>
      <c r="O103">
        <v>1350</v>
      </c>
      <c r="P103" t="s">
        <v>55</v>
      </c>
      <c r="Q103">
        <v>100</v>
      </c>
      <c r="R103">
        <v>130</v>
      </c>
      <c r="S103">
        <v>10</v>
      </c>
      <c r="T103">
        <v>80</v>
      </c>
      <c r="U103" t="s">
        <v>55</v>
      </c>
      <c r="V103">
        <v>30</v>
      </c>
      <c r="W103">
        <v>380</v>
      </c>
      <c r="X103">
        <v>3520</v>
      </c>
      <c r="Y103">
        <v>50</v>
      </c>
      <c r="Z103">
        <v>40</v>
      </c>
      <c r="AA103">
        <v>90</v>
      </c>
      <c r="AB103">
        <v>30</v>
      </c>
      <c r="AC103">
        <v>30</v>
      </c>
      <c r="AD103">
        <v>140</v>
      </c>
      <c r="AE103">
        <v>450</v>
      </c>
    </row>
    <row r="104" spans="1:31" x14ac:dyDescent="0.2">
      <c r="A104" t="s">
        <v>273</v>
      </c>
      <c r="B104" t="s">
        <v>266</v>
      </c>
      <c r="C104">
        <v>487100</v>
      </c>
      <c r="D104">
        <v>2070</v>
      </c>
      <c r="E104">
        <v>12730</v>
      </c>
      <c r="F104">
        <v>1080</v>
      </c>
      <c r="G104">
        <v>870</v>
      </c>
      <c r="H104">
        <v>18840</v>
      </c>
      <c r="I104">
        <v>1280</v>
      </c>
      <c r="J104">
        <v>6680</v>
      </c>
      <c r="K104">
        <v>22410</v>
      </c>
      <c r="L104">
        <v>33740</v>
      </c>
      <c r="M104">
        <v>34590</v>
      </c>
      <c r="N104">
        <v>5910</v>
      </c>
      <c r="O104">
        <v>41470</v>
      </c>
      <c r="P104">
        <v>430</v>
      </c>
      <c r="Q104">
        <v>2960</v>
      </c>
      <c r="R104">
        <v>9530</v>
      </c>
      <c r="S104">
        <v>150</v>
      </c>
      <c r="T104">
        <v>23200</v>
      </c>
      <c r="U104">
        <v>340</v>
      </c>
      <c r="V104">
        <v>2080</v>
      </c>
      <c r="W104">
        <v>13740</v>
      </c>
      <c r="X104">
        <v>133890</v>
      </c>
      <c r="Y104">
        <v>4540</v>
      </c>
      <c r="Z104">
        <v>98310</v>
      </c>
      <c r="AA104">
        <v>2850</v>
      </c>
      <c r="AB104">
        <v>2330</v>
      </c>
      <c r="AC104">
        <v>1360</v>
      </c>
      <c r="AD104">
        <v>3060</v>
      </c>
      <c r="AE104">
        <v>6690</v>
      </c>
    </row>
    <row r="105" spans="1:31" x14ac:dyDescent="0.2">
      <c r="A105" t="s">
        <v>273</v>
      </c>
      <c r="B105" t="s">
        <v>291</v>
      </c>
      <c r="C105">
        <v>102290</v>
      </c>
      <c r="D105">
        <v>790</v>
      </c>
      <c r="E105">
        <v>1300</v>
      </c>
      <c r="F105">
        <v>190</v>
      </c>
      <c r="G105">
        <v>510</v>
      </c>
      <c r="H105">
        <v>6920</v>
      </c>
      <c r="I105">
        <v>220</v>
      </c>
      <c r="J105">
        <v>1380</v>
      </c>
      <c r="K105">
        <v>4980</v>
      </c>
      <c r="L105">
        <v>12510</v>
      </c>
      <c r="M105">
        <v>4360</v>
      </c>
      <c r="N105">
        <v>1100</v>
      </c>
      <c r="O105">
        <v>32220</v>
      </c>
      <c r="P105">
        <v>180</v>
      </c>
      <c r="Q105">
        <v>360</v>
      </c>
      <c r="R105">
        <v>2630</v>
      </c>
      <c r="S105">
        <v>10</v>
      </c>
      <c r="T105">
        <v>5810</v>
      </c>
      <c r="U105">
        <v>190</v>
      </c>
      <c r="V105">
        <v>1130</v>
      </c>
      <c r="W105">
        <v>5640</v>
      </c>
      <c r="X105">
        <v>11050</v>
      </c>
      <c r="Y105">
        <v>2430</v>
      </c>
      <c r="Z105">
        <v>2970</v>
      </c>
      <c r="AA105">
        <v>880</v>
      </c>
      <c r="AB105">
        <v>380</v>
      </c>
      <c r="AC105">
        <v>540</v>
      </c>
      <c r="AD105">
        <v>180</v>
      </c>
      <c r="AE105">
        <v>1430</v>
      </c>
    </row>
    <row r="106" spans="1:31" x14ac:dyDescent="0.2">
      <c r="A106" t="s">
        <v>273</v>
      </c>
      <c r="B106" t="s">
        <v>292</v>
      </c>
      <c r="C106">
        <v>278880</v>
      </c>
      <c r="D106">
        <v>450</v>
      </c>
      <c r="E106">
        <v>9740</v>
      </c>
      <c r="F106">
        <v>410</v>
      </c>
      <c r="G106">
        <v>280</v>
      </c>
      <c r="H106">
        <v>7180</v>
      </c>
      <c r="I106">
        <v>600</v>
      </c>
      <c r="J106">
        <v>2350</v>
      </c>
      <c r="K106">
        <v>16760</v>
      </c>
      <c r="L106">
        <v>20250</v>
      </c>
      <c r="M106">
        <v>5330</v>
      </c>
      <c r="N106">
        <v>4350</v>
      </c>
      <c r="O106">
        <v>50</v>
      </c>
      <c r="P106">
        <v>240</v>
      </c>
      <c r="Q106">
        <v>1810</v>
      </c>
      <c r="R106">
        <v>5380</v>
      </c>
      <c r="S106">
        <v>30</v>
      </c>
      <c r="T106">
        <v>15500</v>
      </c>
      <c r="U106">
        <v>140</v>
      </c>
      <c r="V106">
        <v>460</v>
      </c>
      <c r="W106">
        <v>4190</v>
      </c>
      <c r="X106">
        <v>79180</v>
      </c>
      <c r="Y106">
        <v>1400</v>
      </c>
      <c r="Z106">
        <v>94410</v>
      </c>
      <c r="AA106">
        <v>1110</v>
      </c>
      <c r="AB106">
        <v>1630</v>
      </c>
      <c r="AC106">
        <v>650</v>
      </c>
      <c r="AD106">
        <v>1780</v>
      </c>
      <c r="AE106">
        <v>3240</v>
      </c>
    </row>
    <row r="107" spans="1:31" x14ac:dyDescent="0.2">
      <c r="A107" t="s">
        <v>273</v>
      </c>
      <c r="B107" t="s">
        <v>293</v>
      </c>
      <c r="C107">
        <v>105920</v>
      </c>
      <c r="D107">
        <v>830</v>
      </c>
      <c r="E107">
        <v>1700</v>
      </c>
      <c r="F107">
        <v>490</v>
      </c>
      <c r="G107">
        <v>80</v>
      </c>
      <c r="H107">
        <v>4730</v>
      </c>
      <c r="I107">
        <v>470</v>
      </c>
      <c r="J107">
        <v>2940</v>
      </c>
      <c r="K107">
        <v>660</v>
      </c>
      <c r="L107">
        <v>970</v>
      </c>
      <c r="M107">
        <v>24900</v>
      </c>
      <c r="N107">
        <v>470</v>
      </c>
      <c r="O107">
        <v>9210</v>
      </c>
      <c r="P107">
        <v>10</v>
      </c>
      <c r="Q107">
        <v>790</v>
      </c>
      <c r="R107">
        <v>1520</v>
      </c>
      <c r="S107">
        <v>100</v>
      </c>
      <c r="T107">
        <v>1890</v>
      </c>
      <c r="U107" t="s">
        <v>55</v>
      </c>
      <c r="V107">
        <v>490</v>
      </c>
      <c r="W107">
        <v>3910</v>
      </c>
      <c r="X107">
        <v>43650</v>
      </c>
      <c r="Y107">
        <v>700</v>
      </c>
      <c r="Z107">
        <v>940</v>
      </c>
      <c r="AA107">
        <v>860</v>
      </c>
      <c r="AB107">
        <v>320</v>
      </c>
      <c r="AC107">
        <v>170</v>
      </c>
      <c r="AD107">
        <v>1110</v>
      </c>
      <c r="AE107">
        <v>2020</v>
      </c>
    </row>
    <row r="108" spans="1:31" x14ac:dyDescent="0.2">
      <c r="A108" t="s">
        <v>274</v>
      </c>
      <c r="B108" t="s">
        <v>266</v>
      </c>
      <c r="C108">
        <v>576630</v>
      </c>
      <c r="D108">
        <v>1550</v>
      </c>
      <c r="E108">
        <v>13390</v>
      </c>
      <c r="F108">
        <v>1530</v>
      </c>
      <c r="G108">
        <v>1400</v>
      </c>
      <c r="H108">
        <v>20010</v>
      </c>
      <c r="I108">
        <v>1140</v>
      </c>
      <c r="J108">
        <v>9460</v>
      </c>
      <c r="K108">
        <v>31920</v>
      </c>
      <c r="L108">
        <v>45140</v>
      </c>
      <c r="M108">
        <v>33310</v>
      </c>
      <c r="N108">
        <v>7270</v>
      </c>
      <c r="O108">
        <v>44490</v>
      </c>
      <c r="P108">
        <v>680</v>
      </c>
      <c r="Q108">
        <v>3300</v>
      </c>
      <c r="R108">
        <v>7500</v>
      </c>
      <c r="S108">
        <v>140</v>
      </c>
      <c r="T108">
        <v>28540</v>
      </c>
      <c r="U108">
        <v>310</v>
      </c>
      <c r="V108">
        <v>2550</v>
      </c>
      <c r="W108">
        <v>13290</v>
      </c>
      <c r="X108">
        <v>142100</v>
      </c>
      <c r="Y108">
        <v>5970</v>
      </c>
      <c r="Z108">
        <v>149320</v>
      </c>
      <c r="AA108">
        <v>3160</v>
      </c>
      <c r="AB108">
        <v>2030</v>
      </c>
      <c r="AC108">
        <v>2470</v>
      </c>
      <c r="AD108">
        <v>3020</v>
      </c>
      <c r="AE108">
        <v>1640</v>
      </c>
    </row>
    <row r="109" spans="1:31" x14ac:dyDescent="0.2">
      <c r="A109" t="s">
        <v>274</v>
      </c>
      <c r="B109" t="s">
        <v>291</v>
      </c>
      <c r="C109">
        <v>115070</v>
      </c>
      <c r="D109">
        <v>590</v>
      </c>
      <c r="E109">
        <v>890</v>
      </c>
      <c r="F109">
        <v>230</v>
      </c>
      <c r="G109">
        <v>790</v>
      </c>
      <c r="H109">
        <v>8020</v>
      </c>
      <c r="I109">
        <v>150</v>
      </c>
      <c r="J109">
        <v>1970</v>
      </c>
      <c r="K109">
        <v>5470</v>
      </c>
      <c r="L109">
        <v>15480</v>
      </c>
      <c r="M109">
        <v>3260</v>
      </c>
      <c r="N109">
        <v>900</v>
      </c>
      <c r="O109">
        <v>38260</v>
      </c>
      <c r="P109">
        <v>210</v>
      </c>
      <c r="Q109">
        <v>470</v>
      </c>
      <c r="R109">
        <v>2100</v>
      </c>
      <c r="S109">
        <v>20</v>
      </c>
      <c r="T109">
        <v>6750</v>
      </c>
      <c r="U109">
        <v>100</v>
      </c>
      <c r="V109">
        <v>1520</v>
      </c>
      <c r="W109">
        <v>4550</v>
      </c>
      <c r="X109">
        <v>12500</v>
      </c>
      <c r="Y109">
        <v>3300</v>
      </c>
      <c r="Z109">
        <v>4680</v>
      </c>
      <c r="AA109">
        <v>1140</v>
      </c>
      <c r="AB109">
        <v>300</v>
      </c>
      <c r="AC109">
        <v>700</v>
      </c>
      <c r="AD109">
        <v>200</v>
      </c>
      <c r="AE109">
        <v>520</v>
      </c>
    </row>
    <row r="110" spans="1:31" x14ac:dyDescent="0.2">
      <c r="A110" t="s">
        <v>274</v>
      </c>
      <c r="B110" t="s">
        <v>292</v>
      </c>
      <c r="C110">
        <v>364850</v>
      </c>
      <c r="D110">
        <v>440</v>
      </c>
      <c r="E110">
        <v>11100</v>
      </c>
      <c r="F110">
        <v>510</v>
      </c>
      <c r="G110">
        <v>430</v>
      </c>
      <c r="H110">
        <v>7710</v>
      </c>
      <c r="I110">
        <v>680</v>
      </c>
      <c r="J110">
        <v>3220</v>
      </c>
      <c r="K110">
        <v>25900</v>
      </c>
      <c r="L110">
        <v>27140</v>
      </c>
      <c r="M110">
        <v>6560</v>
      </c>
      <c r="N110">
        <v>6140</v>
      </c>
      <c r="O110">
        <v>60</v>
      </c>
      <c r="P110">
        <v>470</v>
      </c>
      <c r="Q110">
        <v>1880</v>
      </c>
      <c r="R110">
        <v>4200</v>
      </c>
      <c r="S110">
        <v>30</v>
      </c>
      <c r="T110">
        <v>19770</v>
      </c>
      <c r="U110">
        <v>200</v>
      </c>
      <c r="V110">
        <v>460</v>
      </c>
      <c r="W110">
        <v>4930</v>
      </c>
      <c r="X110">
        <v>90850</v>
      </c>
      <c r="Y110">
        <v>1930</v>
      </c>
      <c r="Z110">
        <v>143840</v>
      </c>
      <c r="AA110">
        <v>1120</v>
      </c>
      <c r="AB110">
        <v>1480</v>
      </c>
      <c r="AC110">
        <v>1370</v>
      </c>
      <c r="AD110">
        <v>1710</v>
      </c>
      <c r="AE110">
        <v>690</v>
      </c>
    </row>
    <row r="111" spans="1:31" x14ac:dyDescent="0.2">
      <c r="A111" t="s">
        <v>274</v>
      </c>
      <c r="B111" t="s">
        <v>293</v>
      </c>
      <c r="C111">
        <v>96680</v>
      </c>
      <c r="D111">
        <v>510</v>
      </c>
      <c r="E111">
        <v>1400</v>
      </c>
      <c r="F111">
        <v>780</v>
      </c>
      <c r="G111">
        <v>170</v>
      </c>
      <c r="H111">
        <v>4270</v>
      </c>
      <c r="I111">
        <v>310</v>
      </c>
      <c r="J111">
        <v>4280</v>
      </c>
      <c r="K111">
        <v>550</v>
      </c>
      <c r="L111">
        <v>2510</v>
      </c>
      <c r="M111">
        <v>23490</v>
      </c>
      <c r="N111">
        <v>230</v>
      </c>
      <c r="O111">
        <v>6140</v>
      </c>
      <c r="P111">
        <v>10</v>
      </c>
      <c r="Q111">
        <v>960</v>
      </c>
      <c r="R111">
        <v>1200</v>
      </c>
      <c r="S111">
        <v>90</v>
      </c>
      <c r="T111">
        <v>2020</v>
      </c>
      <c r="U111">
        <v>10</v>
      </c>
      <c r="V111">
        <v>570</v>
      </c>
      <c r="W111">
        <v>3810</v>
      </c>
      <c r="X111">
        <v>38750</v>
      </c>
      <c r="Y111">
        <v>740</v>
      </c>
      <c r="Z111">
        <v>790</v>
      </c>
      <c r="AA111">
        <v>900</v>
      </c>
      <c r="AB111">
        <v>250</v>
      </c>
      <c r="AC111">
        <v>400</v>
      </c>
      <c r="AD111">
        <v>1100</v>
      </c>
      <c r="AE111">
        <v>430</v>
      </c>
    </row>
    <row r="113" spans="1:31" x14ac:dyDescent="0.2">
      <c r="B113" s="120" t="s">
        <v>300</v>
      </c>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row>
    <row r="114" spans="1:31" x14ac:dyDescent="0.2">
      <c r="C114" t="str">
        <f>C94</f>
        <v>European Union (EU6-1958, EU9-1973, EU10-1981, EU12-1986, EU15-1995, EU25-2004, EU27-2007, EU28-2013, EU27-2020)</v>
      </c>
      <c r="D114" t="str">
        <f t="shared" ref="D114:AE114" si="5">D94</f>
        <v>Belgium</v>
      </c>
      <c r="E114" t="str">
        <f t="shared" si="5"/>
        <v>Bulgaria</v>
      </c>
      <c r="F114" t="str">
        <f t="shared" si="5"/>
        <v>Czechia</v>
      </c>
      <c r="G114" t="str">
        <f t="shared" si="5"/>
        <v>Denmark</v>
      </c>
      <c r="H114" t="str">
        <f t="shared" si="5"/>
        <v>Germany</v>
      </c>
      <c r="I114" t="str">
        <f t="shared" si="5"/>
        <v>Estonia</v>
      </c>
      <c r="J114" t="str">
        <f t="shared" si="5"/>
        <v>Ireland</v>
      </c>
      <c r="K114" t="str">
        <f t="shared" si="5"/>
        <v>Greece</v>
      </c>
      <c r="L114" t="str">
        <f t="shared" si="5"/>
        <v>Spain</v>
      </c>
      <c r="M114" t="str">
        <f t="shared" si="5"/>
        <v>France</v>
      </c>
      <c r="N114" t="str">
        <f t="shared" si="5"/>
        <v>Croatia</v>
      </c>
      <c r="O114" t="str">
        <f t="shared" si="5"/>
        <v>Italy</v>
      </c>
      <c r="P114" t="str">
        <f t="shared" si="5"/>
        <v>Cyprus</v>
      </c>
      <c r="Q114" t="str">
        <f t="shared" si="5"/>
        <v>Latvia</v>
      </c>
      <c r="R114" t="str">
        <f t="shared" si="5"/>
        <v>Lithuania</v>
      </c>
      <c r="S114" t="str">
        <f t="shared" si="5"/>
        <v>Luxembourg</v>
      </c>
      <c r="T114" t="str">
        <f t="shared" si="5"/>
        <v>Hungary</v>
      </c>
      <c r="U114" t="str">
        <f t="shared" si="5"/>
        <v>Malta</v>
      </c>
      <c r="V114" t="str">
        <f t="shared" si="5"/>
        <v>Netherlands</v>
      </c>
      <c r="W114" t="str">
        <f t="shared" si="5"/>
        <v>Austria</v>
      </c>
      <c r="X114" t="str">
        <f t="shared" si="5"/>
        <v>Poland</v>
      </c>
      <c r="Y114" t="str">
        <f t="shared" si="5"/>
        <v>Portugal</v>
      </c>
      <c r="Z114" t="str">
        <f t="shared" si="5"/>
        <v>Romania</v>
      </c>
      <c r="AA114" t="str">
        <f t="shared" si="5"/>
        <v>Slovenia</v>
      </c>
      <c r="AB114" t="str">
        <f t="shared" si="5"/>
        <v>Slovakia</v>
      </c>
      <c r="AC114" t="str">
        <f t="shared" si="5"/>
        <v>Finland</v>
      </c>
      <c r="AD114" t="str">
        <f t="shared" si="5"/>
        <v>Sweden</v>
      </c>
      <c r="AE114" t="str">
        <f t="shared" si="5"/>
        <v>United Kingdom</v>
      </c>
    </row>
    <row r="115" spans="1:31" x14ac:dyDescent="0.2">
      <c r="B115" t="s">
        <v>291</v>
      </c>
      <c r="C115">
        <f>SUM(C101,C105)/SUM(C$100,C$104)</f>
        <v>0.21295103694162887</v>
      </c>
      <c r="D115">
        <f t="shared" ref="D115:AD117" si="6">SUM(D101,D105)/SUM(D$100,D$104)</f>
        <v>0.38636363636363635</v>
      </c>
      <c r="E115">
        <f t="shared" si="6"/>
        <v>0.10073382254836558</v>
      </c>
      <c r="F115">
        <f t="shared" si="6"/>
        <v>0.16949152542372881</v>
      </c>
      <c r="G115">
        <f t="shared" si="6"/>
        <v>0.58241758241758246</v>
      </c>
      <c r="H115">
        <f t="shared" si="6"/>
        <v>0.37566909975669099</v>
      </c>
      <c r="I115">
        <f t="shared" si="6"/>
        <v>0.1793103448275862</v>
      </c>
      <c r="J115">
        <f t="shared" si="6"/>
        <v>0.20217917675544794</v>
      </c>
      <c r="K115">
        <f t="shared" si="6"/>
        <v>0.21337579617834396</v>
      </c>
      <c r="L115">
        <f t="shared" si="6"/>
        <v>0.36457174638487205</v>
      </c>
      <c r="M115">
        <f t="shared" si="6"/>
        <v>0.12846214719071486</v>
      </c>
      <c r="N115">
        <f t="shared" si="6"/>
        <v>0.20319303338171263</v>
      </c>
      <c r="O115">
        <f t="shared" si="6"/>
        <v>0.77209202322081272</v>
      </c>
      <c r="P115">
        <f t="shared" si="6"/>
        <v>0.43478260869565216</v>
      </c>
      <c r="Q115">
        <f t="shared" si="6"/>
        <v>0.11904761904761904</v>
      </c>
      <c r="R115">
        <f t="shared" si="6"/>
        <v>0.2862351868732908</v>
      </c>
      <c r="S115">
        <f t="shared" si="6"/>
        <v>6.25E-2</v>
      </c>
      <c r="T115">
        <f t="shared" si="6"/>
        <v>0.25378346915017463</v>
      </c>
      <c r="U115">
        <f t="shared" si="6"/>
        <v>0.54285714285714282</v>
      </c>
      <c r="V115">
        <f t="shared" si="6"/>
        <v>0.55458515283842791</v>
      </c>
      <c r="W115">
        <f t="shared" si="6"/>
        <v>0.42715437073775575</v>
      </c>
      <c r="X115">
        <f t="shared" si="6"/>
        <v>8.2652637408279106E-2</v>
      </c>
      <c r="Y115">
        <f t="shared" si="6"/>
        <v>0.52439024390243905</v>
      </c>
      <c r="Z115">
        <f t="shared" si="6"/>
        <v>3.2010607065062979E-2</v>
      </c>
      <c r="AA115">
        <f t="shared" si="6"/>
        <v>0.29721362229102166</v>
      </c>
      <c r="AB115">
        <f t="shared" si="6"/>
        <v>0.15845070422535212</v>
      </c>
      <c r="AC115">
        <f t="shared" si="6"/>
        <v>0.40314136125654448</v>
      </c>
      <c r="AD115">
        <f t="shared" si="6"/>
        <v>5.6886227544910177E-2</v>
      </c>
      <c r="AE115">
        <f>SUM(AE101,AE105)/SUM(AE$100,AE$104)</f>
        <v>0.22042341220423411</v>
      </c>
    </row>
    <row r="116" spans="1:31" x14ac:dyDescent="0.2">
      <c r="B116" t="s">
        <v>292</v>
      </c>
      <c r="C116">
        <f t="shared" ref="C116:R117" si="7">SUM(C102,C106)/SUM(C$100,C$104)</f>
        <v>0.57014056112448896</v>
      </c>
      <c r="D116">
        <f t="shared" si="7"/>
        <v>0.22272727272727272</v>
      </c>
      <c r="E116">
        <f t="shared" si="7"/>
        <v>0.77451634422948634</v>
      </c>
      <c r="F116">
        <f t="shared" si="7"/>
        <v>0.36440677966101692</v>
      </c>
      <c r="G116">
        <f t="shared" si="7"/>
        <v>0.31868131868131866</v>
      </c>
      <c r="H116">
        <f t="shared" si="7"/>
        <v>0.38004866180048663</v>
      </c>
      <c r="I116">
        <f t="shared" si="7"/>
        <v>0.45517241379310347</v>
      </c>
      <c r="J116">
        <f t="shared" si="7"/>
        <v>0.35230024213075062</v>
      </c>
      <c r="K116">
        <f t="shared" si="7"/>
        <v>0.75716560509554143</v>
      </c>
      <c r="L116">
        <f t="shared" si="7"/>
        <v>0.6062291434927698</v>
      </c>
      <c r="M116">
        <f t="shared" si="7"/>
        <v>0.15431284621471908</v>
      </c>
      <c r="N116">
        <f t="shared" si="7"/>
        <v>0.72568940493468792</v>
      </c>
      <c r="O116">
        <f t="shared" si="7"/>
        <v>1.0750376263169211E-3</v>
      </c>
      <c r="P116">
        <f t="shared" si="7"/>
        <v>0.54347826086956519</v>
      </c>
      <c r="Q116">
        <f t="shared" si="7"/>
        <v>0.6160714285714286</v>
      </c>
      <c r="R116">
        <f t="shared" si="7"/>
        <v>0.56335460346399269</v>
      </c>
      <c r="S116">
        <f t="shared" si="6"/>
        <v>0.25</v>
      </c>
      <c r="T116">
        <f t="shared" si="6"/>
        <v>0.66977105161039974</v>
      </c>
      <c r="U116">
        <f t="shared" si="6"/>
        <v>0.42857142857142855</v>
      </c>
      <c r="V116">
        <f t="shared" si="6"/>
        <v>0.22270742358078602</v>
      </c>
      <c r="W116">
        <f t="shared" si="6"/>
        <v>0.30750154990700557</v>
      </c>
      <c r="X116">
        <f t="shared" si="6"/>
        <v>0.59068254188010527</v>
      </c>
      <c r="Y116">
        <f t="shared" si="6"/>
        <v>0.31910569105691056</v>
      </c>
      <c r="Z116">
        <f t="shared" si="6"/>
        <v>0.95870821100483006</v>
      </c>
      <c r="AA116">
        <f t="shared" si="6"/>
        <v>0.4086687306501548</v>
      </c>
      <c r="AB116">
        <f t="shared" si="6"/>
        <v>0.71478873239436624</v>
      </c>
      <c r="AC116">
        <f t="shared" si="6"/>
        <v>0.49214659685863876</v>
      </c>
      <c r="AD116">
        <f t="shared" si="6"/>
        <v>0.57185628742514971</v>
      </c>
      <c r="AE116">
        <f>SUM(AE102,AE106)/SUM(AE$100,AE$104)</f>
        <v>0.47322540473225405</v>
      </c>
    </row>
    <row r="117" spans="1:31" x14ac:dyDescent="0.2">
      <c r="B117" t="s">
        <v>293</v>
      </c>
      <c r="C117">
        <f t="shared" si="7"/>
        <v>0.21688973511788096</v>
      </c>
      <c r="D117">
        <f t="shared" si="6"/>
        <v>0.39545454545454545</v>
      </c>
      <c r="E117">
        <f t="shared" si="6"/>
        <v>0.12608405603735823</v>
      </c>
      <c r="F117">
        <f t="shared" si="6"/>
        <v>0.46610169491525422</v>
      </c>
      <c r="G117">
        <f t="shared" si="6"/>
        <v>8.7912087912087919E-2</v>
      </c>
      <c r="H117">
        <f t="shared" si="6"/>
        <v>0.24379562043795622</v>
      </c>
      <c r="I117">
        <f t="shared" si="6"/>
        <v>0.3724137931034483</v>
      </c>
      <c r="J117">
        <f t="shared" si="6"/>
        <v>0.44430992736077479</v>
      </c>
      <c r="K117">
        <f t="shared" si="6"/>
        <v>2.9060509554140128E-2</v>
      </c>
      <c r="L117">
        <f t="shared" si="6"/>
        <v>2.8921023359288096E-2</v>
      </c>
      <c r="M117">
        <f t="shared" si="6"/>
        <v>0.71722500659456612</v>
      </c>
      <c r="N117">
        <f t="shared" si="6"/>
        <v>7.2568940493468792E-2</v>
      </c>
      <c r="O117">
        <f t="shared" si="6"/>
        <v>0.22704794667813374</v>
      </c>
      <c r="P117">
        <f t="shared" si="6"/>
        <v>2.1739130434782608E-2</v>
      </c>
      <c r="Q117">
        <f t="shared" si="6"/>
        <v>0.26488095238095238</v>
      </c>
      <c r="R117">
        <f t="shared" si="6"/>
        <v>0.15041020966271651</v>
      </c>
      <c r="S117">
        <f t="shared" si="6"/>
        <v>0.6875</v>
      </c>
      <c r="T117">
        <f t="shared" si="6"/>
        <v>7.6445479239425684E-2</v>
      </c>
      <c r="U117">
        <f t="shared" si="6"/>
        <v>0</v>
      </c>
      <c r="V117">
        <f t="shared" si="6"/>
        <v>0.22707423580786026</v>
      </c>
      <c r="W117">
        <f t="shared" si="6"/>
        <v>0.26596404215747055</v>
      </c>
      <c r="X117">
        <f t="shared" si="6"/>
        <v>0.32652637408279106</v>
      </c>
      <c r="Y117">
        <f t="shared" si="6"/>
        <v>0.1524390243902439</v>
      </c>
      <c r="Z117">
        <f t="shared" si="6"/>
        <v>9.2811819301070169E-3</v>
      </c>
      <c r="AA117">
        <f t="shared" si="6"/>
        <v>0.29411764705882354</v>
      </c>
      <c r="AB117">
        <f t="shared" si="6"/>
        <v>0.12323943661971831</v>
      </c>
      <c r="AC117">
        <f t="shared" si="6"/>
        <v>0.10471204188481675</v>
      </c>
      <c r="AD117">
        <f t="shared" si="6"/>
        <v>0.37425149700598803</v>
      </c>
      <c r="AE117">
        <f>SUM(AE103,AE107)/SUM(AE$100,AE$104)</f>
        <v>0.30759651307596514</v>
      </c>
    </row>
    <row r="118" spans="1:31" x14ac:dyDescent="0.2">
      <c r="B118" s="137" t="s">
        <v>301</v>
      </c>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row>
    <row r="119" spans="1:31" x14ac:dyDescent="0.2">
      <c r="C119" t="s">
        <v>242</v>
      </c>
      <c r="D119" t="s">
        <v>42</v>
      </c>
      <c r="E119" t="s">
        <v>22</v>
      </c>
      <c r="F119" t="s">
        <v>21</v>
      </c>
      <c r="G119" t="s">
        <v>41</v>
      </c>
      <c r="H119" t="s">
        <v>40</v>
      </c>
      <c r="I119" t="s">
        <v>20</v>
      </c>
      <c r="J119" t="s">
        <v>39</v>
      </c>
      <c r="K119" t="s">
        <v>38</v>
      </c>
      <c r="L119" t="s">
        <v>37</v>
      </c>
      <c r="M119" t="s">
        <v>36</v>
      </c>
      <c r="N119" t="s">
        <v>19</v>
      </c>
      <c r="O119" t="s">
        <v>35</v>
      </c>
      <c r="P119" t="s">
        <v>18</v>
      </c>
      <c r="Q119" t="s">
        <v>17</v>
      </c>
      <c r="R119" t="s">
        <v>16</v>
      </c>
      <c r="S119" t="s">
        <v>34</v>
      </c>
      <c r="T119" t="s">
        <v>15</v>
      </c>
      <c r="U119" t="s">
        <v>14</v>
      </c>
      <c r="V119" t="s">
        <v>33</v>
      </c>
      <c r="W119" t="s">
        <v>32</v>
      </c>
      <c r="X119" t="s">
        <v>13</v>
      </c>
      <c r="Y119" t="s">
        <v>31</v>
      </c>
      <c r="Z119" t="s">
        <v>12</v>
      </c>
      <c r="AA119" t="s">
        <v>11</v>
      </c>
      <c r="AB119" t="s">
        <v>8</v>
      </c>
      <c r="AC119" t="s">
        <v>30</v>
      </c>
      <c r="AD119" t="s">
        <v>29</v>
      </c>
      <c r="AE119" t="s">
        <v>64</v>
      </c>
    </row>
    <row r="120" spans="1:31" x14ac:dyDescent="0.2">
      <c r="B120" t="s">
        <v>291</v>
      </c>
      <c r="C120">
        <f>SUM(C101,C105,C109)/SUM(C$100,C$104,C$108)</f>
        <v>0.20600715608536957</v>
      </c>
      <c r="D120">
        <f t="shared" ref="D120:AD122" si="8">SUM(D101,D105,D109)/SUM(D$100,D$104,D$108)</f>
        <v>0.38400000000000001</v>
      </c>
      <c r="E120">
        <f t="shared" si="8"/>
        <v>8.4566596194503171E-2</v>
      </c>
      <c r="F120">
        <f t="shared" si="8"/>
        <v>0.15867158671586715</v>
      </c>
      <c r="G120">
        <f t="shared" si="8"/>
        <v>0.5714285714285714</v>
      </c>
      <c r="H120">
        <f t="shared" si="8"/>
        <v>0.3880670611439842</v>
      </c>
      <c r="I120">
        <f t="shared" si="8"/>
        <v>0.15830115830115829</v>
      </c>
      <c r="J120">
        <f t="shared" si="8"/>
        <v>0.2054176072234763</v>
      </c>
      <c r="K120">
        <f t="shared" si="8"/>
        <v>0.18986676016830295</v>
      </c>
      <c r="L120">
        <f t="shared" si="8"/>
        <v>0.35252774352651051</v>
      </c>
      <c r="M120">
        <f t="shared" si="8"/>
        <v>0.11415332771693344</v>
      </c>
      <c r="N120">
        <f t="shared" si="8"/>
        <v>0.16242937853107345</v>
      </c>
      <c r="O120">
        <f t="shared" si="8"/>
        <v>0.81505494505494502</v>
      </c>
      <c r="P120">
        <f t="shared" si="8"/>
        <v>0.35964912280701755</v>
      </c>
      <c r="Q120">
        <f t="shared" si="8"/>
        <v>0.13063063063063063</v>
      </c>
      <c r="R120">
        <f t="shared" si="8"/>
        <v>0.28370330265295074</v>
      </c>
      <c r="S120">
        <f t="shared" si="8"/>
        <v>0.1</v>
      </c>
      <c r="T120">
        <f t="shared" si="8"/>
        <v>0.24470631559565459</v>
      </c>
      <c r="U120">
        <f t="shared" si="8"/>
        <v>0.43939393939393939</v>
      </c>
      <c r="V120">
        <f t="shared" si="8"/>
        <v>0.57644628099173556</v>
      </c>
      <c r="W120">
        <f t="shared" si="8"/>
        <v>0.38885112168592795</v>
      </c>
      <c r="X120">
        <f t="shared" si="8"/>
        <v>8.5287548855388057E-2</v>
      </c>
      <c r="Y120">
        <f t="shared" si="8"/>
        <v>0.53994490358126723</v>
      </c>
      <c r="Z120">
        <f t="shared" si="8"/>
        <v>3.1619002785296772E-2</v>
      </c>
      <c r="AA120">
        <f t="shared" si="8"/>
        <v>0.32863849765258218</v>
      </c>
      <c r="AB120">
        <f t="shared" si="8"/>
        <v>0.1540041067761807</v>
      </c>
      <c r="AC120">
        <f t="shared" si="8"/>
        <v>0.33561643835616439</v>
      </c>
      <c r="AD120">
        <f t="shared" si="8"/>
        <v>6.1320754716981132E-2</v>
      </c>
    </row>
    <row r="121" spans="1:31" x14ac:dyDescent="0.2">
      <c r="B121" t="s">
        <v>292</v>
      </c>
      <c r="C121">
        <f t="shared" ref="C121:R122" si="9">SUM(C102,C106,C110)/SUM(C$100,C$104,C$108)</f>
        <v>0.60258554039232604</v>
      </c>
      <c r="D121">
        <f t="shared" si="9"/>
        <v>0.248</v>
      </c>
      <c r="E121">
        <f t="shared" si="9"/>
        <v>0.80021141649048622</v>
      </c>
      <c r="F121">
        <f t="shared" si="9"/>
        <v>0.34686346863468637</v>
      </c>
      <c r="G121">
        <f t="shared" si="9"/>
        <v>0.31168831168831168</v>
      </c>
      <c r="H121">
        <f t="shared" si="9"/>
        <v>0.38264299802761342</v>
      </c>
      <c r="I121">
        <f t="shared" si="9"/>
        <v>0.51737451737451734</v>
      </c>
      <c r="J121">
        <f t="shared" si="9"/>
        <v>0.34593679458239279</v>
      </c>
      <c r="K121">
        <f t="shared" si="9"/>
        <v>0.78751753155680226</v>
      </c>
      <c r="L121">
        <f t="shared" si="9"/>
        <v>0.60345252774352653</v>
      </c>
      <c r="M121">
        <f t="shared" si="9"/>
        <v>0.17424880651502386</v>
      </c>
      <c r="N121">
        <f t="shared" si="9"/>
        <v>0.78672316384180796</v>
      </c>
      <c r="O121">
        <f t="shared" si="9"/>
        <v>1.2087912087912088E-3</v>
      </c>
      <c r="P121">
        <f t="shared" si="9"/>
        <v>0.63157894736842102</v>
      </c>
      <c r="Q121">
        <f t="shared" si="9"/>
        <v>0.5930930930930931</v>
      </c>
      <c r="R121">
        <f t="shared" si="9"/>
        <v>0.56199242014076878</v>
      </c>
      <c r="S121">
        <f t="shared" si="8"/>
        <v>0.23333333333333334</v>
      </c>
      <c r="T121">
        <f t="shared" si="8"/>
        <v>0.68182655127969072</v>
      </c>
      <c r="U121">
        <f t="shared" si="8"/>
        <v>0.53030303030303028</v>
      </c>
      <c r="V121">
        <f t="shared" si="8"/>
        <v>0.20041322314049587</v>
      </c>
      <c r="W121">
        <f t="shared" si="8"/>
        <v>0.3361658735554045</v>
      </c>
      <c r="X121">
        <f t="shared" si="8"/>
        <v>0.61481016192071469</v>
      </c>
      <c r="Y121">
        <f t="shared" si="8"/>
        <v>0.32139577594123048</v>
      </c>
      <c r="Z121">
        <f t="shared" si="8"/>
        <v>0.96139814052018358</v>
      </c>
      <c r="AA121">
        <f t="shared" si="8"/>
        <v>0.38184663536776214</v>
      </c>
      <c r="AB121">
        <f t="shared" si="8"/>
        <v>0.72073921971252564</v>
      </c>
      <c r="AC121">
        <f t="shared" si="8"/>
        <v>0.5273972602739726</v>
      </c>
      <c r="AD121">
        <f t="shared" si="8"/>
        <v>0.5691823899371069</v>
      </c>
    </row>
    <row r="122" spans="1:31" x14ac:dyDescent="0.2">
      <c r="B122" t="s">
        <v>293</v>
      </c>
      <c r="C122">
        <f t="shared" si="9"/>
        <v>0.19137134329431649</v>
      </c>
      <c r="D122">
        <f t="shared" si="8"/>
        <v>0.36799999999999999</v>
      </c>
      <c r="E122">
        <f t="shared" si="8"/>
        <v>0.11592670894996476</v>
      </c>
      <c r="F122">
        <f t="shared" si="8"/>
        <v>0.4907749077490775</v>
      </c>
      <c r="G122">
        <f t="shared" si="8"/>
        <v>0.10822510822510822</v>
      </c>
      <c r="H122">
        <f t="shared" si="8"/>
        <v>0.22879684418145957</v>
      </c>
      <c r="I122">
        <f t="shared" si="8"/>
        <v>0.3281853281853282</v>
      </c>
      <c r="J122">
        <f t="shared" si="8"/>
        <v>0.44864559819413091</v>
      </c>
      <c r="K122">
        <f t="shared" si="8"/>
        <v>2.244039270687237E-2</v>
      </c>
      <c r="L122">
        <f t="shared" si="8"/>
        <v>4.3773119605425403E-2</v>
      </c>
      <c r="M122">
        <f t="shared" si="8"/>
        <v>0.71159786576804274</v>
      </c>
      <c r="N122">
        <f t="shared" si="8"/>
        <v>5.1553672316384178E-2</v>
      </c>
      <c r="O122">
        <f t="shared" si="8"/>
        <v>0.1835164835164835</v>
      </c>
      <c r="P122">
        <f t="shared" si="8"/>
        <v>1.7543859649122806E-2</v>
      </c>
      <c r="Q122">
        <f t="shared" si="8"/>
        <v>0.27777777777777779</v>
      </c>
      <c r="R122">
        <f t="shared" si="8"/>
        <v>0.15430427720628045</v>
      </c>
      <c r="S122">
        <f t="shared" si="8"/>
        <v>0.66666666666666663</v>
      </c>
      <c r="T122">
        <f t="shared" si="8"/>
        <v>7.3467133124654763E-2</v>
      </c>
      <c r="U122">
        <f t="shared" si="8"/>
        <v>1.5151515151515152E-2</v>
      </c>
      <c r="V122">
        <f t="shared" si="8"/>
        <v>0.22520661157024793</v>
      </c>
      <c r="W122">
        <f t="shared" si="8"/>
        <v>0.27532290958531613</v>
      </c>
      <c r="X122">
        <f t="shared" si="8"/>
        <v>0.29983249581239529</v>
      </c>
      <c r="Y122">
        <f t="shared" si="8"/>
        <v>0.13682277318640956</v>
      </c>
      <c r="Z122">
        <f t="shared" si="8"/>
        <v>6.9436271625279511E-3</v>
      </c>
      <c r="AA122">
        <f t="shared" si="8"/>
        <v>0.28951486697965573</v>
      </c>
      <c r="AB122">
        <f t="shared" si="8"/>
        <v>0.12320328542094455</v>
      </c>
      <c r="AC122">
        <f t="shared" si="8"/>
        <v>0.13698630136986301</v>
      </c>
      <c r="AD122">
        <f t="shared" si="8"/>
        <v>0.36949685534591192</v>
      </c>
    </row>
    <row r="125" spans="1:31" x14ac:dyDescent="0.2">
      <c r="A125" s="87" t="s">
        <v>299</v>
      </c>
      <c r="B125" s="87"/>
      <c r="C125" s="87"/>
      <c r="D125" s="87"/>
      <c r="E125" s="87"/>
      <c r="F125" s="87"/>
      <c r="G125" s="87"/>
    </row>
    <row r="126" spans="1:31" x14ac:dyDescent="0.2">
      <c r="A126" s="87" t="s">
        <v>136</v>
      </c>
      <c r="B126" s="87" t="s">
        <v>295</v>
      </c>
      <c r="C126" s="87"/>
      <c r="D126" s="87"/>
      <c r="E126" s="87"/>
      <c r="F126" s="87"/>
      <c r="G126" s="87"/>
    </row>
    <row r="127" spans="1:31" x14ac:dyDescent="0.2">
      <c r="A127" s="87" t="s">
        <v>134</v>
      </c>
      <c r="B127" s="87" t="s">
        <v>289</v>
      </c>
      <c r="C127" s="87"/>
      <c r="D127" s="87"/>
      <c r="E127" s="87"/>
      <c r="F127" s="87"/>
      <c r="G127" s="87"/>
    </row>
    <row r="128" spans="1:31" x14ac:dyDescent="0.2">
      <c r="A128" s="87"/>
      <c r="B128" s="87"/>
      <c r="C128" s="87"/>
      <c r="D128" s="87"/>
      <c r="E128" s="87"/>
      <c r="F128" s="87"/>
      <c r="G128" s="87"/>
    </row>
    <row r="129" spans="1:31" x14ac:dyDescent="0.2">
      <c r="A129" s="87" t="s">
        <v>132</v>
      </c>
      <c r="B129" s="87"/>
      <c r="C129" s="87" t="s">
        <v>131</v>
      </c>
      <c r="D129" s="87"/>
      <c r="E129" s="87"/>
      <c r="F129" s="87"/>
      <c r="G129" s="87"/>
    </row>
    <row r="130" spans="1:31" x14ac:dyDescent="0.2">
      <c r="A130" s="87" t="s">
        <v>268</v>
      </c>
      <c r="B130" s="87"/>
      <c r="C130" s="87" t="s">
        <v>266</v>
      </c>
      <c r="D130" s="87"/>
      <c r="E130" s="87"/>
      <c r="F130" s="87"/>
      <c r="G130" s="87"/>
    </row>
    <row r="131" spans="1:31" x14ac:dyDescent="0.2">
      <c r="A131" s="87" t="s">
        <v>267</v>
      </c>
      <c r="B131" s="87"/>
      <c r="C131" s="87" t="s">
        <v>266</v>
      </c>
      <c r="D131" s="87"/>
      <c r="E131" s="87"/>
      <c r="F131" s="87"/>
      <c r="G131" s="87"/>
    </row>
    <row r="132" spans="1:31" x14ac:dyDescent="0.2">
      <c r="A132" s="87" t="s">
        <v>265</v>
      </c>
      <c r="B132" s="87"/>
      <c r="C132" s="87" t="s">
        <v>266</v>
      </c>
      <c r="D132" s="87"/>
      <c r="E132" s="87"/>
      <c r="F132" s="87"/>
      <c r="G132" s="87"/>
    </row>
    <row r="133" spans="1:31" x14ac:dyDescent="0.2">
      <c r="A133" s="87" t="s">
        <v>130</v>
      </c>
      <c r="B133" s="87"/>
      <c r="C133" s="87" t="s">
        <v>270</v>
      </c>
      <c r="D133" s="87"/>
      <c r="E133" s="87"/>
      <c r="F133" s="87"/>
      <c r="G133" s="87"/>
    </row>
    <row r="134" spans="1:31" x14ac:dyDescent="0.2">
      <c r="A134" s="87" t="s">
        <v>296</v>
      </c>
      <c r="B134" s="87"/>
      <c r="C134" s="87" t="s">
        <v>80</v>
      </c>
      <c r="D134" s="87"/>
      <c r="E134" s="87"/>
      <c r="F134" s="87"/>
      <c r="G134" s="87"/>
    </row>
    <row r="136" spans="1:31" x14ac:dyDescent="0.2">
      <c r="A136" t="s">
        <v>76</v>
      </c>
      <c r="B136" t="s">
        <v>76</v>
      </c>
      <c r="C136" t="s">
        <v>242</v>
      </c>
      <c r="D136" t="s">
        <v>42</v>
      </c>
      <c r="E136" t="s">
        <v>22</v>
      </c>
      <c r="F136" t="s">
        <v>21</v>
      </c>
      <c r="G136" t="s">
        <v>41</v>
      </c>
      <c r="H136" t="s">
        <v>40</v>
      </c>
      <c r="I136" t="s">
        <v>20</v>
      </c>
      <c r="J136" t="s">
        <v>39</v>
      </c>
      <c r="K136" t="s">
        <v>38</v>
      </c>
      <c r="L136" t="s">
        <v>37</v>
      </c>
      <c r="M136" t="s">
        <v>36</v>
      </c>
      <c r="N136" t="s">
        <v>19</v>
      </c>
      <c r="O136" t="s">
        <v>35</v>
      </c>
      <c r="P136" t="s">
        <v>18</v>
      </c>
      <c r="Q136" t="s">
        <v>17</v>
      </c>
      <c r="R136" t="s">
        <v>16</v>
      </c>
      <c r="S136" t="s">
        <v>34</v>
      </c>
      <c r="T136" t="s">
        <v>15</v>
      </c>
      <c r="U136" t="s">
        <v>14</v>
      </c>
      <c r="V136" t="s">
        <v>33</v>
      </c>
      <c r="W136" t="s">
        <v>32</v>
      </c>
      <c r="X136" t="s">
        <v>13</v>
      </c>
      <c r="Y136" t="s">
        <v>31</v>
      </c>
      <c r="Z136" t="s">
        <v>12</v>
      </c>
      <c r="AA136" t="s">
        <v>11</v>
      </c>
      <c r="AB136" t="s">
        <v>8</v>
      </c>
      <c r="AC136" t="s">
        <v>30</v>
      </c>
      <c r="AD136" t="s">
        <v>29</v>
      </c>
      <c r="AE136" t="s">
        <v>6</v>
      </c>
    </row>
    <row r="137" spans="1:31" x14ac:dyDescent="0.2">
      <c r="A137" t="s">
        <v>271</v>
      </c>
      <c r="B137" t="s">
        <v>290</v>
      </c>
      <c r="C137" t="s">
        <v>6</v>
      </c>
      <c r="D137" t="s">
        <v>6</v>
      </c>
      <c r="E137" t="s">
        <v>6</v>
      </c>
      <c r="F137" t="s">
        <v>6</v>
      </c>
      <c r="G137" t="s">
        <v>6</v>
      </c>
      <c r="H137" t="s">
        <v>6</v>
      </c>
      <c r="I137" t="s">
        <v>6</v>
      </c>
      <c r="J137" t="s">
        <v>6</v>
      </c>
      <c r="K137" t="s">
        <v>6</v>
      </c>
      <c r="L137" t="s">
        <v>6</v>
      </c>
      <c r="M137" t="s">
        <v>6</v>
      </c>
      <c r="N137" t="s">
        <v>6</v>
      </c>
      <c r="O137" t="s">
        <v>6</v>
      </c>
      <c r="P137" t="s">
        <v>6</v>
      </c>
      <c r="Q137" t="s">
        <v>6</v>
      </c>
      <c r="R137" t="s">
        <v>6</v>
      </c>
      <c r="S137" t="s">
        <v>6</v>
      </c>
      <c r="T137" t="s">
        <v>6</v>
      </c>
      <c r="U137" t="s">
        <v>6</v>
      </c>
      <c r="V137" t="s">
        <v>6</v>
      </c>
      <c r="W137" t="s">
        <v>6</v>
      </c>
      <c r="X137" t="s">
        <v>6</v>
      </c>
      <c r="Y137" t="s">
        <v>6</v>
      </c>
      <c r="Z137" t="s">
        <v>6</v>
      </c>
      <c r="AA137" t="s">
        <v>6</v>
      </c>
      <c r="AB137" t="s">
        <v>6</v>
      </c>
      <c r="AC137" t="s">
        <v>6</v>
      </c>
      <c r="AD137" t="s">
        <v>6</v>
      </c>
      <c r="AE137" t="s">
        <v>6</v>
      </c>
    </row>
    <row r="138" spans="1:31" x14ac:dyDescent="0.2">
      <c r="A138" t="s">
        <v>266</v>
      </c>
      <c r="B138" t="s">
        <v>266</v>
      </c>
      <c r="C138">
        <v>9067300</v>
      </c>
      <c r="D138">
        <v>36000</v>
      </c>
      <c r="E138">
        <v>132740</v>
      </c>
      <c r="F138">
        <v>28910</v>
      </c>
      <c r="G138">
        <v>37090</v>
      </c>
      <c r="H138">
        <v>262560</v>
      </c>
      <c r="I138">
        <v>11370</v>
      </c>
      <c r="J138">
        <v>130190</v>
      </c>
      <c r="K138">
        <v>530680</v>
      </c>
      <c r="L138">
        <v>914870</v>
      </c>
      <c r="M138">
        <v>393030</v>
      </c>
      <c r="N138">
        <v>143920</v>
      </c>
      <c r="O138">
        <v>1130530</v>
      </c>
      <c r="P138">
        <v>34050</v>
      </c>
      <c r="Q138">
        <v>68980</v>
      </c>
      <c r="R138">
        <v>132080</v>
      </c>
      <c r="S138">
        <v>1880</v>
      </c>
      <c r="T138">
        <v>232060</v>
      </c>
      <c r="U138">
        <v>7650</v>
      </c>
      <c r="V138">
        <v>52640</v>
      </c>
      <c r="W138">
        <v>110780</v>
      </c>
      <c r="X138">
        <v>1301490</v>
      </c>
      <c r="Y138">
        <v>290230</v>
      </c>
      <c r="Z138">
        <v>2887070</v>
      </c>
      <c r="AA138">
        <v>72470</v>
      </c>
      <c r="AB138">
        <v>19630</v>
      </c>
      <c r="AC138">
        <v>45630</v>
      </c>
      <c r="AD138">
        <v>58790</v>
      </c>
      <c r="AE138" t="s">
        <v>6</v>
      </c>
    </row>
    <row r="139" spans="1:31" x14ac:dyDescent="0.2">
      <c r="A139" t="s">
        <v>266</v>
      </c>
      <c r="B139" t="s">
        <v>291</v>
      </c>
      <c r="C139">
        <v>1584240</v>
      </c>
      <c r="D139">
        <v>10550</v>
      </c>
      <c r="E139">
        <v>10000</v>
      </c>
      <c r="F139">
        <v>5050</v>
      </c>
      <c r="G139">
        <v>16250</v>
      </c>
      <c r="H139">
        <v>125980</v>
      </c>
      <c r="I139">
        <v>1880</v>
      </c>
      <c r="J139">
        <v>25760</v>
      </c>
      <c r="K139">
        <v>27550</v>
      </c>
      <c r="L139">
        <v>185800</v>
      </c>
      <c r="M139">
        <v>102790</v>
      </c>
      <c r="N139">
        <v>8470</v>
      </c>
      <c r="O139">
        <v>388500</v>
      </c>
      <c r="P139">
        <v>10370</v>
      </c>
      <c r="Q139">
        <v>14370</v>
      </c>
      <c r="R139">
        <v>39930</v>
      </c>
      <c r="S139">
        <v>180</v>
      </c>
      <c r="T139">
        <v>69130</v>
      </c>
      <c r="U139">
        <v>1460</v>
      </c>
      <c r="V139">
        <v>10180</v>
      </c>
      <c r="W139">
        <v>33360</v>
      </c>
      <c r="X139">
        <v>184290</v>
      </c>
      <c r="Y139">
        <v>133480</v>
      </c>
      <c r="Z139">
        <v>137390</v>
      </c>
      <c r="AA139">
        <v>16550</v>
      </c>
      <c r="AB139">
        <v>2560</v>
      </c>
      <c r="AC139">
        <v>15290</v>
      </c>
      <c r="AD139">
        <v>7110</v>
      </c>
      <c r="AE139" t="s">
        <v>6</v>
      </c>
    </row>
    <row r="140" spans="1:31" x14ac:dyDescent="0.2">
      <c r="A140" t="s">
        <v>266</v>
      </c>
      <c r="B140" t="s">
        <v>292</v>
      </c>
      <c r="C140">
        <v>6560360</v>
      </c>
      <c r="D140">
        <v>17340</v>
      </c>
      <c r="E140">
        <v>110820</v>
      </c>
      <c r="F140">
        <v>13530</v>
      </c>
      <c r="G140">
        <v>18100</v>
      </c>
      <c r="H140">
        <v>87160</v>
      </c>
      <c r="I140">
        <v>5820</v>
      </c>
      <c r="J140">
        <v>75320</v>
      </c>
      <c r="K140">
        <v>499420</v>
      </c>
      <c r="L140">
        <v>691650</v>
      </c>
      <c r="M140">
        <v>139110</v>
      </c>
      <c r="N140">
        <v>132030</v>
      </c>
      <c r="O140">
        <v>665290</v>
      </c>
      <c r="P140">
        <v>23310</v>
      </c>
      <c r="Q140">
        <v>34170</v>
      </c>
      <c r="R140">
        <v>75020</v>
      </c>
      <c r="S140">
        <v>700</v>
      </c>
      <c r="T140">
        <v>142030</v>
      </c>
      <c r="U140">
        <v>6070</v>
      </c>
      <c r="V140">
        <v>9530</v>
      </c>
      <c r="W140">
        <v>50420</v>
      </c>
      <c r="X140">
        <v>773590</v>
      </c>
      <c r="Y140">
        <v>148270</v>
      </c>
      <c r="Z140">
        <v>2728240</v>
      </c>
      <c r="AA140">
        <v>35140</v>
      </c>
      <c r="AB140">
        <v>14900</v>
      </c>
      <c r="AC140">
        <v>25010</v>
      </c>
      <c r="AD140">
        <v>38360</v>
      </c>
      <c r="AE140" t="s">
        <v>6</v>
      </c>
    </row>
    <row r="141" spans="1:31" x14ac:dyDescent="0.2">
      <c r="A141" t="s">
        <v>266</v>
      </c>
      <c r="B141" t="s">
        <v>293</v>
      </c>
      <c r="C141">
        <v>922710</v>
      </c>
      <c r="D141">
        <v>8100</v>
      </c>
      <c r="E141">
        <v>11920</v>
      </c>
      <c r="F141">
        <v>10340</v>
      </c>
      <c r="G141">
        <v>2740</v>
      </c>
      <c r="H141">
        <v>49420</v>
      </c>
      <c r="I141">
        <v>3670</v>
      </c>
      <c r="J141">
        <v>29110</v>
      </c>
      <c r="K141">
        <v>3710</v>
      </c>
      <c r="L141">
        <v>37410</v>
      </c>
      <c r="M141">
        <v>151120</v>
      </c>
      <c r="N141">
        <v>3420</v>
      </c>
      <c r="O141">
        <v>76740</v>
      </c>
      <c r="P141">
        <v>370</v>
      </c>
      <c r="Q141">
        <v>20440</v>
      </c>
      <c r="R141">
        <v>17130</v>
      </c>
      <c r="S141">
        <v>1000</v>
      </c>
      <c r="T141">
        <v>20900</v>
      </c>
      <c r="U141">
        <v>110</v>
      </c>
      <c r="V141">
        <v>32930</v>
      </c>
      <c r="W141">
        <v>26990</v>
      </c>
      <c r="X141">
        <v>343620</v>
      </c>
      <c r="Y141">
        <v>8480</v>
      </c>
      <c r="Z141">
        <v>21440</v>
      </c>
      <c r="AA141">
        <v>20780</v>
      </c>
      <c r="AB141">
        <v>2180</v>
      </c>
      <c r="AC141">
        <v>5330</v>
      </c>
      <c r="AD141">
        <v>13320</v>
      </c>
      <c r="AE141" t="s">
        <v>6</v>
      </c>
    </row>
    <row r="142" spans="1:31" x14ac:dyDescent="0.2">
      <c r="A142" t="s">
        <v>272</v>
      </c>
      <c r="B142" t="s">
        <v>266</v>
      </c>
      <c r="C142">
        <v>72810</v>
      </c>
      <c r="D142">
        <v>120</v>
      </c>
      <c r="E142">
        <v>1600</v>
      </c>
      <c r="F142">
        <v>340</v>
      </c>
      <c r="G142">
        <v>200</v>
      </c>
      <c r="H142">
        <v>1370</v>
      </c>
      <c r="I142">
        <v>120</v>
      </c>
      <c r="J142">
        <v>1180</v>
      </c>
      <c r="K142">
        <v>1990</v>
      </c>
      <c r="L142">
        <v>4460</v>
      </c>
      <c r="M142">
        <v>3830</v>
      </c>
      <c r="N142">
        <v>1960</v>
      </c>
      <c r="O142">
        <v>9850</v>
      </c>
      <c r="P142">
        <v>80</v>
      </c>
      <c r="Q142">
        <v>340</v>
      </c>
      <c r="R142">
        <v>840</v>
      </c>
      <c r="S142">
        <v>10</v>
      </c>
      <c r="T142">
        <v>940</v>
      </c>
      <c r="U142">
        <v>40</v>
      </c>
      <c r="V142">
        <v>200</v>
      </c>
      <c r="W142">
        <v>1520</v>
      </c>
      <c r="X142">
        <v>15670</v>
      </c>
      <c r="Y142">
        <v>890</v>
      </c>
      <c r="Z142">
        <v>24030</v>
      </c>
      <c r="AA142">
        <v>320</v>
      </c>
      <c r="AB142">
        <v>280</v>
      </c>
      <c r="AC142">
        <v>350</v>
      </c>
      <c r="AD142">
        <v>310</v>
      </c>
      <c r="AE142" t="s">
        <v>6</v>
      </c>
    </row>
    <row r="143" spans="1:31" x14ac:dyDescent="0.2">
      <c r="A143" t="s">
        <v>272</v>
      </c>
      <c r="B143" t="s">
        <v>291</v>
      </c>
      <c r="C143">
        <v>15250</v>
      </c>
      <c r="D143">
        <v>50</v>
      </c>
      <c r="E143">
        <v>300</v>
      </c>
      <c r="F143">
        <v>90</v>
      </c>
      <c r="G143">
        <v>120</v>
      </c>
      <c r="H143">
        <v>610</v>
      </c>
      <c r="I143">
        <v>20</v>
      </c>
      <c r="J143">
        <v>230</v>
      </c>
      <c r="K143">
        <v>330</v>
      </c>
      <c r="L143">
        <v>1790</v>
      </c>
      <c r="M143">
        <v>380</v>
      </c>
      <c r="N143">
        <v>500</v>
      </c>
      <c r="O143">
        <v>5930</v>
      </c>
      <c r="P143">
        <v>20</v>
      </c>
      <c r="Q143">
        <v>40</v>
      </c>
      <c r="R143">
        <v>380</v>
      </c>
      <c r="S143" t="s">
        <v>55</v>
      </c>
      <c r="T143">
        <v>460</v>
      </c>
      <c r="U143">
        <v>10</v>
      </c>
      <c r="V143">
        <v>20</v>
      </c>
      <c r="W143">
        <v>800</v>
      </c>
      <c r="X143">
        <v>1680</v>
      </c>
      <c r="Y143">
        <v>370</v>
      </c>
      <c r="Z143">
        <v>860</v>
      </c>
      <c r="AA143">
        <v>60</v>
      </c>
      <c r="AB143">
        <v>40</v>
      </c>
      <c r="AC143">
        <v>170</v>
      </c>
      <c r="AD143">
        <v>10</v>
      </c>
      <c r="AE143" t="s">
        <v>6</v>
      </c>
    </row>
    <row r="144" spans="1:31" x14ac:dyDescent="0.2">
      <c r="A144" t="s">
        <v>272</v>
      </c>
      <c r="B144" t="s">
        <v>292</v>
      </c>
      <c r="C144">
        <v>42820</v>
      </c>
      <c r="D144">
        <v>40</v>
      </c>
      <c r="E144">
        <v>1120</v>
      </c>
      <c r="F144">
        <v>110</v>
      </c>
      <c r="G144">
        <v>70</v>
      </c>
      <c r="H144">
        <v>590</v>
      </c>
      <c r="I144">
        <v>50</v>
      </c>
      <c r="J144">
        <v>470</v>
      </c>
      <c r="K144">
        <v>1580</v>
      </c>
      <c r="L144">
        <v>2230</v>
      </c>
      <c r="M144">
        <v>650</v>
      </c>
      <c r="N144">
        <v>1380</v>
      </c>
      <c r="O144">
        <v>1660</v>
      </c>
      <c r="P144">
        <v>60</v>
      </c>
      <c r="Q144">
        <v>210</v>
      </c>
      <c r="R144">
        <v>380</v>
      </c>
      <c r="S144" t="s">
        <v>55</v>
      </c>
      <c r="T144">
        <v>410</v>
      </c>
      <c r="U144">
        <v>30</v>
      </c>
      <c r="V144">
        <v>50</v>
      </c>
      <c r="W144">
        <v>360</v>
      </c>
      <c r="X144">
        <v>7650</v>
      </c>
      <c r="Y144">
        <v>360</v>
      </c>
      <c r="Z144">
        <v>22700</v>
      </c>
      <c r="AA144">
        <v>100</v>
      </c>
      <c r="AB144">
        <v>220</v>
      </c>
      <c r="AC144">
        <v>170</v>
      </c>
      <c r="AD144">
        <v>170</v>
      </c>
      <c r="AE144" t="s">
        <v>6</v>
      </c>
    </row>
    <row r="145" spans="1:31" x14ac:dyDescent="0.2">
      <c r="A145" t="s">
        <v>272</v>
      </c>
      <c r="B145" t="s">
        <v>293</v>
      </c>
      <c r="C145">
        <v>14740</v>
      </c>
      <c r="D145">
        <v>30</v>
      </c>
      <c r="E145">
        <v>180</v>
      </c>
      <c r="F145">
        <v>150</v>
      </c>
      <c r="G145">
        <v>20</v>
      </c>
      <c r="H145">
        <v>170</v>
      </c>
      <c r="I145">
        <v>50</v>
      </c>
      <c r="J145">
        <v>480</v>
      </c>
      <c r="K145">
        <v>80</v>
      </c>
      <c r="L145">
        <v>430</v>
      </c>
      <c r="M145">
        <v>2800</v>
      </c>
      <c r="N145">
        <v>80</v>
      </c>
      <c r="O145">
        <v>2260</v>
      </c>
      <c r="P145" t="s">
        <v>55</v>
      </c>
      <c r="Q145">
        <v>90</v>
      </c>
      <c r="R145">
        <v>80</v>
      </c>
      <c r="S145">
        <v>10</v>
      </c>
      <c r="T145">
        <v>70</v>
      </c>
      <c r="U145" t="s">
        <v>55</v>
      </c>
      <c r="V145">
        <v>140</v>
      </c>
      <c r="W145">
        <v>360</v>
      </c>
      <c r="X145">
        <v>6340</v>
      </c>
      <c r="Y145">
        <v>160</v>
      </c>
      <c r="Z145">
        <v>470</v>
      </c>
      <c r="AA145">
        <v>160</v>
      </c>
      <c r="AB145">
        <v>20</v>
      </c>
      <c r="AC145">
        <v>10</v>
      </c>
      <c r="AD145">
        <v>130</v>
      </c>
      <c r="AE145" t="s">
        <v>6</v>
      </c>
    </row>
    <row r="146" spans="1:31" x14ac:dyDescent="0.2">
      <c r="A146" t="s">
        <v>273</v>
      </c>
      <c r="B146" t="s">
        <v>266</v>
      </c>
      <c r="C146">
        <v>515970</v>
      </c>
      <c r="D146">
        <v>2150</v>
      </c>
      <c r="E146">
        <v>10350</v>
      </c>
      <c r="F146">
        <v>2510</v>
      </c>
      <c r="G146">
        <v>1570</v>
      </c>
      <c r="H146">
        <v>18640</v>
      </c>
      <c r="I146">
        <v>1060</v>
      </c>
      <c r="J146">
        <v>8310</v>
      </c>
      <c r="K146">
        <v>16600</v>
      </c>
      <c r="L146">
        <v>31540</v>
      </c>
      <c r="M146">
        <v>34330</v>
      </c>
      <c r="N146">
        <v>8390</v>
      </c>
      <c r="O146">
        <v>52010</v>
      </c>
      <c r="P146">
        <v>780</v>
      </c>
      <c r="Q146">
        <v>3270</v>
      </c>
      <c r="R146">
        <v>8040</v>
      </c>
      <c r="S146">
        <v>190</v>
      </c>
      <c r="T146">
        <v>10320</v>
      </c>
      <c r="U146">
        <v>350</v>
      </c>
      <c r="V146">
        <v>2230</v>
      </c>
      <c r="W146">
        <v>12890</v>
      </c>
      <c r="X146">
        <v>128040</v>
      </c>
      <c r="Y146">
        <v>8140</v>
      </c>
      <c r="Z146">
        <v>142540</v>
      </c>
      <c r="AA146">
        <v>3040</v>
      </c>
      <c r="AB146">
        <v>1890</v>
      </c>
      <c r="AC146">
        <v>3510</v>
      </c>
      <c r="AD146">
        <v>3300</v>
      </c>
      <c r="AE146" t="s">
        <v>6</v>
      </c>
    </row>
    <row r="147" spans="1:31" x14ac:dyDescent="0.2">
      <c r="A147" t="s">
        <v>273</v>
      </c>
      <c r="B147" t="s">
        <v>291</v>
      </c>
      <c r="C147">
        <v>101260</v>
      </c>
      <c r="D147">
        <v>800</v>
      </c>
      <c r="E147">
        <v>1650</v>
      </c>
      <c r="F147">
        <v>490</v>
      </c>
      <c r="G147">
        <v>790</v>
      </c>
      <c r="H147">
        <v>7540</v>
      </c>
      <c r="I147">
        <v>230</v>
      </c>
      <c r="J147">
        <v>1730</v>
      </c>
      <c r="K147">
        <v>3550</v>
      </c>
      <c r="L147">
        <v>12360</v>
      </c>
      <c r="M147">
        <v>3610</v>
      </c>
      <c r="N147">
        <v>1220</v>
      </c>
      <c r="O147">
        <v>32110</v>
      </c>
      <c r="P147">
        <v>240</v>
      </c>
      <c r="Q147">
        <v>650</v>
      </c>
      <c r="R147">
        <v>2940</v>
      </c>
      <c r="S147" t="s">
        <v>55</v>
      </c>
      <c r="T147">
        <v>4790</v>
      </c>
      <c r="U147">
        <v>70</v>
      </c>
      <c r="V147">
        <v>200</v>
      </c>
      <c r="W147">
        <v>4960</v>
      </c>
      <c r="X147">
        <v>10400</v>
      </c>
      <c r="Y147">
        <v>4360</v>
      </c>
      <c r="Z147">
        <v>4270</v>
      </c>
      <c r="AA147">
        <v>630</v>
      </c>
      <c r="AB147">
        <v>230</v>
      </c>
      <c r="AC147">
        <v>1280</v>
      </c>
      <c r="AD147">
        <v>170</v>
      </c>
      <c r="AE147" t="s">
        <v>6</v>
      </c>
    </row>
    <row r="148" spans="1:31" x14ac:dyDescent="0.2">
      <c r="A148" t="s">
        <v>273</v>
      </c>
      <c r="B148" t="s">
        <v>292</v>
      </c>
      <c r="C148">
        <v>303580</v>
      </c>
      <c r="D148">
        <v>530</v>
      </c>
      <c r="E148">
        <v>7330</v>
      </c>
      <c r="F148">
        <v>1000</v>
      </c>
      <c r="G148">
        <v>530</v>
      </c>
      <c r="H148">
        <v>6160</v>
      </c>
      <c r="I148">
        <v>370</v>
      </c>
      <c r="J148">
        <v>3160</v>
      </c>
      <c r="K148">
        <v>12600</v>
      </c>
      <c r="L148">
        <v>16680</v>
      </c>
      <c r="M148">
        <v>6870</v>
      </c>
      <c r="N148">
        <v>6560</v>
      </c>
      <c r="O148">
        <v>9690</v>
      </c>
      <c r="P148">
        <v>500</v>
      </c>
      <c r="Q148">
        <v>1640</v>
      </c>
      <c r="R148">
        <v>4050</v>
      </c>
      <c r="S148">
        <v>60</v>
      </c>
      <c r="T148">
        <v>3880</v>
      </c>
      <c r="U148">
        <v>260</v>
      </c>
      <c r="V148">
        <v>440</v>
      </c>
      <c r="W148">
        <v>3290</v>
      </c>
      <c r="X148">
        <v>74340</v>
      </c>
      <c r="Y148">
        <v>2770</v>
      </c>
      <c r="Z148">
        <v>135240</v>
      </c>
      <c r="AA148">
        <v>680</v>
      </c>
      <c r="AB148">
        <v>1390</v>
      </c>
      <c r="AC148">
        <v>1700</v>
      </c>
      <c r="AD148">
        <v>1850</v>
      </c>
      <c r="AE148" t="s">
        <v>6</v>
      </c>
    </row>
    <row r="149" spans="1:31" x14ac:dyDescent="0.2">
      <c r="A149" t="s">
        <v>273</v>
      </c>
      <c r="B149" t="s">
        <v>293</v>
      </c>
      <c r="C149">
        <v>111120</v>
      </c>
      <c r="D149">
        <v>830</v>
      </c>
      <c r="E149">
        <v>1370</v>
      </c>
      <c r="F149">
        <v>1020</v>
      </c>
      <c r="G149">
        <v>240</v>
      </c>
      <c r="H149">
        <v>4940</v>
      </c>
      <c r="I149">
        <v>460</v>
      </c>
      <c r="J149">
        <v>3420</v>
      </c>
      <c r="K149">
        <v>460</v>
      </c>
      <c r="L149">
        <v>2510</v>
      </c>
      <c r="M149">
        <v>23840</v>
      </c>
      <c r="N149">
        <v>610</v>
      </c>
      <c r="O149">
        <v>10210</v>
      </c>
      <c r="P149">
        <v>40</v>
      </c>
      <c r="Q149">
        <v>980</v>
      </c>
      <c r="R149">
        <v>1060</v>
      </c>
      <c r="S149">
        <v>120</v>
      </c>
      <c r="T149">
        <v>1640</v>
      </c>
      <c r="U149">
        <v>20</v>
      </c>
      <c r="V149">
        <v>1590</v>
      </c>
      <c r="W149">
        <v>4650</v>
      </c>
      <c r="X149">
        <v>43300</v>
      </c>
      <c r="Y149">
        <v>1000</v>
      </c>
      <c r="Z149">
        <v>3030</v>
      </c>
      <c r="AA149">
        <v>1740</v>
      </c>
      <c r="AB149">
        <v>260</v>
      </c>
      <c r="AC149">
        <v>530</v>
      </c>
      <c r="AD149">
        <v>1270</v>
      </c>
      <c r="AE149" t="s">
        <v>6</v>
      </c>
    </row>
    <row r="150" spans="1:31" x14ac:dyDescent="0.2">
      <c r="A150" t="s">
        <v>274</v>
      </c>
      <c r="B150" t="s">
        <v>266</v>
      </c>
      <c r="C150">
        <v>494470</v>
      </c>
      <c r="D150">
        <v>2160</v>
      </c>
      <c r="E150">
        <v>8860</v>
      </c>
      <c r="F150">
        <v>2300</v>
      </c>
      <c r="G150">
        <v>1280</v>
      </c>
      <c r="H150">
        <v>19030</v>
      </c>
      <c r="I150">
        <v>810</v>
      </c>
      <c r="J150">
        <v>8230</v>
      </c>
      <c r="K150">
        <v>19640</v>
      </c>
      <c r="L150">
        <v>34560</v>
      </c>
      <c r="M150">
        <v>33380</v>
      </c>
      <c r="N150">
        <v>7950</v>
      </c>
      <c r="O150">
        <v>43030</v>
      </c>
      <c r="P150">
        <v>870</v>
      </c>
      <c r="Q150">
        <v>3080</v>
      </c>
      <c r="R150">
        <v>6330</v>
      </c>
      <c r="S150">
        <v>150</v>
      </c>
      <c r="T150">
        <v>11830</v>
      </c>
      <c r="U150">
        <v>390</v>
      </c>
      <c r="V150">
        <v>2400</v>
      </c>
      <c r="W150">
        <v>11460</v>
      </c>
      <c r="X150">
        <v>130070</v>
      </c>
      <c r="Y150">
        <v>9460</v>
      </c>
      <c r="Z150">
        <v>125920</v>
      </c>
      <c r="AA150">
        <v>2960</v>
      </c>
      <c r="AB150">
        <v>1670</v>
      </c>
      <c r="AC150">
        <v>3750</v>
      </c>
      <c r="AD150">
        <v>2910</v>
      </c>
      <c r="AE150" t="s">
        <v>6</v>
      </c>
    </row>
    <row r="151" spans="1:31" x14ac:dyDescent="0.2">
      <c r="A151" t="s">
        <v>274</v>
      </c>
      <c r="B151" t="s">
        <v>291</v>
      </c>
      <c r="C151">
        <v>90940</v>
      </c>
      <c r="D151">
        <v>790</v>
      </c>
      <c r="E151">
        <v>1250</v>
      </c>
      <c r="F151">
        <v>410</v>
      </c>
      <c r="G151">
        <v>590</v>
      </c>
      <c r="H151">
        <v>7460</v>
      </c>
      <c r="I151">
        <v>140</v>
      </c>
      <c r="J151">
        <v>1830</v>
      </c>
      <c r="K151">
        <v>3210</v>
      </c>
      <c r="L151">
        <v>12330</v>
      </c>
      <c r="M151">
        <v>3800</v>
      </c>
      <c r="N151">
        <v>860</v>
      </c>
      <c r="O151">
        <v>25430</v>
      </c>
      <c r="P151">
        <v>270</v>
      </c>
      <c r="Q151">
        <v>700</v>
      </c>
      <c r="R151">
        <v>2230</v>
      </c>
      <c r="S151">
        <v>10</v>
      </c>
      <c r="T151">
        <v>5000</v>
      </c>
      <c r="U151">
        <v>70</v>
      </c>
      <c r="V151">
        <v>190</v>
      </c>
      <c r="W151">
        <v>3980</v>
      </c>
      <c r="X151">
        <v>9700</v>
      </c>
      <c r="Y151">
        <v>5280</v>
      </c>
      <c r="Z151">
        <v>3350</v>
      </c>
      <c r="AA151">
        <v>560</v>
      </c>
      <c r="AB151">
        <v>220</v>
      </c>
      <c r="AC151">
        <v>1100</v>
      </c>
      <c r="AD151">
        <v>190</v>
      </c>
      <c r="AE151" t="s">
        <v>6</v>
      </c>
    </row>
    <row r="152" spans="1:31" x14ac:dyDescent="0.2">
      <c r="A152" t="s">
        <v>274</v>
      </c>
      <c r="B152" t="s">
        <v>292</v>
      </c>
      <c r="C152">
        <v>309170</v>
      </c>
      <c r="D152">
        <v>590</v>
      </c>
      <c r="E152">
        <v>6480</v>
      </c>
      <c r="F152">
        <v>960</v>
      </c>
      <c r="G152">
        <v>520</v>
      </c>
      <c r="H152">
        <v>6700</v>
      </c>
      <c r="I152">
        <v>400</v>
      </c>
      <c r="J152">
        <v>3250</v>
      </c>
      <c r="K152">
        <v>16010</v>
      </c>
      <c r="L152">
        <v>19360</v>
      </c>
      <c r="M152">
        <v>7030</v>
      </c>
      <c r="N152">
        <v>6660</v>
      </c>
      <c r="O152">
        <v>10840</v>
      </c>
      <c r="P152">
        <v>570</v>
      </c>
      <c r="Q152">
        <v>1600</v>
      </c>
      <c r="R152">
        <v>3330</v>
      </c>
      <c r="S152">
        <v>40</v>
      </c>
      <c r="T152">
        <v>4760</v>
      </c>
      <c r="U152">
        <v>300</v>
      </c>
      <c r="V152">
        <v>460</v>
      </c>
      <c r="W152">
        <v>3560</v>
      </c>
      <c r="X152">
        <v>85690</v>
      </c>
      <c r="Y152">
        <v>3250</v>
      </c>
      <c r="Z152">
        <v>120960</v>
      </c>
      <c r="AA152">
        <v>760</v>
      </c>
      <c r="AB152">
        <v>1200</v>
      </c>
      <c r="AC152">
        <v>2120</v>
      </c>
      <c r="AD152">
        <v>1780</v>
      </c>
      <c r="AE152" t="s">
        <v>6</v>
      </c>
    </row>
    <row r="153" spans="1:31" x14ac:dyDescent="0.2">
      <c r="A153" t="s">
        <v>274</v>
      </c>
      <c r="B153" t="s">
        <v>293</v>
      </c>
      <c r="C153">
        <v>94360</v>
      </c>
      <c r="D153">
        <v>790</v>
      </c>
      <c r="E153">
        <v>1120</v>
      </c>
      <c r="F153">
        <v>930</v>
      </c>
      <c r="G153">
        <v>180</v>
      </c>
      <c r="H153">
        <v>4870</v>
      </c>
      <c r="I153">
        <v>270</v>
      </c>
      <c r="J153">
        <v>3160</v>
      </c>
      <c r="K153">
        <v>420</v>
      </c>
      <c r="L153">
        <v>2880</v>
      </c>
      <c r="M153">
        <v>22560</v>
      </c>
      <c r="N153">
        <v>430</v>
      </c>
      <c r="O153">
        <v>6750</v>
      </c>
      <c r="P153">
        <v>30</v>
      </c>
      <c r="Q153">
        <v>780</v>
      </c>
      <c r="R153">
        <v>770</v>
      </c>
      <c r="S153">
        <v>100</v>
      </c>
      <c r="T153">
        <v>2070</v>
      </c>
      <c r="U153">
        <v>20</v>
      </c>
      <c r="V153">
        <v>1750</v>
      </c>
      <c r="W153">
        <v>3920</v>
      </c>
      <c r="X153">
        <v>34680</v>
      </c>
      <c r="Y153">
        <v>930</v>
      </c>
      <c r="Z153">
        <v>1600</v>
      </c>
      <c r="AA153">
        <v>1640</v>
      </c>
      <c r="AB153">
        <v>250</v>
      </c>
      <c r="AC153">
        <v>530</v>
      </c>
      <c r="AD153">
        <v>950</v>
      </c>
      <c r="AE153" t="s">
        <v>6</v>
      </c>
    </row>
    <row r="155" spans="1:31" x14ac:dyDescent="0.2">
      <c r="B155" s="120" t="s">
        <v>300</v>
      </c>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row>
    <row r="156" spans="1:31" x14ac:dyDescent="0.2">
      <c r="C156" t="s">
        <v>242</v>
      </c>
      <c r="D156" t="s">
        <v>42</v>
      </c>
      <c r="E156" t="s">
        <v>22</v>
      </c>
      <c r="F156" t="s">
        <v>21</v>
      </c>
      <c r="G156" t="s">
        <v>41</v>
      </c>
      <c r="H156" t="s">
        <v>40</v>
      </c>
      <c r="I156" t="s">
        <v>20</v>
      </c>
      <c r="J156" t="s">
        <v>39</v>
      </c>
      <c r="K156" t="s">
        <v>38</v>
      </c>
      <c r="L156" t="s">
        <v>37</v>
      </c>
      <c r="M156" t="s">
        <v>36</v>
      </c>
      <c r="N156" t="s">
        <v>19</v>
      </c>
      <c r="O156" t="s">
        <v>35</v>
      </c>
      <c r="P156" t="s">
        <v>18</v>
      </c>
      <c r="Q156" t="s">
        <v>17</v>
      </c>
      <c r="R156" t="s">
        <v>16</v>
      </c>
      <c r="S156" t="s">
        <v>34</v>
      </c>
      <c r="T156" t="s">
        <v>15</v>
      </c>
      <c r="U156" t="s">
        <v>14</v>
      </c>
      <c r="V156" t="s">
        <v>33</v>
      </c>
      <c r="W156" t="s">
        <v>32</v>
      </c>
      <c r="X156" t="s">
        <v>13</v>
      </c>
      <c r="Y156" t="s">
        <v>31</v>
      </c>
      <c r="Z156" t="s">
        <v>12</v>
      </c>
      <c r="AA156" t="s">
        <v>11</v>
      </c>
      <c r="AB156" t="s">
        <v>8</v>
      </c>
      <c r="AC156" t="s">
        <v>30</v>
      </c>
      <c r="AD156" t="s">
        <v>29</v>
      </c>
      <c r="AE156" t="s">
        <v>6</v>
      </c>
    </row>
    <row r="157" spans="1:31" x14ac:dyDescent="0.2">
      <c r="B157" t="s">
        <v>291</v>
      </c>
      <c r="C157">
        <f>SUM(C143,C147)/SUM(C$142,C$146)</f>
        <v>0.19788375963857469</v>
      </c>
      <c r="D157">
        <f t="shared" ref="D157:AD159" si="10">SUM(D143,D147)/SUM(D$142,D$146)</f>
        <v>0.37444933920704848</v>
      </c>
      <c r="E157">
        <f t="shared" si="10"/>
        <v>0.16317991631799164</v>
      </c>
      <c r="F157">
        <f t="shared" si="10"/>
        <v>0.20350877192982456</v>
      </c>
      <c r="G157">
        <f t="shared" si="10"/>
        <v>0.51412429378531077</v>
      </c>
      <c r="H157">
        <f t="shared" si="10"/>
        <v>0.40729635182408797</v>
      </c>
      <c r="I157">
        <f t="shared" si="10"/>
        <v>0.21186440677966101</v>
      </c>
      <c r="J157">
        <f t="shared" si="10"/>
        <v>0.2065331928345627</v>
      </c>
      <c r="K157">
        <f t="shared" si="10"/>
        <v>0.2087143625605164</v>
      </c>
      <c r="L157">
        <f t="shared" si="10"/>
        <v>0.39305555555555555</v>
      </c>
      <c r="M157">
        <f t="shared" si="10"/>
        <v>0.10455974842767296</v>
      </c>
      <c r="N157">
        <f t="shared" si="10"/>
        <v>0.16618357487922705</v>
      </c>
      <c r="O157">
        <f t="shared" si="10"/>
        <v>0.61493695441319107</v>
      </c>
      <c r="P157">
        <f t="shared" si="10"/>
        <v>0.30232558139534882</v>
      </c>
      <c r="Q157">
        <f t="shared" si="10"/>
        <v>0.19113573407202217</v>
      </c>
      <c r="R157">
        <f t="shared" si="10"/>
        <v>0.37387387387387389</v>
      </c>
      <c r="S157">
        <f t="shared" si="10"/>
        <v>0</v>
      </c>
      <c r="T157">
        <f t="shared" si="10"/>
        <v>0.46625222024866786</v>
      </c>
      <c r="U157">
        <f t="shared" si="10"/>
        <v>0.20512820512820512</v>
      </c>
      <c r="V157">
        <f t="shared" si="10"/>
        <v>9.0534979423868317E-2</v>
      </c>
      <c r="W157">
        <f t="shared" si="10"/>
        <v>0.39972241498959055</v>
      </c>
      <c r="X157">
        <f t="shared" si="10"/>
        <v>8.4058172708927695E-2</v>
      </c>
      <c r="Y157">
        <f t="shared" si="10"/>
        <v>0.52380952380952384</v>
      </c>
      <c r="Z157">
        <f t="shared" si="10"/>
        <v>3.0797862760401033E-2</v>
      </c>
      <c r="AA157">
        <f t="shared" si="10"/>
        <v>0.20535714285714285</v>
      </c>
      <c r="AB157">
        <f t="shared" si="10"/>
        <v>0.12442396313364056</v>
      </c>
      <c r="AC157">
        <f t="shared" si="10"/>
        <v>0.37564766839378239</v>
      </c>
      <c r="AD157">
        <f t="shared" si="10"/>
        <v>4.9861495844875349E-2</v>
      </c>
    </row>
    <row r="158" spans="1:31" x14ac:dyDescent="0.2">
      <c r="B158" t="s">
        <v>292</v>
      </c>
      <c r="C158">
        <f t="shared" ref="C158:R159" si="11">SUM(C144,C148)/SUM(C$142,C$146)</f>
        <v>0.58833520160331532</v>
      </c>
      <c r="D158">
        <f t="shared" si="11"/>
        <v>0.25110132158590309</v>
      </c>
      <c r="E158">
        <f t="shared" si="11"/>
        <v>0.70711297071129708</v>
      </c>
      <c r="F158">
        <f t="shared" si="11"/>
        <v>0.38947368421052631</v>
      </c>
      <c r="G158">
        <f t="shared" si="11"/>
        <v>0.33898305084745761</v>
      </c>
      <c r="H158">
        <f t="shared" si="11"/>
        <v>0.33733133433283358</v>
      </c>
      <c r="I158">
        <f t="shared" si="11"/>
        <v>0.3559322033898305</v>
      </c>
      <c r="J158">
        <f t="shared" si="11"/>
        <v>0.38250790305584825</v>
      </c>
      <c r="K158">
        <f t="shared" si="11"/>
        <v>0.76277568585260891</v>
      </c>
      <c r="L158">
        <f t="shared" si="11"/>
        <v>0.52527777777777773</v>
      </c>
      <c r="M158">
        <f t="shared" si="11"/>
        <v>0.1970649895178197</v>
      </c>
      <c r="N158">
        <f t="shared" si="11"/>
        <v>0.76714975845410627</v>
      </c>
      <c r="O158">
        <f t="shared" si="11"/>
        <v>0.18347882314904623</v>
      </c>
      <c r="P158">
        <f t="shared" si="11"/>
        <v>0.65116279069767447</v>
      </c>
      <c r="Q158">
        <f t="shared" si="11"/>
        <v>0.51246537396121883</v>
      </c>
      <c r="R158">
        <f t="shared" si="11"/>
        <v>0.49887387387387389</v>
      </c>
      <c r="S158">
        <f t="shared" si="10"/>
        <v>0.3</v>
      </c>
      <c r="T158">
        <f t="shared" si="10"/>
        <v>0.38099467140319715</v>
      </c>
      <c r="U158">
        <f t="shared" si="10"/>
        <v>0.74358974358974361</v>
      </c>
      <c r="V158">
        <f t="shared" si="10"/>
        <v>0.20164609053497942</v>
      </c>
      <c r="W158">
        <f t="shared" si="10"/>
        <v>0.25329632199861207</v>
      </c>
      <c r="X158">
        <f t="shared" si="10"/>
        <v>0.57052397188782966</v>
      </c>
      <c r="Y158">
        <f t="shared" si="10"/>
        <v>0.34662236987818384</v>
      </c>
      <c r="Z158">
        <f t="shared" si="10"/>
        <v>0.94818995017109919</v>
      </c>
      <c r="AA158">
        <f t="shared" si="10"/>
        <v>0.23214285714285715</v>
      </c>
      <c r="AB158">
        <f t="shared" si="10"/>
        <v>0.74193548387096775</v>
      </c>
      <c r="AC158">
        <f t="shared" si="10"/>
        <v>0.4844559585492228</v>
      </c>
      <c r="AD158">
        <f t="shared" si="10"/>
        <v>0.55955678670360109</v>
      </c>
    </row>
    <row r="159" spans="1:31" x14ac:dyDescent="0.2">
      <c r="B159" t="s">
        <v>293</v>
      </c>
      <c r="C159">
        <f t="shared" si="11"/>
        <v>0.21376405448554639</v>
      </c>
      <c r="D159">
        <f t="shared" si="10"/>
        <v>0.3788546255506608</v>
      </c>
      <c r="E159">
        <f t="shared" si="10"/>
        <v>0.1297071129707113</v>
      </c>
      <c r="F159">
        <f t="shared" si="10"/>
        <v>0.41052631578947368</v>
      </c>
      <c r="G159">
        <f t="shared" si="10"/>
        <v>0.14689265536723164</v>
      </c>
      <c r="H159">
        <f t="shared" si="10"/>
        <v>0.25537231384307846</v>
      </c>
      <c r="I159">
        <f t="shared" si="10"/>
        <v>0.43220338983050849</v>
      </c>
      <c r="J159">
        <f t="shared" si="10"/>
        <v>0.41095890410958902</v>
      </c>
      <c r="K159">
        <f t="shared" si="10"/>
        <v>2.9047875201721356E-2</v>
      </c>
      <c r="L159">
        <f t="shared" si="10"/>
        <v>8.1666666666666665E-2</v>
      </c>
      <c r="M159">
        <f t="shared" si="10"/>
        <v>0.69811320754716977</v>
      </c>
      <c r="N159">
        <f t="shared" si="10"/>
        <v>6.6666666666666666E-2</v>
      </c>
      <c r="O159">
        <f t="shared" si="10"/>
        <v>0.20158422243776269</v>
      </c>
      <c r="P159">
        <f t="shared" si="10"/>
        <v>4.6511627906976744E-2</v>
      </c>
      <c r="Q159">
        <f t="shared" si="10"/>
        <v>0.296398891966759</v>
      </c>
      <c r="R159">
        <f t="shared" si="10"/>
        <v>0.12837837837837837</v>
      </c>
      <c r="S159">
        <f t="shared" si="10"/>
        <v>0.65</v>
      </c>
      <c r="T159">
        <f t="shared" si="10"/>
        <v>0.15186500888099466</v>
      </c>
      <c r="U159">
        <f t="shared" si="10"/>
        <v>5.128205128205128E-2</v>
      </c>
      <c r="V159">
        <f t="shared" si="10"/>
        <v>0.7119341563786008</v>
      </c>
      <c r="W159">
        <f t="shared" si="10"/>
        <v>0.34767522553782093</v>
      </c>
      <c r="X159">
        <f t="shared" si="10"/>
        <v>0.34541785540324266</v>
      </c>
      <c r="Y159">
        <f t="shared" si="10"/>
        <v>0.12846068660022147</v>
      </c>
      <c r="Z159">
        <f t="shared" si="10"/>
        <v>2.1012187068499728E-2</v>
      </c>
      <c r="AA159">
        <f t="shared" si="10"/>
        <v>0.56547619047619047</v>
      </c>
      <c r="AB159">
        <f t="shared" si="10"/>
        <v>0.12903225806451613</v>
      </c>
      <c r="AC159">
        <f t="shared" si="10"/>
        <v>0.13989637305699482</v>
      </c>
      <c r="AD159">
        <f t="shared" si="10"/>
        <v>0.38781163434903049</v>
      </c>
    </row>
    <row r="160" spans="1:31" x14ac:dyDescent="0.2">
      <c r="B160" s="137" t="s">
        <v>301</v>
      </c>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c r="AB160" s="137"/>
      <c r="AC160" s="137"/>
      <c r="AD160" s="137"/>
    </row>
    <row r="161" spans="2:31" x14ac:dyDescent="0.2">
      <c r="C161" t="s">
        <v>242</v>
      </c>
      <c r="D161" t="s">
        <v>42</v>
      </c>
      <c r="E161" t="s">
        <v>22</v>
      </c>
      <c r="F161" t="s">
        <v>21</v>
      </c>
      <c r="G161" t="s">
        <v>41</v>
      </c>
      <c r="H161" t="s">
        <v>40</v>
      </c>
      <c r="I161" t="s">
        <v>20</v>
      </c>
      <c r="J161" t="s">
        <v>39</v>
      </c>
      <c r="K161" t="s">
        <v>38</v>
      </c>
      <c r="L161" t="s">
        <v>37</v>
      </c>
      <c r="M161" t="s">
        <v>36</v>
      </c>
      <c r="N161" t="s">
        <v>19</v>
      </c>
      <c r="O161" t="s">
        <v>35</v>
      </c>
      <c r="P161" t="s">
        <v>18</v>
      </c>
      <c r="Q161" t="s">
        <v>17</v>
      </c>
      <c r="R161" t="s">
        <v>16</v>
      </c>
      <c r="S161" t="s">
        <v>34</v>
      </c>
      <c r="T161" t="s">
        <v>15</v>
      </c>
      <c r="U161" t="s">
        <v>14</v>
      </c>
      <c r="V161" t="s">
        <v>33</v>
      </c>
      <c r="W161" t="s">
        <v>32</v>
      </c>
      <c r="X161" t="s">
        <v>13</v>
      </c>
      <c r="Y161" t="s">
        <v>31</v>
      </c>
      <c r="Z161" t="s">
        <v>12</v>
      </c>
      <c r="AA161" t="s">
        <v>11</v>
      </c>
      <c r="AB161" t="s">
        <v>8</v>
      </c>
      <c r="AC161" t="s">
        <v>30</v>
      </c>
      <c r="AD161" t="s">
        <v>29</v>
      </c>
      <c r="AE161" t="s">
        <v>6</v>
      </c>
    </row>
    <row r="162" spans="2:31" x14ac:dyDescent="0.2">
      <c r="B162" t="s">
        <v>291</v>
      </c>
      <c r="C162">
        <f>SUM(C143,C147,C151)/SUM(C$142,C$146,C$150)</f>
        <v>0.19150703900300023</v>
      </c>
      <c r="D162">
        <f t="shared" ref="D162:AD164" si="12">SUM(D143,D147,D151)/SUM(D$142,D$146,D$150)</f>
        <v>0.37020316027088035</v>
      </c>
      <c r="E162">
        <f t="shared" si="12"/>
        <v>0.15377222489187892</v>
      </c>
      <c r="F162">
        <f t="shared" si="12"/>
        <v>0.19223300970873786</v>
      </c>
      <c r="G162">
        <f t="shared" si="12"/>
        <v>0.49180327868852458</v>
      </c>
      <c r="H162">
        <f t="shared" si="12"/>
        <v>0.39984631147540983</v>
      </c>
      <c r="I162">
        <f t="shared" si="12"/>
        <v>0.19597989949748743</v>
      </c>
      <c r="J162">
        <f t="shared" si="12"/>
        <v>0.21388261851015802</v>
      </c>
      <c r="K162">
        <f t="shared" si="12"/>
        <v>0.18545644781585144</v>
      </c>
      <c r="L162">
        <f t="shared" si="12"/>
        <v>0.37528344671201813</v>
      </c>
      <c r="M162">
        <f t="shared" si="12"/>
        <v>0.10889013139502376</v>
      </c>
      <c r="N162">
        <f t="shared" si="12"/>
        <v>0.14098360655737704</v>
      </c>
      <c r="O162">
        <f t="shared" si="12"/>
        <v>0.60511011535894743</v>
      </c>
      <c r="P162">
        <f t="shared" si="12"/>
        <v>0.30635838150289019</v>
      </c>
      <c r="Q162">
        <f t="shared" si="12"/>
        <v>0.20777279521674141</v>
      </c>
      <c r="R162">
        <f t="shared" si="12"/>
        <v>0.36489151873767256</v>
      </c>
      <c r="S162">
        <f t="shared" si="12"/>
        <v>2.8571428571428571E-2</v>
      </c>
      <c r="T162">
        <f t="shared" si="12"/>
        <v>0.44391511476829798</v>
      </c>
      <c r="U162">
        <f t="shared" si="12"/>
        <v>0.19230769230769232</v>
      </c>
      <c r="V162">
        <f t="shared" si="12"/>
        <v>8.4886128364389232E-2</v>
      </c>
      <c r="W162">
        <f t="shared" si="12"/>
        <v>0.37649787398531115</v>
      </c>
      <c r="X162">
        <f t="shared" si="12"/>
        <v>7.955292570677186E-2</v>
      </c>
      <c r="Y162">
        <f t="shared" si="12"/>
        <v>0.54137371552190372</v>
      </c>
      <c r="Z162">
        <f t="shared" si="12"/>
        <v>2.899244418612602E-2</v>
      </c>
      <c r="AA162">
        <f t="shared" si="12"/>
        <v>0.19778481012658228</v>
      </c>
      <c r="AB162">
        <f t="shared" si="12"/>
        <v>0.12760416666666666</v>
      </c>
      <c r="AC162">
        <f t="shared" si="12"/>
        <v>0.33508541392904073</v>
      </c>
      <c r="AD162">
        <f t="shared" si="12"/>
        <v>5.674846625766871E-2</v>
      </c>
    </row>
    <row r="163" spans="2:31" x14ac:dyDescent="0.2">
      <c r="B163" t="s">
        <v>292</v>
      </c>
      <c r="C163">
        <f t="shared" ref="C163:R164" si="13">SUM(C144,C148,C152)/SUM(C$142,C$146,C$150)</f>
        <v>0.60518809139164553</v>
      </c>
      <c r="D163">
        <f t="shared" si="13"/>
        <v>0.26185101580135439</v>
      </c>
      <c r="E163">
        <f t="shared" si="13"/>
        <v>0.71744353676117256</v>
      </c>
      <c r="F163">
        <f t="shared" si="13"/>
        <v>0.40194174757281553</v>
      </c>
      <c r="G163">
        <f t="shared" si="13"/>
        <v>0.36721311475409835</v>
      </c>
      <c r="H163">
        <f t="shared" si="13"/>
        <v>0.34451844262295084</v>
      </c>
      <c r="I163">
        <f t="shared" si="13"/>
        <v>0.4120603015075377</v>
      </c>
      <c r="J163">
        <f t="shared" si="13"/>
        <v>0.38826185101580135</v>
      </c>
      <c r="K163">
        <f t="shared" si="13"/>
        <v>0.78969395762490191</v>
      </c>
      <c r="L163">
        <f t="shared" si="13"/>
        <v>0.54237528344671204</v>
      </c>
      <c r="M163">
        <f t="shared" si="13"/>
        <v>0.20338272295219459</v>
      </c>
      <c r="N163">
        <f t="shared" si="13"/>
        <v>0.79781420765027322</v>
      </c>
      <c r="O163">
        <f t="shared" si="13"/>
        <v>0.21155496234150062</v>
      </c>
      <c r="P163">
        <f t="shared" si="13"/>
        <v>0.65317919075144504</v>
      </c>
      <c r="Q163">
        <f t="shared" si="13"/>
        <v>0.51569506726457404</v>
      </c>
      <c r="R163">
        <f t="shared" si="13"/>
        <v>0.5101906640368179</v>
      </c>
      <c r="S163">
        <f t="shared" si="12"/>
        <v>0.2857142857142857</v>
      </c>
      <c r="T163">
        <f t="shared" si="12"/>
        <v>0.39194456474664358</v>
      </c>
      <c r="U163">
        <f t="shared" si="12"/>
        <v>0.75641025641025639</v>
      </c>
      <c r="V163">
        <f t="shared" si="12"/>
        <v>0.19668737060041408</v>
      </c>
      <c r="W163">
        <f t="shared" si="12"/>
        <v>0.27870119829918827</v>
      </c>
      <c r="X163">
        <f t="shared" si="12"/>
        <v>0.6124625611805099</v>
      </c>
      <c r="Y163">
        <f t="shared" si="12"/>
        <v>0.34505137912385075</v>
      </c>
      <c r="Z163">
        <f t="shared" si="12"/>
        <v>0.95353687305548906</v>
      </c>
      <c r="AA163">
        <f t="shared" si="12"/>
        <v>0.24367088607594936</v>
      </c>
      <c r="AB163">
        <f t="shared" si="12"/>
        <v>0.73177083333333337</v>
      </c>
      <c r="AC163">
        <f t="shared" si="12"/>
        <v>0.52431011826544016</v>
      </c>
      <c r="AD163">
        <f t="shared" si="12"/>
        <v>0.58282208588957052</v>
      </c>
    </row>
    <row r="164" spans="2:31" x14ac:dyDescent="0.2">
      <c r="B164" t="s">
        <v>293</v>
      </c>
      <c r="C164">
        <f t="shared" si="13"/>
        <v>0.2032956381260097</v>
      </c>
      <c r="D164">
        <f t="shared" si="12"/>
        <v>0.3724604966139955</v>
      </c>
      <c r="E164">
        <f t="shared" si="12"/>
        <v>0.12830370014416145</v>
      </c>
      <c r="F164">
        <f t="shared" si="12"/>
        <v>0.40776699029126212</v>
      </c>
      <c r="G164">
        <f t="shared" si="12"/>
        <v>0.14426229508196722</v>
      </c>
      <c r="H164">
        <f t="shared" si="12"/>
        <v>0.25563524590163933</v>
      </c>
      <c r="I164">
        <f t="shared" si="12"/>
        <v>0.39195979899497485</v>
      </c>
      <c r="J164">
        <f t="shared" si="12"/>
        <v>0.39841986455981943</v>
      </c>
      <c r="K164">
        <f t="shared" si="12"/>
        <v>2.5111169238817684E-2</v>
      </c>
      <c r="L164">
        <f t="shared" si="12"/>
        <v>8.2482993197278906E-2</v>
      </c>
      <c r="M164">
        <f t="shared" si="12"/>
        <v>0.6877271456527817</v>
      </c>
      <c r="N164">
        <f t="shared" si="12"/>
        <v>6.1202185792349727E-2</v>
      </c>
      <c r="O164">
        <f t="shared" si="12"/>
        <v>0.18323958432643722</v>
      </c>
      <c r="P164">
        <f t="shared" si="12"/>
        <v>4.046242774566474E-2</v>
      </c>
      <c r="Q164">
        <f t="shared" si="12"/>
        <v>0.27653213751868461</v>
      </c>
      <c r="R164">
        <f t="shared" si="12"/>
        <v>0.12557527942143326</v>
      </c>
      <c r="S164">
        <f t="shared" si="12"/>
        <v>0.65714285714285714</v>
      </c>
      <c r="T164">
        <f t="shared" si="12"/>
        <v>0.16370723256821135</v>
      </c>
      <c r="U164">
        <f t="shared" si="12"/>
        <v>5.128205128205128E-2</v>
      </c>
      <c r="V164">
        <f t="shared" si="12"/>
        <v>0.72049689440993792</v>
      </c>
      <c r="W164">
        <f t="shared" si="12"/>
        <v>0.34518747584074216</v>
      </c>
      <c r="X164">
        <f t="shared" si="12"/>
        <v>0.30798451311271824</v>
      </c>
      <c r="Y164">
        <f t="shared" si="12"/>
        <v>0.11303407247160627</v>
      </c>
      <c r="Z164">
        <f t="shared" si="12"/>
        <v>1.7436493555335227E-2</v>
      </c>
      <c r="AA164">
        <f t="shared" si="12"/>
        <v>0.560126582278481</v>
      </c>
      <c r="AB164">
        <f t="shared" si="12"/>
        <v>0.13802083333333334</v>
      </c>
      <c r="AC164">
        <f t="shared" si="12"/>
        <v>0.14060446780551905</v>
      </c>
      <c r="AD164">
        <f t="shared" si="12"/>
        <v>0.36042944785276071</v>
      </c>
    </row>
  </sheetData>
  <mergeCells count="6">
    <mergeCell ref="B160:AD160"/>
    <mergeCell ref="B31:AD31"/>
    <mergeCell ref="B71:AD71"/>
    <mergeCell ref="B113:AD113"/>
    <mergeCell ref="B118:AD118"/>
    <mergeCell ref="B155:AD15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C3AB9-C3AD-5641-8388-970B67F1CA08}">
  <dimension ref="A1:I19"/>
  <sheetViews>
    <sheetView workbookViewId="0">
      <selection activeCell="E7" sqref="E7:I8"/>
    </sheetView>
  </sheetViews>
  <sheetFormatPr baseColWidth="10" defaultRowHeight="16" x14ac:dyDescent="0.2"/>
  <cols>
    <col min="1" max="1" width="58.6640625" bestFit="1" customWidth="1"/>
    <col min="2" max="2" width="17.6640625" bestFit="1" customWidth="1"/>
    <col min="3" max="9" width="11.1640625" bestFit="1" customWidth="1"/>
  </cols>
  <sheetData>
    <row r="1" spans="1:9" ht="18" x14ac:dyDescent="0.2">
      <c r="A1" s="27" t="s">
        <v>141</v>
      </c>
      <c r="B1" s="27" t="s">
        <v>142</v>
      </c>
      <c r="C1" s="27">
        <v>2021</v>
      </c>
      <c r="D1" s="27">
        <v>2022</v>
      </c>
      <c r="E1" s="27">
        <v>2023</v>
      </c>
      <c r="F1" s="27">
        <v>2024</v>
      </c>
      <c r="G1" s="27">
        <v>2025</v>
      </c>
      <c r="H1" s="27">
        <v>2026</v>
      </c>
      <c r="I1" s="27">
        <v>2027</v>
      </c>
    </row>
    <row r="2" spans="1:9" ht="18" x14ac:dyDescent="0.2">
      <c r="A2" s="27" t="s">
        <v>143</v>
      </c>
      <c r="B2" s="28">
        <v>132781</v>
      </c>
      <c r="C2" s="28">
        <v>19712</v>
      </c>
      <c r="D2" s="28">
        <v>19666</v>
      </c>
      <c r="E2" s="28">
        <v>19133</v>
      </c>
      <c r="F2" s="28">
        <v>18633</v>
      </c>
      <c r="G2" s="28">
        <v>18518</v>
      </c>
      <c r="H2" s="28">
        <v>18646</v>
      </c>
      <c r="I2" s="28">
        <v>18473</v>
      </c>
    </row>
    <row r="3" spans="1:9" ht="18" x14ac:dyDescent="0.2">
      <c r="A3" s="27" t="s">
        <v>144</v>
      </c>
      <c r="B3" s="28">
        <v>377768</v>
      </c>
      <c r="C3" s="28">
        <v>49741</v>
      </c>
      <c r="D3" s="28">
        <v>51101</v>
      </c>
      <c r="E3" s="28">
        <v>52194</v>
      </c>
      <c r="F3" s="28">
        <v>53954</v>
      </c>
      <c r="G3" s="28">
        <v>55182</v>
      </c>
      <c r="H3" s="28">
        <v>56787</v>
      </c>
      <c r="I3" s="28">
        <v>58809</v>
      </c>
    </row>
    <row r="4" spans="1:9" ht="18" x14ac:dyDescent="0.2">
      <c r="A4" s="27" t="s">
        <v>145</v>
      </c>
      <c r="B4" s="28">
        <v>330235</v>
      </c>
      <c r="C4" s="28">
        <v>45411</v>
      </c>
      <c r="D4" s="28">
        <v>45951</v>
      </c>
      <c r="E4" s="28">
        <v>46493</v>
      </c>
      <c r="F4" s="28">
        <v>47130</v>
      </c>
      <c r="G4" s="28">
        <v>47770</v>
      </c>
      <c r="H4" s="28">
        <v>48414</v>
      </c>
      <c r="I4" s="28">
        <v>49066</v>
      </c>
    </row>
    <row r="5" spans="1:9" ht="18" x14ac:dyDescent="0.2">
      <c r="A5" s="27" t="s">
        <v>146</v>
      </c>
      <c r="B5" s="28">
        <v>47533</v>
      </c>
      <c r="C5" s="28">
        <v>4330</v>
      </c>
      <c r="D5" s="28">
        <v>5150</v>
      </c>
      <c r="E5" s="28">
        <v>5701</v>
      </c>
      <c r="F5" s="28">
        <v>6824</v>
      </c>
      <c r="G5" s="28">
        <v>7412</v>
      </c>
      <c r="H5" s="28">
        <v>8373</v>
      </c>
      <c r="I5" s="28">
        <v>9743</v>
      </c>
    </row>
    <row r="6" spans="1:9" ht="18" x14ac:dyDescent="0.2">
      <c r="A6" s="27" t="s">
        <v>147</v>
      </c>
      <c r="B6" s="28">
        <v>356374</v>
      </c>
      <c r="C6" s="28">
        <v>55242</v>
      </c>
      <c r="D6" s="28">
        <v>52214</v>
      </c>
      <c r="E6" s="28">
        <v>51489</v>
      </c>
      <c r="F6" s="28">
        <v>50617</v>
      </c>
      <c r="G6" s="28">
        <v>49719</v>
      </c>
      <c r="H6" s="28">
        <v>48932</v>
      </c>
      <c r="I6" s="28">
        <v>48161</v>
      </c>
    </row>
    <row r="7" spans="1:9" ht="18" x14ac:dyDescent="0.2">
      <c r="A7" s="27" t="s">
        <v>155</v>
      </c>
      <c r="B7" s="28">
        <v>258594</v>
      </c>
      <c r="C7" s="28">
        <v>38564</v>
      </c>
      <c r="D7" s="28">
        <v>38115</v>
      </c>
      <c r="E7" s="28">
        <v>37604</v>
      </c>
      <c r="F7" s="28">
        <v>36983</v>
      </c>
      <c r="G7" s="28">
        <v>36373</v>
      </c>
      <c r="H7" s="28">
        <v>35772</v>
      </c>
      <c r="I7" s="28">
        <v>35183</v>
      </c>
    </row>
    <row r="8" spans="1:9" ht="18" x14ac:dyDescent="0.2">
      <c r="A8" s="27" t="s">
        <v>156</v>
      </c>
      <c r="B8" s="28">
        <v>77850</v>
      </c>
      <c r="C8" s="28">
        <v>13935</v>
      </c>
      <c r="D8" s="28">
        <v>11187</v>
      </c>
      <c r="E8" s="28">
        <v>10967</v>
      </c>
      <c r="F8" s="28">
        <v>10752</v>
      </c>
      <c r="G8" s="28">
        <v>10542</v>
      </c>
      <c r="H8" s="28">
        <v>10335</v>
      </c>
      <c r="I8" s="28">
        <v>10132</v>
      </c>
    </row>
    <row r="9" spans="1:9" ht="18" x14ac:dyDescent="0.2">
      <c r="A9" s="27" t="s">
        <v>157</v>
      </c>
      <c r="B9" s="28">
        <v>19930</v>
      </c>
      <c r="C9" s="28">
        <v>2743</v>
      </c>
      <c r="D9" s="28">
        <v>2912</v>
      </c>
      <c r="E9" s="28">
        <v>2918</v>
      </c>
      <c r="F9" s="28">
        <v>2882</v>
      </c>
      <c r="G9" s="28">
        <v>2804</v>
      </c>
      <c r="H9" s="28">
        <v>2825</v>
      </c>
      <c r="I9" s="28">
        <v>2846</v>
      </c>
    </row>
    <row r="10" spans="1:9" ht="18" x14ac:dyDescent="0.2">
      <c r="A10" s="27" t="s">
        <v>148</v>
      </c>
      <c r="B10" s="28">
        <v>22671</v>
      </c>
      <c r="C10" s="28">
        <v>2324</v>
      </c>
      <c r="D10" s="28">
        <v>2811</v>
      </c>
      <c r="E10" s="28">
        <v>3164</v>
      </c>
      <c r="F10" s="28">
        <v>3282</v>
      </c>
      <c r="G10" s="28">
        <v>3672</v>
      </c>
      <c r="H10" s="28">
        <v>3682</v>
      </c>
      <c r="I10" s="28">
        <v>3736</v>
      </c>
    </row>
    <row r="11" spans="1:9" ht="18" x14ac:dyDescent="0.2">
      <c r="A11" s="27" t="s">
        <v>149</v>
      </c>
      <c r="B11" s="28">
        <v>13185</v>
      </c>
      <c r="C11" s="28">
        <v>1700</v>
      </c>
      <c r="D11" s="28">
        <v>1725</v>
      </c>
      <c r="E11" s="28">
        <v>1737</v>
      </c>
      <c r="F11" s="28">
        <v>1754</v>
      </c>
      <c r="G11" s="28">
        <v>1928</v>
      </c>
      <c r="H11" s="28">
        <v>2078</v>
      </c>
      <c r="I11" s="28">
        <v>2263</v>
      </c>
    </row>
    <row r="12" spans="1:9" ht="18" x14ac:dyDescent="0.2">
      <c r="A12" s="27" t="s">
        <v>150</v>
      </c>
      <c r="B12" s="28">
        <v>98419</v>
      </c>
      <c r="C12" s="28">
        <v>15309</v>
      </c>
      <c r="D12" s="28">
        <v>15522</v>
      </c>
      <c r="E12" s="28">
        <v>14789</v>
      </c>
      <c r="F12" s="28">
        <v>14056</v>
      </c>
      <c r="G12" s="28">
        <v>13323</v>
      </c>
      <c r="H12" s="28">
        <v>12592</v>
      </c>
      <c r="I12" s="28">
        <v>12828</v>
      </c>
    </row>
    <row r="13" spans="1:9" ht="18" x14ac:dyDescent="0.2">
      <c r="A13" s="27" t="s">
        <v>151</v>
      </c>
      <c r="B13" s="28">
        <v>73102</v>
      </c>
      <c r="C13" s="28">
        <v>10021</v>
      </c>
      <c r="D13" s="28">
        <v>10215</v>
      </c>
      <c r="E13" s="28">
        <v>10342</v>
      </c>
      <c r="F13" s="28">
        <v>10454</v>
      </c>
      <c r="G13" s="28">
        <v>10554</v>
      </c>
      <c r="H13" s="28">
        <v>10673</v>
      </c>
      <c r="I13" s="28">
        <v>10843</v>
      </c>
    </row>
    <row r="14" spans="1:9" ht="18" x14ac:dyDescent="0.2">
      <c r="A14" s="27" t="s">
        <v>152</v>
      </c>
      <c r="B14" s="28">
        <v>55852</v>
      </c>
      <c r="C14" s="28">
        <v>7742</v>
      </c>
      <c r="D14" s="28">
        <v>7878</v>
      </c>
      <c r="E14" s="28">
        <v>7945</v>
      </c>
      <c r="F14" s="28">
        <v>7997</v>
      </c>
      <c r="G14" s="28">
        <v>8025</v>
      </c>
      <c r="H14" s="28">
        <v>8077</v>
      </c>
      <c r="I14" s="28">
        <v>8188</v>
      </c>
    </row>
    <row r="15" spans="1:9" ht="18" x14ac:dyDescent="0.2">
      <c r="A15" s="27" t="s">
        <v>153</v>
      </c>
      <c r="B15" s="28">
        <v>1074300</v>
      </c>
      <c r="C15" s="28">
        <v>154049</v>
      </c>
      <c r="D15" s="28">
        <v>153254</v>
      </c>
      <c r="E15" s="28">
        <v>152848</v>
      </c>
      <c r="F15" s="28">
        <v>152750</v>
      </c>
      <c r="G15" s="28">
        <v>152896</v>
      </c>
      <c r="H15" s="28">
        <v>153390</v>
      </c>
      <c r="I15" s="28">
        <v>155113</v>
      </c>
    </row>
    <row r="16" spans="1:9" ht="18" x14ac:dyDescent="0.2">
      <c r="A16" s="27" t="s">
        <v>154</v>
      </c>
      <c r="B16" s="28">
        <v>1061058</v>
      </c>
      <c r="C16" s="28">
        <v>156557</v>
      </c>
      <c r="D16" s="28">
        <v>154822</v>
      </c>
      <c r="E16" s="28">
        <v>149936</v>
      </c>
      <c r="F16" s="28">
        <v>149936</v>
      </c>
      <c r="G16" s="28">
        <v>149936</v>
      </c>
      <c r="H16" s="28">
        <v>149936</v>
      </c>
      <c r="I16" s="28">
        <v>149936</v>
      </c>
    </row>
    <row r="19" spans="1:1" ht="18" x14ac:dyDescent="0.2">
      <c r="A19" s="27" t="s">
        <v>158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0638-E012-6341-A56D-9ECD88D46AD0}">
  <dimension ref="A1:D10"/>
  <sheetViews>
    <sheetView workbookViewId="0">
      <selection activeCell="I29" sqref="I29"/>
    </sheetView>
  </sheetViews>
  <sheetFormatPr baseColWidth="10" defaultRowHeight="16" x14ac:dyDescent="0.2"/>
  <cols>
    <col min="1" max="1" width="11.33203125" bestFit="1" customWidth="1"/>
    <col min="4" max="4" width="14.33203125" bestFit="1" customWidth="1"/>
  </cols>
  <sheetData>
    <row r="1" spans="1:4" ht="17" thickBot="1" x14ac:dyDescent="0.25">
      <c r="A1" s="17"/>
      <c r="B1" s="121" t="s">
        <v>138</v>
      </c>
      <c r="C1" s="122"/>
      <c r="D1" s="123"/>
    </row>
    <row r="2" spans="1:4" ht="17" thickBot="1" x14ac:dyDescent="0.25">
      <c r="A2" s="18"/>
      <c r="B2" s="19">
        <v>1955</v>
      </c>
      <c r="C2" s="19">
        <v>2009</v>
      </c>
      <c r="D2" s="19" t="s">
        <v>139</v>
      </c>
    </row>
    <row r="3" spans="1:4" x14ac:dyDescent="0.2">
      <c r="A3" s="20" t="s">
        <v>42</v>
      </c>
      <c r="B3" s="21">
        <v>7.9</v>
      </c>
      <c r="C3" s="22">
        <v>0.6</v>
      </c>
      <c r="D3" s="22">
        <v>13</v>
      </c>
    </row>
    <row r="4" spans="1:4" x14ac:dyDescent="0.2">
      <c r="A4" s="20" t="s">
        <v>34</v>
      </c>
      <c r="B4" s="21">
        <v>9.3000000000000007</v>
      </c>
      <c r="C4" s="22">
        <v>0.2</v>
      </c>
      <c r="D4" s="22">
        <v>46</v>
      </c>
    </row>
    <row r="5" spans="1:4" x14ac:dyDescent="0.2">
      <c r="A5" s="20" t="s">
        <v>33</v>
      </c>
      <c r="B5" s="21">
        <v>11.4</v>
      </c>
      <c r="C5" s="22">
        <v>1.3</v>
      </c>
      <c r="D5" s="22">
        <v>8</v>
      </c>
    </row>
    <row r="6" spans="1:4" x14ac:dyDescent="0.2">
      <c r="A6" s="20" t="s">
        <v>40</v>
      </c>
      <c r="B6" s="21">
        <v>8</v>
      </c>
      <c r="C6" s="22">
        <v>0.5</v>
      </c>
      <c r="D6" s="22">
        <v>16</v>
      </c>
    </row>
    <row r="7" spans="1:4" x14ac:dyDescent="0.2">
      <c r="A7" s="20" t="s">
        <v>36</v>
      </c>
      <c r="B7" s="21">
        <v>11.4</v>
      </c>
      <c r="C7" s="22">
        <v>1.2</v>
      </c>
      <c r="D7" s="22">
        <v>9</v>
      </c>
    </row>
    <row r="8" spans="1:4" ht="17" thickBot="1" x14ac:dyDescent="0.25">
      <c r="A8" s="23" t="s">
        <v>35</v>
      </c>
      <c r="B8" s="24">
        <v>20.7</v>
      </c>
      <c r="C8" s="25">
        <v>1.5</v>
      </c>
      <c r="D8" s="25">
        <v>13</v>
      </c>
    </row>
    <row r="10" spans="1:4" x14ac:dyDescent="0.2">
      <c r="A10" s="26" t="s">
        <v>140</v>
      </c>
    </row>
  </sheetData>
  <mergeCells count="1">
    <mergeCell ref="B1:D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2F822-9548-0746-8FE7-E6C55232FA91}">
  <dimension ref="A1:CV156"/>
  <sheetViews>
    <sheetView tabSelected="1" workbookViewId="0">
      <pane xSplit="2" ySplit="10" topLeftCell="CG20" activePane="bottomRight" state="frozen"/>
      <selection pane="topRight"/>
      <selection pane="bottomLeft"/>
      <selection pane="bottomRight" activeCell="B2" sqref="B2"/>
    </sheetView>
  </sheetViews>
  <sheetFormatPr baseColWidth="10" defaultColWidth="8.83203125" defaultRowHeight="11.25" customHeight="1" x14ac:dyDescent="0.2"/>
  <cols>
    <col min="1" max="1" width="29.83203125" style="1" customWidth="1"/>
    <col min="2" max="2" width="71.33203125" style="1" bestFit="1" customWidth="1"/>
    <col min="3" max="3" width="10" style="1" customWidth="1"/>
    <col min="4" max="4" width="5" style="1" customWidth="1"/>
    <col min="5" max="5" width="10" style="1" customWidth="1"/>
    <col min="6" max="6" width="5" style="1" customWidth="1"/>
    <col min="7" max="7" width="10" style="1" customWidth="1"/>
    <col min="8" max="8" width="5" style="1" customWidth="1"/>
    <col min="9" max="9" width="10" style="1" customWidth="1"/>
    <col min="10" max="10" width="5" style="1" customWidth="1"/>
    <col min="11" max="11" width="10" style="1" customWidth="1"/>
    <col min="12" max="12" width="5" style="1" customWidth="1"/>
    <col min="13" max="13" width="10" style="1" customWidth="1"/>
    <col min="14" max="14" width="5" style="1" customWidth="1"/>
    <col min="15" max="15" width="10" style="1" customWidth="1"/>
    <col min="16" max="16" width="5" style="1" customWidth="1"/>
    <col min="17" max="17" width="10" style="1" customWidth="1"/>
    <col min="18" max="18" width="5" style="1" customWidth="1"/>
    <col min="19" max="19" width="10" style="1" customWidth="1"/>
    <col min="20" max="20" width="5" style="1" customWidth="1"/>
    <col min="21" max="21" width="10" style="1" customWidth="1"/>
    <col min="22" max="22" width="5" style="1" customWidth="1"/>
    <col min="23" max="23" width="10" style="1" customWidth="1"/>
    <col min="24" max="24" width="5" style="1" customWidth="1"/>
    <col min="25" max="25" width="10" style="1" customWidth="1"/>
    <col min="26" max="26" width="5" style="1" customWidth="1"/>
    <col min="27" max="27" width="10" style="1" customWidth="1"/>
    <col min="28" max="28" width="5" style="1" customWidth="1"/>
    <col min="29" max="29" width="10" style="1" customWidth="1"/>
    <col min="30" max="30" width="5" style="1" customWidth="1"/>
    <col min="31" max="31" width="10" style="1" customWidth="1"/>
    <col min="32" max="32" width="5" style="1" customWidth="1"/>
    <col min="33" max="33" width="10" style="1" customWidth="1"/>
    <col min="34" max="34" width="5" style="1" customWidth="1"/>
    <col min="35" max="35" width="10" style="1" customWidth="1"/>
    <col min="36" max="36" width="5" style="1" customWidth="1"/>
    <col min="37" max="37" width="10" style="1" customWidth="1"/>
    <col min="38" max="38" width="5" style="1" customWidth="1"/>
    <col min="39" max="39" width="10" style="1" customWidth="1"/>
    <col min="40" max="40" width="5" style="1" customWidth="1"/>
    <col min="41" max="41" width="10" style="1" customWidth="1"/>
    <col min="42" max="42" width="5" style="1" customWidth="1"/>
    <col min="43" max="43" width="10" style="1" customWidth="1"/>
    <col min="44" max="44" width="5" style="1" customWidth="1"/>
    <col min="45" max="45" width="10" style="1" customWidth="1"/>
    <col min="46" max="46" width="5" style="1" customWidth="1"/>
    <col min="47" max="47" width="10" style="1" customWidth="1"/>
    <col min="48" max="48" width="5" style="1" customWidth="1"/>
    <col min="49" max="49" width="10" style="1" customWidth="1"/>
    <col min="50" max="50" width="5" style="1" customWidth="1"/>
    <col min="51" max="51" width="10" style="1" customWidth="1"/>
    <col min="52" max="52" width="5" style="1" customWidth="1"/>
    <col min="53" max="53" width="10" style="1" customWidth="1"/>
    <col min="54" max="54" width="5" style="1" customWidth="1"/>
    <col min="55" max="55" width="10" style="1" customWidth="1"/>
    <col min="56" max="56" width="5" style="1" customWidth="1"/>
    <col min="57" max="57" width="10" style="1" customWidth="1"/>
    <col min="58" max="58" width="5" style="1" customWidth="1"/>
    <col min="59" max="59" width="10" style="1" customWidth="1"/>
    <col min="60" max="60" width="5" style="1" customWidth="1"/>
    <col min="61" max="61" width="10" style="1" customWidth="1"/>
    <col min="62" max="62" width="5" style="1" customWidth="1"/>
    <col min="63" max="63" width="10" style="1" customWidth="1"/>
    <col min="64" max="64" width="5" style="1" customWidth="1"/>
    <col min="65" max="65" width="10" style="1" customWidth="1"/>
    <col min="66" max="66" width="5" style="1" customWidth="1"/>
    <col min="67" max="67" width="10" style="1" customWidth="1"/>
    <col min="68" max="68" width="5" style="1" customWidth="1"/>
    <col min="69" max="69" width="10" style="1" customWidth="1"/>
    <col min="70" max="70" width="5" style="1" customWidth="1"/>
    <col min="71" max="71" width="10" style="1" customWidth="1"/>
    <col min="72" max="72" width="5" style="1" customWidth="1"/>
    <col min="73" max="73" width="10" style="1" customWidth="1"/>
    <col min="74" max="74" width="5" style="1" customWidth="1"/>
    <col min="75" max="75" width="10" style="1" customWidth="1"/>
    <col min="76" max="76" width="5" style="1" customWidth="1"/>
    <col min="77" max="77" width="10" style="1" customWidth="1"/>
    <col min="78" max="78" width="5" style="1" customWidth="1"/>
    <col min="79" max="79" width="10" style="1" customWidth="1"/>
    <col min="80" max="80" width="5" style="1" customWidth="1"/>
    <col min="81" max="81" width="10" style="1" customWidth="1"/>
    <col min="82" max="82" width="5" style="1" customWidth="1"/>
    <col min="83" max="83" width="10" style="1" customWidth="1"/>
    <col min="84" max="84" width="5" style="1" customWidth="1"/>
    <col min="85" max="85" width="10" style="1" customWidth="1"/>
    <col min="86" max="86" width="5" style="1" customWidth="1"/>
    <col min="87" max="87" width="10" style="1" customWidth="1"/>
    <col min="88" max="88" width="5" style="1" customWidth="1"/>
    <col min="89" max="89" width="10" style="1" customWidth="1"/>
    <col min="90" max="90" width="5" style="1" customWidth="1"/>
    <col min="91" max="91" width="10" style="1" customWidth="1"/>
    <col min="92" max="92" width="5" style="1" customWidth="1"/>
    <col min="93" max="93" width="10" style="1" customWidth="1"/>
    <col min="94" max="94" width="5" style="1" customWidth="1"/>
    <col min="95" max="95" width="10" style="1" customWidth="1"/>
    <col min="96" max="96" width="5" style="1" customWidth="1"/>
    <col min="97" max="97" width="10" style="1" customWidth="1"/>
    <col min="98" max="98" width="5" style="1" customWidth="1"/>
    <col min="99" max="99" width="10" style="1" customWidth="1"/>
    <col min="100" max="100" width="5" style="1" customWidth="1"/>
    <col min="101" max="16384" width="8.83203125" style="1"/>
  </cols>
  <sheetData>
    <row r="1" spans="1:100" ht="15" x14ac:dyDescent="0.2">
      <c r="A1" s="5" t="s">
        <v>137</v>
      </c>
    </row>
    <row r="2" spans="1:100" ht="15" x14ac:dyDescent="0.2">
      <c r="A2" s="5" t="s">
        <v>136</v>
      </c>
      <c r="B2" s="16" t="s">
        <v>135</v>
      </c>
    </row>
    <row r="3" spans="1:100" ht="15" x14ac:dyDescent="0.2">
      <c r="A3" s="5" t="s">
        <v>134</v>
      </c>
      <c r="B3" s="5" t="s">
        <v>133</v>
      </c>
    </row>
    <row r="4" spans="1:100" ht="15" x14ac:dyDescent="0.2"/>
    <row r="5" spans="1:100" ht="15" x14ac:dyDescent="0.2">
      <c r="A5" s="6" t="s">
        <v>132</v>
      </c>
      <c r="C5" s="5" t="s">
        <v>131</v>
      </c>
    </row>
    <row r="6" spans="1:100" ht="15" x14ac:dyDescent="0.2">
      <c r="A6" s="6" t="s">
        <v>130</v>
      </c>
      <c r="C6" s="5" t="s">
        <v>129</v>
      </c>
    </row>
    <row r="7" spans="1:100" ht="15" x14ac:dyDescent="0.2">
      <c r="A7" s="6" t="s">
        <v>128</v>
      </c>
      <c r="C7" s="5" t="s">
        <v>127</v>
      </c>
    </row>
    <row r="8" spans="1:100" ht="15" x14ac:dyDescent="0.2"/>
    <row r="9" spans="1:100" ht="15" x14ac:dyDescent="0.2">
      <c r="A9" s="125" t="s">
        <v>126</v>
      </c>
      <c r="B9" s="125" t="s">
        <v>126</v>
      </c>
      <c r="C9" s="124" t="s">
        <v>125</v>
      </c>
      <c r="D9" s="124" t="s">
        <v>6</v>
      </c>
      <c r="E9" s="124" t="s">
        <v>124</v>
      </c>
      <c r="F9" s="124" t="s">
        <v>6</v>
      </c>
      <c r="G9" s="124" t="s">
        <v>123</v>
      </c>
      <c r="H9" s="124" t="s">
        <v>6</v>
      </c>
      <c r="I9" s="124" t="s">
        <v>122</v>
      </c>
      <c r="J9" s="124" t="s">
        <v>6</v>
      </c>
      <c r="K9" s="124" t="s">
        <v>121</v>
      </c>
      <c r="L9" s="124" t="s">
        <v>6</v>
      </c>
      <c r="M9" s="124" t="s">
        <v>120</v>
      </c>
      <c r="N9" s="124" t="s">
        <v>6</v>
      </c>
      <c r="O9" s="124" t="s">
        <v>119</v>
      </c>
      <c r="P9" s="124" t="s">
        <v>6</v>
      </c>
      <c r="Q9" s="124" t="s">
        <v>118</v>
      </c>
      <c r="R9" s="124" t="s">
        <v>6</v>
      </c>
      <c r="S9" s="124" t="s">
        <v>117</v>
      </c>
      <c r="T9" s="124" t="s">
        <v>6</v>
      </c>
      <c r="U9" s="124" t="s">
        <v>116</v>
      </c>
      <c r="V9" s="124" t="s">
        <v>6</v>
      </c>
      <c r="W9" s="124" t="s">
        <v>115</v>
      </c>
      <c r="X9" s="124" t="s">
        <v>6</v>
      </c>
      <c r="Y9" s="124" t="s">
        <v>114</v>
      </c>
      <c r="Z9" s="124" t="s">
        <v>6</v>
      </c>
      <c r="AA9" s="124" t="s">
        <v>113</v>
      </c>
      <c r="AB9" s="124" t="s">
        <v>6</v>
      </c>
      <c r="AC9" s="124" t="s">
        <v>112</v>
      </c>
      <c r="AD9" s="124" t="s">
        <v>6</v>
      </c>
      <c r="AE9" s="124" t="s">
        <v>111</v>
      </c>
      <c r="AF9" s="124" t="s">
        <v>6</v>
      </c>
      <c r="AG9" s="124" t="s">
        <v>110</v>
      </c>
      <c r="AH9" s="124" t="s">
        <v>6</v>
      </c>
      <c r="AI9" s="124" t="s">
        <v>109</v>
      </c>
      <c r="AJ9" s="124" t="s">
        <v>6</v>
      </c>
      <c r="AK9" s="124" t="s">
        <v>108</v>
      </c>
      <c r="AL9" s="124" t="s">
        <v>6</v>
      </c>
      <c r="AM9" s="124" t="s">
        <v>107</v>
      </c>
      <c r="AN9" s="124" t="s">
        <v>6</v>
      </c>
      <c r="AO9" s="124" t="s">
        <v>106</v>
      </c>
      <c r="AP9" s="124" t="s">
        <v>6</v>
      </c>
      <c r="AQ9" s="124" t="s">
        <v>105</v>
      </c>
      <c r="AR9" s="124" t="s">
        <v>6</v>
      </c>
      <c r="AS9" s="124" t="s">
        <v>104</v>
      </c>
      <c r="AT9" s="124" t="s">
        <v>6</v>
      </c>
      <c r="AU9" s="124" t="s">
        <v>103</v>
      </c>
      <c r="AV9" s="124" t="s">
        <v>6</v>
      </c>
      <c r="AW9" s="124" t="s">
        <v>102</v>
      </c>
      <c r="AX9" s="124" t="s">
        <v>6</v>
      </c>
      <c r="AY9" s="124" t="s">
        <v>101</v>
      </c>
      <c r="AZ9" s="124" t="s">
        <v>6</v>
      </c>
      <c r="BA9" s="124" t="s">
        <v>100</v>
      </c>
      <c r="BB9" s="124" t="s">
        <v>6</v>
      </c>
      <c r="BC9" s="124" t="s">
        <v>99</v>
      </c>
      <c r="BD9" s="124" t="s">
        <v>6</v>
      </c>
      <c r="BE9" s="124" t="s">
        <v>98</v>
      </c>
      <c r="BF9" s="124" t="s">
        <v>6</v>
      </c>
      <c r="BG9" s="124" t="s">
        <v>97</v>
      </c>
      <c r="BH9" s="124" t="s">
        <v>6</v>
      </c>
      <c r="BI9" s="124" t="s">
        <v>96</v>
      </c>
      <c r="BJ9" s="124" t="s">
        <v>6</v>
      </c>
      <c r="BK9" s="124" t="s">
        <v>95</v>
      </c>
      <c r="BL9" s="124" t="s">
        <v>6</v>
      </c>
      <c r="BM9" s="124" t="s">
        <v>94</v>
      </c>
      <c r="BN9" s="124" t="s">
        <v>6</v>
      </c>
      <c r="BO9" s="124" t="s">
        <v>93</v>
      </c>
      <c r="BP9" s="124" t="s">
        <v>6</v>
      </c>
      <c r="BQ9" s="124" t="s">
        <v>92</v>
      </c>
      <c r="BR9" s="124" t="s">
        <v>6</v>
      </c>
      <c r="BS9" s="124" t="s">
        <v>91</v>
      </c>
      <c r="BT9" s="124" t="s">
        <v>6</v>
      </c>
      <c r="BU9" s="124" t="s">
        <v>90</v>
      </c>
      <c r="BV9" s="124" t="s">
        <v>6</v>
      </c>
      <c r="BW9" s="124" t="s">
        <v>89</v>
      </c>
      <c r="BX9" s="124" t="s">
        <v>6</v>
      </c>
      <c r="BY9" s="124" t="s">
        <v>88</v>
      </c>
      <c r="BZ9" s="124" t="s">
        <v>6</v>
      </c>
      <c r="CA9" s="124" t="s">
        <v>87</v>
      </c>
      <c r="CB9" s="124" t="s">
        <v>6</v>
      </c>
      <c r="CC9" s="124" t="s">
        <v>86</v>
      </c>
      <c r="CD9" s="124" t="s">
        <v>6</v>
      </c>
      <c r="CE9" s="124" t="s">
        <v>85</v>
      </c>
      <c r="CF9" s="124" t="s">
        <v>6</v>
      </c>
      <c r="CG9" s="124" t="s">
        <v>84</v>
      </c>
      <c r="CH9" s="124" t="s">
        <v>6</v>
      </c>
      <c r="CI9" s="124" t="s">
        <v>83</v>
      </c>
      <c r="CJ9" s="124" t="s">
        <v>6</v>
      </c>
      <c r="CK9" s="124" t="s">
        <v>82</v>
      </c>
      <c r="CL9" s="124" t="s">
        <v>6</v>
      </c>
      <c r="CM9" s="124" t="s">
        <v>81</v>
      </c>
      <c r="CN9" s="124" t="s">
        <v>6</v>
      </c>
      <c r="CO9" s="124" t="s">
        <v>80</v>
      </c>
      <c r="CP9" s="124" t="s">
        <v>6</v>
      </c>
      <c r="CQ9" s="124" t="s">
        <v>79</v>
      </c>
      <c r="CR9" s="124" t="s">
        <v>6</v>
      </c>
      <c r="CS9" s="124" t="s">
        <v>78</v>
      </c>
      <c r="CT9" s="124" t="s">
        <v>6</v>
      </c>
      <c r="CU9" s="124" t="s">
        <v>77</v>
      </c>
      <c r="CV9" s="124" t="s">
        <v>6</v>
      </c>
    </row>
    <row r="10" spans="1:100" ht="15" x14ac:dyDescent="0.2">
      <c r="A10" s="15" t="s">
        <v>76</v>
      </c>
      <c r="B10" s="15" t="s">
        <v>75</v>
      </c>
      <c r="C10" s="14" t="s">
        <v>6</v>
      </c>
      <c r="D10" s="14" t="s">
        <v>6</v>
      </c>
      <c r="E10" s="14" t="s">
        <v>6</v>
      </c>
      <c r="F10" s="14" t="s">
        <v>6</v>
      </c>
      <c r="G10" s="14" t="s">
        <v>6</v>
      </c>
      <c r="H10" s="14" t="s">
        <v>6</v>
      </c>
      <c r="I10" s="14" t="s">
        <v>6</v>
      </c>
      <c r="J10" s="14" t="s">
        <v>6</v>
      </c>
      <c r="K10" s="14" t="s">
        <v>6</v>
      </c>
      <c r="L10" s="14" t="s">
        <v>6</v>
      </c>
      <c r="M10" s="14" t="s">
        <v>6</v>
      </c>
      <c r="N10" s="14" t="s">
        <v>6</v>
      </c>
      <c r="O10" s="14" t="s">
        <v>6</v>
      </c>
      <c r="P10" s="14" t="s">
        <v>6</v>
      </c>
      <c r="Q10" s="14" t="s">
        <v>6</v>
      </c>
      <c r="R10" s="14" t="s">
        <v>6</v>
      </c>
      <c r="S10" s="14" t="s">
        <v>6</v>
      </c>
      <c r="T10" s="14" t="s">
        <v>6</v>
      </c>
      <c r="U10" s="14" t="s">
        <v>6</v>
      </c>
      <c r="V10" s="14" t="s">
        <v>6</v>
      </c>
      <c r="W10" s="14" t="s">
        <v>6</v>
      </c>
      <c r="X10" s="14" t="s">
        <v>6</v>
      </c>
      <c r="Y10" s="14" t="s">
        <v>6</v>
      </c>
      <c r="Z10" s="14" t="s">
        <v>6</v>
      </c>
      <c r="AA10" s="14" t="s">
        <v>6</v>
      </c>
      <c r="AB10" s="14" t="s">
        <v>6</v>
      </c>
      <c r="AC10" s="14" t="s">
        <v>6</v>
      </c>
      <c r="AD10" s="14" t="s">
        <v>6</v>
      </c>
      <c r="AE10" s="14" t="s">
        <v>6</v>
      </c>
      <c r="AF10" s="14" t="s">
        <v>6</v>
      </c>
      <c r="AG10" s="14" t="s">
        <v>6</v>
      </c>
      <c r="AH10" s="14" t="s">
        <v>6</v>
      </c>
      <c r="AI10" s="14" t="s">
        <v>6</v>
      </c>
      <c r="AJ10" s="14" t="s">
        <v>6</v>
      </c>
      <c r="AK10" s="14" t="s">
        <v>6</v>
      </c>
      <c r="AL10" s="14" t="s">
        <v>6</v>
      </c>
      <c r="AM10" s="14" t="s">
        <v>6</v>
      </c>
      <c r="AN10" s="14" t="s">
        <v>6</v>
      </c>
      <c r="AO10" s="14" t="s">
        <v>6</v>
      </c>
      <c r="AP10" s="14" t="s">
        <v>6</v>
      </c>
      <c r="AQ10" s="14" t="s">
        <v>6</v>
      </c>
      <c r="AR10" s="14" t="s">
        <v>6</v>
      </c>
      <c r="AS10" s="14" t="s">
        <v>6</v>
      </c>
      <c r="AT10" s="14" t="s">
        <v>6</v>
      </c>
      <c r="AU10" s="14" t="s">
        <v>6</v>
      </c>
      <c r="AV10" s="14" t="s">
        <v>6</v>
      </c>
      <c r="AW10" s="14" t="s">
        <v>6</v>
      </c>
      <c r="AX10" s="14" t="s">
        <v>6</v>
      </c>
      <c r="AY10" s="14" t="s">
        <v>6</v>
      </c>
      <c r="AZ10" s="14" t="s">
        <v>6</v>
      </c>
      <c r="BA10" s="14" t="s">
        <v>6</v>
      </c>
      <c r="BB10" s="14" t="s">
        <v>6</v>
      </c>
      <c r="BC10" s="14" t="s">
        <v>6</v>
      </c>
      <c r="BD10" s="14" t="s">
        <v>6</v>
      </c>
      <c r="BE10" s="14" t="s">
        <v>6</v>
      </c>
      <c r="BF10" s="14" t="s">
        <v>6</v>
      </c>
      <c r="BG10" s="14" t="s">
        <v>6</v>
      </c>
      <c r="BH10" s="14" t="s">
        <v>6</v>
      </c>
      <c r="BI10" s="14" t="s">
        <v>6</v>
      </c>
      <c r="BJ10" s="14" t="s">
        <v>6</v>
      </c>
      <c r="BK10" s="14" t="s">
        <v>6</v>
      </c>
      <c r="BL10" s="14" t="s">
        <v>6</v>
      </c>
      <c r="BM10" s="14" t="s">
        <v>6</v>
      </c>
      <c r="BN10" s="14" t="s">
        <v>6</v>
      </c>
      <c r="BO10" s="14" t="s">
        <v>6</v>
      </c>
      <c r="BP10" s="14" t="s">
        <v>6</v>
      </c>
      <c r="BQ10" s="14" t="s">
        <v>6</v>
      </c>
      <c r="BR10" s="14" t="s">
        <v>6</v>
      </c>
      <c r="BS10" s="14" t="s">
        <v>6</v>
      </c>
      <c r="BT10" s="14" t="s">
        <v>6</v>
      </c>
      <c r="BU10" s="14" t="s">
        <v>6</v>
      </c>
      <c r="BV10" s="14" t="s">
        <v>6</v>
      </c>
      <c r="BW10" s="14" t="s">
        <v>6</v>
      </c>
      <c r="BX10" s="14" t="s">
        <v>6</v>
      </c>
      <c r="BY10" s="14" t="s">
        <v>6</v>
      </c>
      <c r="BZ10" s="14" t="s">
        <v>6</v>
      </c>
      <c r="CA10" s="14" t="s">
        <v>6</v>
      </c>
      <c r="CB10" s="14" t="s">
        <v>6</v>
      </c>
      <c r="CC10" s="14" t="s">
        <v>6</v>
      </c>
      <c r="CD10" s="14" t="s">
        <v>6</v>
      </c>
      <c r="CE10" s="14" t="s">
        <v>6</v>
      </c>
      <c r="CF10" s="14" t="s">
        <v>6</v>
      </c>
      <c r="CG10" s="14" t="s">
        <v>6</v>
      </c>
      <c r="CH10" s="14" t="s">
        <v>6</v>
      </c>
      <c r="CI10" s="14" t="s">
        <v>6</v>
      </c>
      <c r="CJ10" s="14" t="s">
        <v>6</v>
      </c>
      <c r="CK10" s="14" t="s">
        <v>6</v>
      </c>
      <c r="CL10" s="14" t="s">
        <v>6</v>
      </c>
      <c r="CM10" s="14" t="s">
        <v>6</v>
      </c>
      <c r="CN10" s="14" t="s">
        <v>6</v>
      </c>
      <c r="CO10" s="14" t="s">
        <v>6</v>
      </c>
      <c r="CP10" s="14" t="s">
        <v>6</v>
      </c>
      <c r="CQ10" s="14" t="s">
        <v>6</v>
      </c>
      <c r="CR10" s="14" t="s">
        <v>6</v>
      </c>
      <c r="CS10" s="14" t="s">
        <v>6</v>
      </c>
      <c r="CT10" s="14" t="s">
        <v>6</v>
      </c>
      <c r="CU10" s="14" t="s">
        <v>6</v>
      </c>
      <c r="CV10" s="14" t="s">
        <v>6</v>
      </c>
    </row>
    <row r="11" spans="1:100" ht="15" x14ac:dyDescent="0.2">
      <c r="A11" s="8" t="s">
        <v>43</v>
      </c>
      <c r="B11" s="8" t="s">
        <v>10</v>
      </c>
      <c r="C11" s="9" t="s">
        <v>55</v>
      </c>
      <c r="D11" s="9" t="s">
        <v>6</v>
      </c>
      <c r="E11" s="9" t="s">
        <v>55</v>
      </c>
      <c r="F11" s="9" t="s">
        <v>6</v>
      </c>
      <c r="G11" s="9" t="s">
        <v>55</v>
      </c>
      <c r="H11" s="9" t="s">
        <v>6</v>
      </c>
      <c r="I11" s="9" t="s">
        <v>55</v>
      </c>
      <c r="J11" s="9" t="s">
        <v>6</v>
      </c>
      <c r="K11" s="9" t="s">
        <v>55</v>
      </c>
      <c r="L11" s="9" t="s">
        <v>6</v>
      </c>
      <c r="M11" s="9" t="s">
        <v>55</v>
      </c>
      <c r="N11" s="9" t="s">
        <v>6</v>
      </c>
      <c r="O11" s="9" t="s">
        <v>55</v>
      </c>
      <c r="P11" s="9" t="s">
        <v>6</v>
      </c>
      <c r="Q11" s="9" t="s">
        <v>55</v>
      </c>
      <c r="R11" s="9" t="s">
        <v>6</v>
      </c>
      <c r="S11" s="9" t="s">
        <v>55</v>
      </c>
      <c r="T11" s="9" t="s">
        <v>6</v>
      </c>
      <c r="U11" s="9" t="s">
        <v>55</v>
      </c>
      <c r="V11" s="9" t="s">
        <v>6</v>
      </c>
      <c r="W11" s="9" t="s">
        <v>55</v>
      </c>
      <c r="X11" s="9" t="s">
        <v>6</v>
      </c>
      <c r="Y11" s="9" t="s">
        <v>55</v>
      </c>
      <c r="Z11" s="9" t="s">
        <v>6</v>
      </c>
      <c r="AA11" s="9" t="s">
        <v>55</v>
      </c>
      <c r="AB11" s="9" t="s">
        <v>6</v>
      </c>
      <c r="AC11" s="9" t="s">
        <v>55</v>
      </c>
      <c r="AD11" s="9" t="s">
        <v>6</v>
      </c>
      <c r="AE11" s="9" t="s">
        <v>55</v>
      </c>
      <c r="AF11" s="9" t="s">
        <v>6</v>
      </c>
      <c r="AG11" s="9" t="s">
        <v>55</v>
      </c>
      <c r="AH11" s="9" t="s">
        <v>6</v>
      </c>
      <c r="AI11" s="9" t="s">
        <v>55</v>
      </c>
      <c r="AJ11" s="9" t="s">
        <v>6</v>
      </c>
      <c r="AK11" s="9" t="s">
        <v>55</v>
      </c>
      <c r="AL11" s="9" t="s">
        <v>6</v>
      </c>
      <c r="AM11" s="9" t="s">
        <v>55</v>
      </c>
      <c r="AN11" s="9" t="s">
        <v>6</v>
      </c>
      <c r="AO11" s="9" t="s">
        <v>55</v>
      </c>
      <c r="AP11" s="9" t="s">
        <v>6</v>
      </c>
      <c r="AQ11" s="10">
        <v>5711588.0999999996</v>
      </c>
      <c r="AR11" s="9" t="s">
        <v>6</v>
      </c>
      <c r="AS11" s="10">
        <v>5974467.7000000002</v>
      </c>
      <c r="AT11" s="9" t="s">
        <v>6</v>
      </c>
      <c r="AU11" s="10">
        <v>6130909.4000000004</v>
      </c>
      <c r="AV11" s="9" t="s">
        <v>6</v>
      </c>
      <c r="AW11" s="10">
        <v>6380993.0999999996</v>
      </c>
      <c r="AX11" s="9" t="s">
        <v>6</v>
      </c>
      <c r="AY11" s="10">
        <v>6647146.9000000004</v>
      </c>
      <c r="AZ11" s="9" t="s">
        <v>6</v>
      </c>
      <c r="BA11" s="10">
        <v>7052104.5</v>
      </c>
      <c r="BB11" s="9" t="s">
        <v>6</v>
      </c>
      <c r="BC11" s="10">
        <v>7404555.2000000002</v>
      </c>
      <c r="BD11" s="9" t="s">
        <v>6</v>
      </c>
      <c r="BE11" s="10">
        <v>7672237.4000000004</v>
      </c>
      <c r="BF11" s="9" t="s">
        <v>6</v>
      </c>
      <c r="BG11" s="10">
        <v>7875043.0999999996</v>
      </c>
      <c r="BH11" s="9" t="s">
        <v>6</v>
      </c>
      <c r="BI11" s="10">
        <v>8228681.4000000004</v>
      </c>
      <c r="BJ11" s="9" t="s">
        <v>6</v>
      </c>
      <c r="BK11" s="10">
        <v>8559036.0999999996</v>
      </c>
      <c r="BL11" s="9" t="s">
        <v>6</v>
      </c>
      <c r="BM11" s="10">
        <v>9030886.5</v>
      </c>
      <c r="BN11" s="9" t="s">
        <v>6</v>
      </c>
      <c r="BO11" s="11">
        <v>9592332</v>
      </c>
      <c r="BP11" s="9" t="s">
        <v>6</v>
      </c>
      <c r="BQ11" s="10">
        <v>9942913.3000000007</v>
      </c>
      <c r="BR11" s="9" t="s">
        <v>6</v>
      </c>
      <c r="BS11" s="10">
        <v>9534381.6999999993</v>
      </c>
      <c r="BT11" s="9" t="s">
        <v>6</v>
      </c>
      <c r="BU11" s="11">
        <v>9851275</v>
      </c>
      <c r="BV11" s="9" t="s">
        <v>6</v>
      </c>
      <c r="BW11" s="10">
        <v>10152349.4</v>
      </c>
      <c r="BX11" s="9" t="s">
        <v>6</v>
      </c>
      <c r="BY11" s="10">
        <v>10213208.6</v>
      </c>
      <c r="BZ11" s="9" t="s">
        <v>6</v>
      </c>
      <c r="CA11" s="10">
        <v>10318983.1</v>
      </c>
      <c r="CB11" s="9" t="s">
        <v>6</v>
      </c>
      <c r="CC11" s="10">
        <v>10554793.4</v>
      </c>
      <c r="CD11" s="9" t="s">
        <v>6</v>
      </c>
      <c r="CE11" s="11">
        <v>10939262</v>
      </c>
      <c r="CF11" s="9" t="s">
        <v>6</v>
      </c>
      <c r="CG11" s="10">
        <v>11227133.1</v>
      </c>
      <c r="CH11" s="9" t="s">
        <v>6</v>
      </c>
      <c r="CI11" s="10">
        <v>11692289.800000001</v>
      </c>
      <c r="CJ11" s="9" t="s">
        <v>6</v>
      </c>
      <c r="CK11" s="10">
        <v>12095442.699999999</v>
      </c>
      <c r="CL11" s="9" t="s">
        <v>6</v>
      </c>
      <c r="CM11" s="10">
        <v>12534891.1</v>
      </c>
      <c r="CN11" s="9" t="s">
        <v>6</v>
      </c>
      <c r="CO11" s="10">
        <v>12105315.199999999</v>
      </c>
      <c r="CP11" s="9" t="s">
        <v>6</v>
      </c>
      <c r="CQ11" s="11">
        <v>13099746</v>
      </c>
      <c r="CR11" s="9" t="s">
        <v>6</v>
      </c>
      <c r="CS11" s="11">
        <v>14302525</v>
      </c>
      <c r="CT11" s="9" t="s">
        <v>6</v>
      </c>
      <c r="CU11" s="9" t="s">
        <v>55</v>
      </c>
      <c r="CV11" s="9" t="s">
        <v>6</v>
      </c>
    </row>
    <row r="12" spans="1:100" ht="15" x14ac:dyDescent="0.2">
      <c r="A12" s="8" t="s">
        <v>43</v>
      </c>
      <c r="B12" s="8" t="s">
        <v>9</v>
      </c>
      <c r="C12" s="7" t="s">
        <v>55</v>
      </c>
      <c r="D12" s="7" t="s">
        <v>6</v>
      </c>
      <c r="E12" s="7" t="s">
        <v>55</v>
      </c>
      <c r="F12" s="7" t="s">
        <v>6</v>
      </c>
      <c r="G12" s="7" t="s">
        <v>55</v>
      </c>
      <c r="H12" s="7" t="s">
        <v>6</v>
      </c>
      <c r="I12" s="7" t="s">
        <v>55</v>
      </c>
      <c r="J12" s="7" t="s">
        <v>6</v>
      </c>
      <c r="K12" s="7" t="s">
        <v>55</v>
      </c>
      <c r="L12" s="7" t="s">
        <v>6</v>
      </c>
      <c r="M12" s="7" t="s">
        <v>55</v>
      </c>
      <c r="N12" s="7" t="s">
        <v>6</v>
      </c>
      <c r="O12" s="7" t="s">
        <v>55</v>
      </c>
      <c r="P12" s="7" t="s">
        <v>6</v>
      </c>
      <c r="Q12" s="7" t="s">
        <v>55</v>
      </c>
      <c r="R12" s="7" t="s">
        <v>6</v>
      </c>
      <c r="S12" s="7" t="s">
        <v>55</v>
      </c>
      <c r="T12" s="7" t="s">
        <v>6</v>
      </c>
      <c r="U12" s="7" t="s">
        <v>55</v>
      </c>
      <c r="V12" s="7" t="s">
        <v>6</v>
      </c>
      <c r="W12" s="7" t="s">
        <v>55</v>
      </c>
      <c r="X12" s="7" t="s">
        <v>6</v>
      </c>
      <c r="Y12" s="7" t="s">
        <v>55</v>
      </c>
      <c r="Z12" s="7" t="s">
        <v>6</v>
      </c>
      <c r="AA12" s="7" t="s">
        <v>55</v>
      </c>
      <c r="AB12" s="7" t="s">
        <v>6</v>
      </c>
      <c r="AC12" s="7" t="s">
        <v>55</v>
      </c>
      <c r="AD12" s="7" t="s">
        <v>6</v>
      </c>
      <c r="AE12" s="7" t="s">
        <v>55</v>
      </c>
      <c r="AF12" s="7" t="s">
        <v>6</v>
      </c>
      <c r="AG12" s="7" t="s">
        <v>55</v>
      </c>
      <c r="AH12" s="7" t="s">
        <v>6</v>
      </c>
      <c r="AI12" s="7" t="s">
        <v>55</v>
      </c>
      <c r="AJ12" s="7" t="s">
        <v>6</v>
      </c>
      <c r="AK12" s="7" t="s">
        <v>55</v>
      </c>
      <c r="AL12" s="7" t="s">
        <v>6</v>
      </c>
      <c r="AM12" s="7" t="s">
        <v>55</v>
      </c>
      <c r="AN12" s="7" t="s">
        <v>6</v>
      </c>
      <c r="AO12" s="7" t="s">
        <v>55</v>
      </c>
      <c r="AP12" s="7" t="s">
        <v>6</v>
      </c>
      <c r="AQ12" s="12">
        <v>141730.4</v>
      </c>
      <c r="AR12" s="7" t="s">
        <v>6</v>
      </c>
      <c r="AS12" s="12">
        <v>150136.70000000001</v>
      </c>
      <c r="AT12" s="7" t="s">
        <v>6</v>
      </c>
      <c r="AU12" s="12">
        <v>151889.9</v>
      </c>
      <c r="AV12" s="7" t="s">
        <v>6</v>
      </c>
      <c r="AW12" s="13">
        <v>149701</v>
      </c>
      <c r="AX12" s="7" t="s">
        <v>6</v>
      </c>
      <c r="AY12" s="12">
        <v>146282.79999999999</v>
      </c>
      <c r="AZ12" s="7" t="s">
        <v>6</v>
      </c>
      <c r="BA12" s="12">
        <v>152952.6</v>
      </c>
      <c r="BB12" s="7" t="s">
        <v>6</v>
      </c>
      <c r="BC12" s="12">
        <v>162083.29999999999</v>
      </c>
      <c r="BD12" s="7" t="s">
        <v>6</v>
      </c>
      <c r="BE12" s="12">
        <v>154979.9</v>
      </c>
      <c r="BF12" s="7" t="s">
        <v>6</v>
      </c>
      <c r="BG12" s="12">
        <v>154543.70000000001</v>
      </c>
      <c r="BH12" s="7" t="s">
        <v>6</v>
      </c>
      <c r="BI12" s="12">
        <v>163295.5</v>
      </c>
      <c r="BJ12" s="7" t="s">
        <v>6</v>
      </c>
      <c r="BK12" s="12">
        <v>148540.5</v>
      </c>
      <c r="BL12" s="7" t="s">
        <v>6</v>
      </c>
      <c r="BM12" s="12">
        <v>145934.29999999999</v>
      </c>
      <c r="BN12" s="7" t="s">
        <v>6</v>
      </c>
      <c r="BO12" s="12">
        <v>156617.70000000001</v>
      </c>
      <c r="BP12" s="7" t="s">
        <v>6</v>
      </c>
      <c r="BQ12" s="12">
        <v>159208.1</v>
      </c>
      <c r="BR12" s="7" t="s">
        <v>6</v>
      </c>
      <c r="BS12" s="12">
        <v>138932.6</v>
      </c>
      <c r="BT12" s="7" t="s">
        <v>6</v>
      </c>
      <c r="BU12" s="12">
        <v>155417.4</v>
      </c>
      <c r="BV12" s="7" t="s">
        <v>6</v>
      </c>
      <c r="BW12" s="12">
        <v>166084.9</v>
      </c>
      <c r="BX12" s="7" t="s">
        <v>6</v>
      </c>
      <c r="BY12" s="12">
        <v>165728.70000000001</v>
      </c>
      <c r="BZ12" s="7" t="s">
        <v>6</v>
      </c>
      <c r="CA12" s="13">
        <v>172209</v>
      </c>
      <c r="CB12" s="7" t="s">
        <v>6</v>
      </c>
      <c r="CC12" s="12">
        <v>170789.6</v>
      </c>
      <c r="CD12" s="7" t="s">
        <v>6</v>
      </c>
      <c r="CE12" s="12">
        <v>168802.5</v>
      </c>
      <c r="CF12" s="7" t="s">
        <v>6</v>
      </c>
      <c r="CG12" s="13">
        <v>168297</v>
      </c>
      <c r="CH12" s="7" t="s">
        <v>6</v>
      </c>
      <c r="CI12" s="12">
        <v>190342.1</v>
      </c>
      <c r="CJ12" s="7" t="s">
        <v>6</v>
      </c>
      <c r="CK12" s="12">
        <v>185973.4</v>
      </c>
      <c r="CL12" s="7" t="s">
        <v>6</v>
      </c>
      <c r="CM12" s="12">
        <v>192364.1</v>
      </c>
      <c r="CN12" s="7" t="s">
        <v>6</v>
      </c>
      <c r="CO12" s="12">
        <v>191047.5</v>
      </c>
      <c r="CP12" s="7" t="s">
        <v>6</v>
      </c>
      <c r="CQ12" s="12">
        <v>203696.9</v>
      </c>
      <c r="CR12" s="7" t="s">
        <v>6</v>
      </c>
      <c r="CS12" s="7" t="s">
        <v>55</v>
      </c>
      <c r="CT12" s="7" t="s">
        <v>6</v>
      </c>
      <c r="CU12" s="7" t="s">
        <v>55</v>
      </c>
      <c r="CV12" s="7" t="s">
        <v>6</v>
      </c>
    </row>
    <row r="13" spans="1:100" ht="15" x14ac:dyDescent="0.2">
      <c r="A13" s="8" t="s">
        <v>43</v>
      </c>
      <c r="B13" s="8" t="s">
        <v>7</v>
      </c>
      <c r="C13" s="9" t="s">
        <v>55</v>
      </c>
      <c r="D13" s="9" t="s">
        <v>6</v>
      </c>
      <c r="E13" s="9" t="s">
        <v>55</v>
      </c>
      <c r="F13" s="9" t="s">
        <v>6</v>
      </c>
      <c r="G13" s="9" t="s">
        <v>55</v>
      </c>
      <c r="H13" s="9" t="s">
        <v>6</v>
      </c>
      <c r="I13" s="9" t="s">
        <v>55</v>
      </c>
      <c r="J13" s="9" t="s">
        <v>6</v>
      </c>
      <c r="K13" s="9" t="s">
        <v>55</v>
      </c>
      <c r="L13" s="9" t="s">
        <v>6</v>
      </c>
      <c r="M13" s="9" t="s">
        <v>55</v>
      </c>
      <c r="N13" s="9" t="s">
        <v>6</v>
      </c>
      <c r="O13" s="9" t="s">
        <v>55</v>
      </c>
      <c r="P13" s="9" t="s">
        <v>6</v>
      </c>
      <c r="Q13" s="9" t="s">
        <v>55</v>
      </c>
      <c r="R13" s="9" t="s">
        <v>6</v>
      </c>
      <c r="S13" s="9" t="s">
        <v>55</v>
      </c>
      <c r="T13" s="9" t="s">
        <v>6</v>
      </c>
      <c r="U13" s="9" t="s">
        <v>55</v>
      </c>
      <c r="V13" s="9" t="s">
        <v>6</v>
      </c>
      <c r="W13" s="9" t="s">
        <v>55</v>
      </c>
      <c r="X13" s="9" t="s">
        <v>6</v>
      </c>
      <c r="Y13" s="9" t="s">
        <v>55</v>
      </c>
      <c r="Z13" s="9" t="s">
        <v>6</v>
      </c>
      <c r="AA13" s="9" t="s">
        <v>55</v>
      </c>
      <c r="AB13" s="9" t="s">
        <v>6</v>
      </c>
      <c r="AC13" s="9" t="s">
        <v>55</v>
      </c>
      <c r="AD13" s="9" t="s">
        <v>6</v>
      </c>
      <c r="AE13" s="9" t="s">
        <v>55</v>
      </c>
      <c r="AF13" s="9" t="s">
        <v>6</v>
      </c>
      <c r="AG13" s="9" t="s">
        <v>55</v>
      </c>
      <c r="AH13" s="9" t="s">
        <v>6</v>
      </c>
      <c r="AI13" s="9" t="s">
        <v>55</v>
      </c>
      <c r="AJ13" s="9" t="s">
        <v>6</v>
      </c>
      <c r="AK13" s="9" t="s">
        <v>55</v>
      </c>
      <c r="AL13" s="9" t="s">
        <v>6</v>
      </c>
      <c r="AM13" s="9" t="s">
        <v>55</v>
      </c>
      <c r="AN13" s="9" t="s">
        <v>6</v>
      </c>
      <c r="AO13" s="9" t="s">
        <v>55</v>
      </c>
      <c r="AP13" s="9" t="s">
        <v>6</v>
      </c>
      <c r="AQ13" s="10">
        <v>14783.4</v>
      </c>
      <c r="AR13" s="9" t="s">
        <v>6</v>
      </c>
      <c r="AS13" s="10">
        <v>14677.5</v>
      </c>
      <c r="AT13" s="9" t="s">
        <v>6</v>
      </c>
      <c r="AU13" s="11">
        <v>15144</v>
      </c>
      <c r="AV13" s="9" t="s">
        <v>6</v>
      </c>
      <c r="AW13" s="10">
        <v>15768.6</v>
      </c>
      <c r="AX13" s="9" t="s">
        <v>6</v>
      </c>
      <c r="AY13" s="10">
        <v>15875.6</v>
      </c>
      <c r="AZ13" s="9" t="s">
        <v>6</v>
      </c>
      <c r="BA13" s="10">
        <v>15056.3</v>
      </c>
      <c r="BB13" s="9" t="s">
        <v>6</v>
      </c>
      <c r="BC13" s="10">
        <v>15818.4</v>
      </c>
      <c r="BD13" s="9" t="s">
        <v>6</v>
      </c>
      <c r="BE13" s="10">
        <v>16082.6</v>
      </c>
      <c r="BF13" s="9" t="s">
        <v>6</v>
      </c>
      <c r="BG13" s="10">
        <v>15214.3</v>
      </c>
      <c r="BH13" s="9" t="s">
        <v>6</v>
      </c>
      <c r="BI13" s="11">
        <v>15659</v>
      </c>
      <c r="BJ13" s="9" t="s">
        <v>6</v>
      </c>
      <c r="BK13" s="10">
        <v>15015.7</v>
      </c>
      <c r="BL13" s="9" t="s">
        <v>6</v>
      </c>
      <c r="BM13" s="10">
        <v>17506.5</v>
      </c>
      <c r="BN13" s="9" t="s">
        <v>6</v>
      </c>
      <c r="BO13" s="10">
        <v>20883.3</v>
      </c>
      <c r="BP13" s="9" t="s">
        <v>6</v>
      </c>
      <c r="BQ13" s="10">
        <v>20078.2</v>
      </c>
      <c r="BR13" s="9" t="s">
        <v>6</v>
      </c>
      <c r="BS13" s="10">
        <v>16893.099999999999</v>
      </c>
      <c r="BT13" s="9" t="s">
        <v>6</v>
      </c>
      <c r="BU13" s="10">
        <v>19827.099999999999</v>
      </c>
      <c r="BV13" s="9" t="s">
        <v>6</v>
      </c>
      <c r="BW13" s="10">
        <v>22695.200000000001</v>
      </c>
      <c r="BX13" s="9" t="s">
        <v>6</v>
      </c>
      <c r="BY13" s="10">
        <v>22374.799999999999</v>
      </c>
      <c r="BZ13" s="9" t="s">
        <v>6</v>
      </c>
      <c r="CA13" s="10">
        <v>23264.7</v>
      </c>
      <c r="CB13" s="9" t="s">
        <v>6</v>
      </c>
      <c r="CC13" s="10">
        <v>24785.5</v>
      </c>
      <c r="CD13" s="9" t="s">
        <v>6</v>
      </c>
      <c r="CE13" s="10">
        <v>25531.9</v>
      </c>
      <c r="CF13" s="9" t="s">
        <v>6</v>
      </c>
      <c r="CG13" s="10">
        <v>25349.200000000001</v>
      </c>
      <c r="CH13" s="9" t="s">
        <v>6</v>
      </c>
      <c r="CI13" s="11">
        <v>25632</v>
      </c>
      <c r="CJ13" s="9" t="s">
        <v>6</v>
      </c>
      <c r="CK13" s="10">
        <v>26735.200000000001</v>
      </c>
      <c r="CL13" s="9" t="s">
        <v>6</v>
      </c>
      <c r="CM13" s="10">
        <v>24775.4</v>
      </c>
      <c r="CN13" s="9" t="s">
        <v>6</v>
      </c>
      <c r="CO13" s="10">
        <v>23139.200000000001</v>
      </c>
      <c r="CP13" s="9" t="s">
        <v>6</v>
      </c>
      <c r="CQ13" s="10">
        <v>24867.4</v>
      </c>
      <c r="CR13" s="9" t="s">
        <v>6</v>
      </c>
      <c r="CS13" s="9" t="s">
        <v>55</v>
      </c>
      <c r="CT13" s="9" t="s">
        <v>6</v>
      </c>
      <c r="CU13" s="9" t="s">
        <v>55</v>
      </c>
      <c r="CV13" s="9" t="s">
        <v>6</v>
      </c>
    </row>
    <row r="14" spans="1:100" ht="15" x14ac:dyDescent="0.2">
      <c r="A14" s="8" t="s">
        <v>74</v>
      </c>
      <c r="B14" s="8" t="s">
        <v>10</v>
      </c>
      <c r="C14" s="7" t="s">
        <v>55</v>
      </c>
      <c r="D14" s="7" t="s">
        <v>6</v>
      </c>
      <c r="E14" s="7" t="s">
        <v>55</v>
      </c>
      <c r="F14" s="7" t="s">
        <v>6</v>
      </c>
      <c r="G14" s="7" t="s">
        <v>55</v>
      </c>
      <c r="H14" s="7" t="s">
        <v>6</v>
      </c>
      <c r="I14" s="7" t="s">
        <v>55</v>
      </c>
      <c r="J14" s="7" t="s">
        <v>6</v>
      </c>
      <c r="K14" s="7" t="s">
        <v>55</v>
      </c>
      <c r="L14" s="7" t="s">
        <v>6</v>
      </c>
      <c r="M14" s="7" t="s">
        <v>55</v>
      </c>
      <c r="N14" s="7" t="s">
        <v>6</v>
      </c>
      <c r="O14" s="7" t="s">
        <v>55</v>
      </c>
      <c r="P14" s="7" t="s">
        <v>6</v>
      </c>
      <c r="Q14" s="7" t="s">
        <v>55</v>
      </c>
      <c r="R14" s="7" t="s">
        <v>6</v>
      </c>
      <c r="S14" s="7" t="s">
        <v>55</v>
      </c>
      <c r="T14" s="7" t="s">
        <v>6</v>
      </c>
      <c r="U14" s="7" t="s">
        <v>55</v>
      </c>
      <c r="V14" s="7" t="s">
        <v>6</v>
      </c>
      <c r="W14" s="7" t="s">
        <v>55</v>
      </c>
      <c r="X14" s="7" t="s">
        <v>6</v>
      </c>
      <c r="Y14" s="7" t="s">
        <v>55</v>
      </c>
      <c r="Z14" s="7" t="s">
        <v>6</v>
      </c>
      <c r="AA14" s="7" t="s">
        <v>55</v>
      </c>
      <c r="AB14" s="7" t="s">
        <v>6</v>
      </c>
      <c r="AC14" s="7" t="s">
        <v>55</v>
      </c>
      <c r="AD14" s="7" t="s">
        <v>6</v>
      </c>
      <c r="AE14" s="7" t="s">
        <v>55</v>
      </c>
      <c r="AF14" s="7" t="s">
        <v>6</v>
      </c>
      <c r="AG14" s="7" t="s">
        <v>55</v>
      </c>
      <c r="AH14" s="7" t="s">
        <v>6</v>
      </c>
      <c r="AI14" s="7" t="s">
        <v>55</v>
      </c>
      <c r="AJ14" s="7" t="s">
        <v>6</v>
      </c>
      <c r="AK14" s="7" t="s">
        <v>55</v>
      </c>
      <c r="AL14" s="7" t="s">
        <v>6</v>
      </c>
      <c r="AM14" s="7" t="s">
        <v>55</v>
      </c>
      <c r="AN14" s="7" t="s">
        <v>6</v>
      </c>
      <c r="AO14" s="7" t="s">
        <v>55</v>
      </c>
      <c r="AP14" s="7" t="s">
        <v>6</v>
      </c>
      <c r="AQ14" s="12">
        <v>6641678.9000000004</v>
      </c>
      <c r="AR14" s="7" t="s">
        <v>6</v>
      </c>
      <c r="AS14" s="12">
        <v>6986938.9000000004</v>
      </c>
      <c r="AT14" s="7" t="s">
        <v>6</v>
      </c>
      <c r="AU14" s="12">
        <v>7373492.0999999996</v>
      </c>
      <c r="AV14" s="7" t="s">
        <v>6</v>
      </c>
      <c r="AW14" s="12">
        <v>7709344.9000000004</v>
      </c>
      <c r="AX14" s="7" t="s">
        <v>6</v>
      </c>
      <c r="AY14" s="12">
        <v>8063015.0999999996</v>
      </c>
      <c r="AZ14" s="7" t="s">
        <v>6</v>
      </c>
      <c r="BA14" s="12">
        <v>8664401.9000000004</v>
      </c>
      <c r="BB14" s="7" t="s">
        <v>6</v>
      </c>
      <c r="BC14" s="12">
        <v>9050167.5999999996</v>
      </c>
      <c r="BD14" s="7" t="s">
        <v>6</v>
      </c>
      <c r="BE14" s="12">
        <v>9371248.3000000007</v>
      </c>
      <c r="BF14" s="7" t="s">
        <v>6</v>
      </c>
      <c r="BG14" s="12">
        <v>9509092.6999999993</v>
      </c>
      <c r="BH14" s="7" t="s">
        <v>6</v>
      </c>
      <c r="BI14" s="12">
        <v>9973642.0999999996</v>
      </c>
      <c r="BJ14" s="7" t="s">
        <v>6</v>
      </c>
      <c r="BK14" s="12">
        <v>10393190.800000001</v>
      </c>
      <c r="BL14" s="7" t="s">
        <v>6</v>
      </c>
      <c r="BM14" s="12">
        <v>10973896.199999999</v>
      </c>
      <c r="BN14" s="7" t="s">
        <v>6</v>
      </c>
      <c r="BO14" s="12">
        <v>11625832.9</v>
      </c>
      <c r="BP14" s="7" t="s">
        <v>6</v>
      </c>
      <c r="BQ14" s="12">
        <v>11748411.4</v>
      </c>
      <c r="BR14" s="7" t="s">
        <v>6</v>
      </c>
      <c r="BS14" s="12">
        <v>11116855.300000001</v>
      </c>
      <c r="BT14" s="7" t="s">
        <v>6</v>
      </c>
      <c r="BU14" s="12">
        <v>11537460.1</v>
      </c>
      <c r="BV14" s="7" t="s">
        <v>6</v>
      </c>
      <c r="BW14" s="12">
        <v>11859813.5</v>
      </c>
      <c r="BX14" s="7" t="s">
        <v>6</v>
      </c>
      <c r="BY14" s="12">
        <v>12099657.699999999</v>
      </c>
      <c r="BZ14" s="7" t="s">
        <v>6</v>
      </c>
      <c r="CA14" s="12">
        <v>12189782.4</v>
      </c>
      <c r="CB14" s="7" t="s">
        <v>6</v>
      </c>
      <c r="CC14" s="12">
        <v>12615569.699999999</v>
      </c>
      <c r="CD14" s="7" t="s">
        <v>6</v>
      </c>
      <c r="CE14" s="12">
        <v>13298007.699999999</v>
      </c>
      <c r="CF14" s="7" t="s">
        <v>6</v>
      </c>
      <c r="CG14" s="12">
        <v>13396028.1</v>
      </c>
      <c r="CH14" s="7" t="s">
        <v>6</v>
      </c>
      <c r="CI14" s="12">
        <v>13795715.300000001</v>
      </c>
      <c r="CJ14" s="7" t="s">
        <v>6</v>
      </c>
      <c r="CK14" s="12">
        <v>14254621.4</v>
      </c>
      <c r="CL14" s="7" t="s">
        <v>6</v>
      </c>
      <c r="CM14" s="12">
        <v>14790967.199999999</v>
      </c>
      <c r="CN14" s="7" t="s">
        <v>6</v>
      </c>
      <c r="CO14" s="7" t="s">
        <v>55</v>
      </c>
      <c r="CP14" s="7" t="s">
        <v>6</v>
      </c>
      <c r="CQ14" s="7" t="s">
        <v>55</v>
      </c>
      <c r="CR14" s="7" t="s">
        <v>6</v>
      </c>
      <c r="CS14" s="7" t="s">
        <v>55</v>
      </c>
      <c r="CT14" s="7" t="s">
        <v>6</v>
      </c>
      <c r="CU14" s="7" t="s">
        <v>55</v>
      </c>
      <c r="CV14" s="7" t="s">
        <v>6</v>
      </c>
    </row>
    <row r="15" spans="1:100" ht="15" x14ac:dyDescent="0.2">
      <c r="A15" s="8" t="s">
        <v>74</v>
      </c>
      <c r="B15" s="8" t="s">
        <v>9</v>
      </c>
      <c r="C15" s="9" t="s">
        <v>55</v>
      </c>
      <c r="D15" s="9" t="s">
        <v>6</v>
      </c>
      <c r="E15" s="9" t="s">
        <v>55</v>
      </c>
      <c r="F15" s="9" t="s">
        <v>6</v>
      </c>
      <c r="G15" s="9" t="s">
        <v>55</v>
      </c>
      <c r="H15" s="9" t="s">
        <v>6</v>
      </c>
      <c r="I15" s="9" t="s">
        <v>55</v>
      </c>
      <c r="J15" s="9" t="s">
        <v>6</v>
      </c>
      <c r="K15" s="9" t="s">
        <v>55</v>
      </c>
      <c r="L15" s="9" t="s">
        <v>6</v>
      </c>
      <c r="M15" s="9" t="s">
        <v>55</v>
      </c>
      <c r="N15" s="9" t="s">
        <v>6</v>
      </c>
      <c r="O15" s="9" t="s">
        <v>55</v>
      </c>
      <c r="P15" s="9" t="s">
        <v>6</v>
      </c>
      <c r="Q15" s="9" t="s">
        <v>55</v>
      </c>
      <c r="R15" s="9" t="s">
        <v>6</v>
      </c>
      <c r="S15" s="9" t="s">
        <v>55</v>
      </c>
      <c r="T15" s="9" t="s">
        <v>6</v>
      </c>
      <c r="U15" s="9" t="s">
        <v>55</v>
      </c>
      <c r="V15" s="9" t="s">
        <v>6</v>
      </c>
      <c r="W15" s="9" t="s">
        <v>55</v>
      </c>
      <c r="X15" s="9" t="s">
        <v>6</v>
      </c>
      <c r="Y15" s="9" t="s">
        <v>55</v>
      </c>
      <c r="Z15" s="9" t="s">
        <v>6</v>
      </c>
      <c r="AA15" s="9" t="s">
        <v>55</v>
      </c>
      <c r="AB15" s="9" t="s">
        <v>6</v>
      </c>
      <c r="AC15" s="9" t="s">
        <v>55</v>
      </c>
      <c r="AD15" s="9" t="s">
        <v>6</v>
      </c>
      <c r="AE15" s="9" t="s">
        <v>55</v>
      </c>
      <c r="AF15" s="9" t="s">
        <v>6</v>
      </c>
      <c r="AG15" s="9" t="s">
        <v>55</v>
      </c>
      <c r="AH15" s="9" t="s">
        <v>6</v>
      </c>
      <c r="AI15" s="9" t="s">
        <v>55</v>
      </c>
      <c r="AJ15" s="9" t="s">
        <v>6</v>
      </c>
      <c r="AK15" s="9" t="s">
        <v>55</v>
      </c>
      <c r="AL15" s="9" t="s">
        <v>6</v>
      </c>
      <c r="AM15" s="9" t="s">
        <v>55</v>
      </c>
      <c r="AN15" s="9" t="s">
        <v>6</v>
      </c>
      <c r="AO15" s="9" t="s">
        <v>55</v>
      </c>
      <c r="AP15" s="9" t="s">
        <v>6</v>
      </c>
      <c r="AQ15" s="10">
        <v>153880.6</v>
      </c>
      <c r="AR15" s="9" t="s">
        <v>6</v>
      </c>
      <c r="AS15" s="10">
        <v>161614.6</v>
      </c>
      <c r="AT15" s="9" t="s">
        <v>6</v>
      </c>
      <c r="AU15" s="10">
        <v>164381.20000000001</v>
      </c>
      <c r="AV15" s="9" t="s">
        <v>6</v>
      </c>
      <c r="AW15" s="10">
        <v>163092.4</v>
      </c>
      <c r="AX15" s="9" t="s">
        <v>6</v>
      </c>
      <c r="AY15" s="11">
        <v>159212</v>
      </c>
      <c r="AZ15" s="9" t="s">
        <v>6</v>
      </c>
      <c r="BA15" s="10">
        <v>167319.29999999999</v>
      </c>
      <c r="BB15" s="9" t="s">
        <v>6</v>
      </c>
      <c r="BC15" s="10">
        <v>175344.2</v>
      </c>
      <c r="BD15" s="9" t="s">
        <v>6</v>
      </c>
      <c r="BE15" s="10">
        <v>171341.1</v>
      </c>
      <c r="BF15" s="9" t="s">
        <v>6</v>
      </c>
      <c r="BG15" s="10">
        <v>169635.9</v>
      </c>
      <c r="BH15" s="9" t="s">
        <v>6</v>
      </c>
      <c r="BI15" s="10">
        <v>177179.7</v>
      </c>
      <c r="BJ15" s="9" t="s">
        <v>6</v>
      </c>
      <c r="BK15" s="10">
        <v>158675.9</v>
      </c>
      <c r="BL15" s="9" t="s">
        <v>6</v>
      </c>
      <c r="BM15" s="10">
        <v>157736.1</v>
      </c>
      <c r="BN15" s="9" t="s">
        <v>6</v>
      </c>
      <c r="BO15" s="10">
        <v>168319.1</v>
      </c>
      <c r="BP15" s="9" t="s">
        <v>6</v>
      </c>
      <c r="BQ15" s="10">
        <v>171673.4</v>
      </c>
      <c r="BR15" s="9" t="s">
        <v>6</v>
      </c>
      <c r="BS15" s="10">
        <v>149724.9</v>
      </c>
      <c r="BT15" s="9" t="s">
        <v>6</v>
      </c>
      <c r="BU15" s="10">
        <v>165638.29999999999</v>
      </c>
      <c r="BV15" s="9" t="s">
        <v>6</v>
      </c>
      <c r="BW15" s="11">
        <v>178014</v>
      </c>
      <c r="BX15" s="9" t="s">
        <v>6</v>
      </c>
      <c r="BY15" s="10">
        <v>177690.9</v>
      </c>
      <c r="BZ15" s="9" t="s">
        <v>6</v>
      </c>
      <c r="CA15" s="10">
        <v>184301.6</v>
      </c>
      <c r="CB15" s="9" t="s">
        <v>6</v>
      </c>
      <c r="CC15" s="10">
        <v>186462.3</v>
      </c>
      <c r="CD15" s="9" t="s">
        <v>6</v>
      </c>
      <c r="CE15" s="10">
        <v>183984.8</v>
      </c>
      <c r="CF15" s="9" t="s">
        <v>6</v>
      </c>
      <c r="CG15" s="10">
        <v>181014.39999999999</v>
      </c>
      <c r="CH15" s="9" t="s">
        <v>6</v>
      </c>
      <c r="CI15" s="10">
        <v>202415.9</v>
      </c>
      <c r="CJ15" s="9" t="s">
        <v>6</v>
      </c>
      <c r="CK15" s="10">
        <v>198544.5</v>
      </c>
      <c r="CL15" s="9" t="s">
        <v>6</v>
      </c>
      <c r="CM15" s="10">
        <v>205920.9</v>
      </c>
      <c r="CN15" s="9" t="s">
        <v>6</v>
      </c>
      <c r="CO15" s="9" t="s">
        <v>55</v>
      </c>
      <c r="CP15" s="9" t="s">
        <v>6</v>
      </c>
      <c r="CQ15" s="9" t="s">
        <v>55</v>
      </c>
      <c r="CR15" s="9" t="s">
        <v>6</v>
      </c>
      <c r="CS15" s="9" t="s">
        <v>55</v>
      </c>
      <c r="CT15" s="9" t="s">
        <v>6</v>
      </c>
      <c r="CU15" s="9" t="s">
        <v>55</v>
      </c>
      <c r="CV15" s="9" t="s">
        <v>6</v>
      </c>
    </row>
    <row r="16" spans="1:100" ht="15" x14ac:dyDescent="0.2">
      <c r="A16" s="8" t="s">
        <v>74</v>
      </c>
      <c r="B16" s="8" t="s">
        <v>7</v>
      </c>
      <c r="C16" s="7" t="s">
        <v>55</v>
      </c>
      <c r="D16" s="7" t="s">
        <v>6</v>
      </c>
      <c r="E16" s="7" t="s">
        <v>55</v>
      </c>
      <c r="F16" s="7" t="s">
        <v>6</v>
      </c>
      <c r="G16" s="7" t="s">
        <v>55</v>
      </c>
      <c r="H16" s="7" t="s">
        <v>6</v>
      </c>
      <c r="I16" s="7" t="s">
        <v>55</v>
      </c>
      <c r="J16" s="7" t="s">
        <v>6</v>
      </c>
      <c r="K16" s="7" t="s">
        <v>55</v>
      </c>
      <c r="L16" s="7" t="s">
        <v>6</v>
      </c>
      <c r="M16" s="7" t="s">
        <v>55</v>
      </c>
      <c r="N16" s="7" t="s">
        <v>6</v>
      </c>
      <c r="O16" s="7" t="s">
        <v>55</v>
      </c>
      <c r="P16" s="7" t="s">
        <v>6</v>
      </c>
      <c r="Q16" s="7" t="s">
        <v>55</v>
      </c>
      <c r="R16" s="7" t="s">
        <v>6</v>
      </c>
      <c r="S16" s="7" t="s">
        <v>55</v>
      </c>
      <c r="T16" s="7" t="s">
        <v>6</v>
      </c>
      <c r="U16" s="7" t="s">
        <v>55</v>
      </c>
      <c r="V16" s="7" t="s">
        <v>6</v>
      </c>
      <c r="W16" s="7" t="s">
        <v>55</v>
      </c>
      <c r="X16" s="7" t="s">
        <v>6</v>
      </c>
      <c r="Y16" s="7" t="s">
        <v>55</v>
      </c>
      <c r="Z16" s="7" t="s">
        <v>6</v>
      </c>
      <c r="AA16" s="7" t="s">
        <v>55</v>
      </c>
      <c r="AB16" s="7" t="s">
        <v>6</v>
      </c>
      <c r="AC16" s="7" t="s">
        <v>55</v>
      </c>
      <c r="AD16" s="7" t="s">
        <v>6</v>
      </c>
      <c r="AE16" s="7" t="s">
        <v>55</v>
      </c>
      <c r="AF16" s="7" t="s">
        <v>6</v>
      </c>
      <c r="AG16" s="7" t="s">
        <v>55</v>
      </c>
      <c r="AH16" s="7" t="s">
        <v>6</v>
      </c>
      <c r="AI16" s="7" t="s">
        <v>55</v>
      </c>
      <c r="AJ16" s="7" t="s">
        <v>6</v>
      </c>
      <c r="AK16" s="7" t="s">
        <v>55</v>
      </c>
      <c r="AL16" s="7" t="s">
        <v>6</v>
      </c>
      <c r="AM16" s="7" t="s">
        <v>55</v>
      </c>
      <c r="AN16" s="7" t="s">
        <v>6</v>
      </c>
      <c r="AO16" s="7" t="s">
        <v>55</v>
      </c>
      <c r="AP16" s="7" t="s">
        <v>6</v>
      </c>
      <c r="AQ16" s="12">
        <v>15190.2</v>
      </c>
      <c r="AR16" s="7" t="s">
        <v>6</v>
      </c>
      <c r="AS16" s="13">
        <v>15035</v>
      </c>
      <c r="AT16" s="7" t="s">
        <v>6</v>
      </c>
      <c r="AU16" s="12">
        <v>15510.9</v>
      </c>
      <c r="AV16" s="7" t="s">
        <v>6</v>
      </c>
      <c r="AW16" s="12">
        <v>16159.2</v>
      </c>
      <c r="AX16" s="7" t="s">
        <v>6</v>
      </c>
      <c r="AY16" s="12">
        <v>16265.7</v>
      </c>
      <c r="AZ16" s="7" t="s">
        <v>6</v>
      </c>
      <c r="BA16" s="12">
        <v>15468.2</v>
      </c>
      <c r="BB16" s="7" t="s">
        <v>6</v>
      </c>
      <c r="BC16" s="12">
        <v>16258.7</v>
      </c>
      <c r="BD16" s="7" t="s">
        <v>6</v>
      </c>
      <c r="BE16" s="12">
        <v>16455.5</v>
      </c>
      <c r="BF16" s="7" t="s">
        <v>6</v>
      </c>
      <c r="BG16" s="12">
        <v>15553.3</v>
      </c>
      <c r="BH16" s="7" t="s">
        <v>6</v>
      </c>
      <c r="BI16" s="12">
        <v>16051.7</v>
      </c>
      <c r="BJ16" s="7" t="s">
        <v>6</v>
      </c>
      <c r="BK16" s="12">
        <v>15373.5</v>
      </c>
      <c r="BL16" s="7" t="s">
        <v>6</v>
      </c>
      <c r="BM16" s="12">
        <v>17890.8</v>
      </c>
      <c r="BN16" s="7" t="s">
        <v>6</v>
      </c>
      <c r="BO16" s="12">
        <v>21368.6</v>
      </c>
      <c r="BP16" s="7" t="s">
        <v>6</v>
      </c>
      <c r="BQ16" s="13">
        <v>20613</v>
      </c>
      <c r="BR16" s="7" t="s">
        <v>6</v>
      </c>
      <c r="BS16" s="12">
        <v>17463.900000000001</v>
      </c>
      <c r="BT16" s="7" t="s">
        <v>6</v>
      </c>
      <c r="BU16" s="12">
        <v>20286.400000000001</v>
      </c>
      <c r="BV16" s="7" t="s">
        <v>6</v>
      </c>
      <c r="BW16" s="12">
        <v>23306.6</v>
      </c>
      <c r="BX16" s="7" t="s">
        <v>6</v>
      </c>
      <c r="BY16" s="12">
        <v>23153.7</v>
      </c>
      <c r="BZ16" s="7" t="s">
        <v>6</v>
      </c>
      <c r="CA16" s="12">
        <v>23930.2</v>
      </c>
      <c r="CB16" s="7" t="s">
        <v>6</v>
      </c>
      <c r="CC16" s="12">
        <v>25518.9</v>
      </c>
      <c r="CD16" s="7" t="s">
        <v>6</v>
      </c>
      <c r="CE16" s="12">
        <v>26668.400000000001</v>
      </c>
      <c r="CF16" s="7" t="s">
        <v>6</v>
      </c>
      <c r="CG16" s="12">
        <v>26003.4</v>
      </c>
      <c r="CH16" s="7" t="s">
        <v>6</v>
      </c>
      <c r="CI16" s="12">
        <v>26361.4</v>
      </c>
      <c r="CJ16" s="7" t="s">
        <v>6</v>
      </c>
      <c r="CK16" s="12">
        <v>27346.9</v>
      </c>
      <c r="CL16" s="7" t="s">
        <v>6</v>
      </c>
      <c r="CM16" s="12">
        <v>25434.3</v>
      </c>
      <c r="CN16" s="7" t="s">
        <v>6</v>
      </c>
      <c r="CO16" s="7" t="s">
        <v>55</v>
      </c>
      <c r="CP16" s="7" t="s">
        <v>6</v>
      </c>
      <c r="CQ16" s="7" t="s">
        <v>55</v>
      </c>
      <c r="CR16" s="7" t="s">
        <v>6</v>
      </c>
      <c r="CS16" s="7" t="s">
        <v>55</v>
      </c>
      <c r="CT16" s="7" t="s">
        <v>6</v>
      </c>
      <c r="CU16" s="7" t="s">
        <v>55</v>
      </c>
      <c r="CV16" s="7" t="s">
        <v>6</v>
      </c>
    </row>
    <row r="17" spans="1:100" ht="15" x14ac:dyDescent="0.2">
      <c r="A17" s="8" t="s">
        <v>73</v>
      </c>
      <c r="B17" s="8" t="s">
        <v>10</v>
      </c>
      <c r="C17" s="9" t="s">
        <v>55</v>
      </c>
      <c r="D17" s="9" t="s">
        <v>6</v>
      </c>
      <c r="E17" s="9" t="s">
        <v>55</v>
      </c>
      <c r="F17" s="9" t="s">
        <v>6</v>
      </c>
      <c r="G17" s="9" t="s">
        <v>55</v>
      </c>
      <c r="H17" s="9" t="s">
        <v>6</v>
      </c>
      <c r="I17" s="9" t="s">
        <v>55</v>
      </c>
      <c r="J17" s="9" t="s">
        <v>6</v>
      </c>
      <c r="K17" s="9" t="s">
        <v>55</v>
      </c>
      <c r="L17" s="9" t="s">
        <v>6</v>
      </c>
      <c r="M17" s="9" t="s">
        <v>55</v>
      </c>
      <c r="N17" s="9" t="s">
        <v>6</v>
      </c>
      <c r="O17" s="9" t="s">
        <v>55</v>
      </c>
      <c r="P17" s="9" t="s">
        <v>6</v>
      </c>
      <c r="Q17" s="9" t="s">
        <v>55</v>
      </c>
      <c r="R17" s="9" t="s">
        <v>6</v>
      </c>
      <c r="S17" s="9" t="s">
        <v>55</v>
      </c>
      <c r="T17" s="9" t="s">
        <v>6</v>
      </c>
      <c r="U17" s="9" t="s">
        <v>55</v>
      </c>
      <c r="V17" s="9" t="s">
        <v>6</v>
      </c>
      <c r="W17" s="9" t="s">
        <v>55</v>
      </c>
      <c r="X17" s="9" t="s">
        <v>6</v>
      </c>
      <c r="Y17" s="9" t="s">
        <v>55</v>
      </c>
      <c r="Z17" s="9" t="s">
        <v>6</v>
      </c>
      <c r="AA17" s="9" t="s">
        <v>55</v>
      </c>
      <c r="AB17" s="9" t="s">
        <v>6</v>
      </c>
      <c r="AC17" s="9" t="s">
        <v>55</v>
      </c>
      <c r="AD17" s="9" t="s">
        <v>6</v>
      </c>
      <c r="AE17" s="9" t="s">
        <v>55</v>
      </c>
      <c r="AF17" s="9" t="s">
        <v>6</v>
      </c>
      <c r="AG17" s="9" t="s">
        <v>55</v>
      </c>
      <c r="AH17" s="9" t="s">
        <v>6</v>
      </c>
      <c r="AI17" s="9" t="s">
        <v>55</v>
      </c>
      <c r="AJ17" s="9" t="s">
        <v>6</v>
      </c>
      <c r="AK17" s="9" t="s">
        <v>55</v>
      </c>
      <c r="AL17" s="9" t="s">
        <v>6</v>
      </c>
      <c r="AM17" s="9" t="s">
        <v>55</v>
      </c>
      <c r="AN17" s="9" t="s">
        <v>6</v>
      </c>
      <c r="AO17" s="9" t="s">
        <v>55</v>
      </c>
      <c r="AP17" s="9" t="s">
        <v>6</v>
      </c>
      <c r="AQ17" s="10">
        <v>6371182.2000000002</v>
      </c>
      <c r="AR17" s="9" t="s">
        <v>6</v>
      </c>
      <c r="AS17" s="10">
        <v>6690772.5</v>
      </c>
      <c r="AT17" s="9" t="s">
        <v>6</v>
      </c>
      <c r="AU17" s="10">
        <v>7046269.5999999996</v>
      </c>
      <c r="AV17" s="9" t="s">
        <v>6</v>
      </c>
      <c r="AW17" s="10">
        <v>7349683.2999999998</v>
      </c>
      <c r="AX17" s="9" t="s">
        <v>6</v>
      </c>
      <c r="AY17" s="10">
        <v>7699301.2000000002</v>
      </c>
      <c r="AZ17" s="9" t="s">
        <v>6</v>
      </c>
      <c r="BA17" s="11">
        <v>8248083</v>
      </c>
      <c r="BB17" s="9" t="s">
        <v>6</v>
      </c>
      <c r="BC17" s="10">
        <v>8580318.0999999996</v>
      </c>
      <c r="BD17" s="9" t="s">
        <v>6</v>
      </c>
      <c r="BE17" s="10">
        <v>8869872.1999999993</v>
      </c>
      <c r="BF17" s="9" t="s">
        <v>6</v>
      </c>
      <c r="BG17" s="10">
        <v>9008022.3000000007</v>
      </c>
      <c r="BH17" s="9" t="s">
        <v>6</v>
      </c>
      <c r="BI17" s="10">
        <v>9424044.9000000004</v>
      </c>
      <c r="BJ17" s="9" t="s">
        <v>6</v>
      </c>
      <c r="BK17" s="10">
        <v>9757460.4000000004</v>
      </c>
      <c r="BL17" s="9" t="s">
        <v>6</v>
      </c>
      <c r="BM17" s="10">
        <v>10259869.4</v>
      </c>
      <c r="BN17" s="9" t="s">
        <v>6</v>
      </c>
      <c r="BO17" s="10">
        <v>10796976.800000001</v>
      </c>
      <c r="BP17" s="9" t="s">
        <v>6</v>
      </c>
      <c r="BQ17" s="10">
        <v>10804492.800000001</v>
      </c>
      <c r="BR17" s="9" t="s">
        <v>6</v>
      </c>
      <c r="BS17" s="10">
        <v>10269104.5</v>
      </c>
      <c r="BT17" s="9" t="s">
        <v>6</v>
      </c>
      <c r="BU17" s="10">
        <v>10635907.699999999</v>
      </c>
      <c r="BV17" s="9" t="s">
        <v>6</v>
      </c>
      <c r="BW17" s="10">
        <v>10914112.300000001</v>
      </c>
      <c r="BX17" s="9" t="s">
        <v>6</v>
      </c>
      <c r="BY17" s="10">
        <v>11142865.5</v>
      </c>
      <c r="BZ17" s="9" t="s">
        <v>6</v>
      </c>
      <c r="CA17" s="10">
        <v>11226730.5</v>
      </c>
      <c r="CB17" s="9" t="s">
        <v>6</v>
      </c>
      <c r="CC17" s="10">
        <v>11620145.5</v>
      </c>
      <c r="CD17" s="9" t="s">
        <v>6</v>
      </c>
      <c r="CE17" s="10">
        <v>12247570.6</v>
      </c>
      <c r="CF17" s="9" t="s">
        <v>6</v>
      </c>
      <c r="CG17" s="10">
        <v>12321402.4</v>
      </c>
      <c r="CH17" s="9" t="s">
        <v>6</v>
      </c>
      <c r="CI17" s="10">
        <v>12625653.9</v>
      </c>
      <c r="CJ17" s="9" t="s">
        <v>6</v>
      </c>
      <c r="CK17" s="10">
        <v>12994253.9</v>
      </c>
      <c r="CL17" s="9" t="s">
        <v>6</v>
      </c>
      <c r="CM17" s="10">
        <v>13438717.6</v>
      </c>
      <c r="CN17" s="9" t="s">
        <v>6</v>
      </c>
      <c r="CO17" s="9" t="s">
        <v>55</v>
      </c>
      <c r="CP17" s="9" t="s">
        <v>6</v>
      </c>
      <c r="CQ17" s="9" t="s">
        <v>55</v>
      </c>
      <c r="CR17" s="9" t="s">
        <v>6</v>
      </c>
      <c r="CS17" s="9" t="s">
        <v>55</v>
      </c>
      <c r="CT17" s="9" t="s">
        <v>6</v>
      </c>
      <c r="CU17" s="9" t="s">
        <v>55</v>
      </c>
      <c r="CV17" s="9" t="s">
        <v>6</v>
      </c>
    </row>
    <row r="18" spans="1:100" ht="15" x14ac:dyDescent="0.2">
      <c r="A18" s="8" t="s">
        <v>73</v>
      </c>
      <c r="B18" s="8" t="s">
        <v>9</v>
      </c>
      <c r="C18" s="7" t="s">
        <v>55</v>
      </c>
      <c r="D18" s="7" t="s">
        <v>6</v>
      </c>
      <c r="E18" s="7" t="s">
        <v>55</v>
      </c>
      <c r="F18" s="7" t="s">
        <v>6</v>
      </c>
      <c r="G18" s="7" t="s">
        <v>55</v>
      </c>
      <c r="H18" s="7" t="s">
        <v>6</v>
      </c>
      <c r="I18" s="7" t="s">
        <v>55</v>
      </c>
      <c r="J18" s="7" t="s">
        <v>6</v>
      </c>
      <c r="K18" s="7" t="s">
        <v>55</v>
      </c>
      <c r="L18" s="7" t="s">
        <v>6</v>
      </c>
      <c r="M18" s="7" t="s">
        <v>55</v>
      </c>
      <c r="N18" s="7" t="s">
        <v>6</v>
      </c>
      <c r="O18" s="7" t="s">
        <v>55</v>
      </c>
      <c r="P18" s="7" t="s">
        <v>6</v>
      </c>
      <c r="Q18" s="7" t="s">
        <v>55</v>
      </c>
      <c r="R18" s="7" t="s">
        <v>6</v>
      </c>
      <c r="S18" s="7" t="s">
        <v>55</v>
      </c>
      <c r="T18" s="7" t="s">
        <v>6</v>
      </c>
      <c r="U18" s="7" t="s">
        <v>55</v>
      </c>
      <c r="V18" s="7" t="s">
        <v>6</v>
      </c>
      <c r="W18" s="7" t="s">
        <v>55</v>
      </c>
      <c r="X18" s="7" t="s">
        <v>6</v>
      </c>
      <c r="Y18" s="7" t="s">
        <v>55</v>
      </c>
      <c r="Z18" s="7" t="s">
        <v>6</v>
      </c>
      <c r="AA18" s="7" t="s">
        <v>55</v>
      </c>
      <c r="AB18" s="7" t="s">
        <v>6</v>
      </c>
      <c r="AC18" s="7" t="s">
        <v>55</v>
      </c>
      <c r="AD18" s="7" t="s">
        <v>6</v>
      </c>
      <c r="AE18" s="7" t="s">
        <v>55</v>
      </c>
      <c r="AF18" s="7" t="s">
        <v>6</v>
      </c>
      <c r="AG18" s="7" t="s">
        <v>55</v>
      </c>
      <c r="AH18" s="7" t="s">
        <v>6</v>
      </c>
      <c r="AI18" s="7" t="s">
        <v>55</v>
      </c>
      <c r="AJ18" s="7" t="s">
        <v>6</v>
      </c>
      <c r="AK18" s="7" t="s">
        <v>55</v>
      </c>
      <c r="AL18" s="7" t="s">
        <v>6</v>
      </c>
      <c r="AM18" s="7" t="s">
        <v>55</v>
      </c>
      <c r="AN18" s="7" t="s">
        <v>6</v>
      </c>
      <c r="AO18" s="7" t="s">
        <v>55</v>
      </c>
      <c r="AP18" s="7" t="s">
        <v>6</v>
      </c>
      <c r="AQ18" s="12">
        <v>135748.79999999999</v>
      </c>
      <c r="AR18" s="7" t="s">
        <v>6</v>
      </c>
      <c r="AS18" s="12">
        <v>142883.9</v>
      </c>
      <c r="AT18" s="7" t="s">
        <v>6</v>
      </c>
      <c r="AU18" s="13">
        <v>144325</v>
      </c>
      <c r="AV18" s="7" t="s">
        <v>6</v>
      </c>
      <c r="AW18" s="12">
        <v>143693.1</v>
      </c>
      <c r="AX18" s="7" t="s">
        <v>6</v>
      </c>
      <c r="AY18" s="12">
        <v>142483.20000000001</v>
      </c>
      <c r="AZ18" s="7" t="s">
        <v>6</v>
      </c>
      <c r="BA18" s="12">
        <v>149155.79999999999</v>
      </c>
      <c r="BB18" s="7" t="s">
        <v>6</v>
      </c>
      <c r="BC18" s="12">
        <v>153648.6</v>
      </c>
      <c r="BD18" s="7" t="s">
        <v>6</v>
      </c>
      <c r="BE18" s="12">
        <v>151033.29999999999</v>
      </c>
      <c r="BF18" s="7" t="s">
        <v>6</v>
      </c>
      <c r="BG18" s="12">
        <v>150039.79999999999</v>
      </c>
      <c r="BH18" s="7" t="s">
        <v>6</v>
      </c>
      <c r="BI18" s="12">
        <v>152902.9</v>
      </c>
      <c r="BJ18" s="7" t="s">
        <v>6</v>
      </c>
      <c r="BK18" s="13">
        <v>135207</v>
      </c>
      <c r="BL18" s="7" t="s">
        <v>6</v>
      </c>
      <c r="BM18" s="12">
        <v>133177.1</v>
      </c>
      <c r="BN18" s="7" t="s">
        <v>6</v>
      </c>
      <c r="BO18" s="12">
        <v>141616.79999999999</v>
      </c>
      <c r="BP18" s="7" t="s">
        <v>6</v>
      </c>
      <c r="BQ18" s="12">
        <v>141440.9</v>
      </c>
      <c r="BR18" s="7" t="s">
        <v>6</v>
      </c>
      <c r="BS18" s="12">
        <v>124901.5</v>
      </c>
      <c r="BT18" s="7" t="s">
        <v>6</v>
      </c>
      <c r="BU18" s="13">
        <v>141145</v>
      </c>
      <c r="BV18" s="7" t="s">
        <v>6</v>
      </c>
      <c r="BW18" s="12">
        <v>147901.4</v>
      </c>
      <c r="BX18" s="7" t="s">
        <v>6</v>
      </c>
      <c r="BY18" s="12">
        <v>149568.79999999999</v>
      </c>
      <c r="BZ18" s="7" t="s">
        <v>6</v>
      </c>
      <c r="CA18" s="12">
        <v>153500.70000000001</v>
      </c>
      <c r="CB18" s="7" t="s">
        <v>6</v>
      </c>
      <c r="CC18" s="12">
        <v>156434.79999999999</v>
      </c>
      <c r="CD18" s="7" t="s">
        <v>6</v>
      </c>
      <c r="CE18" s="12">
        <v>156020.6</v>
      </c>
      <c r="CF18" s="7" t="s">
        <v>6</v>
      </c>
      <c r="CG18" s="12">
        <v>152117.4</v>
      </c>
      <c r="CH18" s="7" t="s">
        <v>6</v>
      </c>
      <c r="CI18" s="12">
        <v>168723.6</v>
      </c>
      <c r="CJ18" s="7" t="s">
        <v>6</v>
      </c>
      <c r="CK18" s="13">
        <v>165708</v>
      </c>
      <c r="CL18" s="7" t="s">
        <v>6</v>
      </c>
      <c r="CM18" s="12">
        <v>171702.8</v>
      </c>
      <c r="CN18" s="7" t="s">
        <v>6</v>
      </c>
      <c r="CO18" s="7" t="s">
        <v>55</v>
      </c>
      <c r="CP18" s="7" t="s">
        <v>6</v>
      </c>
      <c r="CQ18" s="7" t="s">
        <v>55</v>
      </c>
      <c r="CR18" s="7" t="s">
        <v>6</v>
      </c>
      <c r="CS18" s="7" t="s">
        <v>55</v>
      </c>
      <c r="CT18" s="7" t="s">
        <v>6</v>
      </c>
      <c r="CU18" s="7" t="s">
        <v>55</v>
      </c>
      <c r="CV18" s="7" t="s">
        <v>6</v>
      </c>
    </row>
    <row r="19" spans="1:100" ht="15" x14ac:dyDescent="0.2">
      <c r="A19" s="8" t="s">
        <v>73</v>
      </c>
      <c r="B19" s="8" t="s">
        <v>7</v>
      </c>
      <c r="C19" s="9" t="s">
        <v>55</v>
      </c>
      <c r="D19" s="9" t="s">
        <v>6</v>
      </c>
      <c r="E19" s="9" t="s">
        <v>55</v>
      </c>
      <c r="F19" s="9" t="s">
        <v>6</v>
      </c>
      <c r="G19" s="9" t="s">
        <v>55</v>
      </c>
      <c r="H19" s="9" t="s">
        <v>6</v>
      </c>
      <c r="I19" s="9" t="s">
        <v>55</v>
      </c>
      <c r="J19" s="9" t="s">
        <v>6</v>
      </c>
      <c r="K19" s="9" t="s">
        <v>55</v>
      </c>
      <c r="L19" s="9" t="s">
        <v>6</v>
      </c>
      <c r="M19" s="9" t="s">
        <v>55</v>
      </c>
      <c r="N19" s="9" t="s">
        <v>6</v>
      </c>
      <c r="O19" s="9" t="s">
        <v>55</v>
      </c>
      <c r="P19" s="9" t="s">
        <v>6</v>
      </c>
      <c r="Q19" s="9" t="s">
        <v>55</v>
      </c>
      <c r="R19" s="9" t="s">
        <v>6</v>
      </c>
      <c r="S19" s="9" t="s">
        <v>55</v>
      </c>
      <c r="T19" s="9" t="s">
        <v>6</v>
      </c>
      <c r="U19" s="9" t="s">
        <v>55</v>
      </c>
      <c r="V19" s="9" t="s">
        <v>6</v>
      </c>
      <c r="W19" s="9" t="s">
        <v>55</v>
      </c>
      <c r="X19" s="9" t="s">
        <v>6</v>
      </c>
      <c r="Y19" s="9" t="s">
        <v>55</v>
      </c>
      <c r="Z19" s="9" t="s">
        <v>6</v>
      </c>
      <c r="AA19" s="9" t="s">
        <v>55</v>
      </c>
      <c r="AB19" s="9" t="s">
        <v>6</v>
      </c>
      <c r="AC19" s="9" t="s">
        <v>55</v>
      </c>
      <c r="AD19" s="9" t="s">
        <v>6</v>
      </c>
      <c r="AE19" s="9" t="s">
        <v>55</v>
      </c>
      <c r="AF19" s="9" t="s">
        <v>6</v>
      </c>
      <c r="AG19" s="9" t="s">
        <v>55</v>
      </c>
      <c r="AH19" s="9" t="s">
        <v>6</v>
      </c>
      <c r="AI19" s="9" t="s">
        <v>55</v>
      </c>
      <c r="AJ19" s="9" t="s">
        <v>6</v>
      </c>
      <c r="AK19" s="9" t="s">
        <v>55</v>
      </c>
      <c r="AL19" s="9" t="s">
        <v>6</v>
      </c>
      <c r="AM19" s="9" t="s">
        <v>55</v>
      </c>
      <c r="AN19" s="9" t="s">
        <v>6</v>
      </c>
      <c r="AO19" s="9" t="s">
        <v>55</v>
      </c>
      <c r="AP19" s="9" t="s">
        <v>6</v>
      </c>
      <c r="AQ19" s="10">
        <v>13113.6</v>
      </c>
      <c r="AR19" s="9" t="s">
        <v>6</v>
      </c>
      <c r="AS19" s="10">
        <v>12918.2</v>
      </c>
      <c r="AT19" s="9" t="s">
        <v>6</v>
      </c>
      <c r="AU19" s="10">
        <v>13379.7</v>
      </c>
      <c r="AV19" s="9" t="s">
        <v>6</v>
      </c>
      <c r="AW19" s="10">
        <v>13786.5</v>
      </c>
      <c r="AX19" s="9" t="s">
        <v>6</v>
      </c>
      <c r="AY19" s="10">
        <v>13943.7</v>
      </c>
      <c r="AZ19" s="9" t="s">
        <v>6</v>
      </c>
      <c r="BA19" s="10">
        <v>13269.1</v>
      </c>
      <c r="BB19" s="9" t="s">
        <v>6</v>
      </c>
      <c r="BC19" s="10">
        <v>13948.2</v>
      </c>
      <c r="BD19" s="9" t="s">
        <v>6</v>
      </c>
      <c r="BE19" s="10">
        <v>13989.7</v>
      </c>
      <c r="BF19" s="9" t="s">
        <v>6</v>
      </c>
      <c r="BG19" s="10">
        <v>13128.4</v>
      </c>
      <c r="BH19" s="9" t="s">
        <v>6</v>
      </c>
      <c r="BI19" s="10">
        <v>13469.7</v>
      </c>
      <c r="BJ19" s="9" t="s">
        <v>6</v>
      </c>
      <c r="BK19" s="10">
        <v>12469.5</v>
      </c>
      <c r="BL19" s="9" t="s">
        <v>6</v>
      </c>
      <c r="BM19" s="10">
        <v>14614.6</v>
      </c>
      <c r="BN19" s="9" t="s">
        <v>6</v>
      </c>
      <c r="BO19" s="10">
        <v>17307.8</v>
      </c>
      <c r="BP19" s="9" t="s">
        <v>6</v>
      </c>
      <c r="BQ19" s="11">
        <v>16316</v>
      </c>
      <c r="BR19" s="9" t="s">
        <v>6</v>
      </c>
      <c r="BS19" s="10">
        <v>13830.9</v>
      </c>
      <c r="BT19" s="9" t="s">
        <v>6</v>
      </c>
      <c r="BU19" s="10">
        <v>14956.8</v>
      </c>
      <c r="BV19" s="9" t="s">
        <v>6</v>
      </c>
      <c r="BW19" s="10">
        <v>17492.900000000001</v>
      </c>
      <c r="BX19" s="9" t="s">
        <v>6</v>
      </c>
      <c r="BY19" s="10">
        <v>17572.400000000001</v>
      </c>
      <c r="BZ19" s="9" t="s">
        <v>6</v>
      </c>
      <c r="CA19" s="10">
        <v>18108.3</v>
      </c>
      <c r="CB19" s="9" t="s">
        <v>6</v>
      </c>
      <c r="CC19" s="10">
        <v>19217.8</v>
      </c>
      <c r="CD19" s="9" t="s">
        <v>6</v>
      </c>
      <c r="CE19" s="10">
        <v>20417.8</v>
      </c>
      <c r="CF19" s="9" t="s">
        <v>6</v>
      </c>
      <c r="CG19" s="10">
        <v>19846.900000000001</v>
      </c>
      <c r="CH19" s="9" t="s">
        <v>6</v>
      </c>
      <c r="CI19" s="10">
        <v>20040.900000000001</v>
      </c>
      <c r="CJ19" s="9" t="s">
        <v>6</v>
      </c>
      <c r="CK19" s="11">
        <v>20780</v>
      </c>
      <c r="CL19" s="9" t="s">
        <v>6</v>
      </c>
      <c r="CM19" s="10">
        <v>18744.900000000001</v>
      </c>
      <c r="CN19" s="9" t="s">
        <v>6</v>
      </c>
      <c r="CO19" s="9" t="s">
        <v>55</v>
      </c>
      <c r="CP19" s="9" t="s">
        <v>6</v>
      </c>
      <c r="CQ19" s="9" t="s">
        <v>55</v>
      </c>
      <c r="CR19" s="9" t="s">
        <v>6</v>
      </c>
      <c r="CS19" s="9" t="s">
        <v>55</v>
      </c>
      <c r="CT19" s="9" t="s">
        <v>6</v>
      </c>
      <c r="CU19" s="9" t="s">
        <v>55</v>
      </c>
      <c r="CV19" s="9" t="s">
        <v>6</v>
      </c>
    </row>
    <row r="20" spans="1:100" ht="15" x14ac:dyDescent="0.2">
      <c r="A20" s="8" t="s">
        <v>72</v>
      </c>
      <c r="B20" s="8" t="s">
        <v>10</v>
      </c>
      <c r="C20" s="7" t="s">
        <v>55</v>
      </c>
      <c r="D20" s="7" t="s">
        <v>6</v>
      </c>
      <c r="E20" s="7" t="s">
        <v>55</v>
      </c>
      <c r="F20" s="7" t="s">
        <v>6</v>
      </c>
      <c r="G20" s="7" t="s">
        <v>55</v>
      </c>
      <c r="H20" s="7" t="s">
        <v>6</v>
      </c>
      <c r="I20" s="7" t="s">
        <v>55</v>
      </c>
      <c r="J20" s="7" t="s">
        <v>6</v>
      </c>
      <c r="K20" s="7" t="s">
        <v>55</v>
      </c>
      <c r="L20" s="7" t="s">
        <v>6</v>
      </c>
      <c r="M20" s="7" t="s">
        <v>55</v>
      </c>
      <c r="N20" s="7" t="s">
        <v>6</v>
      </c>
      <c r="O20" s="7" t="s">
        <v>55</v>
      </c>
      <c r="P20" s="7" t="s">
        <v>6</v>
      </c>
      <c r="Q20" s="7" t="s">
        <v>55</v>
      </c>
      <c r="R20" s="7" t="s">
        <v>6</v>
      </c>
      <c r="S20" s="7" t="s">
        <v>55</v>
      </c>
      <c r="T20" s="7" t="s">
        <v>6</v>
      </c>
      <c r="U20" s="7" t="s">
        <v>55</v>
      </c>
      <c r="V20" s="7" t="s">
        <v>6</v>
      </c>
      <c r="W20" s="7" t="s">
        <v>55</v>
      </c>
      <c r="X20" s="7" t="s">
        <v>6</v>
      </c>
      <c r="Y20" s="7" t="s">
        <v>55</v>
      </c>
      <c r="Z20" s="7" t="s">
        <v>6</v>
      </c>
      <c r="AA20" s="7" t="s">
        <v>55</v>
      </c>
      <c r="AB20" s="7" t="s">
        <v>6</v>
      </c>
      <c r="AC20" s="7" t="s">
        <v>55</v>
      </c>
      <c r="AD20" s="7" t="s">
        <v>6</v>
      </c>
      <c r="AE20" s="7" t="s">
        <v>55</v>
      </c>
      <c r="AF20" s="7" t="s">
        <v>6</v>
      </c>
      <c r="AG20" s="7" t="s">
        <v>55</v>
      </c>
      <c r="AH20" s="7" t="s">
        <v>6</v>
      </c>
      <c r="AI20" s="7" t="s">
        <v>55</v>
      </c>
      <c r="AJ20" s="7" t="s">
        <v>6</v>
      </c>
      <c r="AK20" s="7" t="s">
        <v>55</v>
      </c>
      <c r="AL20" s="7" t="s">
        <v>6</v>
      </c>
      <c r="AM20" s="7" t="s">
        <v>55</v>
      </c>
      <c r="AN20" s="7" t="s">
        <v>6</v>
      </c>
      <c r="AO20" s="7" t="s">
        <v>55</v>
      </c>
      <c r="AP20" s="7" t="s">
        <v>6</v>
      </c>
      <c r="AQ20" s="13">
        <v>5045733</v>
      </c>
      <c r="AR20" s="7" t="s">
        <v>6</v>
      </c>
      <c r="AS20" s="12">
        <v>5246119.0999999996</v>
      </c>
      <c r="AT20" s="7" t="s">
        <v>6</v>
      </c>
      <c r="AU20" s="12">
        <v>5351221.2</v>
      </c>
      <c r="AV20" s="7" t="s">
        <v>6</v>
      </c>
      <c r="AW20" s="12">
        <v>5558650.7999999998</v>
      </c>
      <c r="AX20" s="7" t="s">
        <v>6</v>
      </c>
      <c r="AY20" s="12">
        <v>5790611.4000000004</v>
      </c>
      <c r="AZ20" s="7" t="s">
        <v>6</v>
      </c>
      <c r="BA20" s="12">
        <v>6103804.4000000004</v>
      </c>
      <c r="BB20" s="7" t="s">
        <v>6</v>
      </c>
      <c r="BC20" s="12">
        <v>6535865.4000000004</v>
      </c>
      <c r="BD20" s="7" t="s">
        <v>6</v>
      </c>
      <c r="BE20" s="12">
        <v>6756253.7999999998</v>
      </c>
      <c r="BF20" s="7" t="s">
        <v>6</v>
      </c>
      <c r="BG20" s="12">
        <v>6944818.2999999998</v>
      </c>
      <c r="BH20" s="7" t="s">
        <v>6</v>
      </c>
      <c r="BI20" s="12">
        <v>7229863.5</v>
      </c>
      <c r="BJ20" s="7" t="s">
        <v>6</v>
      </c>
      <c r="BK20" s="12">
        <v>7462926.7999999998</v>
      </c>
      <c r="BL20" s="7" t="s">
        <v>6</v>
      </c>
      <c r="BM20" s="12">
        <v>7826230.2000000002</v>
      </c>
      <c r="BN20" s="7" t="s">
        <v>6</v>
      </c>
      <c r="BO20" s="12">
        <v>8277904.2999999998</v>
      </c>
      <c r="BP20" s="7" t="s">
        <v>6</v>
      </c>
      <c r="BQ20" s="13">
        <v>8532555</v>
      </c>
      <c r="BR20" s="7" t="s">
        <v>6</v>
      </c>
      <c r="BS20" s="12">
        <v>8321259.7000000002</v>
      </c>
      <c r="BT20" s="7" t="s">
        <v>6</v>
      </c>
      <c r="BU20" s="12">
        <v>8526472.5999999996</v>
      </c>
      <c r="BV20" s="7" t="s">
        <v>6</v>
      </c>
      <c r="BW20" s="12">
        <v>8762164.3000000007</v>
      </c>
      <c r="BX20" s="7" t="s">
        <v>6</v>
      </c>
      <c r="BY20" s="12">
        <v>8792966.0999999996</v>
      </c>
      <c r="BZ20" s="7" t="s">
        <v>6</v>
      </c>
      <c r="CA20" s="12">
        <v>8878495.5999999996</v>
      </c>
      <c r="CB20" s="7" t="s">
        <v>6</v>
      </c>
      <c r="CC20" s="12">
        <v>9101408.1999999993</v>
      </c>
      <c r="CD20" s="7" t="s">
        <v>6</v>
      </c>
      <c r="CE20" s="12">
        <v>9450388.3000000007</v>
      </c>
      <c r="CF20" s="7" t="s">
        <v>6</v>
      </c>
      <c r="CG20" s="12">
        <v>9703987.3000000007</v>
      </c>
      <c r="CH20" s="7" t="s">
        <v>6</v>
      </c>
      <c r="CI20" s="12">
        <v>10064119.199999999</v>
      </c>
      <c r="CJ20" s="7" t="s">
        <v>6</v>
      </c>
      <c r="CK20" s="12">
        <v>10395372.300000001</v>
      </c>
      <c r="CL20" s="7" t="s">
        <v>6</v>
      </c>
      <c r="CM20" s="12">
        <v>10744539.300000001</v>
      </c>
      <c r="CN20" s="7" t="s">
        <v>6</v>
      </c>
      <c r="CO20" s="12">
        <v>10336486.199999999</v>
      </c>
      <c r="CP20" s="7" t="s">
        <v>6</v>
      </c>
      <c r="CQ20" s="12">
        <v>11143612.4</v>
      </c>
      <c r="CR20" s="7" t="s">
        <v>6</v>
      </c>
      <c r="CS20" s="12">
        <v>12095700.6</v>
      </c>
      <c r="CT20" s="7" t="s">
        <v>6</v>
      </c>
      <c r="CU20" s="7" t="s">
        <v>55</v>
      </c>
      <c r="CV20" s="7" t="s">
        <v>6</v>
      </c>
    </row>
    <row r="21" spans="1:100" ht="15" x14ac:dyDescent="0.2">
      <c r="A21" s="8" t="s">
        <v>72</v>
      </c>
      <c r="B21" s="8" t="s">
        <v>9</v>
      </c>
      <c r="C21" s="9" t="s">
        <v>55</v>
      </c>
      <c r="D21" s="9" t="s">
        <v>6</v>
      </c>
      <c r="E21" s="9" t="s">
        <v>55</v>
      </c>
      <c r="F21" s="9" t="s">
        <v>6</v>
      </c>
      <c r="G21" s="9" t="s">
        <v>55</v>
      </c>
      <c r="H21" s="9" t="s">
        <v>6</v>
      </c>
      <c r="I21" s="9" t="s">
        <v>55</v>
      </c>
      <c r="J21" s="9" t="s">
        <v>6</v>
      </c>
      <c r="K21" s="9" t="s">
        <v>55</v>
      </c>
      <c r="L21" s="9" t="s">
        <v>6</v>
      </c>
      <c r="M21" s="9" t="s">
        <v>55</v>
      </c>
      <c r="N21" s="9" t="s">
        <v>6</v>
      </c>
      <c r="O21" s="9" t="s">
        <v>55</v>
      </c>
      <c r="P21" s="9" t="s">
        <v>6</v>
      </c>
      <c r="Q21" s="9" t="s">
        <v>55</v>
      </c>
      <c r="R21" s="9" t="s">
        <v>6</v>
      </c>
      <c r="S21" s="9" t="s">
        <v>55</v>
      </c>
      <c r="T21" s="9" t="s">
        <v>6</v>
      </c>
      <c r="U21" s="9" t="s">
        <v>55</v>
      </c>
      <c r="V21" s="9" t="s">
        <v>6</v>
      </c>
      <c r="W21" s="9" t="s">
        <v>55</v>
      </c>
      <c r="X21" s="9" t="s">
        <v>6</v>
      </c>
      <c r="Y21" s="9" t="s">
        <v>55</v>
      </c>
      <c r="Z21" s="9" t="s">
        <v>6</v>
      </c>
      <c r="AA21" s="9" t="s">
        <v>55</v>
      </c>
      <c r="AB21" s="9" t="s">
        <v>6</v>
      </c>
      <c r="AC21" s="9" t="s">
        <v>55</v>
      </c>
      <c r="AD21" s="9" t="s">
        <v>6</v>
      </c>
      <c r="AE21" s="9" t="s">
        <v>55</v>
      </c>
      <c r="AF21" s="9" t="s">
        <v>6</v>
      </c>
      <c r="AG21" s="9" t="s">
        <v>55</v>
      </c>
      <c r="AH21" s="9" t="s">
        <v>6</v>
      </c>
      <c r="AI21" s="9" t="s">
        <v>55</v>
      </c>
      <c r="AJ21" s="9" t="s">
        <v>6</v>
      </c>
      <c r="AK21" s="9" t="s">
        <v>55</v>
      </c>
      <c r="AL21" s="9" t="s">
        <v>6</v>
      </c>
      <c r="AM21" s="9" t="s">
        <v>55</v>
      </c>
      <c r="AN21" s="9" t="s">
        <v>6</v>
      </c>
      <c r="AO21" s="9" t="s">
        <v>55</v>
      </c>
      <c r="AP21" s="9" t="s">
        <v>6</v>
      </c>
      <c r="AQ21" s="10">
        <v>108913.9</v>
      </c>
      <c r="AR21" s="9" t="s">
        <v>6</v>
      </c>
      <c r="AS21" s="10">
        <v>116964.6</v>
      </c>
      <c r="AT21" s="9" t="s">
        <v>6</v>
      </c>
      <c r="AU21" s="10">
        <v>117187.8</v>
      </c>
      <c r="AV21" s="9" t="s">
        <v>6</v>
      </c>
      <c r="AW21" s="10">
        <v>116625.3</v>
      </c>
      <c r="AX21" s="9" t="s">
        <v>6</v>
      </c>
      <c r="AY21" s="10">
        <v>116031.4</v>
      </c>
      <c r="AZ21" s="9" t="s">
        <v>6</v>
      </c>
      <c r="BA21" s="10">
        <v>120893.7</v>
      </c>
      <c r="BB21" s="9" t="s">
        <v>6</v>
      </c>
      <c r="BC21" s="11">
        <v>133669</v>
      </c>
      <c r="BD21" s="9" t="s">
        <v>6</v>
      </c>
      <c r="BE21" s="10">
        <v>128740.6</v>
      </c>
      <c r="BF21" s="9" t="s">
        <v>6</v>
      </c>
      <c r="BG21" s="10">
        <v>129208.9</v>
      </c>
      <c r="BH21" s="9" t="s">
        <v>6</v>
      </c>
      <c r="BI21" s="10">
        <v>133046.79999999999</v>
      </c>
      <c r="BJ21" s="9" t="s">
        <v>6</v>
      </c>
      <c r="BK21" s="10">
        <v>120432.3</v>
      </c>
      <c r="BL21" s="9" t="s">
        <v>6</v>
      </c>
      <c r="BM21" s="10">
        <v>116803.6</v>
      </c>
      <c r="BN21" s="9" t="s">
        <v>6</v>
      </c>
      <c r="BO21" s="10">
        <v>125198.8</v>
      </c>
      <c r="BP21" s="9" t="s">
        <v>6</v>
      </c>
      <c r="BQ21" s="10">
        <v>125453.3</v>
      </c>
      <c r="BR21" s="9" t="s">
        <v>6</v>
      </c>
      <c r="BS21" s="10">
        <v>112273.1</v>
      </c>
      <c r="BT21" s="9" t="s">
        <v>6</v>
      </c>
      <c r="BU21" s="10">
        <v>126956.6</v>
      </c>
      <c r="BV21" s="9" t="s">
        <v>6</v>
      </c>
      <c r="BW21" s="10">
        <v>132062.39999999999</v>
      </c>
      <c r="BX21" s="9" t="s">
        <v>6</v>
      </c>
      <c r="BY21" s="10">
        <v>132764.1</v>
      </c>
      <c r="BZ21" s="9" t="s">
        <v>6</v>
      </c>
      <c r="CA21" s="10">
        <v>137683.79999999999</v>
      </c>
      <c r="CB21" s="9" t="s">
        <v>6</v>
      </c>
      <c r="CC21" s="10">
        <v>137590.20000000001</v>
      </c>
      <c r="CD21" s="9" t="s">
        <v>6</v>
      </c>
      <c r="CE21" s="10">
        <v>139672.79999999999</v>
      </c>
      <c r="CF21" s="9" t="s">
        <v>6</v>
      </c>
      <c r="CG21" s="10">
        <v>138104.9</v>
      </c>
      <c r="CH21" s="9" t="s">
        <v>6</v>
      </c>
      <c r="CI21" s="11">
        <v>154172</v>
      </c>
      <c r="CJ21" s="9" t="s">
        <v>6</v>
      </c>
      <c r="CK21" s="10">
        <v>151763.1</v>
      </c>
      <c r="CL21" s="9" t="s">
        <v>6</v>
      </c>
      <c r="CM21" s="10">
        <v>155799.4</v>
      </c>
      <c r="CN21" s="9" t="s">
        <v>6</v>
      </c>
      <c r="CO21" s="10">
        <v>154393.29999999999</v>
      </c>
      <c r="CP21" s="9" t="s">
        <v>6</v>
      </c>
      <c r="CQ21" s="10">
        <v>162923.29999999999</v>
      </c>
      <c r="CR21" s="9" t="s">
        <v>6</v>
      </c>
      <c r="CS21" s="9" t="s">
        <v>55</v>
      </c>
      <c r="CT21" s="9" t="s">
        <v>6</v>
      </c>
      <c r="CU21" s="9" t="s">
        <v>55</v>
      </c>
      <c r="CV21" s="9" t="s">
        <v>6</v>
      </c>
    </row>
    <row r="22" spans="1:100" ht="15" x14ac:dyDescent="0.2">
      <c r="A22" s="8" t="s">
        <v>72</v>
      </c>
      <c r="B22" s="8" t="s">
        <v>7</v>
      </c>
      <c r="C22" s="7" t="s">
        <v>55</v>
      </c>
      <c r="D22" s="7" t="s">
        <v>6</v>
      </c>
      <c r="E22" s="7" t="s">
        <v>55</v>
      </c>
      <c r="F22" s="7" t="s">
        <v>6</v>
      </c>
      <c r="G22" s="7" t="s">
        <v>55</v>
      </c>
      <c r="H22" s="7" t="s">
        <v>6</v>
      </c>
      <c r="I22" s="7" t="s">
        <v>55</v>
      </c>
      <c r="J22" s="7" t="s">
        <v>6</v>
      </c>
      <c r="K22" s="7" t="s">
        <v>55</v>
      </c>
      <c r="L22" s="7" t="s">
        <v>6</v>
      </c>
      <c r="M22" s="7" t="s">
        <v>55</v>
      </c>
      <c r="N22" s="7" t="s">
        <v>6</v>
      </c>
      <c r="O22" s="7" t="s">
        <v>55</v>
      </c>
      <c r="P22" s="7" t="s">
        <v>6</v>
      </c>
      <c r="Q22" s="7" t="s">
        <v>55</v>
      </c>
      <c r="R22" s="7" t="s">
        <v>6</v>
      </c>
      <c r="S22" s="7" t="s">
        <v>55</v>
      </c>
      <c r="T22" s="7" t="s">
        <v>6</v>
      </c>
      <c r="U22" s="7" t="s">
        <v>55</v>
      </c>
      <c r="V22" s="7" t="s">
        <v>6</v>
      </c>
      <c r="W22" s="7" t="s">
        <v>55</v>
      </c>
      <c r="X22" s="7" t="s">
        <v>6</v>
      </c>
      <c r="Y22" s="7" t="s">
        <v>55</v>
      </c>
      <c r="Z22" s="7" t="s">
        <v>6</v>
      </c>
      <c r="AA22" s="7" t="s">
        <v>55</v>
      </c>
      <c r="AB22" s="7" t="s">
        <v>6</v>
      </c>
      <c r="AC22" s="7" t="s">
        <v>55</v>
      </c>
      <c r="AD22" s="7" t="s">
        <v>6</v>
      </c>
      <c r="AE22" s="7" t="s">
        <v>55</v>
      </c>
      <c r="AF22" s="7" t="s">
        <v>6</v>
      </c>
      <c r="AG22" s="7" t="s">
        <v>55</v>
      </c>
      <c r="AH22" s="7" t="s">
        <v>6</v>
      </c>
      <c r="AI22" s="7" t="s">
        <v>55</v>
      </c>
      <c r="AJ22" s="7" t="s">
        <v>6</v>
      </c>
      <c r="AK22" s="7" t="s">
        <v>55</v>
      </c>
      <c r="AL22" s="7" t="s">
        <v>6</v>
      </c>
      <c r="AM22" s="7" t="s">
        <v>55</v>
      </c>
      <c r="AN22" s="7" t="s">
        <v>6</v>
      </c>
      <c r="AO22" s="7" t="s">
        <v>55</v>
      </c>
      <c r="AP22" s="7" t="s">
        <v>6</v>
      </c>
      <c r="AQ22" s="13">
        <v>10103</v>
      </c>
      <c r="AR22" s="7" t="s">
        <v>6</v>
      </c>
      <c r="AS22" s="12">
        <v>9880.9</v>
      </c>
      <c r="AT22" s="7" t="s">
        <v>6</v>
      </c>
      <c r="AU22" s="12">
        <v>10333.6</v>
      </c>
      <c r="AV22" s="7" t="s">
        <v>6</v>
      </c>
      <c r="AW22" s="12">
        <v>10862.1</v>
      </c>
      <c r="AX22" s="7" t="s">
        <v>6</v>
      </c>
      <c r="AY22" s="12">
        <v>10915.7</v>
      </c>
      <c r="AZ22" s="7" t="s">
        <v>6</v>
      </c>
      <c r="BA22" s="12">
        <v>10261.700000000001</v>
      </c>
      <c r="BB22" s="7" t="s">
        <v>6</v>
      </c>
      <c r="BC22" s="12">
        <v>11068.4</v>
      </c>
      <c r="BD22" s="7" t="s">
        <v>6</v>
      </c>
      <c r="BE22" s="13">
        <v>11209</v>
      </c>
      <c r="BF22" s="7" t="s">
        <v>6</v>
      </c>
      <c r="BG22" s="12">
        <v>10220.1</v>
      </c>
      <c r="BH22" s="7" t="s">
        <v>6</v>
      </c>
      <c r="BI22" s="13">
        <v>10375</v>
      </c>
      <c r="BJ22" s="7" t="s">
        <v>6</v>
      </c>
      <c r="BK22" s="12">
        <v>10661.3</v>
      </c>
      <c r="BL22" s="7" t="s">
        <v>6</v>
      </c>
      <c r="BM22" s="12">
        <v>11934.4</v>
      </c>
      <c r="BN22" s="7" t="s">
        <v>6</v>
      </c>
      <c r="BO22" s="12">
        <v>14183.5</v>
      </c>
      <c r="BP22" s="7" t="s">
        <v>6</v>
      </c>
      <c r="BQ22" s="12">
        <v>13113.9</v>
      </c>
      <c r="BR22" s="7" t="s">
        <v>6</v>
      </c>
      <c r="BS22" s="12">
        <v>11301.6</v>
      </c>
      <c r="BT22" s="7" t="s">
        <v>6</v>
      </c>
      <c r="BU22" s="12">
        <v>11935.3</v>
      </c>
      <c r="BV22" s="7" t="s">
        <v>6</v>
      </c>
      <c r="BW22" s="13">
        <v>14203</v>
      </c>
      <c r="BX22" s="7" t="s">
        <v>6</v>
      </c>
      <c r="BY22" s="12">
        <v>14233.3</v>
      </c>
      <c r="BZ22" s="7" t="s">
        <v>6</v>
      </c>
      <c r="CA22" s="12">
        <v>15015.4</v>
      </c>
      <c r="CB22" s="7" t="s">
        <v>6</v>
      </c>
      <c r="CC22" s="13">
        <v>16591</v>
      </c>
      <c r="CD22" s="7" t="s">
        <v>6</v>
      </c>
      <c r="CE22" s="12">
        <v>17233.599999999999</v>
      </c>
      <c r="CF22" s="7" t="s">
        <v>6</v>
      </c>
      <c r="CG22" s="13">
        <v>17172</v>
      </c>
      <c r="CH22" s="7" t="s">
        <v>6</v>
      </c>
      <c r="CI22" s="12">
        <v>17344.2</v>
      </c>
      <c r="CJ22" s="7" t="s">
        <v>6</v>
      </c>
      <c r="CK22" s="12">
        <v>18482.400000000001</v>
      </c>
      <c r="CL22" s="7" t="s">
        <v>6</v>
      </c>
      <c r="CM22" s="12">
        <v>16460.2</v>
      </c>
      <c r="CN22" s="7" t="s">
        <v>6</v>
      </c>
      <c r="CO22" s="12">
        <v>14714.2</v>
      </c>
      <c r="CP22" s="7" t="s">
        <v>6</v>
      </c>
      <c r="CQ22" s="12">
        <v>16457.099999999999</v>
      </c>
      <c r="CR22" s="7" t="s">
        <v>6</v>
      </c>
      <c r="CS22" s="7" t="s">
        <v>55</v>
      </c>
      <c r="CT22" s="7" t="s">
        <v>6</v>
      </c>
      <c r="CU22" s="7" t="s">
        <v>55</v>
      </c>
      <c r="CV22" s="7" t="s">
        <v>6</v>
      </c>
    </row>
    <row r="23" spans="1:100" ht="15" x14ac:dyDescent="0.2">
      <c r="A23" s="8" t="s">
        <v>71</v>
      </c>
      <c r="B23" s="8" t="s">
        <v>10</v>
      </c>
      <c r="C23" s="9" t="s">
        <v>55</v>
      </c>
      <c r="D23" s="9" t="s">
        <v>6</v>
      </c>
      <c r="E23" s="9" t="s">
        <v>55</v>
      </c>
      <c r="F23" s="9" t="s">
        <v>6</v>
      </c>
      <c r="G23" s="9" t="s">
        <v>55</v>
      </c>
      <c r="H23" s="9" t="s">
        <v>6</v>
      </c>
      <c r="I23" s="9" t="s">
        <v>55</v>
      </c>
      <c r="J23" s="9" t="s">
        <v>6</v>
      </c>
      <c r="K23" s="9" t="s">
        <v>55</v>
      </c>
      <c r="L23" s="9" t="s">
        <v>6</v>
      </c>
      <c r="M23" s="9" t="s">
        <v>55</v>
      </c>
      <c r="N23" s="9" t="s">
        <v>6</v>
      </c>
      <c r="O23" s="9" t="s">
        <v>55</v>
      </c>
      <c r="P23" s="9" t="s">
        <v>6</v>
      </c>
      <c r="Q23" s="9" t="s">
        <v>55</v>
      </c>
      <c r="R23" s="9" t="s">
        <v>6</v>
      </c>
      <c r="S23" s="9" t="s">
        <v>55</v>
      </c>
      <c r="T23" s="9" t="s">
        <v>6</v>
      </c>
      <c r="U23" s="9" t="s">
        <v>55</v>
      </c>
      <c r="V23" s="9" t="s">
        <v>6</v>
      </c>
      <c r="W23" s="9" t="s">
        <v>55</v>
      </c>
      <c r="X23" s="9" t="s">
        <v>6</v>
      </c>
      <c r="Y23" s="9" t="s">
        <v>55</v>
      </c>
      <c r="Z23" s="9" t="s">
        <v>6</v>
      </c>
      <c r="AA23" s="9" t="s">
        <v>55</v>
      </c>
      <c r="AB23" s="9" t="s">
        <v>6</v>
      </c>
      <c r="AC23" s="9" t="s">
        <v>55</v>
      </c>
      <c r="AD23" s="9" t="s">
        <v>6</v>
      </c>
      <c r="AE23" s="9" t="s">
        <v>55</v>
      </c>
      <c r="AF23" s="9" t="s">
        <v>6</v>
      </c>
      <c r="AG23" s="9" t="s">
        <v>55</v>
      </c>
      <c r="AH23" s="9" t="s">
        <v>6</v>
      </c>
      <c r="AI23" s="9" t="s">
        <v>55</v>
      </c>
      <c r="AJ23" s="9" t="s">
        <v>6</v>
      </c>
      <c r="AK23" s="9" t="s">
        <v>55</v>
      </c>
      <c r="AL23" s="9" t="s">
        <v>6</v>
      </c>
      <c r="AM23" s="9" t="s">
        <v>55</v>
      </c>
      <c r="AN23" s="9" t="s">
        <v>6</v>
      </c>
      <c r="AO23" s="9" t="s">
        <v>55</v>
      </c>
      <c r="AP23" s="9" t="s">
        <v>6</v>
      </c>
      <c r="AQ23" s="10">
        <v>5201223.5999999996</v>
      </c>
      <c r="AR23" s="9" t="s">
        <v>6</v>
      </c>
      <c r="AS23" s="10">
        <v>5417030.5</v>
      </c>
      <c r="AT23" s="9" t="s">
        <v>6</v>
      </c>
      <c r="AU23" s="10">
        <v>5541404.9000000004</v>
      </c>
      <c r="AV23" s="9" t="s">
        <v>6</v>
      </c>
      <c r="AW23" s="10">
        <v>5757911.5999999996</v>
      </c>
      <c r="AX23" s="9" t="s">
        <v>6</v>
      </c>
      <c r="AY23" s="10">
        <v>6000371.7000000002</v>
      </c>
      <c r="AZ23" s="9" t="s">
        <v>6</v>
      </c>
      <c r="BA23" s="10">
        <v>6325478.2999999998</v>
      </c>
      <c r="BB23" s="9" t="s">
        <v>6</v>
      </c>
      <c r="BC23" s="10">
        <v>6640578.4000000004</v>
      </c>
      <c r="BD23" s="9" t="s">
        <v>6</v>
      </c>
      <c r="BE23" s="10">
        <v>6870157.0999999996</v>
      </c>
      <c r="BF23" s="9" t="s">
        <v>6</v>
      </c>
      <c r="BG23" s="11">
        <v>7068343</v>
      </c>
      <c r="BH23" s="9" t="s">
        <v>6</v>
      </c>
      <c r="BI23" s="10">
        <v>7365667.7000000002</v>
      </c>
      <c r="BJ23" s="9" t="s">
        <v>6</v>
      </c>
      <c r="BK23" s="10">
        <v>7613302.2000000002</v>
      </c>
      <c r="BL23" s="9" t="s">
        <v>6</v>
      </c>
      <c r="BM23" s="10">
        <v>7996735.7000000002</v>
      </c>
      <c r="BN23" s="9" t="s">
        <v>6</v>
      </c>
      <c r="BO23" s="10">
        <v>8446829.5999999996</v>
      </c>
      <c r="BP23" s="9" t="s">
        <v>6</v>
      </c>
      <c r="BQ23" s="10">
        <v>8699378.9000000004</v>
      </c>
      <c r="BR23" s="9" t="s">
        <v>6</v>
      </c>
      <c r="BS23" s="11">
        <v>8413834</v>
      </c>
      <c r="BT23" s="9" t="s">
        <v>6</v>
      </c>
      <c r="BU23" s="10">
        <v>8619457.4000000004</v>
      </c>
      <c r="BV23" s="9" t="s">
        <v>6</v>
      </c>
      <c r="BW23" s="10">
        <v>8846736.5999999996</v>
      </c>
      <c r="BX23" s="9" t="s">
        <v>6</v>
      </c>
      <c r="BY23" s="10">
        <v>8880395.5999999996</v>
      </c>
      <c r="BZ23" s="9" t="s">
        <v>6</v>
      </c>
      <c r="CA23" s="10">
        <v>8967473.8000000007</v>
      </c>
      <c r="CB23" s="9" t="s">
        <v>6</v>
      </c>
      <c r="CC23" s="10">
        <v>9171207.0999999996</v>
      </c>
      <c r="CD23" s="9" t="s">
        <v>6</v>
      </c>
      <c r="CE23" s="10">
        <v>9487985.4000000004</v>
      </c>
      <c r="CF23" s="9" t="s">
        <v>6</v>
      </c>
      <c r="CG23" s="10">
        <v>9743325.5999999996</v>
      </c>
      <c r="CH23" s="9" t="s">
        <v>6</v>
      </c>
      <c r="CI23" s="10">
        <v>10105551.199999999</v>
      </c>
      <c r="CJ23" s="9" t="s">
        <v>6</v>
      </c>
      <c r="CK23" s="10">
        <v>10438860.300000001</v>
      </c>
      <c r="CL23" s="9" t="s">
        <v>6</v>
      </c>
      <c r="CM23" s="10">
        <v>10790365.699999999</v>
      </c>
      <c r="CN23" s="9" t="s">
        <v>6</v>
      </c>
      <c r="CO23" s="10">
        <v>10378660.300000001</v>
      </c>
      <c r="CP23" s="9" t="s">
        <v>6</v>
      </c>
      <c r="CQ23" s="10">
        <v>11191949.699999999</v>
      </c>
      <c r="CR23" s="9" t="s">
        <v>6</v>
      </c>
      <c r="CS23" s="10">
        <v>12152734.9</v>
      </c>
      <c r="CT23" s="9" t="s">
        <v>6</v>
      </c>
      <c r="CU23" s="9" t="s">
        <v>55</v>
      </c>
      <c r="CV23" s="9" t="s">
        <v>6</v>
      </c>
    </row>
    <row r="24" spans="1:100" ht="15" x14ac:dyDescent="0.2">
      <c r="A24" s="8" t="s">
        <v>71</v>
      </c>
      <c r="B24" s="8" t="s">
        <v>9</v>
      </c>
      <c r="C24" s="7" t="s">
        <v>55</v>
      </c>
      <c r="D24" s="7" t="s">
        <v>6</v>
      </c>
      <c r="E24" s="7" t="s">
        <v>55</v>
      </c>
      <c r="F24" s="7" t="s">
        <v>6</v>
      </c>
      <c r="G24" s="7" t="s">
        <v>55</v>
      </c>
      <c r="H24" s="7" t="s">
        <v>6</v>
      </c>
      <c r="I24" s="7" t="s">
        <v>55</v>
      </c>
      <c r="J24" s="7" t="s">
        <v>6</v>
      </c>
      <c r="K24" s="7" t="s">
        <v>55</v>
      </c>
      <c r="L24" s="7" t="s">
        <v>6</v>
      </c>
      <c r="M24" s="7" t="s">
        <v>55</v>
      </c>
      <c r="N24" s="7" t="s">
        <v>6</v>
      </c>
      <c r="O24" s="7" t="s">
        <v>55</v>
      </c>
      <c r="P24" s="7" t="s">
        <v>6</v>
      </c>
      <c r="Q24" s="7" t="s">
        <v>55</v>
      </c>
      <c r="R24" s="7" t="s">
        <v>6</v>
      </c>
      <c r="S24" s="7" t="s">
        <v>55</v>
      </c>
      <c r="T24" s="7" t="s">
        <v>6</v>
      </c>
      <c r="U24" s="7" t="s">
        <v>55</v>
      </c>
      <c r="V24" s="7" t="s">
        <v>6</v>
      </c>
      <c r="W24" s="7" t="s">
        <v>55</v>
      </c>
      <c r="X24" s="7" t="s">
        <v>6</v>
      </c>
      <c r="Y24" s="7" t="s">
        <v>55</v>
      </c>
      <c r="Z24" s="7" t="s">
        <v>6</v>
      </c>
      <c r="AA24" s="7" t="s">
        <v>55</v>
      </c>
      <c r="AB24" s="7" t="s">
        <v>6</v>
      </c>
      <c r="AC24" s="7" t="s">
        <v>55</v>
      </c>
      <c r="AD24" s="7" t="s">
        <v>6</v>
      </c>
      <c r="AE24" s="7" t="s">
        <v>55</v>
      </c>
      <c r="AF24" s="7" t="s">
        <v>6</v>
      </c>
      <c r="AG24" s="7" t="s">
        <v>55</v>
      </c>
      <c r="AH24" s="7" t="s">
        <v>6</v>
      </c>
      <c r="AI24" s="7" t="s">
        <v>55</v>
      </c>
      <c r="AJ24" s="7" t="s">
        <v>6</v>
      </c>
      <c r="AK24" s="7" t="s">
        <v>55</v>
      </c>
      <c r="AL24" s="7" t="s">
        <v>6</v>
      </c>
      <c r="AM24" s="7" t="s">
        <v>55</v>
      </c>
      <c r="AN24" s="7" t="s">
        <v>6</v>
      </c>
      <c r="AO24" s="7" t="s">
        <v>55</v>
      </c>
      <c r="AP24" s="7" t="s">
        <v>6</v>
      </c>
      <c r="AQ24" s="12">
        <v>119286.7</v>
      </c>
      <c r="AR24" s="7" t="s">
        <v>6</v>
      </c>
      <c r="AS24" s="12">
        <v>127508.6</v>
      </c>
      <c r="AT24" s="7" t="s">
        <v>6</v>
      </c>
      <c r="AU24" s="12">
        <v>128224.7</v>
      </c>
      <c r="AV24" s="7" t="s">
        <v>6</v>
      </c>
      <c r="AW24" s="12">
        <v>127596.2</v>
      </c>
      <c r="AX24" s="7" t="s">
        <v>6</v>
      </c>
      <c r="AY24" s="12">
        <v>126789.8</v>
      </c>
      <c r="AZ24" s="7" t="s">
        <v>6</v>
      </c>
      <c r="BA24" s="12">
        <v>131536.6</v>
      </c>
      <c r="BB24" s="7" t="s">
        <v>6</v>
      </c>
      <c r="BC24" s="12">
        <v>137149.5</v>
      </c>
      <c r="BD24" s="7" t="s">
        <v>6</v>
      </c>
      <c r="BE24" s="12">
        <v>132460.1</v>
      </c>
      <c r="BF24" s="7" t="s">
        <v>6</v>
      </c>
      <c r="BG24" s="12">
        <v>132575.20000000001</v>
      </c>
      <c r="BH24" s="7" t="s">
        <v>6</v>
      </c>
      <c r="BI24" s="12">
        <v>136850.1</v>
      </c>
      <c r="BJ24" s="7" t="s">
        <v>6</v>
      </c>
      <c r="BK24" s="12">
        <v>124375.7</v>
      </c>
      <c r="BL24" s="7" t="s">
        <v>6</v>
      </c>
      <c r="BM24" s="12">
        <v>121003.5</v>
      </c>
      <c r="BN24" s="7" t="s">
        <v>6</v>
      </c>
      <c r="BO24" s="12">
        <v>129431.8</v>
      </c>
      <c r="BP24" s="7" t="s">
        <v>6</v>
      </c>
      <c r="BQ24" s="12">
        <v>129744.2</v>
      </c>
      <c r="BR24" s="7" t="s">
        <v>6</v>
      </c>
      <c r="BS24" s="12">
        <v>114844.5</v>
      </c>
      <c r="BT24" s="7" t="s">
        <v>6</v>
      </c>
      <c r="BU24" s="12">
        <v>129600.4</v>
      </c>
      <c r="BV24" s="7" t="s">
        <v>6</v>
      </c>
      <c r="BW24" s="12">
        <v>134657.79999999999</v>
      </c>
      <c r="BX24" s="7" t="s">
        <v>6</v>
      </c>
      <c r="BY24" s="12">
        <v>135478.1</v>
      </c>
      <c r="BZ24" s="7" t="s">
        <v>6</v>
      </c>
      <c r="CA24" s="12">
        <v>140245.20000000001</v>
      </c>
      <c r="CB24" s="7" t="s">
        <v>6</v>
      </c>
      <c r="CC24" s="12">
        <v>139569.29999999999</v>
      </c>
      <c r="CD24" s="7" t="s">
        <v>6</v>
      </c>
      <c r="CE24" s="13">
        <v>140686</v>
      </c>
      <c r="CF24" s="7" t="s">
        <v>6</v>
      </c>
      <c r="CG24" s="12">
        <v>139222.79999999999</v>
      </c>
      <c r="CH24" s="7" t="s">
        <v>6</v>
      </c>
      <c r="CI24" s="12">
        <v>155273.70000000001</v>
      </c>
      <c r="CJ24" s="7" t="s">
        <v>6</v>
      </c>
      <c r="CK24" s="12">
        <v>152959.4</v>
      </c>
      <c r="CL24" s="7" t="s">
        <v>6</v>
      </c>
      <c r="CM24" s="12">
        <v>157057.60000000001</v>
      </c>
      <c r="CN24" s="7" t="s">
        <v>6</v>
      </c>
      <c r="CO24" s="12">
        <v>155613.20000000001</v>
      </c>
      <c r="CP24" s="7" t="s">
        <v>6</v>
      </c>
      <c r="CQ24" s="12">
        <v>164503.29999999999</v>
      </c>
      <c r="CR24" s="7" t="s">
        <v>6</v>
      </c>
      <c r="CS24" s="7" t="s">
        <v>55</v>
      </c>
      <c r="CT24" s="7" t="s">
        <v>6</v>
      </c>
      <c r="CU24" s="7" t="s">
        <v>55</v>
      </c>
      <c r="CV24" s="7" t="s">
        <v>6</v>
      </c>
    </row>
    <row r="25" spans="1:100" ht="15" x14ac:dyDescent="0.2">
      <c r="A25" s="8" t="s">
        <v>71</v>
      </c>
      <c r="B25" s="8" t="s">
        <v>7</v>
      </c>
      <c r="C25" s="9" t="s">
        <v>55</v>
      </c>
      <c r="D25" s="9" t="s">
        <v>6</v>
      </c>
      <c r="E25" s="9" t="s">
        <v>55</v>
      </c>
      <c r="F25" s="9" t="s">
        <v>6</v>
      </c>
      <c r="G25" s="9" t="s">
        <v>55</v>
      </c>
      <c r="H25" s="9" t="s">
        <v>6</v>
      </c>
      <c r="I25" s="9" t="s">
        <v>55</v>
      </c>
      <c r="J25" s="9" t="s">
        <v>6</v>
      </c>
      <c r="K25" s="9" t="s">
        <v>55</v>
      </c>
      <c r="L25" s="9" t="s">
        <v>6</v>
      </c>
      <c r="M25" s="9" t="s">
        <v>55</v>
      </c>
      <c r="N25" s="9" t="s">
        <v>6</v>
      </c>
      <c r="O25" s="9" t="s">
        <v>55</v>
      </c>
      <c r="P25" s="9" t="s">
        <v>6</v>
      </c>
      <c r="Q25" s="9" t="s">
        <v>55</v>
      </c>
      <c r="R25" s="9" t="s">
        <v>6</v>
      </c>
      <c r="S25" s="9" t="s">
        <v>55</v>
      </c>
      <c r="T25" s="9" t="s">
        <v>6</v>
      </c>
      <c r="U25" s="9" t="s">
        <v>55</v>
      </c>
      <c r="V25" s="9" t="s">
        <v>6</v>
      </c>
      <c r="W25" s="9" t="s">
        <v>55</v>
      </c>
      <c r="X25" s="9" t="s">
        <v>6</v>
      </c>
      <c r="Y25" s="9" t="s">
        <v>55</v>
      </c>
      <c r="Z25" s="9" t="s">
        <v>6</v>
      </c>
      <c r="AA25" s="9" t="s">
        <v>55</v>
      </c>
      <c r="AB25" s="9" t="s">
        <v>6</v>
      </c>
      <c r="AC25" s="9" t="s">
        <v>55</v>
      </c>
      <c r="AD25" s="9" t="s">
        <v>6</v>
      </c>
      <c r="AE25" s="9" t="s">
        <v>55</v>
      </c>
      <c r="AF25" s="9" t="s">
        <v>6</v>
      </c>
      <c r="AG25" s="9" t="s">
        <v>55</v>
      </c>
      <c r="AH25" s="9" t="s">
        <v>6</v>
      </c>
      <c r="AI25" s="9" t="s">
        <v>55</v>
      </c>
      <c r="AJ25" s="9" t="s">
        <v>6</v>
      </c>
      <c r="AK25" s="9" t="s">
        <v>55</v>
      </c>
      <c r="AL25" s="9" t="s">
        <v>6</v>
      </c>
      <c r="AM25" s="9" t="s">
        <v>55</v>
      </c>
      <c r="AN25" s="9" t="s">
        <v>6</v>
      </c>
      <c r="AO25" s="9" t="s">
        <v>55</v>
      </c>
      <c r="AP25" s="9" t="s">
        <v>6</v>
      </c>
      <c r="AQ25" s="10">
        <v>10723.9</v>
      </c>
      <c r="AR25" s="9" t="s">
        <v>6</v>
      </c>
      <c r="AS25" s="10">
        <v>10458.5</v>
      </c>
      <c r="AT25" s="9" t="s">
        <v>6</v>
      </c>
      <c r="AU25" s="10">
        <v>10951.6</v>
      </c>
      <c r="AV25" s="9" t="s">
        <v>6</v>
      </c>
      <c r="AW25" s="10">
        <v>11540.4</v>
      </c>
      <c r="AX25" s="9" t="s">
        <v>6</v>
      </c>
      <c r="AY25" s="10">
        <v>11607.2</v>
      </c>
      <c r="AZ25" s="9" t="s">
        <v>6</v>
      </c>
      <c r="BA25" s="10">
        <v>11011.6</v>
      </c>
      <c r="BB25" s="9" t="s">
        <v>6</v>
      </c>
      <c r="BC25" s="11">
        <v>11764</v>
      </c>
      <c r="BD25" s="9" t="s">
        <v>6</v>
      </c>
      <c r="BE25" s="10">
        <v>12025.3</v>
      </c>
      <c r="BF25" s="9" t="s">
        <v>6</v>
      </c>
      <c r="BG25" s="10">
        <v>11038.4</v>
      </c>
      <c r="BH25" s="9" t="s">
        <v>6</v>
      </c>
      <c r="BI25" s="11">
        <v>11282</v>
      </c>
      <c r="BJ25" s="9" t="s">
        <v>6</v>
      </c>
      <c r="BK25" s="10">
        <v>11605.5</v>
      </c>
      <c r="BL25" s="9" t="s">
        <v>6</v>
      </c>
      <c r="BM25" s="10">
        <v>13056.4</v>
      </c>
      <c r="BN25" s="9" t="s">
        <v>6</v>
      </c>
      <c r="BO25" s="10">
        <v>15527.4</v>
      </c>
      <c r="BP25" s="9" t="s">
        <v>6</v>
      </c>
      <c r="BQ25" s="10">
        <v>14567.3</v>
      </c>
      <c r="BR25" s="9" t="s">
        <v>6</v>
      </c>
      <c r="BS25" s="10">
        <v>12022.4</v>
      </c>
      <c r="BT25" s="9" t="s">
        <v>6</v>
      </c>
      <c r="BU25" s="10">
        <v>12861.5</v>
      </c>
      <c r="BV25" s="9" t="s">
        <v>6</v>
      </c>
      <c r="BW25" s="11">
        <v>14935</v>
      </c>
      <c r="BX25" s="9" t="s">
        <v>6</v>
      </c>
      <c r="BY25" s="10">
        <v>14929.9</v>
      </c>
      <c r="BZ25" s="9" t="s">
        <v>6</v>
      </c>
      <c r="CA25" s="10">
        <v>15793.4</v>
      </c>
      <c r="CB25" s="9" t="s">
        <v>6</v>
      </c>
      <c r="CC25" s="10">
        <v>17022.599999999999</v>
      </c>
      <c r="CD25" s="9" t="s">
        <v>6</v>
      </c>
      <c r="CE25" s="10">
        <v>17456.900000000001</v>
      </c>
      <c r="CF25" s="9" t="s">
        <v>6</v>
      </c>
      <c r="CG25" s="10">
        <v>17391.599999999999</v>
      </c>
      <c r="CH25" s="9" t="s">
        <v>6</v>
      </c>
      <c r="CI25" s="10">
        <v>17558.8</v>
      </c>
      <c r="CJ25" s="9" t="s">
        <v>6</v>
      </c>
      <c r="CK25" s="11">
        <v>18707</v>
      </c>
      <c r="CL25" s="9" t="s">
        <v>6</v>
      </c>
      <c r="CM25" s="10">
        <v>16680.7</v>
      </c>
      <c r="CN25" s="9" t="s">
        <v>6</v>
      </c>
      <c r="CO25" s="11">
        <v>14923</v>
      </c>
      <c r="CP25" s="9" t="s">
        <v>6</v>
      </c>
      <c r="CQ25" s="10">
        <v>16680.599999999999</v>
      </c>
      <c r="CR25" s="9" t="s">
        <v>6</v>
      </c>
      <c r="CS25" s="9" t="s">
        <v>55</v>
      </c>
      <c r="CT25" s="9" t="s">
        <v>6</v>
      </c>
      <c r="CU25" s="9" t="s">
        <v>55</v>
      </c>
      <c r="CV25" s="9" t="s">
        <v>6</v>
      </c>
    </row>
    <row r="26" spans="1:100" ht="15" x14ac:dyDescent="0.2">
      <c r="A26" s="8" t="s">
        <v>70</v>
      </c>
      <c r="B26" s="8" t="s">
        <v>10</v>
      </c>
      <c r="C26" s="7" t="s">
        <v>55</v>
      </c>
      <c r="D26" s="7" t="s">
        <v>6</v>
      </c>
      <c r="E26" s="7" t="s">
        <v>55</v>
      </c>
      <c r="F26" s="7" t="s">
        <v>6</v>
      </c>
      <c r="G26" s="7" t="s">
        <v>55</v>
      </c>
      <c r="H26" s="7" t="s">
        <v>6</v>
      </c>
      <c r="I26" s="7" t="s">
        <v>55</v>
      </c>
      <c r="J26" s="7" t="s">
        <v>6</v>
      </c>
      <c r="K26" s="7" t="s">
        <v>55</v>
      </c>
      <c r="L26" s="7" t="s">
        <v>6</v>
      </c>
      <c r="M26" s="7" t="s">
        <v>55</v>
      </c>
      <c r="N26" s="7" t="s">
        <v>6</v>
      </c>
      <c r="O26" s="7" t="s">
        <v>55</v>
      </c>
      <c r="P26" s="7" t="s">
        <v>6</v>
      </c>
      <c r="Q26" s="7" t="s">
        <v>55</v>
      </c>
      <c r="R26" s="7" t="s">
        <v>6</v>
      </c>
      <c r="S26" s="7" t="s">
        <v>55</v>
      </c>
      <c r="T26" s="7" t="s">
        <v>6</v>
      </c>
      <c r="U26" s="7" t="s">
        <v>55</v>
      </c>
      <c r="V26" s="7" t="s">
        <v>6</v>
      </c>
      <c r="W26" s="7" t="s">
        <v>55</v>
      </c>
      <c r="X26" s="7" t="s">
        <v>6</v>
      </c>
      <c r="Y26" s="7" t="s">
        <v>55</v>
      </c>
      <c r="Z26" s="7" t="s">
        <v>6</v>
      </c>
      <c r="AA26" s="7" t="s">
        <v>55</v>
      </c>
      <c r="AB26" s="7" t="s">
        <v>6</v>
      </c>
      <c r="AC26" s="7" t="s">
        <v>55</v>
      </c>
      <c r="AD26" s="7" t="s">
        <v>6</v>
      </c>
      <c r="AE26" s="7" t="s">
        <v>55</v>
      </c>
      <c r="AF26" s="7" t="s">
        <v>6</v>
      </c>
      <c r="AG26" s="7" t="s">
        <v>55</v>
      </c>
      <c r="AH26" s="7" t="s">
        <v>6</v>
      </c>
      <c r="AI26" s="7" t="s">
        <v>55</v>
      </c>
      <c r="AJ26" s="7" t="s">
        <v>6</v>
      </c>
      <c r="AK26" s="7" t="s">
        <v>55</v>
      </c>
      <c r="AL26" s="7" t="s">
        <v>6</v>
      </c>
      <c r="AM26" s="7" t="s">
        <v>55</v>
      </c>
      <c r="AN26" s="7" t="s">
        <v>6</v>
      </c>
      <c r="AO26" s="7" t="s">
        <v>55</v>
      </c>
      <c r="AP26" s="7" t="s">
        <v>6</v>
      </c>
      <c r="AQ26" s="12">
        <v>5186747.5</v>
      </c>
      <c r="AR26" s="7" t="s">
        <v>6</v>
      </c>
      <c r="AS26" s="13">
        <v>5400987</v>
      </c>
      <c r="AT26" s="7" t="s">
        <v>6</v>
      </c>
      <c r="AU26" s="12">
        <v>5523525.4000000004</v>
      </c>
      <c r="AV26" s="7" t="s">
        <v>6</v>
      </c>
      <c r="AW26" s="12">
        <v>5738952.9000000004</v>
      </c>
      <c r="AX26" s="7" t="s">
        <v>6</v>
      </c>
      <c r="AY26" s="12">
        <v>5981913.2999999998</v>
      </c>
      <c r="AZ26" s="7" t="s">
        <v>6</v>
      </c>
      <c r="BA26" s="12">
        <v>6305931.7999999998</v>
      </c>
      <c r="BB26" s="7" t="s">
        <v>6</v>
      </c>
      <c r="BC26" s="12">
        <v>6619041.7000000002</v>
      </c>
      <c r="BD26" s="7" t="s">
        <v>6</v>
      </c>
      <c r="BE26" s="12">
        <v>6846315.7999999998</v>
      </c>
      <c r="BF26" s="7" t="s">
        <v>6</v>
      </c>
      <c r="BG26" s="12">
        <v>7042418.5</v>
      </c>
      <c r="BH26" s="7" t="s">
        <v>6</v>
      </c>
      <c r="BI26" s="12">
        <v>7337192.2999999998</v>
      </c>
      <c r="BJ26" s="7" t="s">
        <v>6</v>
      </c>
      <c r="BK26" s="12">
        <v>7582249.0999999996</v>
      </c>
      <c r="BL26" s="7" t="s">
        <v>6</v>
      </c>
      <c r="BM26" s="12">
        <v>7962597.5999999996</v>
      </c>
      <c r="BN26" s="7" t="s">
        <v>6</v>
      </c>
      <c r="BO26" s="12">
        <v>8409315.8000000007</v>
      </c>
      <c r="BP26" s="7" t="s">
        <v>6</v>
      </c>
      <c r="BQ26" s="12">
        <v>8658345.5999999996</v>
      </c>
      <c r="BR26" s="7" t="s">
        <v>6</v>
      </c>
      <c r="BS26" s="12">
        <v>8374821.7000000002</v>
      </c>
      <c r="BT26" s="7" t="s">
        <v>6</v>
      </c>
      <c r="BU26" s="13">
        <v>8580549</v>
      </c>
      <c r="BV26" s="7" t="s">
        <v>6</v>
      </c>
      <c r="BW26" s="12">
        <v>8807778.5</v>
      </c>
      <c r="BX26" s="7" t="s">
        <v>6</v>
      </c>
      <c r="BY26" s="12">
        <v>8842748.8000000007</v>
      </c>
      <c r="BZ26" s="7" t="s">
        <v>6</v>
      </c>
      <c r="CA26" s="12">
        <v>8930337.8000000007</v>
      </c>
      <c r="CB26" s="7" t="s">
        <v>6</v>
      </c>
      <c r="CC26" s="12">
        <v>9134488.9000000004</v>
      </c>
      <c r="CD26" s="7" t="s">
        <v>6</v>
      </c>
      <c r="CE26" s="12">
        <v>9450388.3000000007</v>
      </c>
      <c r="CF26" s="7" t="s">
        <v>6</v>
      </c>
      <c r="CG26" s="12">
        <v>9703987.3000000007</v>
      </c>
      <c r="CH26" s="7" t="s">
        <v>6</v>
      </c>
      <c r="CI26" s="12">
        <v>10064119.199999999</v>
      </c>
      <c r="CJ26" s="7" t="s">
        <v>6</v>
      </c>
      <c r="CK26" s="12">
        <v>10395372.300000001</v>
      </c>
      <c r="CL26" s="7" t="s">
        <v>6</v>
      </c>
      <c r="CM26" s="12">
        <v>10744539.300000001</v>
      </c>
      <c r="CN26" s="7" t="s">
        <v>6</v>
      </c>
      <c r="CO26" s="12">
        <v>10336486.199999999</v>
      </c>
      <c r="CP26" s="7" t="s">
        <v>6</v>
      </c>
      <c r="CQ26" s="12">
        <v>11143612.4</v>
      </c>
      <c r="CR26" s="7" t="s">
        <v>6</v>
      </c>
      <c r="CS26" s="12">
        <v>12095700.6</v>
      </c>
      <c r="CT26" s="7" t="s">
        <v>6</v>
      </c>
      <c r="CU26" s="7" t="s">
        <v>55</v>
      </c>
      <c r="CV26" s="7" t="s">
        <v>6</v>
      </c>
    </row>
    <row r="27" spans="1:100" ht="15" x14ac:dyDescent="0.2">
      <c r="A27" s="8" t="s">
        <v>70</v>
      </c>
      <c r="B27" s="8" t="s">
        <v>9</v>
      </c>
      <c r="C27" s="9" t="s">
        <v>55</v>
      </c>
      <c r="D27" s="9" t="s">
        <v>6</v>
      </c>
      <c r="E27" s="9" t="s">
        <v>55</v>
      </c>
      <c r="F27" s="9" t="s">
        <v>6</v>
      </c>
      <c r="G27" s="9" t="s">
        <v>55</v>
      </c>
      <c r="H27" s="9" t="s">
        <v>6</v>
      </c>
      <c r="I27" s="9" t="s">
        <v>55</v>
      </c>
      <c r="J27" s="9" t="s">
        <v>6</v>
      </c>
      <c r="K27" s="9" t="s">
        <v>55</v>
      </c>
      <c r="L27" s="9" t="s">
        <v>6</v>
      </c>
      <c r="M27" s="9" t="s">
        <v>55</v>
      </c>
      <c r="N27" s="9" t="s">
        <v>6</v>
      </c>
      <c r="O27" s="9" t="s">
        <v>55</v>
      </c>
      <c r="P27" s="9" t="s">
        <v>6</v>
      </c>
      <c r="Q27" s="9" t="s">
        <v>55</v>
      </c>
      <c r="R27" s="9" t="s">
        <v>6</v>
      </c>
      <c r="S27" s="9" t="s">
        <v>55</v>
      </c>
      <c r="T27" s="9" t="s">
        <v>6</v>
      </c>
      <c r="U27" s="9" t="s">
        <v>55</v>
      </c>
      <c r="V27" s="9" t="s">
        <v>6</v>
      </c>
      <c r="W27" s="9" t="s">
        <v>55</v>
      </c>
      <c r="X27" s="9" t="s">
        <v>6</v>
      </c>
      <c r="Y27" s="9" t="s">
        <v>55</v>
      </c>
      <c r="Z27" s="9" t="s">
        <v>6</v>
      </c>
      <c r="AA27" s="9" t="s">
        <v>55</v>
      </c>
      <c r="AB27" s="9" t="s">
        <v>6</v>
      </c>
      <c r="AC27" s="9" t="s">
        <v>55</v>
      </c>
      <c r="AD27" s="9" t="s">
        <v>6</v>
      </c>
      <c r="AE27" s="9" t="s">
        <v>55</v>
      </c>
      <c r="AF27" s="9" t="s">
        <v>6</v>
      </c>
      <c r="AG27" s="9" t="s">
        <v>55</v>
      </c>
      <c r="AH27" s="9" t="s">
        <v>6</v>
      </c>
      <c r="AI27" s="9" t="s">
        <v>55</v>
      </c>
      <c r="AJ27" s="9" t="s">
        <v>6</v>
      </c>
      <c r="AK27" s="9" t="s">
        <v>55</v>
      </c>
      <c r="AL27" s="9" t="s">
        <v>6</v>
      </c>
      <c r="AM27" s="9" t="s">
        <v>55</v>
      </c>
      <c r="AN27" s="9" t="s">
        <v>6</v>
      </c>
      <c r="AO27" s="9" t="s">
        <v>55</v>
      </c>
      <c r="AP27" s="9" t="s">
        <v>6</v>
      </c>
      <c r="AQ27" s="10">
        <v>118430.9</v>
      </c>
      <c r="AR27" s="9" t="s">
        <v>6</v>
      </c>
      <c r="AS27" s="10">
        <v>126563.5</v>
      </c>
      <c r="AT27" s="9" t="s">
        <v>6</v>
      </c>
      <c r="AU27" s="10">
        <v>127243.2</v>
      </c>
      <c r="AV27" s="9" t="s">
        <v>6</v>
      </c>
      <c r="AW27" s="10">
        <v>126521.8</v>
      </c>
      <c r="AX27" s="9" t="s">
        <v>6</v>
      </c>
      <c r="AY27" s="10">
        <v>125750.7</v>
      </c>
      <c r="AZ27" s="9" t="s">
        <v>6</v>
      </c>
      <c r="BA27" s="10">
        <v>130529.3</v>
      </c>
      <c r="BB27" s="9" t="s">
        <v>6</v>
      </c>
      <c r="BC27" s="10">
        <v>136041.1</v>
      </c>
      <c r="BD27" s="9" t="s">
        <v>6</v>
      </c>
      <c r="BE27" s="10">
        <v>131260.4</v>
      </c>
      <c r="BF27" s="9" t="s">
        <v>6</v>
      </c>
      <c r="BG27" s="10">
        <v>131551.4</v>
      </c>
      <c r="BH27" s="9" t="s">
        <v>6</v>
      </c>
      <c r="BI27" s="10">
        <v>135566.1</v>
      </c>
      <c r="BJ27" s="9" t="s">
        <v>6</v>
      </c>
      <c r="BK27" s="11">
        <v>123171</v>
      </c>
      <c r="BL27" s="9" t="s">
        <v>6</v>
      </c>
      <c r="BM27" s="10">
        <v>119625.9</v>
      </c>
      <c r="BN27" s="9" t="s">
        <v>6</v>
      </c>
      <c r="BO27" s="11">
        <v>128054</v>
      </c>
      <c r="BP27" s="9" t="s">
        <v>6</v>
      </c>
      <c r="BQ27" s="10">
        <v>128172.4</v>
      </c>
      <c r="BR27" s="9" t="s">
        <v>6</v>
      </c>
      <c r="BS27" s="10">
        <v>113309.6</v>
      </c>
      <c r="BT27" s="9" t="s">
        <v>6</v>
      </c>
      <c r="BU27" s="10">
        <v>128228.7</v>
      </c>
      <c r="BV27" s="9" t="s">
        <v>6</v>
      </c>
      <c r="BW27" s="10">
        <v>133327.29999999999</v>
      </c>
      <c r="BX27" s="9" t="s">
        <v>6</v>
      </c>
      <c r="BY27" s="10">
        <v>134333.4</v>
      </c>
      <c r="BZ27" s="9" t="s">
        <v>6</v>
      </c>
      <c r="CA27" s="10">
        <v>139044.79999999999</v>
      </c>
      <c r="CB27" s="9" t="s">
        <v>6</v>
      </c>
      <c r="CC27" s="10">
        <v>138609.1</v>
      </c>
      <c r="CD27" s="9" t="s">
        <v>6</v>
      </c>
      <c r="CE27" s="10">
        <v>139672.79999999999</v>
      </c>
      <c r="CF27" s="9" t="s">
        <v>6</v>
      </c>
      <c r="CG27" s="10">
        <v>138104.9</v>
      </c>
      <c r="CH27" s="9" t="s">
        <v>6</v>
      </c>
      <c r="CI27" s="11">
        <v>154172</v>
      </c>
      <c r="CJ27" s="9" t="s">
        <v>6</v>
      </c>
      <c r="CK27" s="10">
        <v>151763.1</v>
      </c>
      <c r="CL27" s="9" t="s">
        <v>6</v>
      </c>
      <c r="CM27" s="10">
        <v>155799.4</v>
      </c>
      <c r="CN27" s="9" t="s">
        <v>6</v>
      </c>
      <c r="CO27" s="10">
        <v>154393.29999999999</v>
      </c>
      <c r="CP27" s="9" t="s">
        <v>6</v>
      </c>
      <c r="CQ27" s="10">
        <v>162923.29999999999</v>
      </c>
      <c r="CR27" s="9" t="s">
        <v>6</v>
      </c>
      <c r="CS27" s="9" t="s">
        <v>55</v>
      </c>
      <c r="CT27" s="9" t="s">
        <v>6</v>
      </c>
      <c r="CU27" s="9" t="s">
        <v>55</v>
      </c>
      <c r="CV27" s="9" t="s">
        <v>6</v>
      </c>
    </row>
    <row r="28" spans="1:100" ht="15" x14ac:dyDescent="0.2">
      <c r="A28" s="8" t="s">
        <v>70</v>
      </c>
      <c r="B28" s="8" t="s">
        <v>7</v>
      </c>
      <c r="C28" s="7" t="s">
        <v>55</v>
      </c>
      <c r="D28" s="7" t="s">
        <v>6</v>
      </c>
      <c r="E28" s="7" t="s">
        <v>55</v>
      </c>
      <c r="F28" s="7" t="s">
        <v>6</v>
      </c>
      <c r="G28" s="7" t="s">
        <v>55</v>
      </c>
      <c r="H28" s="7" t="s">
        <v>6</v>
      </c>
      <c r="I28" s="7" t="s">
        <v>55</v>
      </c>
      <c r="J28" s="7" t="s">
        <v>6</v>
      </c>
      <c r="K28" s="7" t="s">
        <v>55</v>
      </c>
      <c r="L28" s="7" t="s">
        <v>6</v>
      </c>
      <c r="M28" s="7" t="s">
        <v>55</v>
      </c>
      <c r="N28" s="7" t="s">
        <v>6</v>
      </c>
      <c r="O28" s="7" t="s">
        <v>55</v>
      </c>
      <c r="P28" s="7" t="s">
        <v>6</v>
      </c>
      <c r="Q28" s="7" t="s">
        <v>55</v>
      </c>
      <c r="R28" s="7" t="s">
        <v>6</v>
      </c>
      <c r="S28" s="7" t="s">
        <v>55</v>
      </c>
      <c r="T28" s="7" t="s">
        <v>6</v>
      </c>
      <c r="U28" s="7" t="s">
        <v>55</v>
      </c>
      <c r="V28" s="7" t="s">
        <v>6</v>
      </c>
      <c r="W28" s="7" t="s">
        <v>55</v>
      </c>
      <c r="X28" s="7" t="s">
        <v>6</v>
      </c>
      <c r="Y28" s="7" t="s">
        <v>55</v>
      </c>
      <c r="Z28" s="7" t="s">
        <v>6</v>
      </c>
      <c r="AA28" s="7" t="s">
        <v>55</v>
      </c>
      <c r="AB28" s="7" t="s">
        <v>6</v>
      </c>
      <c r="AC28" s="7" t="s">
        <v>55</v>
      </c>
      <c r="AD28" s="7" t="s">
        <v>6</v>
      </c>
      <c r="AE28" s="7" t="s">
        <v>55</v>
      </c>
      <c r="AF28" s="7" t="s">
        <v>6</v>
      </c>
      <c r="AG28" s="7" t="s">
        <v>55</v>
      </c>
      <c r="AH28" s="7" t="s">
        <v>6</v>
      </c>
      <c r="AI28" s="7" t="s">
        <v>55</v>
      </c>
      <c r="AJ28" s="7" t="s">
        <v>6</v>
      </c>
      <c r="AK28" s="7" t="s">
        <v>55</v>
      </c>
      <c r="AL28" s="7" t="s">
        <v>6</v>
      </c>
      <c r="AM28" s="7" t="s">
        <v>55</v>
      </c>
      <c r="AN28" s="7" t="s">
        <v>6</v>
      </c>
      <c r="AO28" s="7" t="s">
        <v>55</v>
      </c>
      <c r="AP28" s="7" t="s">
        <v>6</v>
      </c>
      <c r="AQ28" s="12">
        <v>10626.4</v>
      </c>
      <c r="AR28" s="7" t="s">
        <v>6</v>
      </c>
      <c r="AS28" s="12">
        <v>10358.9</v>
      </c>
      <c r="AT28" s="7" t="s">
        <v>6</v>
      </c>
      <c r="AU28" s="12">
        <v>10852.4</v>
      </c>
      <c r="AV28" s="7" t="s">
        <v>6</v>
      </c>
      <c r="AW28" s="12">
        <v>11435.6</v>
      </c>
      <c r="AX28" s="7" t="s">
        <v>6</v>
      </c>
      <c r="AY28" s="12">
        <v>11486.2</v>
      </c>
      <c r="AZ28" s="7" t="s">
        <v>6</v>
      </c>
      <c r="BA28" s="13">
        <v>10884</v>
      </c>
      <c r="BB28" s="7" t="s">
        <v>6</v>
      </c>
      <c r="BC28" s="12">
        <v>11629.4</v>
      </c>
      <c r="BD28" s="7" t="s">
        <v>6</v>
      </c>
      <c r="BE28" s="12">
        <v>11895.2</v>
      </c>
      <c r="BF28" s="7" t="s">
        <v>6</v>
      </c>
      <c r="BG28" s="12">
        <v>10903.7</v>
      </c>
      <c r="BH28" s="7" t="s">
        <v>6</v>
      </c>
      <c r="BI28" s="12">
        <v>11137.8</v>
      </c>
      <c r="BJ28" s="7" t="s">
        <v>6</v>
      </c>
      <c r="BK28" s="12">
        <v>11459.3</v>
      </c>
      <c r="BL28" s="7" t="s">
        <v>6</v>
      </c>
      <c r="BM28" s="12">
        <v>12894.1</v>
      </c>
      <c r="BN28" s="7" t="s">
        <v>6</v>
      </c>
      <c r="BO28" s="12">
        <v>15346.8</v>
      </c>
      <c r="BP28" s="7" t="s">
        <v>6</v>
      </c>
      <c r="BQ28" s="12">
        <v>14345.5</v>
      </c>
      <c r="BR28" s="7" t="s">
        <v>6</v>
      </c>
      <c r="BS28" s="12">
        <v>11823.9</v>
      </c>
      <c r="BT28" s="7" t="s">
        <v>6</v>
      </c>
      <c r="BU28" s="12">
        <v>12639.9</v>
      </c>
      <c r="BV28" s="7" t="s">
        <v>6</v>
      </c>
      <c r="BW28" s="12">
        <v>14701.3</v>
      </c>
      <c r="BX28" s="7" t="s">
        <v>6</v>
      </c>
      <c r="BY28" s="13">
        <v>14704</v>
      </c>
      <c r="BZ28" s="7" t="s">
        <v>6</v>
      </c>
      <c r="CA28" s="12">
        <v>15562.3</v>
      </c>
      <c r="CB28" s="7" t="s">
        <v>6</v>
      </c>
      <c r="CC28" s="12">
        <v>16792.5</v>
      </c>
      <c r="CD28" s="7" t="s">
        <v>6</v>
      </c>
      <c r="CE28" s="12">
        <v>17233.599999999999</v>
      </c>
      <c r="CF28" s="7" t="s">
        <v>6</v>
      </c>
      <c r="CG28" s="13">
        <v>17172</v>
      </c>
      <c r="CH28" s="7" t="s">
        <v>6</v>
      </c>
      <c r="CI28" s="12">
        <v>17344.2</v>
      </c>
      <c r="CJ28" s="7" t="s">
        <v>6</v>
      </c>
      <c r="CK28" s="12">
        <v>18482.400000000001</v>
      </c>
      <c r="CL28" s="7" t="s">
        <v>6</v>
      </c>
      <c r="CM28" s="12">
        <v>16460.2</v>
      </c>
      <c r="CN28" s="7" t="s">
        <v>6</v>
      </c>
      <c r="CO28" s="12">
        <v>14714.2</v>
      </c>
      <c r="CP28" s="7" t="s">
        <v>6</v>
      </c>
      <c r="CQ28" s="12">
        <v>16457.099999999999</v>
      </c>
      <c r="CR28" s="7" t="s">
        <v>6</v>
      </c>
      <c r="CS28" s="7" t="s">
        <v>55</v>
      </c>
      <c r="CT28" s="7" t="s">
        <v>6</v>
      </c>
      <c r="CU28" s="7" t="s">
        <v>55</v>
      </c>
      <c r="CV28" s="7" t="s">
        <v>6</v>
      </c>
    </row>
    <row r="29" spans="1:100" ht="15" x14ac:dyDescent="0.2">
      <c r="A29" s="8" t="s">
        <v>69</v>
      </c>
      <c r="B29" s="8" t="s">
        <v>10</v>
      </c>
      <c r="C29" s="9" t="s">
        <v>55</v>
      </c>
      <c r="D29" s="9" t="s">
        <v>6</v>
      </c>
      <c r="E29" s="9" t="s">
        <v>55</v>
      </c>
      <c r="F29" s="9" t="s">
        <v>6</v>
      </c>
      <c r="G29" s="9" t="s">
        <v>55</v>
      </c>
      <c r="H29" s="9" t="s">
        <v>6</v>
      </c>
      <c r="I29" s="9" t="s">
        <v>55</v>
      </c>
      <c r="J29" s="9" t="s">
        <v>6</v>
      </c>
      <c r="K29" s="9" t="s">
        <v>55</v>
      </c>
      <c r="L29" s="9" t="s">
        <v>6</v>
      </c>
      <c r="M29" s="9" t="s">
        <v>55</v>
      </c>
      <c r="N29" s="9" t="s">
        <v>6</v>
      </c>
      <c r="O29" s="9" t="s">
        <v>55</v>
      </c>
      <c r="P29" s="9" t="s">
        <v>6</v>
      </c>
      <c r="Q29" s="9" t="s">
        <v>55</v>
      </c>
      <c r="R29" s="9" t="s">
        <v>6</v>
      </c>
      <c r="S29" s="9" t="s">
        <v>55</v>
      </c>
      <c r="T29" s="9" t="s">
        <v>6</v>
      </c>
      <c r="U29" s="9" t="s">
        <v>55</v>
      </c>
      <c r="V29" s="9" t="s">
        <v>6</v>
      </c>
      <c r="W29" s="9" t="s">
        <v>55</v>
      </c>
      <c r="X29" s="9" t="s">
        <v>6</v>
      </c>
      <c r="Y29" s="9" t="s">
        <v>55</v>
      </c>
      <c r="Z29" s="9" t="s">
        <v>6</v>
      </c>
      <c r="AA29" s="9" t="s">
        <v>55</v>
      </c>
      <c r="AB29" s="9" t="s">
        <v>6</v>
      </c>
      <c r="AC29" s="9" t="s">
        <v>55</v>
      </c>
      <c r="AD29" s="9" t="s">
        <v>6</v>
      </c>
      <c r="AE29" s="9" t="s">
        <v>55</v>
      </c>
      <c r="AF29" s="9" t="s">
        <v>6</v>
      </c>
      <c r="AG29" s="9" t="s">
        <v>55</v>
      </c>
      <c r="AH29" s="9" t="s">
        <v>6</v>
      </c>
      <c r="AI29" s="9" t="s">
        <v>55</v>
      </c>
      <c r="AJ29" s="9" t="s">
        <v>6</v>
      </c>
      <c r="AK29" s="9" t="s">
        <v>55</v>
      </c>
      <c r="AL29" s="9" t="s">
        <v>6</v>
      </c>
      <c r="AM29" s="9" t="s">
        <v>55</v>
      </c>
      <c r="AN29" s="9" t="s">
        <v>6</v>
      </c>
      <c r="AO29" s="9" t="s">
        <v>55</v>
      </c>
      <c r="AP29" s="9" t="s">
        <v>6</v>
      </c>
      <c r="AQ29" s="10">
        <v>5139081.8</v>
      </c>
      <c r="AR29" s="9" t="s">
        <v>6</v>
      </c>
      <c r="AS29" s="10">
        <v>5348073.5</v>
      </c>
      <c r="AT29" s="9" t="s">
        <v>6</v>
      </c>
      <c r="AU29" s="11">
        <v>5462881</v>
      </c>
      <c r="AV29" s="9" t="s">
        <v>6</v>
      </c>
      <c r="AW29" s="10">
        <v>5673187.4000000004</v>
      </c>
      <c r="AX29" s="9" t="s">
        <v>6</v>
      </c>
      <c r="AY29" s="10">
        <v>5913572.5999999996</v>
      </c>
      <c r="AZ29" s="9" t="s">
        <v>6</v>
      </c>
      <c r="BA29" s="10">
        <v>6228955.7999999998</v>
      </c>
      <c r="BB29" s="9" t="s">
        <v>6</v>
      </c>
      <c r="BC29" s="10">
        <v>6535865.4000000004</v>
      </c>
      <c r="BD29" s="9" t="s">
        <v>6</v>
      </c>
      <c r="BE29" s="10">
        <v>6756253.7999999998</v>
      </c>
      <c r="BF29" s="9" t="s">
        <v>6</v>
      </c>
      <c r="BG29" s="10">
        <v>6944818.2999999998</v>
      </c>
      <c r="BH29" s="9" t="s">
        <v>6</v>
      </c>
      <c r="BI29" s="10">
        <v>7229863.5</v>
      </c>
      <c r="BJ29" s="9" t="s">
        <v>6</v>
      </c>
      <c r="BK29" s="10">
        <v>7462926.7999999998</v>
      </c>
      <c r="BL29" s="9" t="s">
        <v>6</v>
      </c>
      <c r="BM29" s="10">
        <v>7826230.2000000002</v>
      </c>
      <c r="BN29" s="9" t="s">
        <v>6</v>
      </c>
      <c r="BO29" s="10">
        <v>8247174.7000000002</v>
      </c>
      <c r="BP29" s="9" t="s">
        <v>6</v>
      </c>
      <c r="BQ29" s="10">
        <v>8477472.3000000007</v>
      </c>
      <c r="BR29" s="9" t="s">
        <v>6</v>
      </c>
      <c r="BS29" s="10">
        <v>8209643.5999999996</v>
      </c>
      <c r="BT29" s="9" t="s">
        <v>6</v>
      </c>
      <c r="BU29" s="10">
        <v>8409280.3000000007</v>
      </c>
      <c r="BV29" s="9" t="s">
        <v>6</v>
      </c>
      <c r="BW29" s="10">
        <v>8626922.0999999996</v>
      </c>
      <c r="BX29" s="9" t="s">
        <v>6</v>
      </c>
      <c r="BY29" s="10">
        <v>8655122.5</v>
      </c>
      <c r="BZ29" s="9" t="s">
        <v>6</v>
      </c>
      <c r="CA29" s="11">
        <v>8739959</v>
      </c>
      <c r="CB29" s="9" t="s">
        <v>6</v>
      </c>
      <c r="CC29" s="11">
        <v>8938610</v>
      </c>
      <c r="CD29" s="9" t="s">
        <v>6</v>
      </c>
      <c r="CE29" s="10">
        <v>9246916.5999999996</v>
      </c>
      <c r="CF29" s="9" t="s">
        <v>6</v>
      </c>
      <c r="CG29" s="10">
        <v>9493810.1999999993</v>
      </c>
      <c r="CH29" s="9" t="s">
        <v>6</v>
      </c>
      <c r="CI29" s="10">
        <v>9840285.4000000004</v>
      </c>
      <c r="CJ29" s="9" t="s">
        <v>6</v>
      </c>
      <c r="CK29" s="10">
        <v>10155632.800000001</v>
      </c>
      <c r="CL29" s="9" t="s">
        <v>6</v>
      </c>
      <c r="CM29" s="10">
        <v>10489700.699999999</v>
      </c>
      <c r="CN29" s="9" t="s">
        <v>6</v>
      </c>
      <c r="CO29" s="10">
        <v>10084264.4</v>
      </c>
      <c r="CP29" s="9" t="s">
        <v>6</v>
      </c>
      <c r="CQ29" s="10">
        <v>10865239.199999999</v>
      </c>
      <c r="CR29" s="9" t="s">
        <v>6</v>
      </c>
      <c r="CS29" s="10">
        <v>11779981.5</v>
      </c>
      <c r="CT29" s="9" t="s">
        <v>6</v>
      </c>
      <c r="CU29" s="9" t="s">
        <v>55</v>
      </c>
      <c r="CV29" s="9" t="s">
        <v>6</v>
      </c>
    </row>
    <row r="30" spans="1:100" ht="15" x14ac:dyDescent="0.2">
      <c r="A30" s="8" t="s">
        <v>69</v>
      </c>
      <c r="B30" s="8" t="s">
        <v>9</v>
      </c>
      <c r="C30" s="7" t="s">
        <v>55</v>
      </c>
      <c r="D30" s="7" t="s">
        <v>6</v>
      </c>
      <c r="E30" s="7" t="s">
        <v>55</v>
      </c>
      <c r="F30" s="7" t="s">
        <v>6</v>
      </c>
      <c r="G30" s="7" t="s">
        <v>55</v>
      </c>
      <c r="H30" s="7" t="s">
        <v>6</v>
      </c>
      <c r="I30" s="7" t="s">
        <v>55</v>
      </c>
      <c r="J30" s="7" t="s">
        <v>6</v>
      </c>
      <c r="K30" s="7" t="s">
        <v>55</v>
      </c>
      <c r="L30" s="7" t="s">
        <v>6</v>
      </c>
      <c r="M30" s="7" t="s">
        <v>55</v>
      </c>
      <c r="N30" s="7" t="s">
        <v>6</v>
      </c>
      <c r="O30" s="7" t="s">
        <v>55</v>
      </c>
      <c r="P30" s="7" t="s">
        <v>6</v>
      </c>
      <c r="Q30" s="7" t="s">
        <v>55</v>
      </c>
      <c r="R30" s="7" t="s">
        <v>6</v>
      </c>
      <c r="S30" s="7" t="s">
        <v>55</v>
      </c>
      <c r="T30" s="7" t="s">
        <v>6</v>
      </c>
      <c r="U30" s="7" t="s">
        <v>55</v>
      </c>
      <c r="V30" s="7" t="s">
        <v>6</v>
      </c>
      <c r="W30" s="7" t="s">
        <v>55</v>
      </c>
      <c r="X30" s="7" t="s">
        <v>6</v>
      </c>
      <c r="Y30" s="7" t="s">
        <v>55</v>
      </c>
      <c r="Z30" s="7" t="s">
        <v>6</v>
      </c>
      <c r="AA30" s="7" t="s">
        <v>55</v>
      </c>
      <c r="AB30" s="7" t="s">
        <v>6</v>
      </c>
      <c r="AC30" s="7" t="s">
        <v>55</v>
      </c>
      <c r="AD30" s="7" t="s">
        <v>6</v>
      </c>
      <c r="AE30" s="7" t="s">
        <v>55</v>
      </c>
      <c r="AF30" s="7" t="s">
        <v>6</v>
      </c>
      <c r="AG30" s="7" t="s">
        <v>55</v>
      </c>
      <c r="AH30" s="7" t="s">
        <v>6</v>
      </c>
      <c r="AI30" s="7" t="s">
        <v>55</v>
      </c>
      <c r="AJ30" s="7" t="s">
        <v>6</v>
      </c>
      <c r="AK30" s="7" t="s">
        <v>55</v>
      </c>
      <c r="AL30" s="7" t="s">
        <v>6</v>
      </c>
      <c r="AM30" s="7" t="s">
        <v>55</v>
      </c>
      <c r="AN30" s="7" t="s">
        <v>6</v>
      </c>
      <c r="AO30" s="7" t="s">
        <v>55</v>
      </c>
      <c r="AP30" s="7" t="s">
        <v>6</v>
      </c>
      <c r="AQ30" s="12">
        <v>116558.3</v>
      </c>
      <c r="AR30" s="7" t="s">
        <v>6</v>
      </c>
      <c r="AS30" s="12">
        <v>124402.4</v>
      </c>
      <c r="AT30" s="7" t="s">
        <v>6</v>
      </c>
      <c r="AU30" s="13">
        <v>124967</v>
      </c>
      <c r="AV30" s="7" t="s">
        <v>6</v>
      </c>
      <c r="AW30" s="12">
        <v>124223.1</v>
      </c>
      <c r="AX30" s="7" t="s">
        <v>6</v>
      </c>
      <c r="AY30" s="12">
        <v>123797.1</v>
      </c>
      <c r="AZ30" s="7" t="s">
        <v>6</v>
      </c>
      <c r="BA30" s="13">
        <v>128327</v>
      </c>
      <c r="BB30" s="7" t="s">
        <v>6</v>
      </c>
      <c r="BC30" s="13">
        <v>133669</v>
      </c>
      <c r="BD30" s="7" t="s">
        <v>6</v>
      </c>
      <c r="BE30" s="12">
        <v>128740.6</v>
      </c>
      <c r="BF30" s="7" t="s">
        <v>6</v>
      </c>
      <c r="BG30" s="12">
        <v>129208.9</v>
      </c>
      <c r="BH30" s="7" t="s">
        <v>6</v>
      </c>
      <c r="BI30" s="12">
        <v>133046.79999999999</v>
      </c>
      <c r="BJ30" s="7" t="s">
        <v>6</v>
      </c>
      <c r="BK30" s="12">
        <v>120432.3</v>
      </c>
      <c r="BL30" s="7" t="s">
        <v>6</v>
      </c>
      <c r="BM30" s="12">
        <v>116803.6</v>
      </c>
      <c r="BN30" s="7" t="s">
        <v>6</v>
      </c>
      <c r="BO30" s="12">
        <v>124735.1</v>
      </c>
      <c r="BP30" s="7" t="s">
        <v>6</v>
      </c>
      <c r="BQ30" s="12">
        <v>124590.9</v>
      </c>
      <c r="BR30" s="7" t="s">
        <v>6</v>
      </c>
      <c r="BS30" s="12">
        <v>110506.6</v>
      </c>
      <c r="BT30" s="7" t="s">
        <v>6</v>
      </c>
      <c r="BU30" s="12">
        <v>125456.6</v>
      </c>
      <c r="BV30" s="7" t="s">
        <v>6</v>
      </c>
      <c r="BW30" s="12">
        <v>129916.4</v>
      </c>
      <c r="BX30" s="7" t="s">
        <v>6</v>
      </c>
      <c r="BY30" s="12">
        <v>130641.8</v>
      </c>
      <c r="BZ30" s="7" t="s">
        <v>6</v>
      </c>
      <c r="CA30" s="12">
        <v>135431.29999999999</v>
      </c>
      <c r="CB30" s="7" t="s">
        <v>6</v>
      </c>
      <c r="CC30" s="12">
        <v>134510.70000000001</v>
      </c>
      <c r="CD30" s="7" t="s">
        <v>6</v>
      </c>
      <c r="CE30" s="12">
        <v>135775.4</v>
      </c>
      <c r="CF30" s="7" t="s">
        <v>6</v>
      </c>
      <c r="CG30" s="13">
        <v>134378</v>
      </c>
      <c r="CH30" s="7" t="s">
        <v>6</v>
      </c>
      <c r="CI30" s="12">
        <v>150125.6</v>
      </c>
      <c r="CJ30" s="7" t="s">
        <v>6</v>
      </c>
      <c r="CK30" s="12">
        <v>147732.70000000001</v>
      </c>
      <c r="CL30" s="7" t="s">
        <v>6</v>
      </c>
      <c r="CM30" s="12">
        <v>151716.70000000001</v>
      </c>
      <c r="CN30" s="7" t="s">
        <v>6</v>
      </c>
      <c r="CO30" s="12">
        <v>149918.6</v>
      </c>
      <c r="CP30" s="7" t="s">
        <v>6</v>
      </c>
      <c r="CQ30" s="12">
        <v>158378.70000000001</v>
      </c>
      <c r="CR30" s="7" t="s">
        <v>6</v>
      </c>
      <c r="CS30" s="7" t="s">
        <v>55</v>
      </c>
      <c r="CT30" s="7" t="s">
        <v>6</v>
      </c>
      <c r="CU30" s="7" t="s">
        <v>55</v>
      </c>
      <c r="CV30" s="7" t="s">
        <v>6</v>
      </c>
    </row>
    <row r="31" spans="1:100" ht="15" x14ac:dyDescent="0.2">
      <c r="A31" s="8" t="s">
        <v>69</v>
      </c>
      <c r="B31" s="8" t="s">
        <v>7</v>
      </c>
      <c r="C31" s="9" t="s">
        <v>55</v>
      </c>
      <c r="D31" s="9" t="s">
        <v>6</v>
      </c>
      <c r="E31" s="9" t="s">
        <v>55</v>
      </c>
      <c r="F31" s="9" t="s">
        <v>6</v>
      </c>
      <c r="G31" s="9" t="s">
        <v>55</v>
      </c>
      <c r="H31" s="9" t="s">
        <v>6</v>
      </c>
      <c r="I31" s="9" t="s">
        <v>55</v>
      </c>
      <c r="J31" s="9" t="s">
        <v>6</v>
      </c>
      <c r="K31" s="9" t="s">
        <v>55</v>
      </c>
      <c r="L31" s="9" t="s">
        <v>6</v>
      </c>
      <c r="M31" s="9" t="s">
        <v>55</v>
      </c>
      <c r="N31" s="9" t="s">
        <v>6</v>
      </c>
      <c r="O31" s="9" t="s">
        <v>55</v>
      </c>
      <c r="P31" s="9" t="s">
        <v>6</v>
      </c>
      <c r="Q31" s="9" t="s">
        <v>55</v>
      </c>
      <c r="R31" s="9" t="s">
        <v>6</v>
      </c>
      <c r="S31" s="9" t="s">
        <v>55</v>
      </c>
      <c r="T31" s="9" t="s">
        <v>6</v>
      </c>
      <c r="U31" s="9" t="s">
        <v>55</v>
      </c>
      <c r="V31" s="9" t="s">
        <v>6</v>
      </c>
      <c r="W31" s="9" t="s">
        <v>55</v>
      </c>
      <c r="X31" s="9" t="s">
        <v>6</v>
      </c>
      <c r="Y31" s="9" t="s">
        <v>55</v>
      </c>
      <c r="Z31" s="9" t="s">
        <v>6</v>
      </c>
      <c r="AA31" s="9" t="s">
        <v>55</v>
      </c>
      <c r="AB31" s="9" t="s">
        <v>6</v>
      </c>
      <c r="AC31" s="9" t="s">
        <v>55</v>
      </c>
      <c r="AD31" s="9" t="s">
        <v>6</v>
      </c>
      <c r="AE31" s="9" t="s">
        <v>55</v>
      </c>
      <c r="AF31" s="9" t="s">
        <v>6</v>
      </c>
      <c r="AG31" s="9" t="s">
        <v>55</v>
      </c>
      <c r="AH31" s="9" t="s">
        <v>6</v>
      </c>
      <c r="AI31" s="9" t="s">
        <v>55</v>
      </c>
      <c r="AJ31" s="9" t="s">
        <v>6</v>
      </c>
      <c r="AK31" s="9" t="s">
        <v>55</v>
      </c>
      <c r="AL31" s="9" t="s">
        <v>6</v>
      </c>
      <c r="AM31" s="9" t="s">
        <v>55</v>
      </c>
      <c r="AN31" s="9" t="s">
        <v>6</v>
      </c>
      <c r="AO31" s="9" t="s">
        <v>55</v>
      </c>
      <c r="AP31" s="9" t="s">
        <v>6</v>
      </c>
      <c r="AQ31" s="10">
        <v>10167.9</v>
      </c>
      <c r="AR31" s="9" t="s">
        <v>6</v>
      </c>
      <c r="AS31" s="10">
        <v>9928.7999999999993</v>
      </c>
      <c r="AT31" s="9" t="s">
        <v>6</v>
      </c>
      <c r="AU31" s="10">
        <v>10389.9</v>
      </c>
      <c r="AV31" s="9" t="s">
        <v>6</v>
      </c>
      <c r="AW31" s="10">
        <v>10917.4</v>
      </c>
      <c r="AX31" s="9" t="s">
        <v>6</v>
      </c>
      <c r="AY31" s="10">
        <v>10982.9</v>
      </c>
      <c r="AZ31" s="9" t="s">
        <v>6</v>
      </c>
      <c r="BA31" s="10">
        <v>10316.5</v>
      </c>
      <c r="BB31" s="9" t="s">
        <v>6</v>
      </c>
      <c r="BC31" s="10">
        <v>11068.4</v>
      </c>
      <c r="BD31" s="9" t="s">
        <v>6</v>
      </c>
      <c r="BE31" s="11">
        <v>11209</v>
      </c>
      <c r="BF31" s="9" t="s">
        <v>6</v>
      </c>
      <c r="BG31" s="10">
        <v>10220.1</v>
      </c>
      <c r="BH31" s="9" t="s">
        <v>6</v>
      </c>
      <c r="BI31" s="11">
        <v>10375</v>
      </c>
      <c r="BJ31" s="9" t="s">
        <v>6</v>
      </c>
      <c r="BK31" s="10">
        <v>10661.3</v>
      </c>
      <c r="BL31" s="9" t="s">
        <v>6</v>
      </c>
      <c r="BM31" s="10">
        <v>11934.4</v>
      </c>
      <c r="BN31" s="9" t="s">
        <v>6</v>
      </c>
      <c r="BO31" s="10">
        <v>13931.9</v>
      </c>
      <c r="BP31" s="9" t="s">
        <v>6</v>
      </c>
      <c r="BQ31" s="10">
        <v>12856.5</v>
      </c>
      <c r="BR31" s="9" t="s">
        <v>6</v>
      </c>
      <c r="BS31" s="10">
        <v>10669.8</v>
      </c>
      <c r="BT31" s="9" t="s">
        <v>6</v>
      </c>
      <c r="BU31" s="10">
        <v>11221.3</v>
      </c>
      <c r="BV31" s="9" t="s">
        <v>6</v>
      </c>
      <c r="BW31" s="10">
        <v>13171.1</v>
      </c>
      <c r="BX31" s="9" t="s">
        <v>6</v>
      </c>
      <c r="BY31" s="10">
        <v>13264.3</v>
      </c>
      <c r="BZ31" s="9" t="s">
        <v>6</v>
      </c>
      <c r="CA31" s="11">
        <v>13958</v>
      </c>
      <c r="CB31" s="9" t="s">
        <v>6</v>
      </c>
      <c r="CC31" s="10">
        <v>15090.8</v>
      </c>
      <c r="CD31" s="9" t="s">
        <v>6</v>
      </c>
      <c r="CE31" s="10">
        <v>15591.1</v>
      </c>
      <c r="CF31" s="9" t="s">
        <v>6</v>
      </c>
      <c r="CG31" s="10">
        <v>15467.4</v>
      </c>
      <c r="CH31" s="9" t="s">
        <v>6</v>
      </c>
      <c r="CI31" s="10">
        <v>15537.4</v>
      </c>
      <c r="CJ31" s="9" t="s">
        <v>6</v>
      </c>
      <c r="CK31" s="10">
        <v>16361.7</v>
      </c>
      <c r="CL31" s="9" t="s">
        <v>6</v>
      </c>
      <c r="CM31" s="10">
        <v>14326.6</v>
      </c>
      <c r="CN31" s="9" t="s">
        <v>6</v>
      </c>
      <c r="CO31" s="10">
        <v>12799.2</v>
      </c>
      <c r="CP31" s="9" t="s">
        <v>6</v>
      </c>
      <c r="CQ31" s="11">
        <v>14158</v>
      </c>
      <c r="CR31" s="9" t="s">
        <v>6</v>
      </c>
      <c r="CS31" s="9" t="s">
        <v>55</v>
      </c>
      <c r="CT31" s="9" t="s">
        <v>6</v>
      </c>
      <c r="CU31" s="9" t="s">
        <v>55</v>
      </c>
      <c r="CV31" s="9" t="s">
        <v>6</v>
      </c>
    </row>
    <row r="32" spans="1:100" ht="15" x14ac:dyDescent="0.2">
      <c r="A32" s="8" t="s">
        <v>42</v>
      </c>
      <c r="B32" s="8" t="s">
        <v>10</v>
      </c>
      <c r="C32" s="7" t="s">
        <v>55</v>
      </c>
      <c r="D32" s="7" t="s">
        <v>6</v>
      </c>
      <c r="E32" s="7" t="s">
        <v>55</v>
      </c>
      <c r="F32" s="7" t="s">
        <v>6</v>
      </c>
      <c r="G32" s="7" t="s">
        <v>55</v>
      </c>
      <c r="H32" s="7" t="s">
        <v>6</v>
      </c>
      <c r="I32" s="7" t="s">
        <v>55</v>
      </c>
      <c r="J32" s="7" t="s">
        <v>6</v>
      </c>
      <c r="K32" s="7" t="s">
        <v>55</v>
      </c>
      <c r="L32" s="7" t="s">
        <v>6</v>
      </c>
      <c r="M32" s="7" t="s">
        <v>55</v>
      </c>
      <c r="N32" s="7" t="s">
        <v>6</v>
      </c>
      <c r="O32" s="7" t="s">
        <v>55</v>
      </c>
      <c r="P32" s="7" t="s">
        <v>6</v>
      </c>
      <c r="Q32" s="7" t="s">
        <v>55</v>
      </c>
      <c r="R32" s="7" t="s">
        <v>6</v>
      </c>
      <c r="S32" s="7" t="s">
        <v>55</v>
      </c>
      <c r="T32" s="7" t="s">
        <v>6</v>
      </c>
      <c r="U32" s="7" t="s">
        <v>55</v>
      </c>
      <c r="V32" s="7" t="s">
        <v>6</v>
      </c>
      <c r="W32" s="7" t="s">
        <v>55</v>
      </c>
      <c r="X32" s="7" t="s">
        <v>6</v>
      </c>
      <c r="Y32" s="7" t="s">
        <v>55</v>
      </c>
      <c r="Z32" s="7" t="s">
        <v>6</v>
      </c>
      <c r="AA32" s="7" t="s">
        <v>55</v>
      </c>
      <c r="AB32" s="7" t="s">
        <v>6</v>
      </c>
      <c r="AC32" s="7" t="s">
        <v>55</v>
      </c>
      <c r="AD32" s="7" t="s">
        <v>6</v>
      </c>
      <c r="AE32" s="7" t="s">
        <v>55</v>
      </c>
      <c r="AF32" s="7" t="s">
        <v>6</v>
      </c>
      <c r="AG32" s="7" t="s">
        <v>55</v>
      </c>
      <c r="AH32" s="7" t="s">
        <v>6</v>
      </c>
      <c r="AI32" s="7" t="s">
        <v>55</v>
      </c>
      <c r="AJ32" s="7" t="s">
        <v>6</v>
      </c>
      <c r="AK32" s="7" t="s">
        <v>55</v>
      </c>
      <c r="AL32" s="7" t="s">
        <v>6</v>
      </c>
      <c r="AM32" s="7" t="s">
        <v>55</v>
      </c>
      <c r="AN32" s="7" t="s">
        <v>6</v>
      </c>
      <c r="AO32" s="7" t="s">
        <v>55</v>
      </c>
      <c r="AP32" s="7" t="s">
        <v>6</v>
      </c>
      <c r="AQ32" s="13">
        <v>198543</v>
      </c>
      <c r="AR32" s="7" t="s">
        <v>6</v>
      </c>
      <c r="AS32" s="12">
        <v>197322.2</v>
      </c>
      <c r="AT32" s="7" t="s">
        <v>6</v>
      </c>
      <c r="AU32" s="12">
        <v>199659.1</v>
      </c>
      <c r="AV32" s="7" t="s">
        <v>6</v>
      </c>
      <c r="AW32" s="12">
        <v>206675.9</v>
      </c>
      <c r="AX32" s="7" t="s">
        <v>6</v>
      </c>
      <c r="AY32" s="12">
        <v>216177.4</v>
      </c>
      <c r="AZ32" s="7" t="s">
        <v>6</v>
      </c>
      <c r="BA32" s="12">
        <v>228625.4</v>
      </c>
      <c r="BB32" s="7" t="s">
        <v>6</v>
      </c>
      <c r="BC32" s="12">
        <v>236804.2</v>
      </c>
      <c r="BD32" s="7" t="s">
        <v>6</v>
      </c>
      <c r="BE32" s="12">
        <v>244560.7</v>
      </c>
      <c r="BF32" s="7" t="s">
        <v>6</v>
      </c>
      <c r="BG32" s="12">
        <v>251865.8</v>
      </c>
      <c r="BH32" s="7" t="s">
        <v>6</v>
      </c>
      <c r="BI32" s="12">
        <v>264845.40000000002</v>
      </c>
      <c r="BJ32" s="7" t="s">
        <v>6</v>
      </c>
      <c r="BK32" s="12">
        <v>276828.7</v>
      </c>
      <c r="BL32" s="7" t="s">
        <v>6</v>
      </c>
      <c r="BM32" s="12">
        <v>290022.59999999998</v>
      </c>
      <c r="BN32" s="7" t="s">
        <v>6</v>
      </c>
      <c r="BO32" s="12">
        <v>306588.90000000002</v>
      </c>
      <c r="BP32" s="7" t="s">
        <v>6</v>
      </c>
      <c r="BQ32" s="13">
        <v>313984</v>
      </c>
      <c r="BR32" s="7" t="s">
        <v>6</v>
      </c>
      <c r="BS32" s="12">
        <v>309511.7</v>
      </c>
      <c r="BT32" s="7" t="s">
        <v>6</v>
      </c>
      <c r="BU32" s="13">
        <v>324347</v>
      </c>
      <c r="BV32" s="7" t="s">
        <v>6</v>
      </c>
      <c r="BW32" s="12">
        <v>336110.2</v>
      </c>
      <c r="BX32" s="7" t="s">
        <v>6</v>
      </c>
      <c r="BY32" s="12">
        <v>345068.6</v>
      </c>
      <c r="BZ32" s="7" t="s">
        <v>6</v>
      </c>
      <c r="CA32" s="12">
        <v>350968.6</v>
      </c>
      <c r="CB32" s="7" t="s">
        <v>6</v>
      </c>
      <c r="CC32" s="12">
        <v>360582.40000000002</v>
      </c>
      <c r="CD32" s="7" t="s">
        <v>6</v>
      </c>
      <c r="CE32" s="12">
        <v>373301.6</v>
      </c>
      <c r="CF32" s="7" t="s">
        <v>6</v>
      </c>
      <c r="CG32" s="12">
        <v>384032.7</v>
      </c>
      <c r="CH32" s="7" t="s">
        <v>6</v>
      </c>
      <c r="CI32" s="12">
        <v>397034.3</v>
      </c>
      <c r="CJ32" s="7" t="s">
        <v>6</v>
      </c>
      <c r="CK32" s="12">
        <v>410200.8</v>
      </c>
      <c r="CL32" s="7" t="s">
        <v>6</v>
      </c>
      <c r="CM32" s="12">
        <v>427346.3</v>
      </c>
      <c r="CN32" s="7" t="s">
        <v>6</v>
      </c>
      <c r="CO32" s="12">
        <v>413620.9</v>
      </c>
      <c r="CP32" s="7" t="s">
        <v>6</v>
      </c>
      <c r="CQ32" s="12">
        <v>453019.9</v>
      </c>
      <c r="CR32" s="7" t="s">
        <v>6</v>
      </c>
      <c r="CS32" s="12">
        <v>497016.1</v>
      </c>
      <c r="CT32" s="7" t="s">
        <v>46</v>
      </c>
      <c r="CU32" s="7" t="s">
        <v>55</v>
      </c>
      <c r="CV32" s="7" t="s">
        <v>6</v>
      </c>
    </row>
    <row r="33" spans="1:100" ht="15" x14ac:dyDescent="0.2">
      <c r="A33" s="8" t="s">
        <v>42</v>
      </c>
      <c r="B33" s="8" t="s">
        <v>9</v>
      </c>
      <c r="C33" s="9" t="s">
        <v>55</v>
      </c>
      <c r="D33" s="9" t="s">
        <v>6</v>
      </c>
      <c r="E33" s="9" t="s">
        <v>55</v>
      </c>
      <c r="F33" s="9" t="s">
        <v>6</v>
      </c>
      <c r="G33" s="9" t="s">
        <v>55</v>
      </c>
      <c r="H33" s="9" t="s">
        <v>6</v>
      </c>
      <c r="I33" s="9" t="s">
        <v>55</v>
      </c>
      <c r="J33" s="9" t="s">
        <v>6</v>
      </c>
      <c r="K33" s="9" t="s">
        <v>55</v>
      </c>
      <c r="L33" s="9" t="s">
        <v>6</v>
      </c>
      <c r="M33" s="9" t="s">
        <v>55</v>
      </c>
      <c r="N33" s="9" t="s">
        <v>6</v>
      </c>
      <c r="O33" s="9" t="s">
        <v>55</v>
      </c>
      <c r="P33" s="9" t="s">
        <v>6</v>
      </c>
      <c r="Q33" s="9" t="s">
        <v>55</v>
      </c>
      <c r="R33" s="9" t="s">
        <v>6</v>
      </c>
      <c r="S33" s="9" t="s">
        <v>55</v>
      </c>
      <c r="T33" s="9" t="s">
        <v>6</v>
      </c>
      <c r="U33" s="9" t="s">
        <v>55</v>
      </c>
      <c r="V33" s="9" t="s">
        <v>6</v>
      </c>
      <c r="W33" s="9" t="s">
        <v>55</v>
      </c>
      <c r="X33" s="9" t="s">
        <v>6</v>
      </c>
      <c r="Y33" s="9" t="s">
        <v>55</v>
      </c>
      <c r="Z33" s="9" t="s">
        <v>6</v>
      </c>
      <c r="AA33" s="9" t="s">
        <v>55</v>
      </c>
      <c r="AB33" s="9" t="s">
        <v>6</v>
      </c>
      <c r="AC33" s="9" t="s">
        <v>55</v>
      </c>
      <c r="AD33" s="9" t="s">
        <v>6</v>
      </c>
      <c r="AE33" s="9" t="s">
        <v>55</v>
      </c>
      <c r="AF33" s="9" t="s">
        <v>6</v>
      </c>
      <c r="AG33" s="9" t="s">
        <v>55</v>
      </c>
      <c r="AH33" s="9" t="s">
        <v>6</v>
      </c>
      <c r="AI33" s="9" t="s">
        <v>55</v>
      </c>
      <c r="AJ33" s="9" t="s">
        <v>6</v>
      </c>
      <c r="AK33" s="9" t="s">
        <v>55</v>
      </c>
      <c r="AL33" s="9" t="s">
        <v>6</v>
      </c>
      <c r="AM33" s="9" t="s">
        <v>55</v>
      </c>
      <c r="AN33" s="9" t="s">
        <v>6</v>
      </c>
      <c r="AO33" s="9" t="s">
        <v>55</v>
      </c>
      <c r="AP33" s="9" t="s">
        <v>6</v>
      </c>
      <c r="AQ33" s="10">
        <v>2694.2</v>
      </c>
      <c r="AR33" s="9" t="s">
        <v>6</v>
      </c>
      <c r="AS33" s="10">
        <v>2746.7</v>
      </c>
      <c r="AT33" s="9" t="s">
        <v>6</v>
      </c>
      <c r="AU33" s="10">
        <v>2821.2</v>
      </c>
      <c r="AV33" s="9" t="s">
        <v>6</v>
      </c>
      <c r="AW33" s="10">
        <v>2711.2</v>
      </c>
      <c r="AX33" s="9" t="s">
        <v>6</v>
      </c>
      <c r="AY33" s="10">
        <v>2411.3000000000002</v>
      </c>
      <c r="AZ33" s="9" t="s">
        <v>6</v>
      </c>
      <c r="BA33" s="10">
        <v>2856.3</v>
      </c>
      <c r="BB33" s="9" t="s">
        <v>6</v>
      </c>
      <c r="BC33" s="10">
        <v>2764.7</v>
      </c>
      <c r="BD33" s="9" t="s">
        <v>6</v>
      </c>
      <c r="BE33" s="10">
        <v>2672.5</v>
      </c>
      <c r="BF33" s="9" t="s">
        <v>6</v>
      </c>
      <c r="BG33" s="10">
        <v>2736.3</v>
      </c>
      <c r="BH33" s="9" t="s">
        <v>6</v>
      </c>
      <c r="BI33" s="11">
        <v>2883</v>
      </c>
      <c r="BJ33" s="9" t="s">
        <v>6</v>
      </c>
      <c r="BK33" s="10">
        <v>2456.1999999999998</v>
      </c>
      <c r="BL33" s="9" t="s">
        <v>6</v>
      </c>
      <c r="BM33" s="10">
        <v>2783.2</v>
      </c>
      <c r="BN33" s="9" t="s">
        <v>6</v>
      </c>
      <c r="BO33" s="10">
        <v>2860.4</v>
      </c>
      <c r="BP33" s="9" t="s">
        <v>6</v>
      </c>
      <c r="BQ33" s="10">
        <v>2367.1999999999998</v>
      </c>
      <c r="BR33" s="9" t="s">
        <v>6</v>
      </c>
      <c r="BS33" s="10">
        <v>2119.8000000000002</v>
      </c>
      <c r="BT33" s="9" t="s">
        <v>6</v>
      </c>
      <c r="BU33" s="10">
        <v>2650.4</v>
      </c>
      <c r="BV33" s="9" t="s">
        <v>6</v>
      </c>
      <c r="BW33" s="10">
        <v>2295.4</v>
      </c>
      <c r="BX33" s="9" t="s">
        <v>6</v>
      </c>
      <c r="BY33" s="10">
        <v>2885.1</v>
      </c>
      <c r="BZ33" s="9" t="s">
        <v>6</v>
      </c>
      <c r="CA33" s="10">
        <v>2545.6999999999998</v>
      </c>
      <c r="CB33" s="9" t="s">
        <v>6</v>
      </c>
      <c r="CC33" s="11">
        <v>2433</v>
      </c>
      <c r="CD33" s="9" t="s">
        <v>6</v>
      </c>
      <c r="CE33" s="11">
        <v>2719</v>
      </c>
      <c r="CF33" s="9" t="s">
        <v>6</v>
      </c>
      <c r="CG33" s="10">
        <v>2541.1999999999998</v>
      </c>
      <c r="CH33" s="9" t="s">
        <v>6</v>
      </c>
      <c r="CI33" s="10">
        <v>2825.3</v>
      </c>
      <c r="CJ33" s="9" t="s">
        <v>6</v>
      </c>
      <c r="CK33" s="10">
        <v>2641.8</v>
      </c>
      <c r="CL33" s="9" t="s">
        <v>6</v>
      </c>
      <c r="CM33" s="11">
        <v>3068</v>
      </c>
      <c r="CN33" s="9" t="s">
        <v>6</v>
      </c>
      <c r="CO33" s="10">
        <v>2991.1</v>
      </c>
      <c r="CP33" s="9" t="s">
        <v>6</v>
      </c>
      <c r="CQ33" s="10">
        <v>3106.6</v>
      </c>
      <c r="CR33" s="9" t="s">
        <v>6</v>
      </c>
      <c r="CS33" s="9" t="s">
        <v>55</v>
      </c>
      <c r="CT33" s="9" t="s">
        <v>6</v>
      </c>
      <c r="CU33" s="9" t="s">
        <v>55</v>
      </c>
      <c r="CV33" s="9" t="s">
        <v>6</v>
      </c>
    </row>
    <row r="34" spans="1:100" ht="15" x14ac:dyDescent="0.2">
      <c r="A34" s="8" t="s">
        <v>42</v>
      </c>
      <c r="B34" s="8" t="s">
        <v>7</v>
      </c>
      <c r="C34" s="7" t="s">
        <v>55</v>
      </c>
      <c r="D34" s="7" t="s">
        <v>6</v>
      </c>
      <c r="E34" s="7" t="s">
        <v>55</v>
      </c>
      <c r="F34" s="7" t="s">
        <v>6</v>
      </c>
      <c r="G34" s="7" t="s">
        <v>55</v>
      </c>
      <c r="H34" s="7" t="s">
        <v>6</v>
      </c>
      <c r="I34" s="7" t="s">
        <v>55</v>
      </c>
      <c r="J34" s="7" t="s">
        <v>6</v>
      </c>
      <c r="K34" s="7" t="s">
        <v>55</v>
      </c>
      <c r="L34" s="7" t="s">
        <v>6</v>
      </c>
      <c r="M34" s="7" t="s">
        <v>55</v>
      </c>
      <c r="N34" s="7" t="s">
        <v>6</v>
      </c>
      <c r="O34" s="7" t="s">
        <v>55</v>
      </c>
      <c r="P34" s="7" t="s">
        <v>6</v>
      </c>
      <c r="Q34" s="7" t="s">
        <v>55</v>
      </c>
      <c r="R34" s="7" t="s">
        <v>6</v>
      </c>
      <c r="S34" s="7" t="s">
        <v>55</v>
      </c>
      <c r="T34" s="7" t="s">
        <v>6</v>
      </c>
      <c r="U34" s="7" t="s">
        <v>55</v>
      </c>
      <c r="V34" s="7" t="s">
        <v>6</v>
      </c>
      <c r="W34" s="7" t="s">
        <v>55</v>
      </c>
      <c r="X34" s="7" t="s">
        <v>6</v>
      </c>
      <c r="Y34" s="7" t="s">
        <v>55</v>
      </c>
      <c r="Z34" s="7" t="s">
        <v>6</v>
      </c>
      <c r="AA34" s="7" t="s">
        <v>55</v>
      </c>
      <c r="AB34" s="7" t="s">
        <v>6</v>
      </c>
      <c r="AC34" s="7" t="s">
        <v>55</v>
      </c>
      <c r="AD34" s="7" t="s">
        <v>6</v>
      </c>
      <c r="AE34" s="7" t="s">
        <v>55</v>
      </c>
      <c r="AF34" s="7" t="s">
        <v>6</v>
      </c>
      <c r="AG34" s="7" t="s">
        <v>55</v>
      </c>
      <c r="AH34" s="7" t="s">
        <v>6</v>
      </c>
      <c r="AI34" s="7" t="s">
        <v>55</v>
      </c>
      <c r="AJ34" s="7" t="s">
        <v>6</v>
      </c>
      <c r="AK34" s="7" t="s">
        <v>55</v>
      </c>
      <c r="AL34" s="7" t="s">
        <v>6</v>
      </c>
      <c r="AM34" s="7" t="s">
        <v>55</v>
      </c>
      <c r="AN34" s="7" t="s">
        <v>6</v>
      </c>
      <c r="AO34" s="7" t="s">
        <v>55</v>
      </c>
      <c r="AP34" s="7" t="s">
        <v>6</v>
      </c>
      <c r="AQ34" s="12">
        <v>125.4</v>
      </c>
      <c r="AR34" s="7" t="s">
        <v>6</v>
      </c>
      <c r="AS34" s="12">
        <v>118.3</v>
      </c>
      <c r="AT34" s="7" t="s">
        <v>6</v>
      </c>
      <c r="AU34" s="12">
        <v>108.4</v>
      </c>
      <c r="AV34" s="7" t="s">
        <v>6</v>
      </c>
      <c r="AW34" s="12">
        <v>121.1</v>
      </c>
      <c r="AX34" s="7" t="s">
        <v>6</v>
      </c>
      <c r="AY34" s="12">
        <v>130.5</v>
      </c>
      <c r="AZ34" s="7" t="s">
        <v>6</v>
      </c>
      <c r="BA34" s="12">
        <v>99.5</v>
      </c>
      <c r="BB34" s="7" t="s">
        <v>6</v>
      </c>
      <c r="BC34" s="13">
        <v>99</v>
      </c>
      <c r="BD34" s="7" t="s">
        <v>6</v>
      </c>
      <c r="BE34" s="12">
        <v>89.1</v>
      </c>
      <c r="BF34" s="7" t="s">
        <v>6</v>
      </c>
      <c r="BG34" s="12">
        <v>92.8</v>
      </c>
      <c r="BH34" s="7" t="s">
        <v>6</v>
      </c>
      <c r="BI34" s="12">
        <v>97.8</v>
      </c>
      <c r="BJ34" s="7" t="s">
        <v>6</v>
      </c>
      <c r="BK34" s="12">
        <v>94.1</v>
      </c>
      <c r="BL34" s="7" t="s">
        <v>6</v>
      </c>
      <c r="BM34" s="12">
        <v>110.5</v>
      </c>
      <c r="BN34" s="7" t="s">
        <v>6</v>
      </c>
      <c r="BO34" s="12">
        <v>125.9</v>
      </c>
      <c r="BP34" s="7" t="s">
        <v>6</v>
      </c>
      <c r="BQ34" s="12">
        <v>96.9</v>
      </c>
      <c r="BR34" s="7" t="s">
        <v>6</v>
      </c>
      <c r="BS34" s="12">
        <v>77.2</v>
      </c>
      <c r="BT34" s="7" t="s">
        <v>6</v>
      </c>
      <c r="BU34" s="12">
        <v>85.2</v>
      </c>
      <c r="BV34" s="7" t="s">
        <v>6</v>
      </c>
      <c r="BW34" s="12">
        <v>95.5</v>
      </c>
      <c r="BX34" s="7" t="s">
        <v>6</v>
      </c>
      <c r="BY34" s="12">
        <v>90.6</v>
      </c>
      <c r="BZ34" s="7" t="s">
        <v>6</v>
      </c>
      <c r="CA34" s="12">
        <v>87.6</v>
      </c>
      <c r="CB34" s="7" t="s">
        <v>6</v>
      </c>
      <c r="CC34" s="12">
        <v>88.8</v>
      </c>
      <c r="CD34" s="7" t="s">
        <v>6</v>
      </c>
      <c r="CE34" s="12">
        <v>90.7</v>
      </c>
      <c r="CF34" s="7" t="s">
        <v>6</v>
      </c>
      <c r="CG34" s="12">
        <v>93.6</v>
      </c>
      <c r="CH34" s="7" t="s">
        <v>6</v>
      </c>
      <c r="CI34" s="12">
        <v>82.6</v>
      </c>
      <c r="CJ34" s="7" t="s">
        <v>6</v>
      </c>
      <c r="CK34" s="12">
        <v>85.1</v>
      </c>
      <c r="CL34" s="7" t="s">
        <v>6</v>
      </c>
      <c r="CM34" s="12">
        <v>91.4</v>
      </c>
      <c r="CN34" s="7" t="s">
        <v>6</v>
      </c>
      <c r="CO34" s="12">
        <v>93.6</v>
      </c>
      <c r="CP34" s="7" t="s">
        <v>6</v>
      </c>
      <c r="CQ34" s="12">
        <v>111.2</v>
      </c>
      <c r="CR34" s="7" t="s">
        <v>6</v>
      </c>
      <c r="CS34" s="7" t="s">
        <v>55</v>
      </c>
      <c r="CT34" s="7" t="s">
        <v>6</v>
      </c>
      <c r="CU34" s="7" t="s">
        <v>55</v>
      </c>
      <c r="CV34" s="7" t="s">
        <v>6</v>
      </c>
    </row>
    <row r="35" spans="1:100" ht="15" x14ac:dyDescent="0.2">
      <c r="A35" s="8" t="s">
        <v>22</v>
      </c>
      <c r="B35" s="8" t="s">
        <v>10</v>
      </c>
      <c r="C35" s="9" t="s">
        <v>55</v>
      </c>
      <c r="D35" s="9" t="s">
        <v>6</v>
      </c>
      <c r="E35" s="9" t="s">
        <v>55</v>
      </c>
      <c r="F35" s="9" t="s">
        <v>6</v>
      </c>
      <c r="G35" s="9" t="s">
        <v>55</v>
      </c>
      <c r="H35" s="9" t="s">
        <v>6</v>
      </c>
      <c r="I35" s="9" t="s">
        <v>55</v>
      </c>
      <c r="J35" s="9" t="s">
        <v>6</v>
      </c>
      <c r="K35" s="9" t="s">
        <v>55</v>
      </c>
      <c r="L35" s="9" t="s">
        <v>6</v>
      </c>
      <c r="M35" s="9" t="s">
        <v>55</v>
      </c>
      <c r="N35" s="9" t="s">
        <v>6</v>
      </c>
      <c r="O35" s="9" t="s">
        <v>55</v>
      </c>
      <c r="P35" s="9" t="s">
        <v>6</v>
      </c>
      <c r="Q35" s="9" t="s">
        <v>55</v>
      </c>
      <c r="R35" s="9" t="s">
        <v>6</v>
      </c>
      <c r="S35" s="9" t="s">
        <v>55</v>
      </c>
      <c r="T35" s="9" t="s">
        <v>6</v>
      </c>
      <c r="U35" s="9" t="s">
        <v>55</v>
      </c>
      <c r="V35" s="9" t="s">
        <v>6</v>
      </c>
      <c r="W35" s="9" t="s">
        <v>55</v>
      </c>
      <c r="X35" s="9" t="s">
        <v>6</v>
      </c>
      <c r="Y35" s="9" t="s">
        <v>55</v>
      </c>
      <c r="Z35" s="9" t="s">
        <v>6</v>
      </c>
      <c r="AA35" s="9" t="s">
        <v>55</v>
      </c>
      <c r="AB35" s="9" t="s">
        <v>6</v>
      </c>
      <c r="AC35" s="9" t="s">
        <v>55</v>
      </c>
      <c r="AD35" s="9" t="s">
        <v>6</v>
      </c>
      <c r="AE35" s="9" t="s">
        <v>55</v>
      </c>
      <c r="AF35" s="9" t="s">
        <v>6</v>
      </c>
      <c r="AG35" s="9" t="s">
        <v>55</v>
      </c>
      <c r="AH35" s="9" t="s">
        <v>6</v>
      </c>
      <c r="AI35" s="9" t="s">
        <v>55</v>
      </c>
      <c r="AJ35" s="9" t="s">
        <v>6</v>
      </c>
      <c r="AK35" s="9" t="s">
        <v>55</v>
      </c>
      <c r="AL35" s="9" t="s">
        <v>6</v>
      </c>
      <c r="AM35" s="9" t="s">
        <v>55</v>
      </c>
      <c r="AN35" s="9" t="s">
        <v>6</v>
      </c>
      <c r="AO35" s="9" t="s">
        <v>55</v>
      </c>
      <c r="AP35" s="9" t="s">
        <v>6</v>
      </c>
      <c r="AQ35" s="10">
        <v>13407.8</v>
      </c>
      <c r="AR35" s="9" t="s">
        <v>6</v>
      </c>
      <c r="AS35" s="10">
        <v>9017.6</v>
      </c>
      <c r="AT35" s="9" t="s">
        <v>6</v>
      </c>
      <c r="AU35" s="10">
        <v>9193.4</v>
      </c>
      <c r="AV35" s="9" t="s">
        <v>6</v>
      </c>
      <c r="AW35" s="10">
        <v>11977.8</v>
      </c>
      <c r="AX35" s="9" t="s">
        <v>6</v>
      </c>
      <c r="AY35" s="10">
        <v>11357.6</v>
      </c>
      <c r="AZ35" s="9" t="s">
        <v>6</v>
      </c>
      <c r="BA35" s="10">
        <v>12658.8</v>
      </c>
      <c r="BB35" s="9" t="s">
        <v>6</v>
      </c>
      <c r="BC35" s="10">
        <v>14008.6</v>
      </c>
      <c r="BD35" s="9" t="s">
        <v>6</v>
      </c>
      <c r="BE35" s="10">
        <v>15551.4</v>
      </c>
      <c r="BF35" s="9" t="s">
        <v>6</v>
      </c>
      <c r="BG35" s="10">
        <v>16404.8</v>
      </c>
      <c r="BH35" s="9" t="s">
        <v>6</v>
      </c>
      <c r="BI35" s="10">
        <v>18064.2</v>
      </c>
      <c r="BJ35" s="9" t="s">
        <v>6</v>
      </c>
      <c r="BK35" s="10">
        <v>20444.8</v>
      </c>
      <c r="BL35" s="9" t="s">
        <v>6</v>
      </c>
      <c r="BM35" s="10">
        <v>23135.9</v>
      </c>
      <c r="BN35" s="9" t="s">
        <v>6</v>
      </c>
      <c r="BO35" s="10">
        <v>27541.5</v>
      </c>
      <c r="BP35" s="9" t="s">
        <v>6</v>
      </c>
      <c r="BQ35" s="10">
        <v>31315.7</v>
      </c>
      <c r="BR35" s="9" t="s">
        <v>6</v>
      </c>
      <c r="BS35" s="10">
        <v>32514.7</v>
      </c>
      <c r="BT35" s="9" t="s">
        <v>6</v>
      </c>
      <c r="BU35" s="10">
        <v>33422.300000000003</v>
      </c>
      <c r="BV35" s="9" t="s">
        <v>6</v>
      </c>
      <c r="BW35" s="10">
        <v>36204.400000000001</v>
      </c>
      <c r="BX35" s="9" t="s">
        <v>6</v>
      </c>
      <c r="BY35" s="10">
        <v>36760.300000000003</v>
      </c>
      <c r="BZ35" s="9" t="s">
        <v>6</v>
      </c>
      <c r="CA35" s="10">
        <v>36257.9</v>
      </c>
      <c r="CB35" s="9" t="s">
        <v>6</v>
      </c>
      <c r="CC35" s="10">
        <v>37315.800000000003</v>
      </c>
      <c r="CD35" s="9" t="s">
        <v>6</v>
      </c>
      <c r="CE35" s="10">
        <v>39554.300000000003</v>
      </c>
      <c r="CF35" s="9" t="s">
        <v>6</v>
      </c>
      <c r="CG35" s="10">
        <v>41979.4</v>
      </c>
      <c r="CH35" s="9" t="s">
        <v>6</v>
      </c>
      <c r="CI35" s="10">
        <v>45146.9</v>
      </c>
      <c r="CJ35" s="9" t="s">
        <v>6</v>
      </c>
      <c r="CK35" s="10">
        <v>48690.8</v>
      </c>
      <c r="CL35" s="9" t="s">
        <v>6</v>
      </c>
      <c r="CM35" s="10">
        <v>53123.3</v>
      </c>
      <c r="CN35" s="9" t="s">
        <v>6</v>
      </c>
      <c r="CO35" s="11">
        <v>53440</v>
      </c>
      <c r="CP35" s="9" t="s">
        <v>6</v>
      </c>
      <c r="CQ35" s="10">
        <v>62160.9</v>
      </c>
      <c r="CR35" s="9" t="s">
        <v>6</v>
      </c>
      <c r="CS35" s="10">
        <v>76267.3</v>
      </c>
      <c r="CT35" s="9" t="s">
        <v>6</v>
      </c>
      <c r="CU35" s="9" t="s">
        <v>55</v>
      </c>
      <c r="CV35" s="9" t="s">
        <v>6</v>
      </c>
    </row>
    <row r="36" spans="1:100" ht="15" x14ac:dyDescent="0.2">
      <c r="A36" s="8" t="s">
        <v>22</v>
      </c>
      <c r="B36" s="8" t="s">
        <v>9</v>
      </c>
      <c r="C36" s="7" t="s">
        <v>55</v>
      </c>
      <c r="D36" s="7" t="s">
        <v>6</v>
      </c>
      <c r="E36" s="7" t="s">
        <v>55</v>
      </c>
      <c r="F36" s="7" t="s">
        <v>6</v>
      </c>
      <c r="G36" s="7" t="s">
        <v>55</v>
      </c>
      <c r="H36" s="7" t="s">
        <v>6</v>
      </c>
      <c r="I36" s="7" t="s">
        <v>55</v>
      </c>
      <c r="J36" s="7" t="s">
        <v>6</v>
      </c>
      <c r="K36" s="7" t="s">
        <v>55</v>
      </c>
      <c r="L36" s="7" t="s">
        <v>6</v>
      </c>
      <c r="M36" s="7" t="s">
        <v>55</v>
      </c>
      <c r="N36" s="7" t="s">
        <v>6</v>
      </c>
      <c r="O36" s="7" t="s">
        <v>55</v>
      </c>
      <c r="P36" s="7" t="s">
        <v>6</v>
      </c>
      <c r="Q36" s="7" t="s">
        <v>55</v>
      </c>
      <c r="R36" s="7" t="s">
        <v>6</v>
      </c>
      <c r="S36" s="7" t="s">
        <v>55</v>
      </c>
      <c r="T36" s="7" t="s">
        <v>6</v>
      </c>
      <c r="U36" s="7" t="s">
        <v>55</v>
      </c>
      <c r="V36" s="7" t="s">
        <v>6</v>
      </c>
      <c r="W36" s="7" t="s">
        <v>55</v>
      </c>
      <c r="X36" s="7" t="s">
        <v>6</v>
      </c>
      <c r="Y36" s="7" t="s">
        <v>55</v>
      </c>
      <c r="Z36" s="7" t="s">
        <v>6</v>
      </c>
      <c r="AA36" s="7" t="s">
        <v>55</v>
      </c>
      <c r="AB36" s="7" t="s">
        <v>6</v>
      </c>
      <c r="AC36" s="7" t="s">
        <v>55</v>
      </c>
      <c r="AD36" s="7" t="s">
        <v>6</v>
      </c>
      <c r="AE36" s="7" t="s">
        <v>55</v>
      </c>
      <c r="AF36" s="7" t="s">
        <v>6</v>
      </c>
      <c r="AG36" s="7" t="s">
        <v>55</v>
      </c>
      <c r="AH36" s="7" t="s">
        <v>6</v>
      </c>
      <c r="AI36" s="7" t="s">
        <v>55</v>
      </c>
      <c r="AJ36" s="7" t="s">
        <v>6</v>
      </c>
      <c r="AK36" s="7" t="s">
        <v>55</v>
      </c>
      <c r="AL36" s="7" t="s">
        <v>6</v>
      </c>
      <c r="AM36" s="7" t="s">
        <v>55</v>
      </c>
      <c r="AN36" s="7" t="s">
        <v>6</v>
      </c>
      <c r="AO36" s="7" t="s">
        <v>55</v>
      </c>
      <c r="AP36" s="7" t="s">
        <v>6</v>
      </c>
      <c r="AQ36" s="12">
        <v>1278.2</v>
      </c>
      <c r="AR36" s="7" t="s">
        <v>6</v>
      </c>
      <c r="AS36" s="12">
        <v>900.7</v>
      </c>
      <c r="AT36" s="7" t="s">
        <v>6</v>
      </c>
      <c r="AU36" s="13">
        <v>1969</v>
      </c>
      <c r="AV36" s="7" t="s">
        <v>6</v>
      </c>
      <c r="AW36" s="12">
        <v>1721.6</v>
      </c>
      <c r="AX36" s="7" t="s">
        <v>6</v>
      </c>
      <c r="AY36" s="12">
        <v>1585.8</v>
      </c>
      <c r="AZ36" s="7" t="s">
        <v>6</v>
      </c>
      <c r="BA36" s="12">
        <v>1524.2</v>
      </c>
      <c r="BB36" s="7" t="s">
        <v>6</v>
      </c>
      <c r="BC36" s="12">
        <v>1636.7</v>
      </c>
      <c r="BD36" s="7" t="s">
        <v>6</v>
      </c>
      <c r="BE36" s="12">
        <v>1639.3</v>
      </c>
      <c r="BF36" s="7" t="s">
        <v>6</v>
      </c>
      <c r="BG36" s="12">
        <v>1640.6</v>
      </c>
      <c r="BH36" s="7" t="s">
        <v>6</v>
      </c>
      <c r="BI36" s="13">
        <v>1707</v>
      </c>
      <c r="BJ36" s="7" t="s">
        <v>6</v>
      </c>
      <c r="BK36" s="12">
        <v>1627.9</v>
      </c>
      <c r="BL36" s="7" t="s">
        <v>6</v>
      </c>
      <c r="BM36" s="12">
        <v>1542.3</v>
      </c>
      <c r="BN36" s="7" t="s">
        <v>6</v>
      </c>
      <c r="BO36" s="12">
        <v>1384.4</v>
      </c>
      <c r="BP36" s="7" t="s">
        <v>6</v>
      </c>
      <c r="BQ36" s="12">
        <v>2019.4</v>
      </c>
      <c r="BR36" s="7" t="s">
        <v>6</v>
      </c>
      <c r="BS36" s="12">
        <v>1408.3</v>
      </c>
      <c r="BT36" s="7" t="s">
        <v>6</v>
      </c>
      <c r="BU36" s="12">
        <v>1338.7</v>
      </c>
      <c r="BV36" s="7" t="s">
        <v>6</v>
      </c>
      <c r="BW36" s="12">
        <v>1739.6</v>
      </c>
      <c r="BX36" s="7" t="s">
        <v>6</v>
      </c>
      <c r="BY36" s="12">
        <v>1680.7</v>
      </c>
      <c r="BZ36" s="7" t="s">
        <v>6</v>
      </c>
      <c r="CA36" s="12">
        <v>1695.6</v>
      </c>
      <c r="CB36" s="7" t="s">
        <v>6</v>
      </c>
      <c r="CC36" s="12">
        <v>1741.8</v>
      </c>
      <c r="CD36" s="7" t="s">
        <v>6</v>
      </c>
      <c r="CE36" s="12">
        <v>1624.4</v>
      </c>
      <c r="CF36" s="7" t="s">
        <v>6</v>
      </c>
      <c r="CG36" s="12">
        <v>1767.9</v>
      </c>
      <c r="CH36" s="7" t="s">
        <v>6</v>
      </c>
      <c r="CI36" s="12">
        <v>1907.4</v>
      </c>
      <c r="CJ36" s="7" t="s">
        <v>6</v>
      </c>
      <c r="CK36" s="12">
        <v>1632.7</v>
      </c>
      <c r="CL36" s="7" t="s">
        <v>6</v>
      </c>
      <c r="CM36" s="12">
        <v>1733.1</v>
      </c>
      <c r="CN36" s="7" t="s">
        <v>6</v>
      </c>
      <c r="CO36" s="12">
        <v>1899.2</v>
      </c>
      <c r="CP36" s="7" t="s">
        <v>6</v>
      </c>
      <c r="CQ36" s="12">
        <v>2808.3</v>
      </c>
      <c r="CR36" s="7" t="s">
        <v>6</v>
      </c>
      <c r="CS36" s="12">
        <v>2914.8</v>
      </c>
      <c r="CT36" s="7" t="s">
        <v>6</v>
      </c>
      <c r="CU36" s="7" t="s">
        <v>55</v>
      </c>
      <c r="CV36" s="7" t="s">
        <v>6</v>
      </c>
    </row>
    <row r="37" spans="1:100" ht="15" x14ac:dyDescent="0.2">
      <c r="A37" s="8" t="s">
        <v>22</v>
      </c>
      <c r="B37" s="8" t="s">
        <v>7</v>
      </c>
      <c r="C37" s="9" t="s">
        <v>55</v>
      </c>
      <c r="D37" s="9" t="s">
        <v>6</v>
      </c>
      <c r="E37" s="9" t="s">
        <v>55</v>
      </c>
      <c r="F37" s="9" t="s">
        <v>6</v>
      </c>
      <c r="G37" s="9" t="s">
        <v>55</v>
      </c>
      <c r="H37" s="9" t="s">
        <v>6</v>
      </c>
      <c r="I37" s="9" t="s">
        <v>55</v>
      </c>
      <c r="J37" s="9" t="s">
        <v>6</v>
      </c>
      <c r="K37" s="9" t="s">
        <v>55</v>
      </c>
      <c r="L37" s="9" t="s">
        <v>6</v>
      </c>
      <c r="M37" s="9" t="s">
        <v>55</v>
      </c>
      <c r="N37" s="9" t="s">
        <v>6</v>
      </c>
      <c r="O37" s="9" t="s">
        <v>55</v>
      </c>
      <c r="P37" s="9" t="s">
        <v>6</v>
      </c>
      <c r="Q37" s="9" t="s">
        <v>55</v>
      </c>
      <c r="R37" s="9" t="s">
        <v>6</v>
      </c>
      <c r="S37" s="9" t="s">
        <v>55</v>
      </c>
      <c r="T37" s="9" t="s">
        <v>6</v>
      </c>
      <c r="U37" s="9" t="s">
        <v>55</v>
      </c>
      <c r="V37" s="9" t="s">
        <v>6</v>
      </c>
      <c r="W37" s="9" t="s">
        <v>55</v>
      </c>
      <c r="X37" s="9" t="s">
        <v>6</v>
      </c>
      <c r="Y37" s="9" t="s">
        <v>55</v>
      </c>
      <c r="Z37" s="9" t="s">
        <v>6</v>
      </c>
      <c r="AA37" s="9" t="s">
        <v>55</v>
      </c>
      <c r="AB37" s="9" t="s">
        <v>6</v>
      </c>
      <c r="AC37" s="9" t="s">
        <v>55</v>
      </c>
      <c r="AD37" s="9" t="s">
        <v>6</v>
      </c>
      <c r="AE37" s="9" t="s">
        <v>55</v>
      </c>
      <c r="AF37" s="9" t="s">
        <v>6</v>
      </c>
      <c r="AG37" s="9" t="s">
        <v>55</v>
      </c>
      <c r="AH37" s="9" t="s">
        <v>6</v>
      </c>
      <c r="AI37" s="9" t="s">
        <v>55</v>
      </c>
      <c r="AJ37" s="9" t="s">
        <v>6</v>
      </c>
      <c r="AK37" s="9" t="s">
        <v>55</v>
      </c>
      <c r="AL37" s="9" t="s">
        <v>6</v>
      </c>
      <c r="AM37" s="9" t="s">
        <v>55</v>
      </c>
      <c r="AN37" s="9" t="s">
        <v>6</v>
      </c>
      <c r="AO37" s="9" t="s">
        <v>55</v>
      </c>
      <c r="AP37" s="9" t="s">
        <v>6</v>
      </c>
      <c r="AQ37" s="10">
        <v>54.6</v>
      </c>
      <c r="AR37" s="9" t="s">
        <v>6</v>
      </c>
      <c r="AS37" s="10">
        <v>38.700000000000003</v>
      </c>
      <c r="AT37" s="9" t="s">
        <v>6</v>
      </c>
      <c r="AU37" s="11">
        <v>84</v>
      </c>
      <c r="AV37" s="9" t="s">
        <v>6</v>
      </c>
      <c r="AW37" s="10">
        <v>73.8</v>
      </c>
      <c r="AX37" s="9" t="s">
        <v>6</v>
      </c>
      <c r="AY37" s="10">
        <v>67.3</v>
      </c>
      <c r="AZ37" s="9" t="s">
        <v>6</v>
      </c>
      <c r="BA37" s="10">
        <v>53.7</v>
      </c>
      <c r="BB37" s="9" t="s">
        <v>6</v>
      </c>
      <c r="BC37" s="10">
        <v>43.3</v>
      </c>
      <c r="BD37" s="9" t="s">
        <v>6</v>
      </c>
      <c r="BE37" s="10">
        <v>50.9</v>
      </c>
      <c r="BF37" s="9" t="s">
        <v>6</v>
      </c>
      <c r="BG37" s="10">
        <v>62.4</v>
      </c>
      <c r="BH37" s="9" t="s">
        <v>6</v>
      </c>
      <c r="BI37" s="10">
        <v>68.900000000000006</v>
      </c>
      <c r="BJ37" s="9" t="s">
        <v>6</v>
      </c>
      <c r="BK37" s="10">
        <v>114.8</v>
      </c>
      <c r="BL37" s="9" t="s">
        <v>6</v>
      </c>
      <c r="BM37" s="10">
        <v>120.4</v>
      </c>
      <c r="BN37" s="9" t="s">
        <v>6</v>
      </c>
      <c r="BO37" s="10">
        <v>117.8</v>
      </c>
      <c r="BP37" s="9" t="s">
        <v>6</v>
      </c>
      <c r="BQ37" s="10">
        <v>156.80000000000001</v>
      </c>
      <c r="BR37" s="9" t="s">
        <v>6</v>
      </c>
      <c r="BS37" s="10">
        <v>167.4</v>
      </c>
      <c r="BT37" s="9" t="s">
        <v>6</v>
      </c>
      <c r="BU37" s="10">
        <v>194.1</v>
      </c>
      <c r="BV37" s="9" t="s">
        <v>6</v>
      </c>
      <c r="BW37" s="10">
        <v>179.8</v>
      </c>
      <c r="BX37" s="9" t="s">
        <v>6</v>
      </c>
      <c r="BY37" s="10">
        <v>175.9</v>
      </c>
      <c r="BZ37" s="9" t="s">
        <v>6</v>
      </c>
      <c r="CA37" s="10">
        <v>185.4</v>
      </c>
      <c r="CB37" s="9" t="s">
        <v>6</v>
      </c>
      <c r="CC37" s="11">
        <v>194</v>
      </c>
      <c r="CD37" s="9" t="s">
        <v>6</v>
      </c>
      <c r="CE37" s="10">
        <v>212.2</v>
      </c>
      <c r="CF37" s="9" t="s">
        <v>6</v>
      </c>
      <c r="CG37" s="10">
        <v>188.8</v>
      </c>
      <c r="CH37" s="9" t="s">
        <v>6</v>
      </c>
      <c r="CI37" s="10">
        <v>192.2</v>
      </c>
      <c r="CJ37" s="9" t="s">
        <v>6</v>
      </c>
      <c r="CK37" s="10">
        <v>257.10000000000002</v>
      </c>
      <c r="CL37" s="9" t="s">
        <v>6</v>
      </c>
      <c r="CM37" s="10">
        <v>238.1</v>
      </c>
      <c r="CN37" s="9" t="s">
        <v>6</v>
      </c>
      <c r="CO37" s="10">
        <v>229.9</v>
      </c>
      <c r="CP37" s="9" t="s">
        <v>6</v>
      </c>
      <c r="CQ37" s="10">
        <v>272.60000000000002</v>
      </c>
      <c r="CR37" s="9" t="s">
        <v>6</v>
      </c>
      <c r="CS37" s="10">
        <v>386.4</v>
      </c>
      <c r="CT37" s="9" t="s">
        <v>6</v>
      </c>
      <c r="CU37" s="9" t="s">
        <v>55</v>
      </c>
      <c r="CV37" s="9" t="s">
        <v>6</v>
      </c>
    </row>
    <row r="38" spans="1:100" ht="15" x14ac:dyDescent="0.2">
      <c r="A38" s="8" t="s">
        <v>21</v>
      </c>
      <c r="B38" s="8" t="s">
        <v>10</v>
      </c>
      <c r="C38" s="7" t="s">
        <v>55</v>
      </c>
      <c r="D38" s="7" t="s">
        <v>6</v>
      </c>
      <c r="E38" s="7" t="s">
        <v>55</v>
      </c>
      <c r="F38" s="7" t="s">
        <v>6</v>
      </c>
      <c r="G38" s="7" t="s">
        <v>55</v>
      </c>
      <c r="H38" s="7" t="s">
        <v>6</v>
      </c>
      <c r="I38" s="7" t="s">
        <v>55</v>
      </c>
      <c r="J38" s="7" t="s">
        <v>6</v>
      </c>
      <c r="K38" s="7" t="s">
        <v>55</v>
      </c>
      <c r="L38" s="7" t="s">
        <v>6</v>
      </c>
      <c r="M38" s="7" t="s">
        <v>55</v>
      </c>
      <c r="N38" s="7" t="s">
        <v>6</v>
      </c>
      <c r="O38" s="7" t="s">
        <v>55</v>
      </c>
      <c r="P38" s="7" t="s">
        <v>6</v>
      </c>
      <c r="Q38" s="7" t="s">
        <v>55</v>
      </c>
      <c r="R38" s="7" t="s">
        <v>6</v>
      </c>
      <c r="S38" s="7" t="s">
        <v>55</v>
      </c>
      <c r="T38" s="7" t="s">
        <v>6</v>
      </c>
      <c r="U38" s="7" t="s">
        <v>55</v>
      </c>
      <c r="V38" s="7" t="s">
        <v>6</v>
      </c>
      <c r="W38" s="7" t="s">
        <v>55</v>
      </c>
      <c r="X38" s="7" t="s">
        <v>6</v>
      </c>
      <c r="Y38" s="7" t="s">
        <v>55</v>
      </c>
      <c r="Z38" s="7" t="s">
        <v>6</v>
      </c>
      <c r="AA38" s="7" t="s">
        <v>55</v>
      </c>
      <c r="AB38" s="7" t="s">
        <v>6</v>
      </c>
      <c r="AC38" s="7" t="s">
        <v>55</v>
      </c>
      <c r="AD38" s="7" t="s">
        <v>6</v>
      </c>
      <c r="AE38" s="7" t="s">
        <v>55</v>
      </c>
      <c r="AF38" s="7" t="s">
        <v>6</v>
      </c>
      <c r="AG38" s="7" t="s">
        <v>55</v>
      </c>
      <c r="AH38" s="7" t="s">
        <v>6</v>
      </c>
      <c r="AI38" s="7" t="s">
        <v>55</v>
      </c>
      <c r="AJ38" s="7" t="s">
        <v>6</v>
      </c>
      <c r="AK38" s="7" t="s">
        <v>55</v>
      </c>
      <c r="AL38" s="7" t="s">
        <v>6</v>
      </c>
      <c r="AM38" s="7" t="s">
        <v>55</v>
      </c>
      <c r="AN38" s="7" t="s">
        <v>6</v>
      </c>
      <c r="AO38" s="7" t="s">
        <v>55</v>
      </c>
      <c r="AP38" s="7" t="s">
        <v>6</v>
      </c>
      <c r="AQ38" s="12">
        <v>41801.5</v>
      </c>
      <c r="AR38" s="7" t="s">
        <v>6</v>
      </c>
      <c r="AS38" s="13">
        <v>48178</v>
      </c>
      <c r="AT38" s="7" t="s">
        <v>6</v>
      </c>
      <c r="AU38" s="12">
        <v>49978.8</v>
      </c>
      <c r="AV38" s="7" t="s">
        <v>6</v>
      </c>
      <c r="AW38" s="12">
        <v>54578.6</v>
      </c>
      <c r="AX38" s="7" t="s">
        <v>6</v>
      </c>
      <c r="AY38" s="12">
        <v>55473.2</v>
      </c>
      <c r="AZ38" s="7" t="s">
        <v>6</v>
      </c>
      <c r="BA38" s="12">
        <v>61063.4</v>
      </c>
      <c r="BB38" s="7" t="s">
        <v>6</v>
      </c>
      <c r="BC38" s="12">
        <v>69092.100000000006</v>
      </c>
      <c r="BD38" s="7" t="s">
        <v>6</v>
      </c>
      <c r="BE38" s="12">
        <v>79882.5</v>
      </c>
      <c r="BF38" s="7" t="s">
        <v>6</v>
      </c>
      <c r="BG38" s="12">
        <v>81050.899999999994</v>
      </c>
      <c r="BH38" s="7" t="s">
        <v>6</v>
      </c>
      <c r="BI38" s="13">
        <v>87421</v>
      </c>
      <c r="BJ38" s="7" t="s">
        <v>6</v>
      </c>
      <c r="BK38" s="12">
        <v>99776.8</v>
      </c>
      <c r="BL38" s="7" t="s">
        <v>6</v>
      </c>
      <c r="BM38" s="12">
        <v>113231.5</v>
      </c>
      <c r="BN38" s="7" t="s">
        <v>6</v>
      </c>
      <c r="BO38" s="12">
        <v>125885.3</v>
      </c>
      <c r="BP38" s="7" t="s">
        <v>6</v>
      </c>
      <c r="BQ38" s="12">
        <v>147036.20000000001</v>
      </c>
      <c r="BR38" s="7" t="s">
        <v>6</v>
      </c>
      <c r="BS38" s="12">
        <v>135353.1</v>
      </c>
      <c r="BT38" s="7" t="s">
        <v>6</v>
      </c>
      <c r="BU38" s="12">
        <v>142917.6</v>
      </c>
      <c r="BV38" s="7" t="s">
        <v>6</v>
      </c>
      <c r="BW38" s="12">
        <v>149203.1</v>
      </c>
      <c r="BX38" s="7" t="s">
        <v>6</v>
      </c>
      <c r="BY38" s="13">
        <v>146229</v>
      </c>
      <c r="BZ38" s="7" t="s">
        <v>6</v>
      </c>
      <c r="CA38" s="12">
        <v>142918.20000000001</v>
      </c>
      <c r="CB38" s="7" t="s">
        <v>6</v>
      </c>
      <c r="CC38" s="12">
        <v>142743.20000000001</v>
      </c>
      <c r="CD38" s="7" t="s">
        <v>6</v>
      </c>
      <c r="CE38" s="12">
        <v>152687.9</v>
      </c>
      <c r="CF38" s="7" t="s">
        <v>6</v>
      </c>
      <c r="CG38" s="12">
        <v>159603.4</v>
      </c>
      <c r="CH38" s="7" t="s">
        <v>6</v>
      </c>
      <c r="CI38" s="12">
        <v>174451.9</v>
      </c>
      <c r="CJ38" s="7" t="s">
        <v>6</v>
      </c>
      <c r="CK38" s="12">
        <v>190124.2</v>
      </c>
      <c r="CL38" s="7" t="s">
        <v>6</v>
      </c>
      <c r="CM38" s="12">
        <v>203852.3</v>
      </c>
      <c r="CN38" s="7" t="s">
        <v>6</v>
      </c>
      <c r="CO38" s="12">
        <v>196415.8</v>
      </c>
      <c r="CP38" s="7" t="s">
        <v>6</v>
      </c>
      <c r="CQ38" s="12">
        <v>216491.7</v>
      </c>
      <c r="CR38" s="7" t="s">
        <v>6</v>
      </c>
      <c r="CS38" s="12">
        <v>250549.3</v>
      </c>
      <c r="CT38" s="7" t="s">
        <v>6</v>
      </c>
      <c r="CU38" s="7" t="s">
        <v>55</v>
      </c>
      <c r="CV38" s="7" t="s">
        <v>6</v>
      </c>
    </row>
    <row r="39" spans="1:100" ht="15" x14ac:dyDescent="0.2">
      <c r="A39" s="8" t="s">
        <v>21</v>
      </c>
      <c r="B39" s="8" t="s">
        <v>9</v>
      </c>
      <c r="C39" s="9" t="s">
        <v>55</v>
      </c>
      <c r="D39" s="9" t="s">
        <v>6</v>
      </c>
      <c r="E39" s="9" t="s">
        <v>55</v>
      </c>
      <c r="F39" s="9" t="s">
        <v>6</v>
      </c>
      <c r="G39" s="9" t="s">
        <v>55</v>
      </c>
      <c r="H39" s="9" t="s">
        <v>6</v>
      </c>
      <c r="I39" s="9" t="s">
        <v>55</v>
      </c>
      <c r="J39" s="9" t="s">
        <v>6</v>
      </c>
      <c r="K39" s="9" t="s">
        <v>55</v>
      </c>
      <c r="L39" s="9" t="s">
        <v>6</v>
      </c>
      <c r="M39" s="9" t="s">
        <v>55</v>
      </c>
      <c r="N39" s="9" t="s">
        <v>6</v>
      </c>
      <c r="O39" s="9" t="s">
        <v>55</v>
      </c>
      <c r="P39" s="9" t="s">
        <v>6</v>
      </c>
      <c r="Q39" s="9" t="s">
        <v>55</v>
      </c>
      <c r="R39" s="9" t="s">
        <v>6</v>
      </c>
      <c r="S39" s="9" t="s">
        <v>55</v>
      </c>
      <c r="T39" s="9" t="s">
        <v>6</v>
      </c>
      <c r="U39" s="9" t="s">
        <v>55</v>
      </c>
      <c r="V39" s="9" t="s">
        <v>6</v>
      </c>
      <c r="W39" s="9" t="s">
        <v>55</v>
      </c>
      <c r="X39" s="9" t="s">
        <v>6</v>
      </c>
      <c r="Y39" s="9" t="s">
        <v>55</v>
      </c>
      <c r="Z39" s="9" t="s">
        <v>6</v>
      </c>
      <c r="AA39" s="9" t="s">
        <v>55</v>
      </c>
      <c r="AB39" s="9" t="s">
        <v>6</v>
      </c>
      <c r="AC39" s="9" t="s">
        <v>55</v>
      </c>
      <c r="AD39" s="9" t="s">
        <v>6</v>
      </c>
      <c r="AE39" s="9" t="s">
        <v>55</v>
      </c>
      <c r="AF39" s="9" t="s">
        <v>6</v>
      </c>
      <c r="AG39" s="9" t="s">
        <v>55</v>
      </c>
      <c r="AH39" s="9" t="s">
        <v>6</v>
      </c>
      <c r="AI39" s="9" t="s">
        <v>55</v>
      </c>
      <c r="AJ39" s="9" t="s">
        <v>6</v>
      </c>
      <c r="AK39" s="9" t="s">
        <v>55</v>
      </c>
      <c r="AL39" s="9" t="s">
        <v>6</v>
      </c>
      <c r="AM39" s="9" t="s">
        <v>55</v>
      </c>
      <c r="AN39" s="9" t="s">
        <v>6</v>
      </c>
      <c r="AO39" s="9" t="s">
        <v>55</v>
      </c>
      <c r="AP39" s="9" t="s">
        <v>6</v>
      </c>
      <c r="AQ39" s="11">
        <v>1459</v>
      </c>
      <c r="AR39" s="9" t="s">
        <v>6</v>
      </c>
      <c r="AS39" s="11">
        <v>1655</v>
      </c>
      <c r="AT39" s="9" t="s">
        <v>6</v>
      </c>
      <c r="AU39" s="11">
        <v>1518</v>
      </c>
      <c r="AV39" s="9" t="s">
        <v>6</v>
      </c>
      <c r="AW39" s="10">
        <v>1645.8</v>
      </c>
      <c r="AX39" s="9" t="s">
        <v>6</v>
      </c>
      <c r="AY39" s="10">
        <v>1497.5</v>
      </c>
      <c r="AZ39" s="9" t="s">
        <v>6</v>
      </c>
      <c r="BA39" s="10">
        <v>1663.8</v>
      </c>
      <c r="BB39" s="9" t="s">
        <v>6</v>
      </c>
      <c r="BC39" s="10">
        <v>1867.3</v>
      </c>
      <c r="BD39" s="9" t="s">
        <v>6</v>
      </c>
      <c r="BE39" s="10">
        <v>1718.4</v>
      </c>
      <c r="BF39" s="9" t="s">
        <v>6</v>
      </c>
      <c r="BG39" s="10">
        <v>1598.1</v>
      </c>
      <c r="BH39" s="9" t="s">
        <v>6</v>
      </c>
      <c r="BI39" s="10">
        <v>1722.8</v>
      </c>
      <c r="BJ39" s="9" t="s">
        <v>6</v>
      </c>
      <c r="BK39" s="10">
        <v>1818.5</v>
      </c>
      <c r="BL39" s="9" t="s">
        <v>6</v>
      </c>
      <c r="BM39" s="10">
        <v>1940.5</v>
      </c>
      <c r="BN39" s="9" t="s">
        <v>6</v>
      </c>
      <c r="BO39" s="10">
        <v>2150.1</v>
      </c>
      <c r="BP39" s="9" t="s">
        <v>6</v>
      </c>
      <c r="BQ39" s="10">
        <v>2336.4</v>
      </c>
      <c r="BR39" s="9" t="s">
        <v>6</v>
      </c>
      <c r="BS39" s="11">
        <v>1918</v>
      </c>
      <c r="BT39" s="9" t="s">
        <v>6</v>
      </c>
      <c r="BU39" s="10">
        <v>1633.4</v>
      </c>
      <c r="BV39" s="9" t="s">
        <v>6</v>
      </c>
      <c r="BW39" s="10">
        <v>2211.1999999999998</v>
      </c>
      <c r="BX39" s="9" t="s">
        <v>6</v>
      </c>
      <c r="BY39" s="10">
        <v>2587.6999999999998</v>
      </c>
      <c r="BZ39" s="9" t="s">
        <v>6</v>
      </c>
      <c r="CA39" s="10">
        <v>2703.2</v>
      </c>
      <c r="CB39" s="9" t="s">
        <v>6</v>
      </c>
      <c r="CC39" s="11">
        <v>2812</v>
      </c>
      <c r="CD39" s="9" t="s">
        <v>6</v>
      </c>
      <c r="CE39" s="10">
        <v>2735.5</v>
      </c>
      <c r="CF39" s="9" t="s">
        <v>6</v>
      </c>
      <c r="CG39" s="10">
        <v>2753.9</v>
      </c>
      <c r="CH39" s="9" t="s">
        <v>6</v>
      </c>
      <c r="CI39" s="11">
        <v>2995</v>
      </c>
      <c r="CJ39" s="9" t="s">
        <v>6</v>
      </c>
      <c r="CK39" s="10">
        <v>3318.6</v>
      </c>
      <c r="CL39" s="9" t="s">
        <v>6</v>
      </c>
      <c r="CM39" s="11">
        <v>3506</v>
      </c>
      <c r="CN39" s="9" t="s">
        <v>6</v>
      </c>
      <c r="CO39" s="10">
        <v>3504.4</v>
      </c>
      <c r="CP39" s="9" t="s">
        <v>6</v>
      </c>
      <c r="CQ39" s="10">
        <v>3672.9</v>
      </c>
      <c r="CR39" s="9" t="s">
        <v>6</v>
      </c>
      <c r="CS39" s="10">
        <v>4400.6000000000004</v>
      </c>
      <c r="CT39" s="9" t="s">
        <v>6</v>
      </c>
      <c r="CU39" s="9" t="s">
        <v>55</v>
      </c>
      <c r="CV39" s="9" t="s">
        <v>6</v>
      </c>
    </row>
    <row r="40" spans="1:100" ht="15" x14ac:dyDescent="0.2">
      <c r="A40" s="8" t="s">
        <v>21</v>
      </c>
      <c r="B40" s="8" t="s">
        <v>7</v>
      </c>
      <c r="C40" s="7" t="s">
        <v>55</v>
      </c>
      <c r="D40" s="7" t="s">
        <v>6</v>
      </c>
      <c r="E40" s="7" t="s">
        <v>55</v>
      </c>
      <c r="F40" s="7" t="s">
        <v>6</v>
      </c>
      <c r="G40" s="7" t="s">
        <v>55</v>
      </c>
      <c r="H40" s="7" t="s">
        <v>6</v>
      </c>
      <c r="I40" s="7" t="s">
        <v>55</v>
      </c>
      <c r="J40" s="7" t="s">
        <v>6</v>
      </c>
      <c r="K40" s="7" t="s">
        <v>55</v>
      </c>
      <c r="L40" s="7" t="s">
        <v>6</v>
      </c>
      <c r="M40" s="7" t="s">
        <v>55</v>
      </c>
      <c r="N40" s="7" t="s">
        <v>6</v>
      </c>
      <c r="O40" s="7" t="s">
        <v>55</v>
      </c>
      <c r="P40" s="7" t="s">
        <v>6</v>
      </c>
      <c r="Q40" s="7" t="s">
        <v>55</v>
      </c>
      <c r="R40" s="7" t="s">
        <v>6</v>
      </c>
      <c r="S40" s="7" t="s">
        <v>55</v>
      </c>
      <c r="T40" s="7" t="s">
        <v>6</v>
      </c>
      <c r="U40" s="7" t="s">
        <v>55</v>
      </c>
      <c r="V40" s="7" t="s">
        <v>6</v>
      </c>
      <c r="W40" s="7" t="s">
        <v>55</v>
      </c>
      <c r="X40" s="7" t="s">
        <v>6</v>
      </c>
      <c r="Y40" s="7" t="s">
        <v>55</v>
      </c>
      <c r="Z40" s="7" t="s">
        <v>6</v>
      </c>
      <c r="AA40" s="7" t="s">
        <v>55</v>
      </c>
      <c r="AB40" s="7" t="s">
        <v>6</v>
      </c>
      <c r="AC40" s="7" t="s">
        <v>55</v>
      </c>
      <c r="AD40" s="7" t="s">
        <v>6</v>
      </c>
      <c r="AE40" s="7" t="s">
        <v>55</v>
      </c>
      <c r="AF40" s="7" t="s">
        <v>6</v>
      </c>
      <c r="AG40" s="7" t="s">
        <v>55</v>
      </c>
      <c r="AH40" s="7" t="s">
        <v>6</v>
      </c>
      <c r="AI40" s="7" t="s">
        <v>55</v>
      </c>
      <c r="AJ40" s="7" t="s">
        <v>6</v>
      </c>
      <c r="AK40" s="7" t="s">
        <v>55</v>
      </c>
      <c r="AL40" s="7" t="s">
        <v>6</v>
      </c>
      <c r="AM40" s="7" t="s">
        <v>55</v>
      </c>
      <c r="AN40" s="7" t="s">
        <v>6</v>
      </c>
      <c r="AO40" s="7" t="s">
        <v>55</v>
      </c>
      <c r="AP40" s="7" t="s">
        <v>6</v>
      </c>
      <c r="AQ40" s="13">
        <v>375</v>
      </c>
      <c r="AR40" s="7" t="s">
        <v>6</v>
      </c>
      <c r="AS40" s="12">
        <v>389.2</v>
      </c>
      <c r="AT40" s="7" t="s">
        <v>6</v>
      </c>
      <c r="AU40" s="12">
        <v>374.5</v>
      </c>
      <c r="AV40" s="7" t="s">
        <v>6</v>
      </c>
      <c r="AW40" s="12">
        <v>430.4</v>
      </c>
      <c r="AX40" s="7" t="s">
        <v>6</v>
      </c>
      <c r="AY40" s="12">
        <v>448.4</v>
      </c>
      <c r="AZ40" s="7" t="s">
        <v>6</v>
      </c>
      <c r="BA40" s="12">
        <v>497.8</v>
      </c>
      <c r="BB40" s="7" t="s">
        <v>6</v>
      </c>
      <c r="BC40" s="12">
        <v>541.1</v>
      </c>
      <c r="BD40" s="7" t="s">
        <v>6</v>
      </c>
      <c r="BE40" s="12">
        <v>585.1</v>
      </c>
      <c r="BF40" s="7" t="s">
        <v>6</v>
      </c>
      <c r="BG40" s="12">
        <v>547.6</v>
      </c>
      <c r="BH40" s="7" t="s">
        <v>6</v>
      </c>
      <c r="BI40" s="12">
        <v>592.79999999999995</v>
      </c>
      <c r="BJ40" s="7" t="s">
        <v>6</v>
      </c>
      <c r="BK40" s="12">
        <v>680.1</v>
      </c>
      <c r="BL40" s="7" t="s">
        <v>6</v>
      </c>
      <c r="BM40" s="12">
        <v>731.8</v>
      </c>
      <c r="BN40" s="7" t="s">
        <v>6</v>
      </c>
      <c r="BO40" s="12">
        <v>736.4</v>
      </c>
      <c r="BP40" s="7" t="s">
        <v>6</v>
      </c>
      <c r="BQ40" s="12">
        <v>756.6</v>
      </c>
      <c r="BR40" s="7" t="s">
        <v>6</v>
      </c>
      <c r="BS40" s="12">
        <v>690.7</v>
      </c>
      <c r="BT40" s="7" t="s">
        <v>6</v>
      </c>
      <c r="BU40" s="12">
        <v>775.8</v>
      </c>
      <c r="BV40" s="7" t="s">
        <v>6</v>
      </c>
      <c r="BW40" s="12">
        <v>1035.5</v>
      </c>
      <c r="BX40" s="7" t="s">
        <v>6</v>
      </c>
      <c r="BY40" s="12">
        <v>1046.3</v>
      </c>
      <c r="BZ40" s="7" t="s">
        <v>6</v>
      </c>
      <c r="CA40" s="12">
        <v>1042.3</v>
      </c>
      <c r="CB40" s="7" t="s">
        <v>6</v>
      </c>
      <c r="CC40" s="12">
        <v>975.6</v>
      </c>
      <c r="CD40" s="7" t="s">
        <v>6</v>
      </c>
      <c r="CE40" s="12">
        <v>990.4</v>
      </c>
      <c r="CF40" s="7" t="s">
        <v>6</v>
      </c>
      <c r="CG40" s="12">
        <v>924.5</v>
      </c>
      <c r="CH40" s="7" t="s">
        <v>6</v>
      </c>
      <c r="CI40" s="12">
        <v>972.2</v>
      </c>
      <c r="CJ40" s="7" t="s">
        <v>6</v>
      </c>
      <c r="CK40" s="12">
        <v>741.2</v>
      </c>
      <c r="CL40" s="7" t="s">
        <v>6</v>
      </c>
      <c r="CM40" s="12">
        <v>665.6</v>
      </c>
      <c r="CN40" s="7" t="s">
        <v>6</v>
      </c>
      <c r="CO40" s="12">
        <v>703.1</v>
      </c>
      <c r="CP40" s="7" t="s">
        <v>6</v>
      </c>
      <c r="CQ40" s="12">
        <v>705.7</v>
      </c>
      <c r="CR40" s="7" t="s">
        <v>6</v>
      </c>
      <c r="CS40" s="12">
        <v>834.9</v>
      </c>
      <c r="CT40" s="7" t="s">
        <v>6</v>
      </c>
      <c r="CU40" s="7" t="s">
        <v>55</v>
      </c>
      <c r="CV40" s="7" t="s">
        <v>6</v>
      </c>
    </row>
    <row r="41" spans="1:100" ht="15" x14ac:dyDescent="0.2">
      <c r="A41" s="8" t="s">
        <v>41</v>
      </c>
      <c r="B41" s="8" t="s">
        <v>10</v>
      </c>
      <c r="C41" s="10">
        <v>29217.200000000001</v>
      </c>
      <c r="D41" s="9" t="s">
        <v>6</v>
      </c>
      <c r="E41" s="10">
        <v>35328.6</v>
      </c>
      <c r="F41" s="9" t="s">
        <v>6</v>
      </c>
      <c r="G41" s="10">
        <v>38397.4</v>
      </c>
      <c r="H41" s="9" t="s">
        <v>6</v>
      </c>
      <c r="I41" s="10">
        <v>41403.5</v>
      </c>
      <c r="J41" s="9" t="s">
        <v>6</v>
      </c>
      <c r="K41" s="10">
        <v>44360.6</v>
      </c>
      <c r="L41" s="9" t="s">
        <v>6</v>
      </c>
      <c r="M41" s="10">
        <v>44293.4</v>
      </c>
      <c r="N41" s="9" t="s">
        <v>6</v>
      </c>
      <c r="O41" s="10">
        <v>48101.5</v>
      </c>
      <c r="P41" s="9" t="s">
        <v>6</v>
      </c>
      <c r="Q41" s="10">
        <v>53706.3</v>
      </c>
      <c r="R41" s="9" t="s">
        <v>6</v>
      </c>
      <c r="S41" s="10">
        <v>59065.8</v>
      </c>
      <c r="T41" s="9" t="s">
        <v>6</v>
      </c>
      <c r="U41" s="11">
        <v>65001</v>
      </c>
      <c r="V41" s="9" t="s">
        <v>6</v>
      </c>
      <c r="W41" s="10">
        <v>71312.7</v>
      </c>
      <c r="X41" s="9" t="s">
        <v>6</v>
      </c>
      <c r="Y41" s="10">
        <v>76254.399999999994</v>
      </c>
      <c r="Z41" s="9" t="s">
        <v>6</v>
      </c>
      <c r="AA41" s="10">
        <v>81114.2</v>
      </c>
      <c r="AB41" s="9" t="s">
        <v>6</v>
      </c>
      <c r="AC41" s="10">
        <v>83764.2</v>
      </c>
      <c r="AD41" s="9" t="s">
        <v>6</v>
      </c>
      <c r="AE41" s="11">
        <v>88088</v>
      </c>
      <c r="AF41" s="9" t="s">
        <v>6</v>
      </c>
      <c r="AG41" s="10">
        <v>94535.9</v>
      </c>
      <c r="AH41" s="9" t="s">
        <v>6</v>
      </c>
      <c r="AI41" s="10">
        <v>97946.2</v>
      </c>
      <c r="AJ41" s="9" t="s">
        <v>6</v>
      </c>
      <c r="AK41" s="10">
        <v>102987.6</v>
      </c>
      <c r="AL41" s="9" t="s">
        <v>6</v>
      </c>
      <c r="AM41" s="10">
        <v>106855.4</v>
      </c>
      <c r="AN41" s="9" t="s">
        <v>6</v>
      </c>
      <c r="AO41" s="10">
        <v>114231.7</v>
      </c>
      <c r="AP41" s="9" t="s">
        <v>6</v>
      </c>
      <c r="AQ41" s="10">
        <v>122457.7</v>
      </c>
      <c r="AR41" s="9" t="s">
        <v>6</v>
      </c>
      <c r="AS41" s="10">
        <v>127255.3</v>
      </c>
      <c r="AT41" s="9" t="s">
        <v>6</v>
      </c>
      <c r="AU41" s="11">
        <v>131495</v>
      </c>
      <c r="AV41" s="9" t="s">
        <v>6</v>
      </c>
      <c r="AW41" s="10">
        <v>134755.9</v>
      </c>
      <c r="AX41" s="9" t="s">
        <v>6</v>
      </c>
      <c r="AY41" s="10">
        <v>142453.20000000001</v>
      </c>
      <c r="AZ41" s="9" t="s">
        <v>6</v>
      </c>
      <c r="BA41" s="10">
        <v>153361.1</v>
      </c>
      <c r="BB41" s="9" t="s">
        <v>6</v>
      </c>
      <c r="BC41" s="10">
        <v>158494.70000000001</v>
      </c>
      <c r="BD41" s="9" t="s">
        <v>6</v>
      </c>
      <c r="BE41" s="11">
        <v>163060</v>
      </c>
      <c r="BF41" s="9" t="s">
        <v>6</v>
      </c>
      <c r="BG41" s="10">
        <v>166313.29999999999</v>
      </c>
      <c r="BH41" s="9" t="s">
        <v>6</v>
      </c>
      <c r="BI41" s="10">
        <v>173567.1</v>
      </c>
      <c r="BJ41" s="9" t="s">
        <v>6</v>
      </c>
      <c r="BK41" s="10">
        <v>180848.9</v>
      </c>
      <c r="BL41" s="9" t="s">
        <v>6</v>
      </c>
      <c r="BM41" s="10">
        <v>191531.7</v>
      </c>
      <c r="BN41" s="9" t="s">
        <v>6</v>
      </c>
      <c r="BO41" s="10">
        <v>197972.6</v>
      </c>
      <c r="BP41" s="9" t="s">
        <v>6</v>
      </c>
      <c r="BQ41" s="10">
        <v>207276.3</v>
      </c>
      <c r="BR41" s="9" t="s">
        <v>6</v>
      </c>
      <c r="BS41" s="10">
        <v>199422.7</v>
      </c>
      <c r="BT41" s="9" t="s">
        <v>6</v>
      </c>
      <c r="BU41" s="10">
        <v>209840.2</v>
      </c>
      <c r="BV41" s="9" t="s">
        <v>6</v>
      </c>
      <c r="BW41" s="10">
        <v>213907.9</v>
      </c>
      <c r="BX41" s="9" t="s">
        <v>6</v>
      </c>
      <c r="BY41" s="10">
        <v>219794.7</v>
      </c>
      <c r="BZ41" s="9" t="s">
        <v>6</v>
      </c>
      <c r="CA41" s="10">
        <v>223850.7</v>
      </c>
      <c r="CB41" s="9" t="s">
        <v>6</v>
      </c>
      <c r="CC41" s="10">
        <v>230586.9</v>
      </c>
      <c r="CD41" s="9" t="s">
        <v>6</v>
      </c>
      <c r="CE41" s="10">
        <v>236921.4</v>
      </c>
      <c r="CF41" s="9" t="s">
        <v>6</v>
      </c>
      <c r="CG41" s="10">
        <v>245680.2</v>
      </c>
      <c r="CH41" s="9" t="s">
        <v>6</v>
      </c>
      <c r="CI41" s="10">
        <v>256348.5</v>
      </c>
      <c r="CJ41" s="9" t="s">
        <v>6</v>
      </c>
      <c r="CK41" s="10">
        <v>262324.8</v>
      </c>
      <c r="CL41" s="9" t="s">
        <v>6</v>
      </c>
      <c r="CM41" s="10">
        <v>269428.3</v>
      </c>
      <c r="CN41" s="9" t="s">
        <v>6</v>
      </c>
      <c r="CO41" s="11">
        <v>270445</v>
      </c>
      <c r="CP41" s="9" t="s">
        <v>6</v>
      </c>
      <c r="CQ41" s="10">
        <v>298647.7</v>
      </c>
      <c r="CR41" s="9" t="s">
        <v>6</v>
      </c>
      <c r="CS41" s="10">
        <v>335303.5</v>
      </c>
      <c r="CT41" s="9" t="s">
        <v>6</v>
      </c>
      <c r="CU41" s="9" t="s">
        <v>55</v>
      </c>
      <c r="CV41" s="9" t="s">
        <v>6</v>
      </c>
    </row>
    <row r="42" spans="1:100" ht="15" x14ac:dyDescent="0.2">
      <c r="A42" s="8" t="s">
        <v>41</v>
      </c>
      <c r="B42" s="8" t="s">
        <v>9</v>
      </c>
      <c r="C42" s="12">
        <v>1272.7</v>
      </c>
      <c r="D42" s="7" t="s">
        <v>6</v>
      </c>
      <c r="E42" s="12">
        <v>1443.1</v>
      </c>
      <c r="F42" s="7" t="s">
        <v>6</v>
      </c>
      <c r="G42" s="12">
        <v>1706.2</v>
      </c>
      <c r="H42" s="7" t="s">
        <v>6</v>
      </c>
      <c r="I42" s="12">
        <v>1918.5</v>
      </c>
      <c r="J42" s="7" t="s">
        <v>6</v>
      </c>
      <c r="K42" s="12">
        <v>1735.7</v>
      </c>
      <c r="L42" s="7" t="s">
        <v>6</v>
      </c>
      <c r="M42" s="13">
        <v>1750</v>
      </c>
      <c r="N42" s="7" t="s">
        <v>6</v>
      </c>
      <c r="O42" s="13">
        <v>2028</v>
      </c>
      <c r="P42" s="7" t="s">
        <v>6</v>
      </c>
      <c r="Q42" s="12">
        <v>2489.1999999999998</v>
      </c>
      <c r="R42" s="7" t="s">
        <v>6</v>
      </c>
      <c r="S42" s="12">
        <v>2314.6999999999998</v>
      </c>
      <c r="T42" s="7" t="s">
        <v>6</v>
      </c>
      <c r="U42" s="12">
        <v>3059.6</v>
      </c>
      <c r="V42" s="7" t="s">
        <v>6</v>
      </c>
      <c r="W42" s="12">
        <v>3068.2</v>
      </c>
      <c r="X42" s="7" t="s">
        <v>6</v>
      </c>
      <c r="Y42" s="12">
        <v>3048.5</v>
      </c>
      <c r="Z42" s="7" t="s">
        <v>6</v>
      </c>
      <c r="AA42" s="13">
        <v>2833</v>
      </c>
      <c r="AB42" s="7" t="s">
        <v>6</v>
      </c>
      <c r="AC42" s="12">
        <v>2702.8</v>
      </c>
      <c r="AD42" s="7" t="s">
        <v>6</v>
      </c>
      <c r="AE42" s="12">
        <v>3150.6</v>
      </c>
      <c r="AF42" s="7" t="s">
        <v>6</v>
      </c>
      <c r="AG42" s="12">
        <v>3168.8</v>
      </c>
      <c r="AH42" s="7" t="s">
        <v>6</v>
      </c>
      <c r="AI42" s="13">
        <v>2967</v>
      </c>
      <c r="AJ42" s="7" t="s">
        <v>6</v>
      </c>
      <c r="AK42" s="12">
        <v>2849.3</v>
      </c>
      <c r="AL42" s="7" t="s">
        <v>6</v>
      </c>
      <c r="AM42" s="12">
        <v>2914.3</v>
      </c>
      <c r="AN42" s="7" t="s">
        <v>6</v>
      </c>
      <c r="AO42" s="12">
        <v>3009.7</v>
      </c>
      <c r="AP42" s="7" t="s">
        <v>6</v>
      </c>
      <c r="AQ42" s="12">
        <v>3600.8</v>
      </c>
      <c r="AR42" s="7" t="s">
        <v>6</v>
      </c>
      <c r="AS42" s="12">
        <v>3712.6</v>
      </c>
      <c r="AT42" s="7" t="s">
        <v>6</v>
      </c>
      <c r="AU42" s="12">
        <v>3586.2</v>
      </c>
      <c r="AV42" s="7" t="s">
        <v>6</v>
      </c>
      <c r="AW42" s="12">
        <v>2923.1</v>
      </c>
      <c r="AX42" s="7" t="s">
        <v>6</v>
      </c>
      <c r="AY42" s="13">
        <v>2786</v>
      </c>
      <c r="AZ42" s="7" t="s">
        <v>6</v>
      </c>
      <c r="BA42" s="13">
        <v>3402</v>
      </c>
      <c r="BB42" s="7" t="s">
        <v>6</v>
      </c>
      <c r="BC42" s="12">
        <v>3801.7</v>
      </c>
      <c r="BD42" s="7" t="s">
        <v>6</v>
      </c>
      <c r="BE42" s="13">
        <v>2848</v>
      </c>
      <c r="BF42" s="7" t="s">
        <v>6</v>
      </c>
      <c r="BG42" s="12">
        <v>2695.4</v>
      </c>
      <c r="BH42" s="7" t="s">
        <v>6</v>
      </c>
      <c r="BI42" s="12">
        <v>2892.6</v>
      </c>
      <c r="BJ42" s="7" t="s">
        <v>6</v>
      </c>
      <c r="BK42" s="12">
        <v>2039.9</v>
      </c>
      <c r="BL42" s="7" t="s">
        <v>6</v>
      </c>
      <c r="BM42" s="12">
        <v>2170.4</v>
      </c>
      <c r="BN42" s="7" t="s">
        <v>6</v>
      </c>
      <c r="BO42" s="12">
        <v>2308.1</v>
      </c>
      <c r="BP42" s="7" t="s">
        <v>6</v>
      </c>
      <c r="BQ42" s="13">
        <v>1633</v>
      </c>
      <c r="BR42" s="7" t="s">
        <v>6</v>
      </c>
      <c r="BS42" s="12">
        <v>1565.5</v>
      </c>
      <c r="BT42" s="7" t="s">
        <v>6</v>
      </c>
      <c r="BU42" s="12">
        <v>2451.6</v>
      </c>
      <c r="BV42" s="7" t="s">
        <v>6</v>
      </c>
      <c r="BW42" s="12">
        <v>2756.3</v>
      </c>
      <c r="BX42" s="7" t="s">
        <v>6</v>
      </c>
      <c r="BY42" s="12">
        <v>3690.1</v>
      </c>
      <c r="BZ42" s="7" t="s">
        <v>6</v>
      </c>
      <c r="CA42" s="12">
        <v>2792.3</v>
      </c>
      <c r="CB42" s="7" t="s">
        <v>6</v>
      </c>
      <c r="CC42" s="12">
        <v>3109.3</v>
      </c>
      <c r="CD42" s="7" t="s">
        <v>6</v>
      </c>
      <c r="CE42" s="12">
        <v>2018.7</v>
      </c>
      <c r="CF42" s="7" t="s">
        <v>6</v>
      </c>
      <c r="CG42" s="12">
        <v>2132.4</v>
      </c>
      <c r="CH42" s="7" t="s">
        <v>6</v>
      </c>
      <c r="CI42" s="13">
        <v>3255</v>
      </c>
      <c r="CJ42" s="7" t="s">
        <v>6</v>
      </c>
      <c r="CK42" s="12">
        <v>2487.6999999999998</v>
      </c>
      <c r="CL42" s="7" t="s">
        <v>6</v>
      </c>
      <c r="CM42" s="12">
        <v>3375.7</v>
      </c>
      <c r="CN42" s="7" t="s">
        <v>6</v>
      </c>
      <c r="CO42" s="12">
        <v>3809.8</v>
      </c>
      <c r="CP42" s="7" t="s">
        <v>6</v>
      </c>
      <c r="CQ42" s="7" t="s">
        <v>55</v>
      </c>
      <c r="CR42" s="7" t="s">
        <v>6</v>
      </c>
      <c r="CS42" s="7" t="s">
        <v>55</v>
      </c>
      <c r="CT42" s="7" t="s">
        <v>6</v>
      </c>
      <c r="CU42" s="7" t="s">
        <v>55</v>
      </c>
      <c r="CV42" s="7" t="s">
        <v>6</v>
      </c>
    </row>
    <row r="43" spans="1:100" ht="15" x14ac:dyDescent="0.2">
      <c r="A43" s="8" t="s">
        <v>41</v>
      </c>
      <c r="B43" s="8" t="s">
        <v>7</v>
      </c>
      <c r="C43" s="10">
        <v>43.7</v>
      </c>
      <c r="D43" s="9" t="s">
        <v>6</v>
      </c>
      <c r="E43" s="10">
        <v>58.6</v>
      </c>
      <c r="F43" s="9" t="s">
        <v>6</v>
      </c>
      <c r="G43" s="10">
        <v>68.400000000000006</v>
      </c>
      <c r="H43" s="9" t="s">
        <v>6</v>
      </c>
      <c r="I43" s="10">
        <v>71.2</v>
      </c>
      <c r="J43" s="9" t="s">
        <v>6</v>
      </c>
      <c r="K43" s="10">
        <v>66.900000000000006</v>
      </c>
      <c r="L43" s="9" t="s">
        <v>6</v>
      </c>
      <c r="M43" s="10">
        <v>64.5</v>
      </c>
      <c r="N43" s="9" t="s">
        <v>6</v>
      </c>
      <c r="O43" s="10">
        <v>74.7</v>
      </c>
      <c r="P43" s="9" t="s">
        <v>6</v>
      </c>
      <c r="Q43" s="10">
        <v>73.7</v>
      </c>
      <c r="R43" s="9" t="s">
        <v>6</v>
      </c>
      <c r="S43" s="10">
        <v>83.4</v>
      </c>
      <c r="T43" s="9" t="s">
        <v>6</v>
      </c>
      <c r="U43" s="10">
        <v>83.2</v>
      </c>
      <c r="V43" s="9" t="s">
        <v>6</v>
      </c>
      <c r="W43" s="10">
        <v>97.5</v>
      </c>
      <c r="X43" s="9" t="s">
        <v>6</v>
      </c>
      <c r="Y43" s="10">
        <v>103.6</v>
      </c>
      <c r="Z43" s="9" t="s">
        <v>6</v>
      </c>
      <c r="AA43" s="10">
        <v>116.8</v>
      </c>
      <c r="AB43" s="9" t="s">
        <v>6</v>
      </c>
      <c r="AC43" s="10">
        <v>88.8</v>
      </c>
      <c r="AD43" s="9" t="s">
        <v>6</v>
      </c>
      <c r="AE43" s="10">
        <v>103.7</v>
      </c>
      <c r="AF43" s="9" t="s">
        <v>6</v>
      </c>
      <c r="AG43" s="10">
        <v>103.2</v>
      </c>
      <c r="AH43" s="9" t="s">
        <v>6</v>
      </c>
      <c r="AI43" s="10">
        <v>112.3</v>
      </c>
      <c r="AJ43" s="9" t="s">
        <v>6</v>
      </c>
      <c r="AK43" s="10">
        <v>119.6</v>
      </c>
      <c r="AL43" s="9" t="s">
        <v>6</v>
      </c>
      <c r="AM43" s="10">
        <v>122.7</v>
      </c>
      <c r="AN43" s="9" t="s">
        <v>6</v>
      </c>
      <c r="AO43" s="10">
        <v>126.6</v>
      </c>
      <c r="AP43" s="9" t="s">
        <v>6</v>
      </c>
      <c r="AQ43" s="10">
        <v>136.69999999999999</v>
      </c>
      <c r="AR43" s="9" t="s">
        <v>6</v>
      </c>
      <c r="AS43" s="10">
        <v>125.3</v>
      </c>
      <c r="AT43" s="9" t="s">
        <v>6</v>
      </c>
      <c r="AU43" s="11">
        <v>128</v>
      </c>
      <c r="AV43" s="9" t="s">
        <v>6</v>
      </c>
      <c r="AW43" s="10">
        <v>120.1</v>
      </c>
      <c r="AX43" s="9" t="s">
        <v>6</v>
      </c>
      <c r="AY43" s="10">
        <v>132.30000000000001</v>
      </c>
      <c r="AZ43" s="9" t="s">
        <v>6</v>
      </c>
      <c r="BA43" s="10">
        <v>129.1</v>
      </c>
      <c r="BB43" s="9" t="s">
        <v>6</v>
      </c>
      <c r="BC43" s="10">
        <v>171.2</v>
      </c>
      <c r="BD43" s="9" t="s">
        <v>6</v>
      </c>
      <c r="BE43" s="10">
        <v>171.6</v>
      </c>
      <c r="BF43" s="9" t="s">
        <v>6</v>
      </c>
      <c r="BG43" s="10">
        <v>167.7</v>
      </c>
      <c r="BH43" s="9" t="s">
        <v>6</v>
      </c>
      <c r="BI43" s="10">
        <v>172.6</v>
      </c>
      <c r="BJ43" s="9" t="s">
        <v>6</v>
      </c>
      <c r="BK43" s="10">
        <v>161.30000000000001</v>
      </c>
      <c r="BL43" s="9" t="s">
        <v>6</v>
      </c>
      <c r="BM43" s="10">
        <v>184.5</v>
      </c>
      <c r="BN43" s="9" t="s">
        <v>6</v>
      </c>
      <c r="BO43" s="10">
        <v>179.3</v>
      </c>
      <c r="BP43" s="9" t="s">
        <v>6</v>
      </c>
      <c r="BQ43" s="11">
        <v>191</v>
      </c>
      <c r="BR43" s="9" t="s">
        <v>6</v>
      </c>
      <c r="BS43" s="10">
        <v>178.6</v>
      </c>
      <c r="BT43" s="9" t="s">
        <v>6</v>
      </c>
      <c r="BU43" s="10">
        <v>214.2</v>
      </c>
      <c r="BV43" s="9" t="s">
        <v>6</v>
      </c>
      <c r="BW43" s="11">
        <v>239</v>
      </c>
      <c r="BX43" s="9" t="s">
        <v>6</v>
      </c>
      <c r="BY43" s="10">
        <v>261.7</v>
      </c>
      <c r="BZ43" s="9" t="s">
        <v>6</v>
      </c>
      <c r="CA43" s="10">
        <v>307.5</v>
      </c>
      <c r="CB43" s="9" t="s">
        <v>6</v>
      </c>
      <c r="CC43" s="10">
        <v>306.10000000000002</v>
      </c>
      <c r="CD43" s="9" t="s">
        <v>6</v>
      </c>
      <c r="CE43" s="10">
        <v>259.7</v>
      </c>
      <c r="CF43" s="9" t="s">
        <v>6</v>
      </c>
      <c r="CG43" s="10">
        <v>225.9</v>
      </c>
      <c r="CH43" s="9" t="s">
        <v>6</v>
      </c>
      <c r="CI43" s="10">
        <v>252.6</v>
      </c>
      <c r="CJ43" s="9" t="s">
        <v>6</v>
      </c>
      <c r="CK43" s="11">
        <v>293</v>
      </c>
      <c r="CL43" s="9" t="s">
        <v>6</v>
      </c>
      <c r="CM43" s="11">
        <v>288</v>
      </c>
      <c r="CN43" s="9" t="s">
        <v>6</v>
      </c>
      <c r="CO43" s="10">
        <v>234.5</v>
      </c>
      <c r="CP43" s="9" t="s">
        <v>6</v>
      </c>
      <c r="CQ43" s="9" t="s">
        <v>55</v>
      </c>
      <c r="CR43" s="9" t="s">
        <v>6</v>
      </c>
      <c r="CS43" s="9" t="s">
        <v>55</v>
      </c>
      <c r="CT43" s="9" t="s">
        <v>6</v>
      </c>
      <c r="CU43" s="9" t="s">
        <v>55</v>
      </c>
      <c r="CV43" s="9" t="s">
        <v>6</v>
      </c>
    </row>
    <row r="44" spans="1:100" ht="15" x14ac:dyDescent="0.2">
      <c r="A44" s="8" t="s">
        <v>40</v>
      </c>
      <c r="B44" s="8" t="s">
        <v>10</v>
      </c>
      <c r="C44" s="7" t="s">
        <v>55</v>
      </c>
      <c r="D44" s="7" t="s">
        <v>6</v>
      </c>
      <c r="E44" s="7" t="s">
        <v>55</v>
      </c>
      <c r="F44" s="7" t="s">
        <v>6</v>
      </c>
      <c r="G44" s="7" t="s">
        <v>55</v>
      </c>
      <c r="H44" s="7" t="s">
        <v>6</v>
      </c>
      <c r="I44" s="7" t="s">
        <v>55</v>
      </c>
      <c r="J44" s="7" t="s">
        <v>6</v>
      </c>
      <c r="K44" s="7" t="s">
        <v>55</v>
      </c>
      <c r="L44" s="7" t="s">
        <v>6</v>
      </c>
      <c r="M44" s="7" t="s">
        <v>55</v>
      </c>
      <c r="N44" s="7" t="s">
        <v>6</v>
      </c>
      <c r="O44" s="7" t="s">
        <v>55</v>
      </c>
      <c r="P44" s="7" t="s">
        <v>6</v>
      </c>
      <c r="Q44" s="7" t="s">
        <v>55</v>
      </c>
      <c r="R44" s="7" t="s">
        <v>6</v>
      </c>
      <c r="S44" s="7" t="s">
        <v>55</v>
      </c>
      <c r="T44" s="7" t="s">
        <v>6</v>
      </c>
      <c r="U44" s="7" t="s">
        <v>55</v>
      </c>
      <c r="V44" s="7" t="s">
        <v>6</v>
      </c>
      <c r="W44" s="7" t="s">
        <v>55</v>
      </c>
      <c r="X44" s="7" t="s">
        <v>6</v>
      </c>
      <c r="Y44" s="7" t="s">
        <v>55</v>
      </c>
      <c r="Z44" s="7" t="s">
        <v>6</v>
      </c>
      <c r="AA44" s="7" t="s">
        <v>55</v>
      </c>
      <c r="AB44" s="7" t="s">
        <v>6</v>
      </c>
      <c r="AC44" s="7" t="s">
        <v>55</v>
      </c>
      <c r="AD44" s="7" t="s">
        <v>6</v>
      </c>
      <c r="AE44" s="7" t="s">
        <v>55</v>
      </c>
      <c r="AF44" s="7" t="s">
        <v>6</v>
      </c>
      <c r="AG44" s="7" t="s">
        <v>55</v>
      </c>
      <c r="AH44" s="7" t="s">
        <v>6</v>
      </c>
      <c r="AI44" s="7" t="s">
        <v>55</v>
      </c>
      <c r="AJ44" s="7" t="s">
        <v>6</v>
      </c>
      <c r="AK44" s="7" t="s">
        <v>55</v>
      </c>
      <c r="AL44" s="7" t="s">
        <v>6</v>
      </c>
      <c r="AM44" s="7" t="s">
        <v>55</v>
      </c>
      <c r="AN44" s="7" t="s">
        <v>6</v>
      </c>
      <c r="AO44" s="7" t="s">
        <v>55</v>
      </c>
      <c r="AP44" s="7" t="s">
        <v>6</v>
      </c>
      <c r="AQ44" s="12">
        <v>1791713.8</v>
      </c>
      <c r="AR44" s="7" t="s">
        <v>6</v>
      </c>
      <c r="AS44" s="12">
        <v>1783877.6</v>
      </c>
      <c r="AT44" s="7" t="s">
        <v>6</v>
      </c>
      <c r="AU44" s="13">
        <v>1771333</v>
      </c>
      <c r="AV44" s="7" t="s">
        <v>6</v>
      </c>
      <c r="AW44" s="12">
        <v>1813529.3</v>
      </c>
      <c r="AX44" s="7" t="s">
        <v>6</v>
      </c>
      <c r="AY44" s="13">
        <v>1856619</v>
      </c>
      <c r="AZ44" s="7" t="s">
        <v>6</v>
      </c>
      <c r="BA44" s="13">
        <v>1901809</v>
      </c>
      <c r="BB44" s="7" t="s">
        <v>6</v>
      </c>
      <c r="BC44" s="13">
        <v>1962576</v>
      </c>
      <c r="BD44" s="7" t="s">
        <v>6</v>
      </c>
      <c r="BE44" s="13">
        <v>1987125</v>
      </c>
      <c r="BF44" s="7" t="s">
        <v>6</v>
      </c>
      <c r="BG44" s="13">
        <v>1996524</v>
      </c>
      <c r="BH44" s="7" t="s">
        <v>6</v>
      </c>
      <c r="BI44" s="13">
        <v>2049674</v>
      </c>
      <c r="BJ44" s="7" t="s">
        <v>6</v>
      </c>
      <c r="BK44" s="13">
        <v>2069658</v>
      </c>
      <c r="BL44" s="7" t="s">
        <v>6</v>
      </c>
      <c r="BM44" s="13">
        <v>2156957</v>
      </c>
      <c r="BN44" s="7" t="s">
        <v>6</v>
      </c>
      <c r="BO44" s="13">
        <v>2247830</v>
      </c>
      <c r="BP44" s="7" t="s">
        <v>6</v>
      </c>
      <c r="BQ44" s="13">
        <v>2289553</v>
      </c>
      <c r="BR44" s="7" t="s">
        <v>6</v>
      </c>
      <c r="BS44" s="13">
        <v>2192834</v>
      </c>
      <c r="BT44" s="7" t="s">
        <v>6</v>
      </c>
      <c r="BU44" s="13">
        <v>2305684</v>
      </c>
      <c r="BV44" s="7" t="s">
        <v>6</v>
      </c>
      <c r="BW44" s="13">
        <v>2418099</v>
      </c>
      <c r="BX44" s="7" t="s">
        <v>6</v>
      </c>
      <c r="BY44" s="13">
        <v>2465800</v>
      </c>
      <c r="BZ44" s="7" t="s">
        <v>6</v>
      </c>
      <c r="CA44" s="13">
        <v>2527883</v>
      </c>
      <c r="CB44" s="7" t="s">
        <v>6</v>
      </c>
      <c r="CC44" s="13">
        <v>2635393</v>
      </c>
      <c r="CD44" s="7" t="s">
        <v>6</v>
      </c>
      <c r="CE44" s="13">
        <v>2722020</v>
      </c>
      <c r="CF44" s="7" t="s">
        <v>6</v>
      </c>
      <c r="CG44" s="13">
        <v>2822443</v>
      </c>
      <c r="CH44" s="7" t="s">
        <v>6</v>
      </c>
      <c r="CI44" s="13">
        <v>2944074</v>
      </c>
      <c r="CJ44" s="7" t="s">
        <v>6</v>
      </c>
      <c r="CK44" s="13">
        <v>3032736</v>
      </c>
      <c r="CL44" s="7" t="s">
        <v>6</v>
      </c>
      <c r="CM44" s="13">
        <v>3130567</v>
      </c>
      <c r="CN44" s="7" t="s">
        <v>6</v>
      </c>
      <c r="CO44" s="13">
        <v>3086377</v>
      </c>
      <c r="CP44" s="7" t="s">
        <v>46</v>
      </c>
      <c r="CQ44" s="13">
        <v>3276377</v>
      </c>
      <c r="CR44" s="7" t="s">
        <v>46</v>
      </c>
      <c r="CS44" s="13">
        <v>3509628</v>
      </c>
      <c r="CT44" s="7" t="s">
        <v>46</v>
      </c>
      <c r="CU44" s="7" t="s">
        <v>55</v>
      </c>
      <c r="CV44" s="7" t="s">
        <v>6</v>
      </c>
    </row>
    <row r="45" spans="1:100" ht="15" x14ac:dyDescent="0.2">
      <c r="A45" s="8" t="s">
        <v>40</v>
      </c>
      <c r="B45" s="8" t="s">
        <v>9</v>
      </c>
      <c r="C45" s="9" t="s">
        <v>55</v>
      </c>
      <c r="D45" s="9" t="s">
        <v>6</v>
      </c>
      <c r="E45" s="9" t="s">
        <v>55</v>
      </c>
      <c r="F45" s="9" t="s">
        <v>6</v>
      </c>
      <c r="G45" s="9" t="s">
        <v>55</v>
      </c>
      <c r="H45" s="9" t="s">
        <v>6</v>
      </c>
      <c r="I45" s="9" t="s">
        <v>55</v>
      </c>
      <c r="J45" s="9" t="s">
        <v>6</v>
      </c>
      <c r="K45" s="9" t="s">
        <v>55</v>
      </c>
      <c r="L45" s="9" t="s">
        <v>6</v>
      </c>
      <c r="M45" s="9" t="s">
        <v>55</v>
      </c>
      <c r="N45" s="9" t="s">
        <v>6</v>
      </c>
      <c r="O45" s="9" t="s">
        <v>55</v>
      </c>
      <c r="P45" s="9" t="s">
        <v>6</v>
      </c>
      <c r="Q45" s="9" t="s">
        <v>55</v>
      </c>
      <c r="R45" s="9" t="s">
        <v>6</v>
      </c>
      <c r="S45" s="9" t="s">
        <v>55</v>
      </c>
      <c r="T45" s="9" t="s">
        <v>6</v>
      </c>
      <c r="U45" s="9" t="s">
        <v>55</v>
      </c>
      <c r="V45" s="9" t="s">
        <v>6</v>
      </c>
      <c r="W45" s="9" t="s">
        <v>55</v>
      </c>
      <c r="X45" s="9" t="s">
        <v>6</v>
      </c>
      <c r="Y45" s="9" t="s">
        <v>55</v>
      </c>
      <c r="Z45" s="9" t="s">
        <v>6</v>
      </c>
      <c r="AA45" s="9" t="s">
        <v>55</v>
      </c>
      <c r="AB45" s="9" t="s">
        <v>6</v>
      </c>
      <c r="AC45" s="9" t="s">
        <v>55</v>
      </c>
      <c r="AD45" s="9" t="s">
        <v>6</v>
      </c>
      <c r="AE45" s="9" t="s">
        <v>55</v>
      </c>
      <c r="AF45" s="9" t="s">
        <v>6</v>
      </c>
      <c r="AG45" s="9" t="s">
        <v>55</v>
      </c>
      <c r="AH45" s="9" t="s">
        <v>6</v>
      </c>
      <c r="AI45" s="9" t="s">
        <v>55</v>
      </c>
      <c r="AJ45" s="9" t="s">
        <v>6</v>
      </c>
      <c r="AK45" s="9" t="s">
        <v>55</v>
      </c>
      <c r="AL45" s="9" t="s">
        <v>6</v>
      </c>
      <c r="AM45" s="9" t="s">
        <v>55</v>
      </c>
      <c r="AN45" s="9" t="s">
        <v>6</v>
      </c>
      <c r="AO45" s="9" t="s">
        <v>55</v>
      </c>
      <c r="AP45" s="9" t="s">
        <v>6</v>
      </c>
      <c r="AQ45" s="10">
        <v>17215.5</v>
      </c>
      <c r="AR45" s="9" t="s">
        <v>6</v>
      </c>
      <c r="AS45" s="10">
        <v>18243.8</v>
      </c>
      <c r="AT45" s="9" t="s">
        <v>6</v>
      </c>
      <c r="AU45" s="10">
        <v>17745.5</v>
      </c>
      <c r="AV45" s="9" t="s">
        <v>6</v>
      </c>
      <c r="AW45" s="10">
        <v>17011.3</v>
      </c>
      <c r="AX45" s="9" t="s">
        <v>6</v>
      </c>
      <c r="AY45" s="11">
        <v>17164</v>
      </c>
      <c r="AZ45" s="9" t="s">
        <v>6</v>
      </c>
      <c r="BA45" s="11">
        <v>19066</v>
      </c>
      <c r="BB45" s="9" t="s">
        <v>6</v>
      </c>
      <c r="BC45" s="11">
        <v>21481</v>
      </c>
      <c r="BD45" s="9" t="s">
        <v>6</v>
      </c>
      <c r="BE45" s="11">
        <v>17643</v>
      </c>
      <c r="BF45" s="9" t="s">
        <v>6</v>
      </c>
      <c r="BG45" s="11">
        <v>16430</v>
      </c>
      <c r="BH45" s="9" t="s">
        <v>6</v>
      </c>
      <c r="BI45" s="11">
        <v>19628</v>
      </c>
      <c r="BJ45" s="9" t="s">
        <v>6</v>
      </c>
      <c r="BK45" s="11">
        <v>14555</v>
      </c>
      <c r="BL45" s="9" t="s">
        <v>6</v>
      </c>
      <c r="BM45" s="11">
        <v>15309</v>
      </c>
      <c r="BN45" s="9" t="s">
        <v>6</v>
      </c>
      <c r="BO45" s="11">
        <v>16528</v>
      </c>
      <c r="BP45" s="9" t="s">
        <v>6</v>
      </c>
      <c r="BQ45" s="11">
        <v>18692</v>
      </c>
      <c r="BR45" s="9" t="s">
        <v>6</v>
      </c>
      <c r="BS45" s="11">
        <v>14874</v>
      </c>
      <c r="BT45" s="9" t="s">
        <v>6</v>
      </c>
      <c r="BU45" s="11">
        <v>18759</v>
      </c>
      <c r="BV45" s="9" t="s">
        <v>6</v>
      </c>
      <c r="BW45" s="11">
        <v>21672</v>
      </c>
      <c r="BX45" s="9" t="s">
        <v>6</v>
      </c>
      <c r="BY45" s="11">
        <v>19934</v>
      </c>
      <c r="BZ45" s="9" t="s">
        <v>6</v>
      </c>
      <c r="CA45" s="11">
        <v>23210</v>
      </c>
      <c r="CB45" s="9" t="s">
        <v>6</v>
      </c>
      <c r="CC45" s="11">
        <v>22782</v>
      </c>
      <c r="CD45" s="9" t="s">
        <v>6</v>
      </c>
      <c r="CE45" s="11">
        <v>16855</v>
      </c>
      <c r="CF45" s="9" t="s">
        <v>6</v>
      </c>
      <c r="CG45" s="11">
        <v>18068</v>
      </c>
      <c r="CH45" s="9" t="s">
        <v>6</v>
      </c>
      <c r="CI45" s="11">
        <v>24100</v>
      </c>
      <c r="CJ45" s="9" t="s">
        <v>6</v>
      </c>
      <c r="CK45" s="11">
        <v>19291</v>
      </c>
      <c r="CL45" s="9" t="s">
        <v>6</v>
      </c>
      <c r="CM45" s="11">
        <v>24918</v>
      </c>
      <c r="CN45" s="9" t="s">
        <v>6</v>
      </c>
      <c r="CO45" s="11">
        <v>23838</v>
      </c>
      <c r="CP45" s="9" t="s">
        <v>46</v>
      </c>
      <c r="CQ45" s="11">
        <v>23931</v>
      </c>
      <c r="CR45" s="9" t="s">
        <v>46</v>
      </c>
      <c r="CS45" s="9" t="s">
        <v>55</v>
      </c>
      <c r="CT45" s="9" t="s">
        <v>6</v>
      </c>
      <c r="CU45" s="9" t="s">
        <v>55</v>
      </c>
      <c r="CV45" s="9" t="s">
        <v>6</v>
      </c>
    </row>
    <row r="46" spans="1:100" ht="15" x14ac:dyDescent="0.2">
      <c r="A46" s="8" t="s">
        <v>40</v>
      </c>
      <c r="B46" s="8" t="s">
        <v>7</v>
      </c>
      <c r="C46" s="7" t="s">
        <v>55</v>
      </c>
      <c r="D46" s="7" t="s">
        <v>6</v>
      </c>
      <c r="E46" s="7" t="s">
        <v>55</v>
      </c>
      <c r="F46" s="7" t="s">
        <v>6</v>
      </c>
      <c r="G46" s="7" t="s">
        <v>55</v>
      </c>
      <c r="H46" s="7" t="s">
        <v>6</v>
      </c>
      <c r="I46" s="7" t="s">
        <v>55</v>
      </c>
      <c r="J46" s="7" t="s">
        <v>6</v>
      </c>
      <c r="K46" s="7" t="s">
        <v>55</v>
      </c>
      <c r="L46" s="7" t="s">
        <v>6</v>
      </c>
      <c r="M46" s="7" t="s">
        <v>55</v>
      </c>
      <c r="N46" s="7" t="s">
        <v>6</v>
      </c>
      <c r="O46" s="7" t="s">
        <v>55</v>
      </c>
      <c r="P46" s="7" t="s">
        <v>6</v>
      </c>
      <c r="Q46" s="7" t="s">
        <v>55</v>
      </c>
      <c r="R46" s="7" t="s">
        <v>6</v>
      </c>
      <c r="S46" s="7" t="s">
        <v>55</v>
      </c>
      <c r="T46" s="7" t="s">
        <v>6</v>
      </c>
      <c r="U46" s="7" t="s">
        <v>55</v>
      </c>
      <c r="V46" s="7" t="s">
        <v>6</v>
      </c>
      <c r="W46" s="7" t="s">
        <v>55</v>
      </c>
      <c r="X46" s="7" t="s">
        <v>6</v>
      </c>
      <c r="Y46" s="7" t="s">
        <v>55</v>
      </c>
      <c r="Z46" s="7" t="s">
        <v>6</v>
      </c>
      <c r="AA46" s="7" t="s">
        <v>55</v>
      </c>
      <c r="AB46" s="7" t="s">
        <v>6</v>
      </c>
      <c r="AC46" s="7" t="s">
        <v>55</v>
      </c>
      <c r="AD46" s="7" t="s">
        <v>6</v>
      </c>
      <c r="AE46" s="7" t="s">
        <v>55</v>
      </c>
      <c r="AF46" s="7" t="s">
        <v>6</v>
      </c>
      <c r="AG46" s="7" t="s">
        <v>55</v>
      </c>
      <c r="AH46" s="7" t="s">
        <v>6</v>
      </c>
      <c r="AI46" s="7" t="s">
        <v>55</v>
      </c>
      <c r="AJ46" s="7" t="s">
        <v>6</v>
      </c>
      <c r="AK46" s="7" t="s">
        <v>55</v>
      </c>
      <c r="AL46" s="7" t="s">
        <v>6</v>
      </c>
      <c r="AM46" s="7" t="s">
        <v>55</v>
      </c>
      <c r="AN46" s="7" t="s">
        <v>6</v>
      </c>
      <c r="AO46" s="7" t="s">
        <v>55</v>
      </c>
      <c r="AP46" s="7" t="s">
        <v>6</v>
      </c>
      <c r="AQ46" s="12">
        <v>2309.9</v>
      </c>
      <c r="AR46" s="7" t="s">
        <v>6</v>
      </c>
      <c r="AS46" s="12">
        <v>2100.6999999999998</v>
      </c>
      <c r="AT46" s="7" t="s">
        <v>6</v>
      </c>
      <c r="AU46" s="12">
        <v>2224.3000000000002</v>
      </c>
      <c r="AV46" s="7" t="s">
        <v>6</v>
      </c>
      <c r="AW46" s="12">
        <v>2323.1999999999998</v>
      </c>
      <c r="AX46" s="7" t="s">
        <v>6</v>
      </c>
      <c r="AY46" s="13">
        <v>2381</v>
      </c>
      <c r="AZ46" s="7" t="s">
        <v>6</v>
      </c>
      <c r="BA46" s="13">
        <v>1725</v>
      </c>
      <c r="BB46" s="7" t="s">
        <v>6</v>
      </c>
      <c r="BC46" s="13">
        <v>1869</v>
      </c>
      <c r="BD46" s="7" t="s">
        <v>6</v>
      </c>
      <c r="BE46" s="13">
        <v>1959</v>
      </c>
      <c r="BF46" s="7" t="s">
        <v>6</v>
      </c>
      <c r="BG46" s="13">
        <v>1788</v>
      </c>
      <c r="BH46" s="7" t="s">
        <v>6</v>
      </c>
      <c r="BI46" s="13">
        <v>1704</v>
      </c>
      <c r="BJ46" s="7" t="s">
        <v>6</v>
      </c>
      <c r="BK46" s="13">
        <v>1879</v>
      </c>
      <c r="BL46" s="7" t="s">
        <v>6</v>
      </c>
      <c r="BM46" s="13">
        <v>2074</v>
      </c>
      <c r="BN46" s="7" t="s">
        <v>6</v>
      </c>
      <c r="BO46" s="13">
        <v>2714</v>
      </c>
      <c r="BP46" s="7" t="s">
        <v>6</v>
      </c>
      <c r="BQ46" s="13">
        <v>2449</v>
      </c>
      <c r="BR46" s="7" t="s">
        <v>6</v>
      </c>
      <c r="BS46" s="13">
        <v>1964</v>
      </c>
      <c r="BT46" s="7" t="s">
        <v>6</v>
      </c>
      <c r="BU46" s="13">
        <v>1642</v>
      </c>
      <c r="BV46" s="7" t="s">
        <v>6</v>
      </c>
      <c r="BW46" s="13">
        <v>2619</v>
      </c>
      <c r="BX46" s="7" t="s">
        <v>6</v>
      </c>
      <c r="BY46" s="13">
        <v>3132</v>
      </c>
      <c r="BZ46" s="7" t="s">
        <v>6</v>
      </c>
      <c r="CA46" s="13">
        <v>3074</v>
      </c>
      <c r="CB46" s="7" t="s">
        <v>6</v>
      </c>
      <c r="CC46" s="13">
        <v>3470</v>
      </c>
      <c r="CD46" s="7" t="s">
        <v>6</v>
      </c>
      <c r="CE46" s="13">
        <v>3634</v>
      </c>
      <c r="CF46" s="7" t="s">
        <v>6</v>
      </c>
      <c r="CG46" s="13">
        <v>3575</v>
      </c>
      <c r="CH46" s="7" t="s">
        <v>6</v>
      </c>
      <c r="CI46" s="13">
        <v>3531</v>
      </c>
      <c r="CJ46" s="7" t="s">
        <v>6</v>
      </c>
      <c r="CK46" s="13">
        <v>3709</v>
      </c>
      <c r="CL46" s="7" t="s">
        <v>6</v>
      </c>
      <c r="CM46" s="13">
        <v>2445</v>
      </c>
      <c r="CN46" s="7" t="s">
        <v>6</v>
      </c>
      <c r="CO46" s="13">
        <v>1167</v>
      </c>
      <c r="CP46" s="7" t="s">
        <v>46</v>
      </c>
      <c r="CQ46" s="13">
        <v>1673</v>
      </c>
      <c r="CR46" s="7" t="s">
        <v>46</v>
      </c>
      <c r="CS46" s="7" t="s">
        <v>55</v>
      </c>
      <c r="CT46" s="7" t="s">
        <v>6</v>
      </c>
      <c r="CU46" s="7" t="s">
        <v>55</v>
      </c>
      <c r="CV46" s="7" t="s">
        <v>6</v>
      </c>
    </row>
    <row r="47" spans="1:100" ht="15" x14ac:dyDescent="0.2">
      <c r="A47" s="8" t="s">
        <v>20</v>
      </c>
      <c r="B47" s="8" t="s">
        <v>10</v>
      </c>
      <c r="C47" s="9" t="s">
        <v>55</v>
      </c>
      <c r="D47" s="9" t="s">
        <v>6</v>
      </c>
      <c r="E47" s="9" t="s">
        <v>55</v>
      </c>
      <c r="F47" s="9" t="s">
        <v>6</v>
      </c>
      <c r="G47" s="9" t="s">
        <v>55</v>
      </c>
      <c r="H47" s="9" t="s">
        <v>6</v>
      </c>
      <c r="I47" s="9" t="s">
        <v>55</v>
      </c>
      <c r="J47" s="9" t="s">
        <v>6</v>
      </c>
      <c r="K47" s="9" t="s">
        <v>55</v>
      </c>
      <c r="L47" s="9" t="s">
        <v>6</v>
      </c>
      <c r="M47" s="9" t="s">
        <v>55</v>
      </c>
      <c r="N47" s="9" t="s">
        <v>6</v>
      </c>
      <c r="O47" s="9" t="s">
        <v>55</v>
      </c>
      <c r="P47" s="9" t="s">
        <v>6</v>
      </c>
      <c r="Q47" s="9" t="s">
        <v>55</v>
      </c>
      <c r="R47" s="9" t="s">
        <v>6</v>
      </c>
      <c r="S47" s="9" t="s">
        <v>55</v>
      </c>
      <c r="T47" s="9" t="s">
        <v>6</v>
      </c>
      <c r="U47" s="9" t="s">
        <v>55</v>
      </c>
      <c r="V47" s="9" t="s">
        <v>6</v>
      </c>
      <c r="W47" s="9" t="s">
        <v>55</v>
      </c>
      <c r="X47" s="9" t="s">
        <v>6</v>
      </c>
      <c r="Y47" s="9" t="s">
        <v>55</v>
      </c>
      <c r="Z47" s="9" t="s">
        <v>6</v>
      </c>
      <c r="AA47" s="9" t="s">
        <v>55</v>
      </c>
      <c r="AB47" s="9" t="s">
        <v>6</v>
      </c>
      <c r="AC47" s="9" t="s">
        <v>55</v>
      </c>
      <c r="AD47" s="9" t="s">
        <v>6</v>
      </c>
      <c r="AE47" s="9" t="s">
        <v>55</v>
      </c>
      <c r="AF47" s="9" t="s">
        <v>6</v>
      </c>
      <c r="AG47" s="9" t="s">
        <v>55</v>
      </c>
      <c r="AH47" s="9" t="s">
        <v>6</v>
      </c>
      <c r="AI47" s="9" t="s">
        <v>55</v>
      </c>
      <c r="AJ47" s="9" t="s">
        <v>6</v>
      </c>
      <c r="AK47" s="9" t="s">
        <v>55</v>
      </c>
      <c r="AL47" s="9" t="s">
        <v>6</v>
      </c>
      <c r="AM47" s="9" t="s">
        <v>55</v>
      </c>
      <c r="AN47" s="9" t="s">
        <v>6</v>
      </c>
      <c r="AO47" s="9" t="s">
        <v>55</v>
      </c>
      <c r="AP47" s="9" t="s">
        <v>6</v>
      </c>
      <c r="AQ47" s="10">
        <v>2646.2</v>
      </c>
      <c r="AR47" s="9" t="s">
        <v>6</v>
      </c>
      <c r="AS47" s="10">
        <v>3317.2</v>
      </c>
      <c r="AT47" s="9" t="s">
        <v>6</v>
      </c>
      <c r="AU47" s="10">
        <v>3994.6</v>
      </c>
      <c r="AV47" s="9" t="s">
        <v>6</v>
      </c>
      <c r="AW47" s="10">
        <v>4515.3999999999996</v>
      </c>
      <c r="AX47" s="9" t="s">
        <v>6</v>
      </c>
      <c r="AY47" s="10">
        <v>4863.3999999999996</v>
      </c>
      <c r="AZ47" s="9" t="s">
        <v>6</v>
      </c>
      <c r="BA47" s="10">
        <v>5512.9</v>
      </c>
      <c r="BB47" s="9" t="s">
        <v>6</v>
      </c>
      <c r="BC47" s="10">
        <v>6236.9</v>
      </c>
      <c r="BD47" s="9" t="s">
        <v>6</v>
      </c>
      <c r="BE47" s="10">
        <v>6962.6</v>
      </c>
      <c r="BF47" s="9" t="s">
        <v>6</v>
      </c>
      <c r="BG47" s="10">
        <v>7807.6</v>
      </c>
      <c r="BH47" s="9" t="s">
        <v>6</v>
      </c>
      <c r="BI47" s="10">
        <v>8664.7000000000007</v>
      </c>
      <c r="BJ47" s="9" t="s">
        <v>6</v>
      </c>
      <c r="BK47" s="10">
        <v>10052.700000000001</v>
      </c>
      <c r="BL47" s="9" t="s">
        <v>6</v>
      </c>
      <c r="BM47" s="10">
        <v>11935.2</v>
      </c>
      <c r="BN47" s="9" t="s">
        <v>6</v>
      </c>
      <c r="BO47" s="10">
        <v>14412.1</v>
      </c>
      <c r="BP47" s="9" t="s">
        <v>6</v>
      </c>
      <c r="BQ47" s="10">
        <v>14818.7</v>
      </c>
      <c r="BR47" s="9" t="s">
        <v>6</v>
      </c>
      <c r="BS47" s="10">
        <v>12265.7</v>
      </c>
      <c r="BT47" s="9" t="s">
        <v>6</v>
      </c>
      <c r="BU47" s="10">
        <v>12897.6</v>
      </c>
      <c r="BV47" s="9" t="s">
        <v>6</v>
      </c>
      <c r="BW47" s="10">
        <v>14624.7</v>
      </c>
      <c r="BX47" s="9" t="s">
        <v>6</v>
      </c>
      <c r="BY47" s="10">
        <v>15656.5</v>
      </c>
      <c r="BZ47" s="9" t="s">
        <v>6</v>
      </c>
      <c r="CA47" s="10">
        <v>16568.099999999999</v>
      </c>
      <c r="CB47" s="9" t="s">
        <v>6</v>
      </c>
      <c r="CC47" s="10">
        <v>17482.5</v>
      </c>
      <c r="CD47" s="9" t="s">
        <v>6</v>
      </c>
      <c r="CE47" s="10">
        <v>17890.7</v>
      </c>
      <c r="CF47" s="9" t="s">
        <v>6</v>
      </c>
      <c r="CG47" s="10">
        <v>18745.7</v>
      </c>
      <c r="CH47" s="9" t="s">
        <v>6</v>
      </c>
      <c r="CI47" s="10">
        <v>20676.2</v>
      </c>
      <c r="CJ47" s="9" t="s">
        <v>6</v>
      </c>
      <c r="CK47" s="10">
        <v>22558.3</v>
      </c>
      <c r="CL47" s="9" t="s">
        <v>6</v>
      </c>
      <c r="CM47" s="10">
        <v>24306.400000000001</v>
      </c>
      <c r="CN47" s="9" t="s">
        <v>6</v>
      </c>
      <c r="CO47" s="10">
        <v>24080.7</v>
      </c>
      <c r="CP47" s="9" t="s">
        <v>6</v>
      </c>
      <c r="CQ47" s="10">
        <v>27321.3</v>
      </c>
      <c r="CR47" s="9" t="s">
        <v>6</v>
      </c>
      <c r="CS47" s="10">
        <v>31798.400000000001</v>
      </c>
      <c r="CT47" s="9" t="s">
        <v>6</v>
      </c>
      <c r="CU47" s="9" t="s">
        <v>55</v>
      </c>
      <c r="CV47" s="9" t="s">
        <v>6</v>
      </c>
    </row>
    <row r="48" spans="1:100" ht="15" x14ac:dyDescent="0.2">
      <c r="A48" s="8" t="s">
        <v>20</v>
      </c>
      <c r="B48" s="8" t="s">
        <v>9</v>
      </c>
      <c r="C48" s="7" t="s">
        <v>55</v>
      </c>
      <c r="D48" s="7" t="s">
        <v>6</v>
      </c>
      <c r="E48" s="7" t="s">
        <v>55</v>
      </c>
      <c r="F48" s="7" t="s">
        <v>6</v>
      </c>
      <c r="G48" s="7" t="s">
        <v>55</v>
      </c>
      <c r="H48" s="7" t="s">
        <v>6</v>
      </c>
      <c r="I48" s="7" t="s">
        <v>55</v>
      </c>
      <c r="J48" s="7" t="s">
        <v>6</v>
      </c>
      <c r="K48" s="7" t="s">
        <v>55</v>
      </c>
      <c r="L48" s="7" t="s">
        <v>6</v>
      </c>
      <c r="M48" s="7" t="s">
        <v>55</v>
      </c>
      <c r="N48" s="7" t="s">
        <v>6</v>
      </c>
      <c r="O48" s="7" t="s">
        <v>55</v>
      </c>
      <c r="P48" s="7" t="s">
        <v>6</v>
      </c>
      <c r="Q48" s="7" t="s">
        <v>55</v>
      </c>
      <c r="R48" s="7" t="s">
        <v>6</v>
      </c>
      <c r="S48" s="7" t="s">
        <v>55</v>
      </c>
      <c r="T48" s="7" t="s">
        <v>6</v>
      </c>
      <c r="U48" s="7" t="s">
        <v>55</v>
      </c>
      <c r="V48" s="7" t="s">
        <v>6</v>
      </c>
      <c r="W48" s="7" t="s">
        <v>55</v>
      </c>
      <c r="X48" s="7" t="s">
        <v>6</v>
      </c>
      <c r="Y48" s="7" t="s">
        <v>55</v>
      </c>
      <c r="Z48" s="7" t="s">
        <v>6</v>
      </c>
      <c r="AA48" s="7" t="s">
        <v>55</v>
      </c>
      <c r="AB48" s="7" t="s">
        <v>6</v>
      </c>
      <c r="AC48" s="7" t="s">
        <v>55</v>
      </c>
      <c r="AD48" s="7" t="s">
        <v>6</v>
      </c>
      <c r="AE48" s="7" t="s">
        <v>55</v>
      </c>
      <c r="AF48" s="7" t="s">
        <v>6</v>
      </c>
      <c r="AG48" s="7" t="s">
        <v>55</v>
      </c>
      <c r="AH48" s="7" t="s">
        <v>6</v>
      </c>
      <c r="AI48" s="7" t="s">
        <v>55</v>
      </c>
      <c r="AJ48" s="7" t="s">
        <v>6</v>
      </c>
      <c r="AK48" s="7" t="s">
        <v>55</v>
      </c>
      <c r="AL48" s="7" t="s">
        <v>6</v>
      </c>
      <c r="AM48" s="7" t="s">
        <v>55</v>
      </c>
      <c r="AN48" s="7" t="s">
        <v>6</v>
      </c>
      <c r="AO48" s="7" t="s">
        <v>55</v>
      </c>
      <c r="AP48" s="7" t="s">
        <v>6</v>
      </c>
      <c r="AQ48" s="12">
        <v>87.1</v>
      </c>
      <c r="AR48" s="7" t="s">
        <v>6</v>
      </c>
      <c r="AS48" s="13">
        <v>110</v>
      </c>
      <c r="AT48" s="7" t="s">
        <v>6</v>
      </c>
      <c r="AU48" s="12">
        <v>116.9</v>
      </c>
      <c r="AV48" s="7" t="s">
        <v>6</v>
      </c>
      <c r="AW48" s="12">
        <v>151.69999999999999</v>
      </c>
      <c r="AX48" s="7" t="s">
        <v>6</v>
      </c>
      <c r="AY48" s="12">
        <v>107.4</v>
      </c>
      <c r="AZ48" s="7" t="s">
        <v>6</v>
      </c>
      <c r="BA48" s="12">
        <v>152.9</v>
      </c>
      <c r="BB48" s="7" t="s">
        <v>6</v>
      </c>
      <c r="BC48" s="12">
        <v>177.8</v>
      </c>
      <c r="BD48" s="7" t="s">
        <v>6</v>
      </c>
      <c r="BE48" s="12">
        <v>167.7</v>
      </c>
      <c r="BF48" s="7" t="s">
        <v>6</v>
      </c>
      <c r="BG48" s="12">
        <v>177.8</v>
      </c>
      <c r="BH48" s="7" t="s">
        <v>6</v>
      </c>
      <c r="BI48" s="12">
        <v>200.5</v>
      </c>
      <c r="BJ48" s="7" t="s">
        <v>6</v>
      </c>
      <c r="BK48" s="12">
        <v>213.4</v>
      </c>
      <c r="BL48" s="7" t="s">
        <v>6</v>
      </c>
      <c r="BM48" s="12">
        <v>237.4</v>
      </c>
      <c r="BN48" s="7" t="s">
        <v>6</v>
      </c>
      <c r="BO48" s="12">
        <v>297.39999999999998</v>
      </c>
      <c r="BP48" s="7" t="s">
        <v>6</v>
      </c>
      <c r="BQ48" s="12">
        <v>223.6</v>
      </c>
      <c r="BR48" s="7" t="s">
        <v>6</v>
      </c>
      <c r="BS48" s="12">
        <v>178.1</v>
      </c>
      <c r="BT48" s="7" t="s">
        <v>6</v>
      </c>
      <c r="BU48" s="12">
        <v>233.7</v>
      </c>
      <c r="BV48" s="7" t="s">
        <v>6</v>
      </c>
      <c r="BW48" s="12">
        <v>310.3</v>
      </c>
      <c r="BX48" s="7" t="s">
        <v>6</v>
      </c>
      <c r="BY48" s="12">
        <v>358.2</v>
      </c>
      <c r="BZ48" s="7" t="s">
        <v>6</v>
      </c>
      <c r="CA48" s="12">
        <v>331.7</v>
      </c>
      <c r="CB48" s="7" t="s">
        <v>6</v>
      </c>
      <c r="CC48" s="12">
        <v>346.5</v>
      </c>
      <c r="CD48" s="7" t="s">
        <v>6</v>
      </c>
      <c r="CE48" s="12">
        <v>279.3</v>
      </c>
      <c r="CF48" s="7" t="s">
        <v>6</v>
      </c>
      <c r="CG48" s="13">
        <v>154</v>
      </c>
      <c r="CH48" s="7" t="s">
        <v>6</v>
      </c>
      <c r="CI48" s="12">
        <v>280.10000000000002</v>
      </c>
      <c r="CJ48" s="7" t="s">
        <v>6</v>
      </c>
      <c r="CK48" s="12">
        <v>210.9</v>
      </c>
      <c r="CL48" s="7" t="s">
        <v>6</v>
      </c>
      <c r="CM48" s="12">
        <v>286.10000000000002</v>
      </c>
      <c r="CN48" s="7" t="s">
        <v>6</v>
      </c>
      <c r="CO48" s="12">
        <v>262.89999999999998</v>
      </c>
      <c r="CP48" s="7" t="s">
        <v>6</v>
      </c>
      <c r="CQ48" s="12">
        <v>268.89999999999998</v>
      </c>
      <c r="CR48" s="7" t="s">
        <v>6</v>
      </c>
      <c r="CS48" s="12">
        <v>444.1</v>
      </c>
      <c r="CT48" s="7" t="s">
        <v>6</v>
      </c>
      <c r="CU48" s="7" t="s">
        <v>55</v>
      </c>
      <c r="CV48" s="7" t="s">
        <v>6</v>
      </c>
    </row>
    <row r="49" spans="1:100" ht="15" x14ac:dyDescent="0.2">
      <c r="A49" s="8" t="s">
        <v>20</v>
      </c>
      <c r="B49" s="8" t="s">
        <v>7</v>
      </c>
      <c r="C49" s="9" t="s">
        <v>55</v>
      </c>
      <c r="D49" s="9" t="s">
        <v>6</v>
      </c>
      <c r="E49" s="9" t="s">
        <v>55</v>
      </c>
      <c r="F49" s="9" t="s">
        <v>6</v>
      </c>
      <c r="G49" s="9" t="s">
        <v>55</v>
      </c>
      <c r="H49" s="9" t="s">
        <v>6</v>
      </c>
      <c r="I49" s="9" t="s">
        <v>55</v>
      </c>
      <c r="J49" s="9" t="s">
        <v>6</v>
      </c>
      <c r="K49" s="9" t="s">
        <v>55</v>
      </c>
      <c r="L49" s="9" t="s">
        <v>6</v>
      </c>
      <c r="M49" s="9" t="s">
        <v>55</v>
      </c>
      <c r="N49" s="9" t="s">
        <v>6</v>
      </c>
      <c r="O49" s="9" t="s">
        <v>55</v>
      </c>
      <c r="P49" s="9" t="s">
        <v>6</v>
      </c>
      <c r="Q49" s="9" t="s">
        <v>55</v>
      </c>
      <c r="R49" s="9" t="s">
        <v>6</v>
      </c>
      <c r="S49" s="9" t="s">
        <v>55</v>
      </c>
      <c r="T49" s="9" t="s">
        <v>6</v>
      </c>
      <c r="U49" s="9" t="s">
        <v>55</v>
      </c>
      <c r="V49" s="9" t="s">
        <v>6</v>
      </c>
      <c r="W49" s="9" t="s">
        <v>55</v>
      </c>
      <c r="X49" s="9" t="s">
        <v>6</v>
      </c>
      <c r="Y49" s="9" t="s">
        <v>55</v>
      </c>
      <c r="Z49" s="9" t="s">
        <v>6</v>
      </c>
      <c r="AA49" s="9" t="s">
        <v>55</v>
      </c>
      <c r="AB49" s="9" t="s">
        <v>6</v>
      </c>
      <c r="AC49" s="9" t="s">
        <v>55</v>
      </c>
      <c r="AD49" s="9" t="s">
        <v>6</v>
      </c>
      <c r="AE49" s="9" t="s">
        <v>55</v>
      </c>
      <c r="AF49" s="9" t="s">
        <v>6</v>
      </c>
      <c r="AG49" s="9" t="s">
        <v>55</v>
      </c>
      <c r="AH49" s="9" t="s">
        <v>6</v>
      </c>
      <c r="AI49" s="9" t="s">
        <v>55</v>
      </c>
      <c r="AJ49" s="9" t="s">
        <v>6</v>
      </c>
      <c r="AK49" s="9" t="s">
        <v>55</v>
      </c>
      <c r="AL49" s="9" t="s">
        <v>6</v>
      </c>
      <c r="AM49" s="9" t="s">
        <v>55</v>
      </c>
      <c r="AN49" s="9" t="s">
        <v>6</v>
      </c>
      <c r="AO49" s="9" t="s">
        <v>55</v>
      </c>
      <c r="AP49" s="9" t="s">
        <v>6</v>
      </c>
      <c r="AQ49" s="10">
        <v>21.5</v>
      </c>
      <c r="AR49" s="9" t="s">
        <v>6</v>
      </c>
      <c r="AS49" s="10">
        <v>28.5</v>
      </c>
      <c r="AT49" s="9" t="s">
        <v>6</v>
      </c>
      <c r="AU49" s="10">
        <v>47.3</v>
      </c>
      <c r="AV49" s="9" t="s">
        <v>6</v>
      </c>
      <c r="AW49" s="10">
        <v>80.3</v>
      </c>
      <c r="AX49" s="9" t="s">
        <v>6</v>
      </c>
      <c r="AY49" s="10">
        <v>70.8</v>
      </c>
      <c r="AZ49" s="9" t="s">
        <v>6</v>
      </c>
      <c r="BA49" s="10">
        <v>68.7</v>
      </c>
      <c r="BB49" s="9" t="s">
        <v>6</v>
      </c>
      <c r="BC49" s="10">
        <v>46.4</v>
      </c>
      <c r="BD49" s="9" t="s">
        <v>6</v>
      </c>
      <c r="BE49" s="10">
        <v>89.9</v>
      </c>
      <c r="BF49" s="9" t="s">
        <v>6</v>
      </c>
      <c r="BG49" s="10">
        <v>104.7</v>
      </c>
      <c r="BH49" s="9" t="s">
        <v>6</v>
      </c>
      <c r="BI49" s="10">
        <v>136.9</v>
      </c>
      <c r="BJ49" s="9" t="s">
        <v>6</v>
      </c>
      <c r="BK49" s="10">
        <v>140.19999999999999</v>
      </c>
      <c r="BL49" s="9" t="s">
        <v>6</v>
      </c>
      <c r="BM49" s="11">
        <v>169</v>
      </c>
      <c r="BN49" s="9" t="s">
        <v>6</v>
      </c>
      <c r="BO49" s="10">
        <v>323.60000000000002</v>
      </c>
      <c r="BP49" s="9" t="s">
        <v>6</v>
      </c>
      <c r="BQ49" s="10">
        <v>313.5</v>
      </c>
      <c r="BR49" s="9" t="s">
        <v>6</v>
      </c>
      <c r="BS49" s="10">
        <v>150.19999999999999</v>
      </c>
      <c r="BT49" s="9" t="s">
        <v>6</v>
      </c>
      <c r="BU49" s="10">
        <v>209.7</v>
      </c>
      <c r="BV49" s="9" t="s">
        <v>6</v>
      </c>
      <c r="BW49" s="10">
        <v>269.8</v>
      </c>
      <c r="BX49" s="9" t="s">
        <v>6</v>
      </c>
      <c r="BY49" s="10">
        <v>202.5</v>
      </c>
      <c r="BZ49" s="9" t="s">
        <v>6</v>
      </c>
      <c r="CA49" s="10">
        <v>220.7</v>
      </c>
      <c r="CB49" s="9" t="s">
        <v>6</v>
      </c>
      <c r="CC49" s="11">
        <v>258</v>
      </c>
      <c r="CD49" s="9" t="s">
        <v>6</v>
      </c>
      <c r="CE49" s="11">
        <v>271</v>
      </c>
      <c r="CF49" s="9" t="s">
        <v>6</v>
      </c>
      <c r="CG49" s="10">
        <v>265.8</v>
      </c>
      <c r="CH49" s="9" t="s">
        <v>6</v>
      </c>
      <c r="CI49" s="10">
        <v>249.2</v>
      </c>
      <c r="CJ49" s="9" t="s">
        <v>6</v>
      </c>
      <c r="CK49" s="10">
        <v>292.39999999999998</v>
      </c>
      <c r="CL49" s="9" t="s">
        <v>6</v>
      </c>
      <c r="CM49" s="10">
        <v>319.10000000000002</v>
      </c>
      <c r="CN49" s="9" t="s">
        <v>6</v>
      </c>
      <c r="CO49" s="10">
        <v>253.8</v>
      </c>
      <c r="CP49" s="9" t="s">
        <v>6</v>
      </c>
      <c r="CQ49" s="10">
        <v>313.3</v>
      </c>
      <c r="CR49" s="9" t="s">
        <v>6</v>
      </c>
      <c r="CS49" s="10">
        <v>415.9</v>
      </c>
      <c r="CT49" s="9" t="s">
        <v>6</v>
      </c>
      <c r="CU49" s="9" t="s">
        <v>55</v>
      </c>
      <c r="CV49" s="9" t="s">
        <v>6</v>
      </c>
    </row>
    <row r="50" spans="1:100" ht="15" x14ac:dyDescent="0.2">
      <c r="A50" s="8" t="s">
        <v>39</v>
      </c>
      <c r="B50" s="8" t="s">
        <v>10</v>
      </c>
      <c r="C50" s="7" t="s">
        <v>55</v>
      </c>
      <c r="D50" s="7" t="s">
        <v>6</v>
      </c>
      <c r="E50" s="7" t="s">
        <v>55</v>
      </c>
      <c r="F50" s="7" t="s">
        <v>6</v>
      </c>
      <c r="G50" s="7" t="s">
        <v>55</v>
      </c>
      <c r="H50" s="7" t="s">
        <v>6</v>
      </c>
      <c r="I50" s="7" t="s">
        <v>55</v>
      </c>
      <c r="J50" s="7" t="s">
        <v>6</v>
      </c>
      <c r="K50" s="7" t="s">
        <v>55</v>
      </c>
      <c r="L50" s="7" t="s">
        <v>6</v>
      </c>
      <c r="M50" s="7" t="s">
        <v>55</v>
      </c>
      <c r="N50" s="7" t="s">
        <v>6</v>
      </c>
      <c r="O50" s="7" t="s">
        <v>55</v>
      </c>
      <c r="P50" s="7" t="s">
        <v>6</v>
      </c>
      <c r="Q50" s="7" t="s">
        <v>55</v>
      </c>
      <c r="R50" s="7" t="s">
        <v>6</v>
      </c>
      <c r="S50" s="7" t="s">
        <v>55</v>
      </c>
      <c r="T50" s="7" t="s">
        <v>6</v>
      </c>
      <c r="U50" s="7" t="s">
        <v>55</v>
      </c>
      <c r="V50" s="7" t="s">
        <v>6</v>
      </c>
      <c r="W50" s="7" t="s">
        <v>55</v>
      </c>
      <c r="X50" s="7" t="s">
        <v>6</v>
      </c>
      <c r="Y50" s="7" t="s">
        <v>55</v>
      </c>
      <c r="Z50" s="7" t="s">
        <v>6</v>
      </c>
      <c r="AA50" s="7" t="s">
        <v>55</v>
      </c>
      <c r="AB50" s="7" t="s">
        <v>6</v>
      </c>
      <c r="AC50" s="7" t="s">
        <v>55</v>
      </c>
      <c r="AD50" s="7" t="s">
        <v>6</v>
      </c>
      <c r="AE50" s="7" t="s">
        <v>55</v>
      </c>
      <c r="AF50" s="7" t="s">
        <v>6</v>
      </c>
      <c r="AG50" s="7" t="s">
        <v>55</v>
      </c>
      <c r="AH50" s="7" t="s">
        <v>6</v>
      </c>
      <c r="AI50" s="7" t="s">
        <v>55</v>
      </c>
      <c r="AJ50" s="7" t="s">
        <v>6</v>
      </c>
      <c r="AK50" s="7" t="s">
        <v>55</v>
      </c>
      <c r="AL50" s="7" t="s">
        <v>6</v>
      </c>
      <c r="AM50" s="7" t="s">
        <v>55</v>
      </c>
      <c r="AN50" s="7" t="s">
        <v>6</v>
      </c>
      <c r="AO50" s="7" t="s">
        <v>55</v>
      </c>
      <c r="AP50" s="7" t="s">
        <v>6</v>
      </c>
      <c r="AQ50" s="12">
        <v>47755.4</v>
      </c>
      <c r="AR50" s="7" t="s">
        <v>6</v>
      </c>
      <c r="AS50" s="12">
        <v>53119.3</v>
      </c>
      <c r="AT50" s="7" t="s">
        <v>6</v>
      </c>
      <c r="AU50" s="12">
        <v>65158.2</v>
      </c>
      <c r="AV50" s="7" t="s">
        <v>6</v>
      </c>
      <c r="AW50" s="12">
        <v>72876.2</v>
      </c>
      <c r="AX50" s="7" t="s">
        <v>6</v>
      </c>
      <c r="AY50" s="12">
        <v>82670.8</v>
      </c>
      <c r="AZ50" s="7" t="s">
        <v>6</v>
      </c>
      <c r="BA50" s="12">
        <v>96721.8</v>
      </c>
      <c r="BB50" s="7" t="s">
        <v>6</v>
      </c>
      <c r="BC50" s="12">
        <v>108813.8</v>
      </c>
      <c r="BD50" s="7" t="s">
        <v>6</v>
      </c>
      <c r="BE50" s="12">
        <v>120604.6</v>
      </c>
      <c r="BF50" s="7" t="s">
        <v>6</v>
      </c>
      <c r="BG50" s="12">
        <v>128986.9</v>
      </c>
      <c r="BH50" s="7" t="s">
        <v>6</v>
      </c>
      <c r="BI50" s="12">
        <v>137429.20000000001</v>
      </c>
      <c r="BJ50" s="7" t="s">
        <v>6</v>
      </c>
      <c r="BK50" s="12">
        <v>149522.70000000001</v>
      </c>
      <c r="BL50" s="7" t="s">
        <v>6</v>
      </c>
      <c r="BM50" s="12">
        <v>162578.1</v>
      </c>
      <c r="BN50" s="7" t="s">
        <v>6</v>
      </c>
      <c r="BO50" s="12">
        <v>175065.9</v>
      </c>
      <c r="BP50" s="7" t="s">
        <v>6</v>
      </c>
      <c r="BQ50" s="13">
        <v>167335</v>
      </c>
      <c r="BR50" s="7" t="s">
        <v>6</v>
      </c>
      <c r="BS50" s="12">
        <v>152335.9</v>
      </c>
      <c r="BT50" s="7" t="s">
        <v>6</v>
      </c>
      <c r="BU50" s="12">
        <v>152323.70000000001</v>
      </c>
      <c r="BV50" s="7" t="s">
        <v>6</v>
      </c>
      <c r="BW50" s="12">
        <v>155292.9</v>
      </c>
      <c r="BX50" s="7" t="s">
        <v>6</v>
      </c>
      <c r="BY50" s="13">
        <v>158292</v>
      </c>
      <c r="BZ50" s="7" t="s">
        <v>6</v>
      </c>
      <c r="CA50" s="12">
        <v>163957.1</v>
      </c>
      <c r="CB50" s="7" t="s">
        <v>6</v>
      </c>
      <c r="CC50" s="12">
        <v>178907.4</v>
      </c>
      <c r="CD50" s="7" t="s">
        <v>6</v>
      </c>
      <c r="CE50" s="12">
        <v>244655.5</v>
      </c>
      <c r="CF50" s="7" t="s">
        <v>6</v>
      </c>
      <c r="CG50" s="12">
        <v>250333.8</v>
      </c>
      <c r="CH50" s="7" t="s">
        <v>6</v>
      </c>
      <c r="CI50" s="13">
        <v>275428</v>
      </c>
      <c r="CJ50" s="7" t="s">
        <v>6</v>
      </c>
      <c r="CK50" s="12">
        <v>306661.8</v>
      </c>
      <c r="CL50" s="7" t="s">
        <v>6</v>
      </c>
      <c r="CM50" s="12">
        <v>334041.3</v>
      </c>
      <c r="CN50" s="7" t="s">
        <v>6</v>
      </c>
      <c r="CO50" s="12">
        <v>356186.1</v>
      </c>
      <c r="CP50" s="7" t="s">
        <v>6</v>
      </c>
      <c r="CQ50" s="12">
        <v>408411.2</v>
      </c>
      <c r="CR50" s="7" t="s">
        <v>6</v>
      </c>
      <c r="CS50" s="12">
        <v>481997.8</v>
      </c>
      <c r="CT50" s="7" t="s">
        <v>6</v>
      </c>
      <c r="CU50" s="7" t="s">
        <v>55</v>
      </c>
      <c r="CV50" s="7" t="s">
        <v>6</v>
      </c>
    </row>
    <row r="51" spans="1:100" ht="15" x14ac:dyDescent="0.2">
      <c r="A51" s="8" t="s">
        <v>39</v>
      </c>
      <c r="B51" s="8" t="s">
        <v>9</v>
      </c>
      <c r="C51" s="9" t="s">
        <v>55</v>
      </c>
      <c r="D51" s="9" t="s">
        <v>6</v>
      </c>
      <c r="E51" s="9" t="s">
        <v>55</v>
      </c>
      <c r="F51" s="9" t="s">
        <v>6</v>
      </c>
      <c r="G51" s="9" t="s">
        <v>55</v>
      </c>
      <c r="H51" s="9" t="s">
        <v>6</v>
      </c>
      <c r="I51" s="9" t="s">
        <v>55</v>
      </c>
      <c r="J51" s="9" t="s">
        <v>6</v>
      </c>
      <c r="K51" s="9" t="s">
        <v>55</v>
      </c>
      <c r="L51" s="9" t="s">
        <v>6</v>
      </c>
      <c r="M51" s="9" t="s">
        <v>55</v>
      </c>
      <c r="N51" s="9" t="s">
        <v>6</v>
      </c>
      <c r="O51" s="9" t="s">
        <v>55</v>
      </c>
      <c r="P51" s="9" t="s">
        <v>6</v>
      </c>
      <c r="Q51" s="9" t="s">
        <v>55</v>
      </c>
      <c r="R51" s="9" t="s">
        <v>6</v>
      </c>
      <c r="S51" s="9" t="s">
        <v>55</v>
      </c>
      <c r="T51" s="9" t="s">
        <v>6</v>
      </c>
      <c r="U51" s="9" t="s">
        <v>55</v>
      </c>
      <c r="V51" s="9" t="s">
        <v>6</v>
      </c>
      <c r="W51" s="9" t="s">
        <v>55</v>
      </c>
      <c r="X51" s="9" t="s">
        <v>6</v>
      </c>
      <c r="Y51" s="9" t="s">
        <v>55</v>
      </c>
      <c r="Z51" s="9" t="s">
        <v>6</v>
      </c>
      <c r="AA51" s="9" t="s">
        <v>55</v>
      </c>
      <c r="AB51" s="9" t="s">
        <v>6</v>
      </c>
      <c r="AC51" s="9" t="s">
        <v>55</v>
      </c>
      <c r="AD51" s="9" t="s">
        <v>6</v>
      </c>
      <c r="AE51" s="9" t="s">
        <v>55</v>
      </c>
      <c r="AF51" s="9" t="s">
        <v>6</v>
      </c>
      <c r="AG51" s="9" t="s">
        <v>55</v>
      </c>
      <c r="AH51" s="9" t="s">
        <v>6</v>
      </c>
      <c r="AI51" s="9" t="s">
        <v>55</v>
      </c>
      <c r="AJ51" s="9" t="s">
        <v>6</v>
      </c>
      <c r="AK51" s="9" t="s">
        <v>55</v>
      </c>
      <c r="AL51" s="9" t="s">
        <v>6</v>
      </c>
      <c r="AM51" s="9" t="s">
        <v>55</v>
      </c>
      <c r="AN51" s="9" t="s">
        <v>6</v>
      </c>
      <c r="AO51" s="9" t="s">
        <v>55</v>
      </c>
      <c r="AP51" s="9" t="s">
        <v>6</v>
      </c>
      <c r="AQ51" s="10">
        <v>2657.9</v>
      </c>
      <c r="AR51" s="9" t="s">
        <v>6</v>
      </c>
      <c r="AS51" s="10">
        <v>2515.8000000000002</v>
      </c>
      <c r="AT51" s="9" t="s">
        <v>6</v>
      </c>
      <c r="AU51" s="10">
        <v>2628.5</v>
      </c>
      <c r="AV51" s="9" t="s">
        <v>6</v>
      </c>
      <c r="AW51" s="10">
        <v>2572.4</v>
      </c>
      <c r="AX51" s="9" t="s">
        <v>6</v>
      </c>
      <c r="AY51" s="10">
        <v>2173.8000000000002</v>
      </c>
      <c r="AZ51" s="9" t="s">
        <v>6</v>
      </c>
      <c r="BA51" s="10">
        <v>2492.9</v>
      </c>
      <c r="BB51" s="9" t="s">
        <v>6</v>
      </c>
      <c r="BC51" s="11">
        <v>2192</v>
      </c>
      <c r="BD51" s="9" t="s">
        <v>6</v>
      </c>
      <c r="BE51" s="10">
        <v>2129.8000000000002</v>
      </c>
      <c r="BF51" s="9" t="s">
        <v>6</v>
      </c>
      <c r="BG51" s="10">
        <v>1937.9</v>
      </c>
      <c r="BH51" s="9" t="s">
        <v>6</v>
      </c>
      <c r="BI51" s="10">
        <v>2248.6</v>
      </c>
      <c r="BJ51" s="9" t="s">
        <v>6</v>
      </c>
      <c r="BK51" s="10">
        <v>1571.4</v>
      </c>
      <c r="BL51" s="9" t="s">
        <v>6</v>
      </c>
      <c r="BM51" s="10">
        <v>1480.2</v>
      </c>
      <c r="BN51" s="9" t="s">
        <v>6</v>
      </c>
      <c r="BO51" s="10">
        <v>1811.2</v>
      </c>
      <c r="BP51" s="9" t="s">
        <v>6</v>
      </c>
      <c r="BQ51" s="10">
        <v>1461.4</v>
      </c>
      <c r="BR51" s="9" t="s">
        <v>6</v>
      </c>
      <c r="BS51" s="10">
        <v>776.6</v>
      </c>
      <c r="BT51" s="9" t="s">
        <v>6</v>
      </c>
      <c r="BU51" s="10">
        <v>1356.4</v>
      </c>
      <c r="BV51" s="9" t="s">
        <v>6</v>
      </c>
      <c r="BW51" s="10">
        <v>1926.9</v>
      </c>
      <c r="BX51" s="9" t="s">
        <v>6</v>
      </c>
      <c r="BY51" s="10">
        <v>1577.4</v>
      </c>
      <c r="BZ51" s="9" t="s">
        <v>6</v>
      </c>
      <c r="CA51" s="10">
        <v>1794.8</v>
      </c>
      <c r="CB51" s="9" t="s">
        <v>6</v>
      </c>
      <c r="CC51" s="11">
        <v>2270</v>
      </c>
      <c r="CD51" s="9" t="s">
        <v>6</v>
      </c>
      <c r="CE51" s="10">
        <v>2193.6</v>
      </c>
      <c r="CF51" s="9" t="s">
        <v>6</v>
      </c>
      <c r="CG51" s="10">
        <v>2404.5</v>
      </c>
      <c r="CH51" s="9" t="s">
        <v>6</v>
      </c>
      <c r="CI51" s="10">
        <v>3310.5</v>
      </c>
      <c r="CJ51" s="9" t="s">
        <v>6</v>
      </c>
      <c r="CK51" s="10">
        <v>2723.4</v>
      </c>
      <c r="CL51" s="9" t="s">
        <v>6</v>
      </c>
      <c r="CM51" s="11">
        <v>3017</v>
      </c>
      <c r="CN51" s="9" t="s">
        <v>6</v>
      </c>
      <c r="CO51" s="10">
        <v>3295.8</v>
      </c>
      <c r="CP51" s="9" t="s">
        <v>6</v>
      </c>
      <c r="CQ51" s="10">
        <v>4106.3</v>
      </c>
      <c r="CR51" s="9" t="s">
        <v>6</v>
      </c>
      <c r="CS51" s="10">
        <v>5355.9</v>
      </c>
      <c r="CT51" s="9" t="s">
        <v>6</v>
      </c>
      <c r="CU51" s="9" t="s">
        <v>55</v>
      </c>
      <c r="CV51" s="9" t="s">
        <v>6</v>
      </c>
    </row>
    <row r="52" spans="1:100" ht="15" x14ac:dyDescent="0.2">
      <c r="A52" s="8" t="s">
        <v>39</v>
      </c>
      <c r="B52" s="8" t="s">
        <v>7</v>
      </c>
      <c r="C52" s="7" t="s">
        <v>55</v>
      </c>
      <c r="D52" s="7" t="s">
        <v>6</v>
      </c>
      <c r="E52" s="7" t="s">
        <v>55</v>
      </c>
      <c r="F52" s="7" t="s">
        <v>6</v>
      </c>
      <c r="G52" s="7" t="s">
        <v>55</v>
      </c>
      <c r="H52" s="7" t="s">
        <v>6</v>
      </c>
      <c r="I52" s="7" t="s">
        <v>55</v>
      </c>
      <c r="J52" s="7" t="s">
        <v>6</v>
      </c>
      <c r="K52" s="7" t="s">
        <v>55</v>
      </c>
      <c r="L52" s="7" t="s">
        <v>6</v>
      </c>
      <c r="M52" s="7" t="s">
        <v>55</v>
      </c>
      <c r="N52" s="7" t="s">
        <v>6</v>
      </c>
      <c r="O52" s="7" t="s">
        <v>55</v>
      </c>
      <c r="P52" s="7" t="s">
        <v>6</v>
      </c>
      <c r="Q52" s="7" t="s">
        <v>55</v>
      </c>
      <c r="R52" s="7" t="s">
        <v>6</v>
      </c>
      <c r="S52" s="7" t="s">
        <v>55</v>
      </c>
      <c r="T52" s="7" t="s">
        <v>6</v>
      </c>
      <c r="U52" s="7" t="s">
        <v>55</v>
      </c>
      <c r="V52" s="7" t="s">
        <v>6</v>
      </c>
      <c r="W52" s="7" t="s">
        <v>55</v>
      </c>
      <c r="X52" s="7" t="s">
        <v>6</v>
      </c>
      <c r="Y52" s="7" t="s">
        <v>55</v>
      </c>
      <c r="Z52" s="7" t="s">
        <v>6</v>
      </c>
      <c r="AA52" s="7" t="s">
        <v>55</v>
      </c>
      <c r="AB52" s="7" t="s">
        <v>6</v>
      </c>
      <c r="AC52" s="7" t="s">
        <v>55</v>
      </c>
      <c r="AD52" s="7" t="s">
        <v>6</v>
      </c>
      <c r="AE52" s="7" t="s">
        <v>55</v>
      </c>
      <c r="AF52" s="7" t="s">
        <v>6</v>
      </c>
      <c r="AG52" s="7" t="s">
        <v>55</v>
      </c>
      <c r="AH52" s="7" t="s">
        <v>6</v>
      </c>
      <c r="AI52" s="7" t="s">
        <v>55</v>
      </c>
      <c r="AJ52" s="7" t="s">
        <v>6</v>
      </c>
      <c r="AK52" s="7" t="s">
        <v>55</v>
      </c>
      <c r="AL52" s="7" t="s">
        <v>6</v>
      </c>
      <c r="AM52" s="7" t="s">
        <v>55</v>
      </c>
      <c r="AN52" s="7" t="s">
        <v>6</v>
      </c>
      <c r="AO52" s="7" t="s">
        <v>55</v>
      </c>
      <c r="AP52" s="7" t="s">
        <v>6</v>
      </c>
      <c r="AQ52" s="12">
        <v>60.6</v>
      </c>
      <c r="AR52" s="7" t="s">
        <v>6</v>
      </c>
      <c r="AS52" s="12">
        <v>54.3</v>
      </c>
      <c r="AT52" s="7" t="s">
        <v>6</v>
      </c>
      <c r="AU52" s="12">
        <v>6.7</v>
      </c>
      <c r="AV52" s="7" t="s">
        <v>6</v>
      </c>
      <c r="AW52" s="12">
        <v>21.4</v>
      </c>
      <c r="AX52" s="7" t="s">
        <v>6</v>
      </c>
      <c r="AY52" s="12">
        <v>30.9</v>
      </c>
      <c r="AZ52" s="7" t="s">
        <v>6</v>
      </c>
      <c r="BA52" s="12">
        <v>52.8</v>
      </c>
      <c r="BB52" s="7" t="s">
        <v>6</v>
      </c>
      <c r="BC52" s="12">
        <v>64.599999999999994</v>
      </c>
      <c r="BD52" s="7" t="s">
        <v>6</v>
      </c>
      <c r="BE52" s="12">
        <v>61.1</v>
      </c>
      <c r="BF52" s="7" t="s">
        <v>6</v>
      </c>
      <c r="BG52" s="12">
        <v>72.8</v>
      </c>
      <c r="BH52" s="7" t="s">
        <v>6</v>
      </c>
      <c r="BI52" s="12">
        <v>79.5</v>
      </c>
      <c r="BJ52" s="7" t="s">
        <v>6</v>
      </c>
      <c r="BK52" s="12">
        <v>60.1</v>
      </c>
      <c r="BL52" s="7" t="s">
        <v>6</v>
      </c>
      <c r="BM52" s="12">
        <v>109.8</v>
      </c>
      <c r="BN52" s="7" t="s">
        <v>6</v>
      </c>
      <c r="BO52" s="13">
        <v>125</v>
      </c>
      <c r="BP52" s="7" t="s">
        <v>6</v>
      </c>
      <c r="BQ52" s="12">
        <v>63.6</v>
      </c>
      <c r="BR52" s="7" t="s">
        <v>6</v>
      </c>
      <c r="BS52" s="12">
        <v>80.400000000000006</v>
      </c>
      <c r="BT52" s="7" t="s">
        <v>6</v>
      </c>
      <c r="BU52" s="12">
        <v>104.4</v>
      </c>
      <c r="BV52" s="7" t="s">
        <v>6</v>
      </c>
      <c r="BW52" s="12">
        <v>-4.5</v>
      </c>
      <c r="BX52" s="7" t="s">
        <v>6</v>
      </c>
      <c r="BY52" s="12">
        <v>4.3</v>
      </c>
      <c r="BZ52" s="7" t="s">
        <v>6</v>
      </c>
      <c r="CA52" s="13">
        <v>8</v>
      </c>
      <c r="CB52" s="7" t="s">
        <v>6</v>
      </c>
      <c r="CC52" s="12">
        <v>12.7</v>
      </c>
      <c r="CD52" s="7" t="s">
        <v>6</v>
      </c>
      <c r="CE52" s="12">
        <v>9.1</v>
      </c>
      <c r="CF52" s="7" t="s">
        <v>6</v>
      </c>
      <c r="CG52" s="12">
        <v>14.4</v>
      </c>
      <c r="CH52" s="7" t="s">
        <v>6</v>
      </c>
      <c r="CI52" s="12">
        <v>30.7</v>
      </c>
      <c r="CJ52" s="7" t="s">
        <v>6</v>
      </c>
      <c r="CK52" s="12">
        <v>17.399999999999999</v>
      </c>
      <c r="CL52" s="7" t="s">
        <v>6</v>
      </c>
      <c r="CM52" s="12">
        <v>35.200000000000003</v>
      </c>
      <c r="CN52" s="7" t="s">
        <v>6</v>
      </c>
      <c r="CO52" s="12">
        <v>38.799999999999997</v>
      </c>
      <c r="CP52" s="7" t="s">
        <v>6</v>
      </c>
      <c r="CQ52" s="12">
        <v>32.9</v>
      </c>
      <c r="CR52" s="7" t="s">
        <v>6</v>
      </c>
      <c r="CS52" s="12">
        <v>57.2</v>
      </c>
      <c r="CT52" s="7" t="s">
        <v>6</v>
      </c>
      <c r="CU52" s="7" t="s">
        <v>55</v>
      </c>
      <c r="CV52" s="7" t="s">
        <v>6</v>
      </c>
    </row>
    <row r="53" spans="1:100" ht="15" x14ac:dyDescent="0.2">
      <c r="A53" s="8" t="s">
        <v>38</v>
      </c>
      <c r="B53" s="8" t="s">
        <v>10</v>
      </c>
      <c r="C53" s="9" t="s">
        <v>55</v>
      </c>
      <c r="D53" s="9" t="s">
        <v>6</v>
      </c>
      <c r="E53" s="9" t="s">
        <v>55</v>
      </c>
      <c r="F53" s="9" t="s">
        <v>6</v>
      </c>
      <c r="G53" s="9" t="s">
        <v>55</v>
      </c>
      <c r="H53" s="9" t="s">
        <v>6</v>
      </c>
      <c r="I53" s="9" t="s">
        <v>55</v>
      </c>
      <c r="J53" s="9" t="s">
        <v>6</v>
      </c>
      <c r="K53" s="9" t="s">
        <v>55</v>
      </c>
      <c r="L53" s="9" t="s">
        <v>6</v>
      </c>
      <c r="M53" s="9" t="s">
        <v>55</v>
      </c>
      <c r="N53" s="9" t="s">
        <v>6</v>
      </c>
      <c r="O53" s="9" t="s">
        <v>55</v>
      </c>
      <c r="P53" s="9" t="s">
        <v>6</v>
      </c>
      <c r="Q53" s="9" t="s">
        <v>55</v>
      </c>
      <c r="R53" s="9" t="s">
        <v>6</v>
      </c>
      <c r="S53" s="9" t="s">
        <v>55</v>
      </c>
      <c r="T53" s="9" t="s">
        <v>6</v>
      </c>
      <c r="U53" s="9" t="s">
        <v>55</v>
      </c>
      <c r="V53" s="9" t="s">
        <v>6</v>
      </c>
      <c r="W53" s="9" t="s">
        <v>55</v>
      </c>
      <c r="X53" s="9" t="s">
        <v>6</v>
      </c>
      <c r="Y53" s="9" t="s">
        <v>55</v>
      </c>
      <c r="Z53" s="9" t="s">
        <v>6</v>
      </c>
      <c r="AA53" s="9" t="s">
        <v>55</v>
      </c>
      <c r="AB53" s="9" t="s">
        <v>6</v>
      </c>
      <c r="AC53" s="9" t="s">
        <v>55</v>
      </c>
      <c r="AD53" s="9" t="s">
        <v>6</v>
      </c>
      <c r="AE53" s="9" t="s">
        <v>55</v>
      </c>
      <c r="AF53" s="9" t="s">
        <v>6</v>
      </c>
      <c r="AG53" s="9" t="s">
        <v>55</v>
      </c>
      <c r="AH53" s="9" t="s">
        <v>6</v>
      </c>
      <c r="AI53" s="9" t="s">
        <v>55</v>
      </c>
      <c r="AJ53" s="9" t="s">
        <v>6</v>
      </c>
      <c r="AK53" s="9" t="s">
        <v>55</v>
      </c>
      <c r="AL53" s="9" t="s">
        <v>6</v>
      </c>
      <c r="AM53" s="9" t="s">
        <v>55</v>
      </c>
      <c r="AN53" s="9" t="s">
        <v>6</v>
      </c>
      <c r="AO53" s="9" t="s">
        <v>55</v>
      </c>
      <c r="AP53" s="9" t="s">
        <v>6</v>
      </c>
      <c r="AQ53" s="10">
        <v>95232.8</v>
      </c>
      <c r="AR53" s="9" t="s">
        <v>6</v>
      </c>
      <c r="AS53" s="10">
        <v>104022.9</v>
      </c>
      <c r="AT53" s="9" t="s">
        <v>6</v>
      </c>
      <c r="AU53" s="10">
        <v>113934.6</v>
      </c>
      <c r="AV53" s="9" t="s">
        <v>6</v>
      </c>
      <c r="AW53" s="10">
        <v>116859.8</v>
      </c>
      <c r="AX53" s="9" t="s">
        <v>6</v>
      </c>
      <c r="AY53" s="10">
        <v>125480.9</v>
      </c>
      <c r="AZ53" s="9" t="s">
        <v>6</v>
      </c>
      <c r="BA53" s="10">
        <v>127725.7</v>
      </c>
      <c r="BB53" s="9" t="s">
        <v>6</v>
      </c>
      <c r="BC53" s="10">
        <v>135470.29999999999</v>
      </c>
      <c r="BD53" s="9" t="s">
        <v>6</v>
      </c>
      <c r="BE53" s="10">
        <v>145797.4</v>
      </c>
      <c r="BF53" s="9" t="s">
        <v>6</v>
      </c>
      <c r="BG53" s="10">
        <v>160513.4</v>
      </c>
      <c r="BH53" s="9" t="s">
        <v>6</v>
      </c>
      <c r="BI53" s="11">
        <v>174773</v>
      </c>
      <c r="BJ53" s="9" t="s">
        <v>6</v>
      </c>
      <c r="BK53" s="10">
        <v>178820.5</v>
      </c>
      <c r="BL53" s="9" t="s">
        <v>6</v>
      </c>
      <c r="BM53" s="10">
        <v>193047.1</v>
      </c>
      <c r="BN53" s="9" t="s">
        <v>6</v>
      </c>
      <c r="BO53" s="11">
        <v>205267</v>
      </c>
      <c r="BP53" s="9" t="s">
        <v>6</v>
      </c>
      <c r="BQ53" s="10">
        <v>213818.9</v>
      </c>
      <c r="BR53" s="9" t="s">
        <v>6</v>
      </c>
      <c r="BS53" s="10">
        <v>212390.9</v>
      </c>
      <c r="BT53" s="9" t="s">
        <v>6</v>
      </c>
      <c r="BU53" s="10">
        <v>197729.2</v>
      </c>
      <c r="BV53" s="9" t="s">
        <v>52</v>
      </c>
      <c r="BW53" s="10">
        <v>178180.5</v>
      </c>
      <c r="BX53" s="9" t="s">
        <v>6</v>
      </c>
      <c r="BY53" s="10">
        <v>166150.70000000001</v>
      </c>
      <c r="BZ53" s="9" t="s">
        <v>6</v>
      </c>
      <c r="CA53" s="10">
        <v>159466.79999999999</v>
      </c>
      <c r="CB53" s="9" t="s">
        <v>6</v>
      </c>
      <c r="CC53" s="10">
        <v>156492.5</v>
      </c>
      <c r="CD53" s="9" t="s">
        <v>6</v>
      </c>
      <c r="CE53" s="10">
        <v>155835.6</v>
      </c>
      <c r="CF53" s="9" t="s">
        <v>6</v>
      </c>
      <c r="CG53" s="10">
        <v>152196.6</v>
      </c>
      <c r="CH53" s="9" t="s">
        <v>6</v>
      </c>
      <c r="CI53" s="10">
        <v>154344.20000000001</v>
      </c>
      <c r="CJ53" s="9" t="s">
        <v>6</v>
      </c>
      <c r="CK53" s="10">
        <v>155610.9</v>
      </c>
      <c r="CL53" s="9" t="s">
        <v>6</v>
      </c>
      <c r="CM53" s="10">
        <v>158898.79999999999</v>
      </c>
      <c r="CN53" s="9" t="s">
        <v>6</v>
      </c>
      <c r="CO53" s="10">
        <v>144712.5</v>
      </c>
      <c r="CP53" s="9" t="s">
        <v>6</v>
      </c>
      <c r="CQ53" s="10">
        <v>158159.79999999999</v>
      </c>
      <c r="CR53" s="9" t="s">
        <v>46</v>
      </c>
      <c r="CS53" s="11">
        <v>181706</v>
      </c>
      <c r="CT53" s="9" t="s">
        <v>46</v>
      </c>
      <c r="CU53" s="9" t="s">
        <v>55</v>
      </c>
      <c r="CV53" s="9" t="s">
        <v>6</v>
      </c>
    </row>
    <row r="54" spans="1:100" ht="15" x14ac:dyDescent="0.2">
      <c r="A54" s="8" t="s">
        <v>38</v>
      </c>
      <c r="B54" s="8" t="s">
        <v>9</v>
      </c>
      <c r="C54" s="7" t="s">
        <v>55</v>
      </c>
      <c r="D54" s="7" t="s">
        <v>6</v>
      </c>
      <c r="E54" s="7" t="s">
        <v>55</v>
      </c>
      <c r="F54" s="7" t="s">
        <v>6</v>
      </c>
      <c r="G54" s="7" t="s">
        <v>55</v>
      </c>
      <c r="H54" s="7" t="s">
        <v>6</v>
      </c>
      <c r="I54" s="7" t="s">
        <v>55</v>
      </c>
      <c r="J54" s="7" t="s">
        <v>6</v>
      </c>
      <c r="K54" s="7" t="s">
        <v>55</v>
      </c>
      <c r="L54" s="7" t="s">
        <v>6</v>
      </c>
      <c r="M54" s="7" t="s">
        <v>55</v>
      </c>
      <c r="N54" s="7" t="s">
        <v>6</v>
      </c>
      <c r="O54" s="7" t="s">
        <v>55</v>
      </c>
      <c r="P54" s="7" t="s">
        <v>6</v>
      </c>
      <c r="Q54" s="7" t="s">
        <v>55</v>
      </c>
      <c r="R54" s="7" t="s">
        <v>6</v>
      </c>
      <c r="S54" s="7" t="s">
        <v>55</v>
      </c>
      <c r="T54" s="7" t="s">
        <v>6</v>
      </c>
      <c r="U54" s="7" t="s">
        <v>55</v>
      </c>
      <c r="V54" s="7" t="s">
        <v>6</v>
      </c>
      <c r="W54" s="7" t="s">
        <v>55</v>
      </c>
      <c r="X54" s="7" t="s">
        <v>6</v>
      </c>
      <c r="Y54" s="7" t="s">
        <v>55</v>
      </c>
      <c r="Z54" s="7" t="s">
        <v>6</v>
      </c>
      <c r="AA54" s="7" t="s">
        <v>55</v>
      </c>
      <c r="AB54" s="7" t="s">
        <v>6</v>
      </c>
      <c r="AC54" s="7" t="s">
        <v>55</v>
      </c>
      <c r="AD54" s="7" t="s">
        <v>6</v>
      </c>
      <c r="AE54" s="7" t="s">
        <v>55</v>
      </c>
      <c r="AF54" s="7" t="s">
        <v>6</v>
      </c>
      <c r="AG54" s="7" t="s">
        <v>55</v>
      </c>
      <c r="AH54" s="7" t="s">
        <v>6</v>
      </c>
      <c r="AI54" s="7" t="s">
        <v>55</v>
      </c>
      <c r="AJ54" s="7" t="s">
        <v>6</v>
      </c>
      <c r="AK54" s="7" t="s">
        <v>55</v>
      </c>
      <c r="AL54" s="7" t="s">
        <v>6</v>
      </c>
      <c r="AM54" s="7" t="s">
        <v>55</v>
      </c>
      <c r="AN54" s="7" t="s">
        <v>6</v>
      </c>
      <c r="AO54" s="7" t="s">
        <v>55</v>
      </c>
      <c r="AP54" s="7" t="s">
        <v>6</v>
      </c>
      <c r="AQ54" s="12">
        <v>7385.8</v>
      </c>
      <c r="AR54" s="7" t="s">
        <v>6</v>
      </c>
      <c r="AS54" s="12">
        <v>7184.6</v>
      </c>
      <c r="AT54" s="7" t="s">
        <v>6</v>
      </c>
      <c r="AU54" s="12">
        <v>7511.6</v>
      </c>
      <c r="AV54" s="7" t="s">
        <v>6</v>
      </c>
      <c r="AW54" s="13">
        <v>7336</v>
      </c>
      <c r="AX54" s="7" t="s">
        <v>6</v>
      </c>
      <c r="AY54" s="12">
        <v>7496.2</v>
      </c>
      <c r="AZ54" s="7" t="s">
        <v>6</v>
      </c>
      <c r="BA54" s="12">
        <v>7175.8</v>
      </c>
      <c r="BB54" s="7" t="s">
        <v>6</v>
      </c>
      <c r="BC54" s="12">
        <v>7332.7</v>
      </c>
      <c r="BD54" s="7" t="s">
        <v>6</v>
      </c>
      <c r="BE54" s="12">
        <v>7563.9</v>
      </c>
      <c r="BF54" s="7" t="s">
        <v>6</v>
      </c>
      <c r="BG54" s="13">
        <v>8275</v>
      </c>
      <c r="BH54" s="7" t="s">
        <v>6</v>
      </c>
      <c r="BI54" s="12">
        <v>7598.4</v>
      </c>
      <c r="BJ54" s="7" t="s">
        <v>6</v>
      </c>
      <c r="BK54" s="12">
        <v>7788.8</v>
      </c>
      <c r="BL54" s="7" t="s">
        <v>6</v>
      </c>
      <c r="BM54" s="12">
        <v>6179.2</v>
      </c>
      <c r="BN54" s="7" t="s">
        <v>6</v>
      </c>
      <c r="BO54" s="12">
        <v>6261.9</v>
      </c>
      <c r="BP54" s="7" t="s">
        <v>6</v>
      </c>
      <c r="BQ54" s="12">
        <v>6026.3</v>
      </c>
      <c r="BR54" s="7" t="s">
        <v>6</v>
      </c>
      <c r="BS54" s="12">
        <v>5902.4</v>
      </c>
      <c r="BT54" s="7" t="s">
        <v>6</v>
      </c>
      <c r="BU54" s="12">
        <v>5919.8</v>
      </c>
      <c r="BV54" s="7" t="s">
        <v>52</v>
      </c>
      <c r="BW54" s="12">
        <v>5565.6</v>
      </c>
      <c r="BX54" s="7" t="s">
        <v>6</v>
      </c>
      <c r="BY54" s="12">
        <v>5780.4</v>
      </c>
      <c r="BZ54" s="7" t="s">
        <v>6</v>
      </c>
      <c r="CA54" s="12">
        <v>5389.3</v>
      </c>
      <c r="CB54" s="7" t="s">
        <v>6</v>
      </c>
      <c r="CC54" s="12">
        <v>5657.7</v>
      </c>
      <c r="CD54" s="7" t="s">
        <v>6</v>
      </c>
      <c r="CE54" s="12">
        <v>6179.8</v>
      </c>
      <c r="CF54" s="7" t="s">
        <v>6</v>
      </c>
      <c r="CG54" s="12">
        <v>5498.3</v>
      </c>
      <c r="CH54" s="7" t="s">
        <v>6</v>
      </c>
      <c r="CI54" s="12">
        <v>6177.1</v>
      </c>
      <c r="CJ54" s="7" t="s">
        <v>6</v>
      </c>
      <c r="CK54" s="12">
        <v>5885.8</v>
      </c>
      <c r="CL54" s="7" t="s">
        <v>6</v>
      </c>
      <c r="CM54" s="12">
        <v>6336.1</v>
      </c>
      <c r="CN54" s="7" t="s">
        <v>6</v>
      </c>
      <c r="CO54" s="12">
        <v>6120.5</v>
      </c>
      <c r="CP54" s="7" t="s">
        <v>6</v>
      </c>
      <c r="CQ54" s="12">
        <v>5960.2</v>
      </c>
      <c r="CR54" s="7" t="s">
        <v>46</v>
      </c>
      <c r="CS54" s="12">
        <v>7054.2</v>
      </c>
      <c r="CT54" s="7" t="s">
        <v>46</v>
      </c>
      <c r="CU54" s="7" t="s">
        <v>55</v>
      </c>
      <c r="CV54" s="7" t="s">
        <v>6</v>
      </c>
    </row>
    <row r="55" spans="1:100" ht="15" x14ac:dyDescent="0.2">
      <c r="A55" s="8" t="s">
        <v>38</v>
      </c>
      <c r="B55" s="8" t="s">
        <v>7</v>
      </c>
      <c r="C55" s="9" t="s">
        <v>55</v>
      </c>
      <c r="D55" s="9" t="s">
        <v>6</v>
      </c>
      <c r="E55" s="9" t="s">
        <v>55</v>
      </c>
      <c r="F55" s="9" t="s">
        <v>6</v>
      </c>
      <c r="G55" s="9" t="s">
        <v>55</v>
      </c>
      <c r="H55" s="9" t="s">
        <v>6</v>
      </c>
      <c r="I55" s="9" t="s">
        <v>55</v>
      </c>
      <c r="J55" s="9" t="s">
        <v>6</v>
      </c>
      <c r="K55" s="9" t="s">
        <v>55</v>
      </c>
      <c r="L55" s="9" t="s">
        <v>6</v>
      </c>
      <c r="M55" s="9" t="s">
        <v>55</v>
      </c>
      <c r="N55" s="9" t="s">
        <v>6</v>
      </c>
      <c r="O55" s="9" t="s">
        <v>55</v>
      </c>
      <c r="P55" s="9" t="s">
        <v>6</v>
      </c>
      <c r="Q55" s="9" t="s">
        <v>55</v>
      </c>
      <c r="R55" s="9" t="s">
        <v>6</v>
      </c>
      <c r="S55" s="9" t="s">
        <v>55</v>
      </c>
      <c r="T55" s="9" t="s">
        <v>6</v>
      </c>
      <c r="U55" s="9" t="s">
        <v>55</v>
      </c>
      <c r="V55" s="9" t="s">
        <v>6</v>
      </c>
      <c r="W55" s="9" t="s">
        <v>55</v>
      </c>
      <c r="X55" s="9" t="s">
        <v>6</v>
      </c>
      <c r="Y55" s="9" t="s">
        <v>55</v>
      </c>
      <c r="Z55" s="9" t="s">
        <v>6</v>
      </c>
      <c r="AA55" s="9" t="s">
        <v>55</v>
      </c>
      <c r="AB55" s="9" t="s">
        <v>6</v>
      </c>
      <c r="AC55" s="9" t="s">
        <v>55</v>
      </c>
      <c r="AD55" s="9" t="s">
        <v>6</v>
      </c>
      <c r="AE55" s="9" t="s">
        <v>55</v>
      </c>
      <c r="AF55" s="9" t="s">
        <v>6</v>
      </c>
      <c r="AG55" s="9" t="s">
        <v>55</v>
      </c>
      <c r="AH55" s="9" t="s">
        <v>6</v>
      </c>
      <c r="AI55" s="9" t="s">
        <v>55</v>
      </c>
      <c r="AJ55" s="9" t="s">
        <v>6</v>
      </c>
      <c r="AK55" s="9" t="s">
        <v>55</v>
      </c>
      <c r="AL55" s="9" t="s">
        <v>6</v>
      </c>
      <c r="AM55" s="9" t="s">
        <v>55</v>
      </c>
      <c r="AN55" s="9" t="s">
        <v>6</v>
      </c>
      <c r="AO55" s="9" t="s">
        <v>55</v>
      </c>
      <c r="AP55" s="9" t="s">
        <v>6</v>
      </c>
      <c r="AQ55" s="10">
        <v>63.4</v>
      </c>
      <c r="AR55" s="9" t="s">
        <v>6</v>
      </c>
      <c r="AS55" s="10">
        <v>46.9</v>
      </c>
      <c r="AT55" s="9" t="s">
        <v>6</v>
      </c>
      <c r="AU55" s="10">
        <v>54.7</v>
      </c>
      <c r="AV55" s="9" t="s">
        <v>6</v>
      </c>
      <c r="AW55" s="10">
        <v>53.7</v>
      </c>
      <c r="AX55" s="9" t="s">
        <v>6</v>
      </c>
      <c r="AY55" s="10">
        <v>65.099999999999994</v>
      </c>
      <c r="AZ55" s="9" t="s">
        <v>6</v>
      </c>
      <c r="BA55" s="11">
        <v>53</v>
      </c>
      <c r="BB55" s="9" t="s">
        <v>6</v>
      </c>
      <c r="BC55" s="10">
        <v>39.200000000000003</v>
      </c>
      <c r="BD55" s="9" t="s">
        <v>6</v>
      </c>
      <c r="BE55" s="10">
        <v>43.2</v>
      </c>
      <c r="BF55" s="9" t="s">
        <v>6</v>
      </c>
      <c r="BG55" s="10">
        <v>50.3</v>
      </c>
      <c r="BH55" s="9" t="s">
        <v>6</v>
      </c>
      <c r="BI55" s="10">
        <v>47.6</v>
      </c>
      <c r="BJ55" s="9" t="s">
        <v>6</v>
      </c>
      <c r="BK55" s="10">
        <v>52.1</v>
      </c>
      <c r="BL55" s="9" t="s">
        <v>6</v>
      </c>
      <c r="BM55" s="10">
        <v>57.8</v>
      </c>
      <c r="BN55" s="9" t="s">
        <v>6</v>
      </c>
      <c r="BO55" s="10">
        <v>54.7</v>
      </c>
      <c r="BP55" s="9" t="s">
        <v>6</v>
      </c>
      <c r="BQ55" s="10">
        <v>62.6</v>
      </c>
      <c r="BR55" s="9" t="s">
        <v>6</v>
      </c>
      <c r="BS55" s="10">
        <v>56.1</v>
      </c>
      <c r="BT55" s="9" t="s">
        <v>6</v>
      </c>
      <c r="BU55" s="10">
        <v>49.2</v>
      </c>
      <c r="BV55" s="9" t="s">
        <v>52</v>
      </c>
      <c r="BW55" s="10">
        <v>59.5</v>
      </c>
      <c r="BX55" s="9" t="s">
        <v>6</v>
      </c>
      <c r="BY55" s="10">
        <v>63.8</v>
      </c>
      <c r="BZ55" s="9" t="s">
        <v>6</v>
      </c>
      <c r="CA55" s="10">
        <v>73.5</v>
      </c>
      <c r="CB55" s="9" t="s">
        <v>6</v>
      </c>
      <c r="CC55" s="10">
        <v>62.4</v>
      </c>
      <c r="CD55" s="9" t="s">
        <v>6</v>
      </c>
      <c r="CE55" s="10">
        <v>72.400000000000006</v>
      </c>
      <c r="CF55" s="9" t="s">
        <v>6</v>
      </c>
      <c r="CG55" s="10">
        <v>65.599999999999994</v>
      </c>
      <c r="CH55" s="9" t="s">
        <v>6</v>
      </c>
      <c r="CI55" s="10">
        <v>60.5</v>
      </c>
      <c r="CJ55" s="9" t="s">
        <v>6</v>
      </c>
      <c r="CK55" s="10">
        <v>59.7</v>
      </c>
      <c r="CL55" s="9" t="s">
        <v>6</v>
      </c>
      <c r="CM55" s="10">
        <v>60.6</v>
      </c>
      <c r="CN55" s="9" t="s">
        <v>6</v>
      </c>
      <c r="CO55" s="10">
        <v>46.8</v>
      </c>
      <c r="CP55" s="9" t="s">
        <v>6</v>
      </c>
      <c r="CQ55" s="10">
        <v>46.2</v>
      </c>
      <c r="CR55" s="9" t="s">
        <v>46</v>
      </c>
      <c r="CS55" s="10">
        <v>48.2</v>
      </c>
      <c r="CT55" s="9" t="s">
        <v>46</v>
      </c>
      <c r="CU55" s="9" t="s">
        <v>55</v>
      </c>
      <c r="CV55" s="9" t="s">
        <v>6</v>
      </c>
    </row>
    <row r="56" spans="1:100" ht="15" x14ac:dyDescent="0.2">
      <c r="A56" s="8" t="s">
        <v>37</v>
      </c>
      <c r="B56" s="8" t="s">
        <v>10</v>
      </c>
      <c r="C56" s="7" t="s">
        <v>55</v>
      </c>
      <c r="D56" s="7" t="s">
        <v>6</v>
      </c>
      <c r="E56" s="7" t="s">
        <v>55</v>
      </c>
      <c r="F56" s="7" t="s">
        <v>6</v>
      </c>
      <c r="G56" s="7" t="s">
        <v>55</v>
      </c>
      <c r="H56" s="7" t="s">
        <v>6</v>
      </c>
      <c r="I56" s="7" t="s">
        <v>55</v>
      </c>
      <c r="J56" s="7" t="s">
        <v>6</v>
      </c>
      <c r="K56" s="7" t="s">
        <v>55</v>
      </c>
      <c r="L56" s="7" t="s">
        <v>6</v>
      </c>
      <c r="M56" s="7" t="s">
        <v>55</v>
      </c>
      <c r="N56" s="7" t="s">
        <v>6</v>
      </c>
      <c r="O56" s="7" t="s">
        <v>55</v>
      </c>
      <c r="P56" s="7" t="s">
        <v>6</v>
      </c>
      <c r="Q56" s="7" t="s">
        <v>55</v>
      </c>
      <c r="R56" s="7" t="s">
        <v>6</v>
      </c>
      <c r="S56" s="7" t="s">
        <v>55</v>
      </c>
      <c r="T56" s="7" t="s">
        <v>6</v>
      </c>
      <c r="U56" s="7" t="s">
        <v>55</v>
      </c>
      <c r="V56" s="7" t="s">
        <v>6</v>
      </c>
      <c r="W56" s="7" t="s">
        <v>55</v>
      </c>
      <c r="X56" s="7" t="s">
        <v>6</v>
      </c>
      <c r="Y56" s="7" t="s">
        <v>55</v>
      </c>
      <c r="Z56" s="7" t="s">
        <v>6</v>
      </c>
      <c r="AA56" s="7" t="s">
        <v>55</v>
      </c>
      <c r="AB56" s="7" t="s">
        <v>6</v>
      </c>
      <c r="AC56" s="7" t="s">
        <v>55</v>
      </c>
      <c r="AD56" s="7" t="s">
        <v>6</v>
      </c>
      <c r="AE56" s="7" t="s">
        <v>55</v>
      </c>
      <c r="AF56" s="7" t="s">
        <v>6</v>
      </c>
      <c r="AG56" s="7" t="s">
        <v>55</v>
      </c>
      <c r="AH56" s="7" t="s">
        <v>6</v>
      </c>
      <c r="AI56" s="7" t="s">
        <v>55</v>
      </c>
      <c r="AJ56" s="7" t="s">
        <v>6</v>
      </c>
      <c r="AK56" s="7" t="s">
        <v>55</v>
      </c>
      <c r="AL56" s="7" t="s">
        <v>6</v>
      </c>
      <c r="AM56" s="7" t="s">
        <v>55</v>
      </c>
      <c r="AN56" s="7" t="s">
        <v>6</v>
      </c>
      <c r="AO56" s="7" t="s">
        <v>55</v>
      </c>
      <c r="AP56" s="7" t="s">
        <v>6</v>
      </c>
      <c r="AQ56" s="12">
        <v>435296.3</v>
      </c>
      <c r="AR56" s="7" t="s">
        <v>6</v>
      </c>
      <c r="AS56" s="13">
        <v>467748</v>
      </c>
      <c r="AT56" s="7" t="s">
        <v>6</v>
      </c>
      <c r="AU56" s="12">
        <v>478936.3</v>
      </c>
      <c r="AV56" s="7" t="s">
        <v>6</v>
      </c>
      <c r="AW56" s="12">
        <v>505352.6</v>
      </c>
      <c r="AX56" s="7" t="s">
        <v>6</v>
      </c>
      <c r="AY56" s="13">
        <v>541434</v>
      </c>
      <c r="AZ56" s="7" t="s">
        <v>6</v>
      </c>
      <c r="BA56" s="13">
        <v>588988</v>
      </c>
      <c r="BB56" s="7" t="s">
        <v>6</v>
      </c>
      <c r="BC56" s="13">
        <v>639118</v>
      </c>
      <c r="BD56" s="7" t="s">
        <v>6</v>
      </c>
      <c r="BE56" s="13">
        <v>683263</v>
      </c>
      <c r="BF56" s="7" t="s">
        <v>6</v>
      </c>
      <c r="BG56" s="13">
        <v>727883</v>
      </c>
      <c r="BH56" s="7" t="s">
        <v>6</v>
      </c>
      <c r="BI56" s="13">
        <v>775375</v>
      </c>
      <c r="BJ56" s="7" t="s">
        <v>6</v>
      </c>
      <c r="BK56" s="13">
        <v>832410</v>
      </c>
      <c r="BL56" s="7" t="s">
        <v>6</v>
      </c>
      <c r="BM56" s="13">
        <v>897257</v>
      </c>
      <c r="BN56" s="7" t="s">
        <v>6</v>
      </c>
      <c r="BO56" s="13">
        <v>969173</v>
      </c>
      <c r="BP56" s="7" t="s">
        <v>6</v>
      </c>
      <c r="BQ56" s="13">
        <v>1022552</v>
      </c>
      <c r="BR56" s="7" t="s">
        <v>6</v>
      </c>
      <c r="BS56" s="13">
        <v>1002045</v>
      </c>
      <c r="BT56" s="7" t="s">
        <v>6</v>
      </c>
      <c r="BU56" s="13">
        <v>985479</v>
      </c>
      <c r="BV56" s="7" t="s">
        <v>6</v>
      </c>
      <c r="BW56" s="13">
        <v>980239</v>
      </c>
      <c r="BX56" s="7" t="s">
        <v>6</v>
      </c>
      <c r="BY56" s="13">
        <v>948344</v>
      </c>
      <c r="BZ56" s="7" t="s">
        <v>6</v>
      </c>
      <c r="CA56" s="13">
        <v>932777</v>
      </c>
      <c r="CB56" s="7" t="s">
        <v>6</v>
      </c>
      <c r="CC56" s="13">
        <v>940399</v>
      </c>
      <c r="CD56" s="7" t="s">
        <v>6</v>
      </c>
      <c r="CE56" s="13">
        <v>978971</v>
      </c>
      <c r="CF56" s="7" t="s">
        <v>6</v>
      </c>
      <c r="CG56" s="13">
        <v>1011268</v>
      </c>
      <c r="CH56" s="7" t="s">
        <v>6</v>
      </c>
      <c r="CI56" s="13">
        <v>1053805</v>
      </c>
      <c r="CJ56" s="7" t="s">
        <v>6</v>
      </c>
      <c r="CK56" s="13">
        <v>1089420</v>
      </c>
      <c r="CL56" s="7" t="s">
        <v>6</v>
      </c>
      <c r="CM56" s="13">
        <v>1129619</v>
      </c>
      <c r="CN56" s="7" t="s">
        <v>6</v>
      </c>
      <c r="CO56" s="13">
        <v>1021086</v>
      </c>
      <c r="CP56" s="7" t="s">
        <v>6</v>
      </c>
      <c r="CQ56" s="13">
        <v>1105853</v>
      </c>
      <c r="CR56" s="7" t="s">
        <v>46</v>
      </c>
      <c r="CS56" s="13">
        <v>1225632</v>
      </c>
      <c r="CT56" s="7" t="s">
        <v>46</v>
      </c>
      <c r="CU56" s="7" t="s">
        <v>55</v>
      </c>
      <c r="CV56" s="7" t="s">
        <v>6</v>
      </c>
    </row>
    <row r="57" spans="1:100" ht="15" x14ac:dyDescent="0.2">
      <c r="A57" s="8" t="s">
        <v>37</v>
      </c>
      <c r="B57" s="8" t="s">
        <v>9</v>
      </c>
      <c r="C57" s="9" t="s">
        <v>55</v>
      </c>
      <c r="D57" s="9" t="s">
        <v>6</v>
      </c>
      <c r="E57" s="9" t="s">
        <v>55</v>
      </c>
      <c r="F57" s="9" t="s">
        <v>6</v>
      </c>
      <c r="G57" s="9" t="s">
        <v>55</v>
      </c>
      <c r="H57" s="9" t="s">
        <v>6</v>
      </c>
      <c r="I57" s="9" t="s">
        <v>55</v>
      </c>
      <c r="J57" s="9" t="s">
        <v>6</v>
      </c>
      <c r="K57" s="9" t="s">
        <v>55</v>
      </c>
      <c r="L57" s="9" t="s">
        <v>6</v>
      </c>
      <c r="M57" s="9" t="s">
        <v>55</v>
      </c>
      <c r="N57" s="9" t="s">
        <v>6</v>
      </c>
      <c r="O57" s="9" t="s">
        <v>55</v>
      </c>
      <c r="P57" s="9" t="s">
        <v>6</v>
      </c>
      <c r="Q57" s="9" t="s">
        <v>55</v>
      </c>
      <c r="R57" s="9" t="s">
        <v>6</v>
      </c>
      <c r="S57" s="9" t="s">
        <v>55</v>
      </c>
      <c r="T57" s="9" t="s">
        <v>6</v>
      </c>
      <c r="U57" s="9" t="s">
        <v>55</v>
      </c>
      <c r="V57" s="9" t="s">
        <v>6</v>
      </c>
      <c r="W57" s="9" t="s">
        <v>55</v>
      </c>
      <c r="X57" s="9" t="s">
        <v>6</v>
      </c>
      <c r="Y57" s="9" t="s">
        <v>55</v>
      </c>
      <c r="Z57" s="9" t="s">
        <v>6</v>
      </c>
      <c r="AA57" s="9" t="s">
        <v>55</v>
      </c>
      <c r="AB57" s="9" t="s">
        <v>6</v>
      </c>
      <c r="AC57" s="9" t="s">
        <v>55</v>
      </c>
      <c r="AD57" s="9" t="s">
        <v>6</v>
      </c>
      <c r="AE57" s="9" t="s">
        <v>55</v>
      </c>
      <c r="AF57" s="9" t="s">
        <v>6</v>
      </c>
      <c r="AG57" s="9" t="s">
        <v>55</v>
      </c>
      <c r="AH57" s="9" t="s">
        <v>6</v>
      </c>
      <c r="AI57" s="9" t="s">
        <v>55</v>
      </c>
      <c r="AJ57" s="9" t="s">
        <v>6</v>
      </c>
      <c r="AK57" s="9" t="s">
        <v>55</v>
      </c>
      <c r="AL57" s="9" t="s">
        <v>6</v>
      </c>
      <c r="AM57" s="9" t="s">
        <v>55</v>
      </c>
      <c r="AN57" s="9" t="s">
        <v>6</v>
      </c>
      <c r="AO57" s="9" t="s">
        <v>55</v>
      </c>
      <c r="AP57" s="9" t="s">
        <v>6</v>
      </c>
      <c r="AQ57" s="10">
        <v>16105.8</v>
      </c>
      <c r="AR57" s="9" t="s">
        <v>6</v>
      </c>
      <c r="AS57" s="10">
        <v>19835.2</v>
      </c>
      <c r="AT57" s="9" t="s">
        <v>6</v>
      </c>
      <c r="AU57" s="11">
        <v>19978</v>
      </c>
      <c r="AV57" s="9" t="s">
        <v>6</v>
      </c>
      <c r="AW57" s="10">
        <v>20324.5</v>
      </c>
      <c r="AX57" s="9" t="s">
        <v>6</v>
      </c>
      <c r="AY57" s="11">
        <v>19935</v>
      </c>
      <c r="AZ57" s="9" t="s">
        <v>6</v>
      </c>
      <c r="BA57" s="11">
        <v>21316</v>
      </c>
      <c r="BB57" s="9" t="s">
        <v>6</v>
      </c>
      <c r="BC57" s="11">
        <v>22853</v>
      </c>
      <c r="BD57" s="9" t="s">
        <v>6</v>
      </c>
      <c r="BE57" s="11">
        <v>23128</v>
      </c>
      <c r="BF57" s="9" t="s">
        <v>6</v>
      </c>
      <c r="BG57" s="11">
        <v>24568</v>
      </c>
      <c r="BH57" s="9" t="s">
        <v>6</v>
      </c>
      <c r="BI57" s="11">
        <v>23885</v>
      </c>
      <c r="BJ57" s="9" t="s">
        <v>6</v>
      </c>
      <c r="BK57" s="11">
        <v>22751</v>
      </c>
      <c r="BL57" s="9" t="s">
        <v>6</v>
      </c>
      <c r="BM57" s="11">
        <v>21300</v>
      </c>
      <c r="BN57" s="9" t="s">
        <v>6</v>
      </c>
      <c r="BO57" s="11">
        <v>23949</v>
      </c>
      <c r="BP57" s="9" t="s">
        <v>6</v>
      </c>
      <c r="BQ57" s="11">
        <v>23826</v>
      </c>
      <c r="BR57" s="9" t="s">
        <v>6</v>
      </c>
      <c r="BS57" s="11">
        <v>22114</v>
      </c>
      <c r="BT57" s="9" t="s">
        <v>6</v>
      </c>
      <c r="BU57" s="11">
        <v>23976</v>
      </c>
      <c r="BV57" s="9" t="s">
        <v>6</v>
      </c>
      <c r="BW57" s="11">
        <v>22931</v>
      </c>
      <c r="BX57" s="9" t="s">
        <v>6</v>
      </c>
      <c r="BY57" s="11">
        <v>22620</v>
      </c>
      <c r="BZ57" s="9" t="s">
        <v>6</v>
      </c>
      <c r="CA57" s="11">
        <v>24480</v>
      </c>
      <c r="CB57" s="9" t="s">
        <v>6</v>
      </c>
      <c r="CC57" s="11">
        <v>23797</v>
      </c>
      <c r="CD57" s="9" t="s">
        <v>6</v>
      </c>
      <c r="CE57" s="11">
        <v>27138</v>
      </c>
      <c r="CF57" s="9" t="s">
        <v>6</v>
      </c>
      <c r="CG57" s="11">
        <v>28928</v>
      </c>
      <c r="CH57" s="9" t="s">
        <v>6</v>
      </c>
      <c r="CI57" s="11">
        <v>29852</v>
      </c>
      <c r="CJ57" s="9" t="s">
        <v>6</v>
      </c>
      <c r="CK57" s="11">
        <v>30782</v>
      </c>
      <c r="CL57" s="9" t="s">
        <v>6</v>
      </c>
      <c r="CM57" s="11">
        <v>28738</v>
      </c>
      <c r="CN57" s="9" t="s">
        <v>6</v>
      </c>
      <c r="CO57" s="11">
        <v>29541</v>
      </c>
      <c r="CP57" s="9" t="s">
        <v>6</v>
      </c>
      <c r="CQ57" s="11">
        <v>31149</v>
      </c>
      <c r="CR57" s="9" t="s">
        <v>46</v>
      </c>
      <c r="CS57" s="9" t="s">
        <v>55</v>
      </c>
      <c r="CT57" s="9" t="s">
        <v>6</v>
      </c>
      <c r="CU57" s="9" t="s">
        <v>55</v>
      </c>
      <c r="CV57" s="9" t="s">
        <v>6</v>
      </c>
    </row>
    <row r="58" spans="1:100" ht="15" x14ac:dyDescent="0.2">
      <c r="A58" s="8" t="s">
        <v>37</v>
      </c>
      <c r="B58" s="8" t="s">
        <v>7</v>
      </c>
      <c r="C58" s="7" t="s">
        <v>55</v>
      </c>
      <c r="D58" s="7" t="s">
        <v>6</v>
      </c>
      <c r="E58" s="7" t="s">
        <v>55</v>
      </c>
      <c r="F58" s="7" t="s">
        <v>6</v>
      </c>
      <c r="G58" s="7" t="s">
        <v>55</v>
      </c>
      <c r="H58" s="7" t="s">
        <v>6</v>
      </c>
      <c r="I58" s="7" t="s">
        <v>55</v>
      </c>
      <c r="J58" s="7" t="s">
        <v>6</v>
      </c>
      <c r="K58" s="7" t="s">
        <v>55</v>
      </c>
      <c r="L58" s="7" t="s">
        <v>6</v>
      </c>
      <c r="M58" s="7" t="s">
        <v>55</v>
      </c>
      <c r="N58" s="7" t="s">
        <v>6</v>
      </c>
      <c r="O58" s="7" t="s">
        <v>55</v>
      </c>
      <c r="P58" s="7" t="s">
        <v>6</v>
      </c>
      <c r="Q58" s="7" t="s">
        <v>55</v>
      </c>
      <c r="R58" s="7" t="s">
        <v>6</v>
      </c>
      <c r="S58" s="7" t="s">
        <v>55</v>
      </c>
      <c r="T58" s="7" t="s">
        <v>6</v>
      </c>
      <c r="U58" s="7" t="s">
        <v>55</v>
      </c>
      <c r="V58" s="7" t="s">
        <v>6</v>
      </c>
      <c r="W58" s="7" t="s">
        <v>55</v>
      </c>
      <c r="X58" s="7" t="s">
        <v>6</v>
      </c>
      <c r="Y58" s="7" t="s">
        <v>55</v>
      </c>
      <c r="Z58" s="7" t="s">
        <v>6</v>
      </c>
      <c r="AA58" s="7" t="s">
        <v>55</v>
      </c>
      <c r="AB58" s="7" t="s">
        <v>6</v>
      </c>
      <c r="AC58" s="7" t="s">
        <v>55</v>
      </c>
      <c r="AD58" s="7" t="s">
        <v>6</v>
      </c>
      <c r="AE58" s="7" t="s">
        <v>55</v>
      </c>
      <c r="AF58" s="7" t="s">
        <v>6</v>
      </c>
      <c r="AG58" s="7" t="s">
        <v>55</v>
      </c>
      <c r="AH58" s="7" t="s">
        <v>6</v>
      </c>
      <c r="AI58" s="7" t="s">
        <v>55</v>
      </c>
      <c r="AJ58" s="7" t="s">
        <v>6</v>
      </c>
      <c r="AK58" s="7" t="s">
        <v>55</v>
      </c>
      <c r="AL58" s="7" t="s">
        <v>6</v>
      </c>
      <c r="AM58" s="7" t="s">
        <v>55</v>
      </c>
      <c r="AN58" s="7" t="s">
        <v>6</v>
      </c>
      <c r="AO58" s="7" t="s">
        <v>55</v>
      </c>
      <c r="AP58" s="7" t="s">
        <v>6</v>
      </c>
      <c r="AQ58" s="12">
        <v>790.1</v>
      </c>
      <c r="AR58" s="7" t="s">
        <v>6</v>
      </c>
      <c r="AS58" s="12">
        <v>876.7</v>
      </c>
      <c r="AT58" s="7" t="s">
        <v>6</v>
      </c>
      <c r="AU58" s="12">
        <v>964.9</v>
      </c>
      <c r="AV58" s="7" t="s">
        <v>6</v>
      </c>
      <c r="AW58" s="12">
        <v>1131.5999999999999</v>
      </c>
      <c r="AX58" s="7" t="s">
        <v>6</v>
      </c>
      <c r="AY58" s="13">
        <v>1211</v>
      </c>
      <c r="AZ58" s="7" t="s">
        <v>6</v>
      </c>
      <c r="BA58" s="13">
        <v>1448</v>
      </c>
      <c r="BB58" s="7" t="s">
        <v>6</v>
      </c>
      <c r="BC58" s="13">
        <v>1418</v>
      </c>
      <c r="BD58" s="7" t="s">
        <v>6</v>
      </c>
      <c r="BE58" s="13">
        <v>1550</v>
      </c>
      <c r="BF58" s="7" t="s">
        <v>6</v>
      </c>
      <c r="BG58" s="13">
        <v>1573</v>
      </c>
      <c r="BH58" s="7" t="s">
        <v>6</v>
      </c>
      <c r="BI58" s="13">
        <v>1580</v>
      </c>
      <c r="BJ58" s="7" t="s">
        <v>6</v>
      </c>
      <c r="BK58" s="13">
        <v>1661</v>
      </c>
      <c r="BL58" s="7" t="s">
        <v>6</v>
      </c>
      <c r="BM58" s="13">
        <v>1732</v>
      </c>
      <c r="BN58" s="7" t="s">
        <v>6</v>
      </c>
      <c r="BO58" s="13">
        <v>1803</v>
      </c>
      <c r="BP58" s="7" t="s">
        <v>6</v>
      </c>
      <c r="BQ58" s="13">
        <v>1483</v>
      </c>
      <c r="BR58" s="7" t="s">
        <v>6</v>
      </c>
      <c r="BS58" s="13">
        <v>981</v>
      </c>
      <c r="BT58" s="7" t="s">
        <v>6</v>
      </c>
      <c r="BU58" s="13">
        <v>981</v>
      </c>
      <c r="BV58" s="7" t="s">
        <v>6</v>
      </c>
      <c r="BW58" s="13">
        <v>1085</v>
      </c>
      <c r="BX58" s="7" t="s">
        <v>6</v>
      </c>
      <c r="BY58" s="13">
        <v>958</v>
      </c>
      <c r="BZ58" s="7" t="s">
        <v>6</v>
      </c>
      <c r="CA58" s="13">
        <v>1049</v>
      </c>
      <c r="CB58" s="7" t="s">
        <v>6</v>
      </c>
      <c r="CC58" s="13">
        <v>956</v>
      </c>
      <c r="CD58" s="7" t="s">
        <v>6</v>
      </c>
      <c r="CE58" s="13">
        <v>968</v>
      </c>
      <c r="CF58" s="7" t="s">
        <v>6</v>
      </c>
      <c r="CG58" s="13">
        <v>966</v>
      </c>
      <c r="CH58" s="7" t="s">
        <v>6</v>
      </c>
      <c r="CI58" s="13">
        <v>931</v>
      </c>
      <c r="CJ58" s="7" t="s">
        <v>6</v>
      </c>
      <c r="CK58" s="13">
        <v>1002</v>
      </c>
      <c r="CL58" s="7" t="s">
        <v>6</v>
      </c>
      <c r="CM58" s="13">
        <v>734</v>
      </c>
      <c r="CN58" s="7" t="s">
        <v>6</v>
      </c>
      <c r="CO58" s="13">
        <v>704</v>
      </c>
      <c r="CP58" s="7" t="s">
        <v>6</v>
      </c>
      <c r="CQ58" s="13">
        <v>702</v>
      </c>
      <c r="CR58" s="7" t="s">
        <v>46</v>
      </c>
      <c r="CS58" s="7" t="s">
        <v>55</v>
      </c>
      <c r="CT58" s="7" t="s">
        <v>6</v>
      </c>
      <c r="CU58" s="7" t="s">
        <v>55</v>
      </c>
      <c r="CV58" s="7" t="s">
        <v>6</v>
      </c>
    </row>
    <row r="59" spans="1:100" ht="15" x14ac:dyDescent="0.2">
      <c r="A59" s="8" t="s">
        <v>36</v>
      </c>
      <c r="B59" s="8" t="s">
        <v>10</v>
      </c>
      <c r="C59" s="9" t="s">
        <v>55</v>
      </c>
      <c r="D59" s="9" t="s">
        <v>6</v>
      </c>
      <c r="E59" s="9" t="s">
        <v>55</v>
      </c>
      <c r="F59" s="9" t="s">
        <v>6</v>
      </c>
      <c r="G59" s="9" t="s">
        <v>55</v>
      </c>
      <c r="H59" s="9" t="s">
        <v>6</v>
      </c>
      <c r="I59" s="11">
        <v>355683</v>
      </c>
      <c r="J59" s="9" t="s">
        <v>6</v>
      </c>
      <c r="K59" s="10">
        <v>397550.1</v>
      </c>
      <c r="L59" s="9" t="s">
        <v>6</v>
      </c>
      <c r="M59" s="10">
        <v>450438.6</v>
      </c>
      <c r="N59" s="9" t="s">
        <v>6</v>
      </c>
      <c r="O59" s="10">
        <v>494843.1</v>
      </c>
      <c r="P59" s="9" t="s">
        <v>6</v>
      </c>
      <c r="Q59" s="10">
        <v>533244.69999999995</v>
      </c>
      <c r="R59" s="9" t="s">
        <v>6</v>
      </c>
      <c r="S59" s="10">
        <v>562234.6</v>
      </c>
      <c r="T59" s="9" t="s">
        <v>6</v>
      </c>
      <c r="U59" s="10">
        <v>602059.69999999995</v>
      </c>
      <c r="V59" s="9" t="s">
        <v>6</v>
      </c>
      <c r="W59" s="10">
        <v>651224.30000000005</v>
      </c>
      <c r="X59" s="9" t="s">
        <v>6</v>
      </c>
      <c r="Y59" s="10">
        <v>701402.5</v>
      </c>
      <c r="Z59" s="9" t="s">
        <v>6</v>
      </c>
      <c r="AA59" s="10">
        <v>722864.4</v>
      </c>
      <c r="AB59" s="9" t="s">
        <v>6</v>
      </c>
      <c r="AC59" s="10">
        <v>768737.9</v>
      </c>
      <c r="AD59" s="9" t="s">
        <v>6</v>
      </c>
      <c r="AE59" s="10">
        <v>832022.5</v>
      </c>
      <c r="AF59" s="9" t="s">
        <v>6</v>
      </c>
      <c r="AG59" s="10">
        <v>895453.6</v>
      </c>
      <c r="AH59" s="9" t="s">
        <v>6</v>
      </c>
      <c r="AI59" s="10">
        <v>921498.4</v>
      </c>
      <c r="AJ59" s="9" t="s">
        <v>6</v>
      </c>
      <c r="AK59" s="10">
        <v>976887.6</v>
      </c>
      <c r="AL59" s="9" t="s">
        <v>6</v>
      </c>
      <c r="AM59" s="10">
        <v>1018612.8</v>
      </c>
      <c r="AN59" s="9" t="s">
        <v>6</v>
      </c>
      <c r="AO59" s="10">
        <v>1053407.3</v>
      </c>
      <c r="AP59" s="9" t="s">
        <v>6</v>
      </c>
      <c r="AQ59" s="10">
        <v>1096469.3999999999</v>
      </c>
      <c r="AR59" s="9" t="s">
        <v>6</v>
      </c>
      <c r="AS59" s="10">
        <v>1128313.1000000001</v>
      </c>
      <c r="AT59" s="9" t="s">
        <v>6</v>
      </c>
      <c r="AU59" s="10">
        <v>1144789.1000000001</v>
      </c>
      <c r="AV59" s="9" t="s">
        <v>6</v>
      </c>
      <c r="AW59" s="10">
        <v>1199515.6000000001</v>
      </c>
      <c r="AX59" s="9" t="s">
        <v>6</v>
      </c>
      <c r="AY59" s="11">
        <v>1251478</v>
      </c>
      <c r="AZ59" s="9" t="s">
        <v>6</v>
      </c>
      <c r="BA59" s="11">
        <v>1326341</v>
      </c>
      <c r="BB59" s="9" t="s">
        <v>6</v>
      </c>
      <c r="BC59" s="11">
        <v>1384016</v>
      </c>
      <c r="BD59" s="9" t="s">
        <v>6</v>
      </c>
      <c r="BE59" s="11">
        <v>1430220</v>
      </c>
      <c r="BF59" s="9" t="s">
        <v>6</v>
      </c>
      <c r="BG59" s="11">
        <v>1469233</v>
      </c>
      <c r="BH59" s="9" t="s">
        <v>6</v>
      </c>
      <c r="BI59" s="11">
        <v>1532690</v>
      </c>
      <c r="BJ59" s="9" t="s">
        <v>6</v>
      </c>
      <c r="BK59" s="11">
        <v>1586085</v>
      </c>
      <c r="BL59" s="9" t="s">
        <v>6</v>
      </c>
      <c r="BM59" s="11">
        <v>1654464</v>
      </c>
      <c r="BN59" s="9" t="s">
        <v>6</v>
      </c>
      <c r="BO59" s="11">
        <v>1742511</v>
      </c>
      <c r="BP59" s="9" t="s">
        <v>6</v>
      </c>
      <c r="BQ59" s="11">
        <v>1792805</v>
      </c>
      <c r="BR59" s="9" t="s">
        <v>6</v>
      </c>
      <c r="BS59" s="11">
        <v>1750127</v>
      </c>
      <c r="BT59" s="9" t="s">
        <v>6</v>
      </c>
      <c r="BU59" s="11">
        <v>1797790</v>
      </c>
      <c r="BV59" s="9" t="s">
        <v>6</v>
      </c>
      <c r="BW59" s="11">
        <v>1848583</v>
      </c>
      <c r="BX59" s="9" t="s">
        <v>6</v>
      </c>
      <c r="BY59" s="11">
        <v>1875325</v>
      </c>
      <c r="BZ59" s="9" t="s">
        <v>6</v>
      </c>
      <c r="CA59" s="11">
        <v>1899841</v>
      </c>
      <c r="CB59" s="9" t="s">
        <v>6</v>
      </c>
      <c r="CC59" s="11">
        <v>1927230</v>
      </c>
      <c r="CD59" s="9" t="s">
        <v>6</v>
      </c>
      <c r="CE59" s="11">
        <v>1967466</v>
      </c>
      <c r="CF59" s="9" t="s">
        <v>6</v>
      </c>
      <c r="CG59" s="11">
        <v>1996790</v>
      </c>
      <c r="CH59" s="9" t="s">
        <v>6</v>
      </c>
      <c r="CI59" s="11">
        <v>2046129</v>
      </c>
      <c r="CJ59" s="9" t="s">
        <v>6</v>
      </c>
      <c r="CK59" s="11">
        <v>2101770</v>
      </c>
      <c r="CL59" s="9" t="s">
        <v>6</v>
      </c>
      <c r="CM59" s="11">
        <v>2169269</v>
      </c>
      <c r="CN59" s="9" t="s">
        <v>6</v>
      </c>
      <c r="CO59" s="11">
        <v>2068844</v>
      </c>
      <c r="CP59" s="9" t="s">
        <v>6</v>
      </c>
      <c r="CQ59" s="11">
        <v>2217805</v>
      </c>
      <c r="CR59" s="9" t="s">
        <v>46</v>
      </c>
      <c r="CS59" s="11">
        <v>2361180</v>
      </c>
      <c r="CT59" s="9" t="s">
        <v>46</v>
      </c>
      <c r="CU59" s="9" t="s">
        <v>55</v>
      </c>
      <c r="CV59" s="9" t="s">
        <v>6</v>
      </c>
    </row>
    <row r="60" spans="1:100" ht="15" x14ac:dyDescent="0.2">
      <c r="A60" s="8" t="s">
        <v>36</v>
      </c>
      <c r="B60" s="8" t="s">
        <v>9</v>
      </c>
      <c r="C60" s="7" t="s">
        <v>55</v>
      </c>
      <c r="D60" s="7" t="s">
        <v>6</v>
      </c>
      <c r="E60" s="7" t="s">
        <v>55</v>
      </c>
      <c r="F60" s="7" t="s">
        <v>6</v>
      </c>
      <c r="G60" s="7" t="s">
        <v>55</v>
      </c>
      <c r="H60" s="7" t="s">
        <v>6</v>
      </c>
      <c r="I60" s="7" t="s">
        <v>55</v>
      </c>
      <c r="J60" s="7" t="s">
        <v>6</v>
      </c>
      <c r="K60" s="7" t="s">
        <v>55</v>
      </c>
      <c r="L60" s="7" t="s">
        <v>6</v>
      </c>
      <c r="M60" s="7" t="s">
        <v>55</v>
      </c>
      <c r="N60" s="7" t="s">
        <v>6</v>
      </c>
      <c r="O60" s="7" t="s">
        <v>55</v>
      </c>
      <c r="P60" s="7" t="s">
        <v>6</v>
      </c>
      <c r="Q60" s="7" t="s">
        <v>55</v>
      </c>
      <c r="R60" s="7" t="s">
        <v>6</v>
      </c>
      <c r="S60" s="7" t="s">
        <v>55</v>
      </c>
      <c r="T60" s="7" t="s">
        <v>6</v>
      </c>
      <c r="U60" s="7" t="s">
        <v>55</v>
      </c>
      <c r="V60" s="7" t="s">
        <v>6</v>
      </c>
      <c r="W60" s="7" t="s">
        <v>55</v>
      </c>
      <c r="X60" s="7" t="s">
        <v>6</v>
      </c>
      <c r="Y60" s="7" t="s">
        <v>55</v>
      </c>
      <c r="Z60" s="7" t="s">
        <v>6</v>
      </c>
      <c r="AA60" s="7" t="s">
        <v>55</v>
      </c>
      <c r="AB60" s="7" t="s">
        <v>6</v>
      </c>
      <c r="AC60" s="7" t="s">
        <v>55</v>
      </c>
      <c r="AD60" s="7" t="s">
        <v>6</v>
      </c>
      <c r="AE60" s="7" t="s">
        <v>55</v>
      </c>
      <c r="AF60" s="7" t="s">
        <v>6</v>
      </c>
      <c r="AG60" s="7" t="s">
        <v>55</v>
      </c>
      <c r="AH60" s="7" t="s">
        <v>6</v>
      </c>
      <c r="AI60" s="7" t="s">
        <v>55</v>
      </c>
      <c r="AJ60" s="7" t="s">
        <v>6</v>
      </c>
      <c r="AK60" s="7" t="s">
        <v>55</v>
      </c>
      <c r="AL60" s="7" t="s">
        <v>6</v>
      </c>
      <c r="AM60" s="12">
        <v>23219.7</v>
      </c>
      <c r="AN60" s="7" t="s">
        <v>6</v>
      </c>
      <c r="AO60" s="12">
        <v>25300.1</v>
      </c>
      <c r="AP60" s="7" t="s">
        <v>6</v>
      </c>
      <c r="AQ60" s="12">
        <v>26846.3</v>
      </c>
      <c r="AR60" s="7" t="s">
        <v>6</v>
      </c>
      <c r="AS60" s="12">
        <v>27261.7</v>
      </c>
      <c r="AT60" s="7" t="s">
        <v>6</v>
      </c>
      <c r="AU60" s="12">
        <v>26929.3</v>
      </c>
      <c r="AV60" s="7" t="s">
        <v>6</v>
      </c>
      <c r="AW60" s="12">
        <v>28464.400000000001</v>
      </c>
      <c r="AX60" s="7" t="s">
        <v>6</v>
      </c>
      <c r="AY60" s="13">
        <v>28091</v>
      </c>
      <c r="AZ60" s="7" t="s">
        <v>6</v>
      </c>
      <c r="BA60" s="13">
        <v>28270</v>
      </c>
      <c r="BB60" s="7" t="s">
        <v>6</v>
      </c>
      <c r="BC60" s="13">
        <v>28742</v>
      </c>
      <c r="BD60" s="7" t="s">
        <v>6</v>
      </c>
      <c r="BE60" s="13">
        <v>28546</v>
      </c>
      <c r="BF60" s="7" t="s">
        <v>6</v>
      </c>
      <c r="BG60" s="13">
        <v>27482</v>
      </c>
      <c r="BH60" s="7" t="s">
        <v>6</v>
      </c>
      <c r="BI60" s="13">
        <v>28256</v>
      </c>
      <c r="BJ60" s="7" t="s">
        <v>6</v>
      </c>
      <c r="BK60" s="13">
        <v>26889</v>
      </c>
      <c r="BL60" s="7" t="s">
        <v>6</v>
      </c>
      <c r="BM60" s="13">
        <v>24973</v>
      </c>
      <c r="BN60" s="7" t="s">
        <v>6</v>
      </c>
      <c r="BO60" s="13">
        <v>27686</v>
      </c>
      <c r="BP60" s="7" t="s">
        <v>6</v>
      </c>
      <c r="BQ60" s="13">
        <v>27009</v>
      </c>
      <c r="BR60" s="7" t="s">
        <v>6</v>
      </c>
      <c r="BS60" s="13">
        <v>23132</v>
      </c>
      <c r="BT60" s="7" t="s">
        <v>6</v>
      </c>
      <c r="BU60" s="13">
        <v>29139</v>
      </c>
      <c r="BV60" s="7" t="s">
        <v>6</v>
      </c>
      <c r="BW60" s="13">
        <v>30701</v>
      </c>
      <c r="BX60" s="7" t="s">
        <v>6</v>
      </c>
      <c r="BY60" s="13">
        <v>31314</v>
      </c>
      <c r="BZ60" s="7" t="s">
        <v>6</v>
      </c>
      <c r="CA60" s="13">
        <v>27937</v>
      </c>
      <c r="CB60" s="7" t="s">
        <v>6</v>
      </c>
      <c r="CC60" s="13">
        <v>29691</v>
      </c>
      <c r="CD60" s="7" t="s">
        <v>6</v>
      </c>
      <c r="CE60" s="13">
        <v>31244</v>
      </c>
      <c r="CF60" s="7" t="s">
        <v>6</v>
      </c>
      <c r="CG60" s="13">
        <v>28263</v>
      </c>
      <c r="CH60" s="7" t="s">
        <v>6</v>
      </c>
      <c r="CI60" s="13">
        <v>31613</v>
      </c>
      <c r="CJ60" s="7" t="s">
        <v>6</v>
      </c>
      <c r="CK60" s="13">
        <v>35054</v>
      </c>
      <c r="CL60" s="7" t="s">
        <v>6</v>
      </c>
      <c r="CM60" s="13">
        <v>33389</v>
      </c>
      <c r="CN60" s="7" t="s">
        <v>6</v>
      </c>
      <c r="CO60" s="13">
        <v>33146</v>
      </c>
      <c r="CP60" s="7" t="s">
        <v>6</v>
      </c>
      <c r="CQ60" s="13">
        <v>36854</v>
      </c>
      <c r="CR60" s="7" t="s">
        <v>46</v>
      </c>
      <c r="CS60" s="7" t="s">
        <v>55</v>
      </c>
      <c r="CT60" s="7" t="s">
        <v>6</v>
      </c>
      <c r="CU60" s="7" t="s">
        <v>55</v>
      </c>
      <c r="CV60" s="7" t="s">
        <v>6</v>
      </c>
    </row>
    <row r="61" spans="1:100" ht="15" x14ac:dyDescent="0.2">
      <c r="A61" s="8" t="s">
        <v>36</v>
      </c>
      <c r="B61" s="8" t="s">
        <v>7</v>
      </c>
      <c r="C61" s="9" t="s">
        <v>55</v>
      </c>
      <c r="D61" s="9" t="s">
        <v>6</v>
      </c>
      <c r="E61" s="9" t="s">
        <v>55</v>
      </c>
      <c r="F61" s="9" t="s">
        <v>6</v>
      </c>
      <c r="G61" s="9" t="s">
        <v>55</v>
      </c>
      <c r="H61" s="9" t="s">
        <v>6</v>
      </c>
      <c r="I61" s="9" t="s">
        <v>55</v>
      </c>
      <c r="J61" s="9" t="s">
        <v>6</v>
      </c>
      <c r="K61" s="9" t="s">
        <v>55</v>
      </c>
      <c r="L61" s="9" t="s">
        <v>6</v>
      </c>
      <c r="M61" s="9" t="s">
        <v>55</v>
      </c>
      <c r="N61" s="9" t="s">
        <v>6</v>
      </c>
      <c r="O61" s="9" t="s">
        <v>55</v>
      </c>
      <c r="P61" s="9" t="s">
        <v>6</v>
      </c>
      <c r="Q61" s="9" t="s">
        <v>55</v>
      </c>
      <c r="R61" s="9" t="s">
        <v>6</v>
      </c>
      <c r="S61" s="9" t="s">
        <v>55</v>
      </c>
      <c r="T61" s="9" t="s">
        <v>6</v>
      </c>
      <c r="U61" s="9" t="s">
        <v>55</v>
      </c>
      <c r="V61" s="9" t="s">
        <v>6</v>
      </c>
      <c r="W61" s="9" t="s">
        <v>55</v>
      </c>
      <c r="X61" s="9" t="s">
        <v>6</v>
      </c>
      <c r="Y61" s="9" t="s">
        <v>55</v>
      </c>
      <c r="Z61" s="9" t="s">
        <v>6</v>
      </c>
      <c r="AA61" s="9" t="s">
        <v>55</v>
      </c>
      <c r="AB61" s="9" t="s">
        <v>6</v>
      </c>
      <c r="AC61" s="9" t="s">
        <v>55</v>
      </c>
      <c r="AD61" s="9" t="s">
        <v>6</v>
      </c>
      <c r="AE61" s="9" t="s">
        <v>55</v>
      </c>
      <c r="AF61" s="9" t="s">
        <v>6</v>
      </c>
      <c r="AG61" s="9" t="s">
        <v>55</v>
      </c>
      <c r="AH61" s="9" t="s">
        <v>6</v>
      </c>
      <c r="AI61" s="9" t="s">
        <v>55</v>
      </c>
      <c r="AJ61" s="9" t="s">
        <v>6</v>
      </c>
      <c r="AK61" s="9" t="s">
        <v>55</v>
      </c>
      <c r="AL61" s="9" t="s">
        <v>6</v>
      </c>
      <c r="AM61" s="10">
        <v>1880.8</v>
      </c>
      <c r="AN61" s="9" t="s">
        <v>6</v>
      </c>
      <c r="AO61" s="10">
        <v>2142.5</v>
      </c>
      <c r="AP61" s="9" t="s">
        <v>6</v>
      </c>
      <c r="AQ61" s="10">
        <v>2393.6</v>
      </c>
      <c r="AR61" s="9" t="s">
        <v>6</v>
      </c>
      <c r="AS61" s="10">
        <v>2328.6</v>
      </c>
      <c r="AT61" s="9" t="s">
        <v>6</v>
      </c>
      <c r="AU61" s="10">
        <v>2282.5</v>
      </c>
      <c r="AV61" s="9" t="s">
        <v>6</v>
      </c>
      <c r="AW61" s="10">
        <v>2393.6999999999998</v>
      </c>
      <c r="AX61" s="9" t="s">
        <v>6</v>
      </c>
      <c r="AY61" s="11">
        <v>2416</v>
      </c>
      <c r="AZ61" s="9" t="s">
        <v>6</v>
      </c>
      <c r="BA61" s="11">
        <v>1991</v>
      </c>
      <c r="BB61" s="9" t="s">
        <v>6</v>
      </c>
      <c r="BC61" s="11">
        <v>2667</v>
      </c>
      <c r="BD61" s="9" t="s">
        <v>6</v>
      </c>
      <c r="BE61" s="11">
        <v>2414</v>
      </c>
      <c r="BF61" s="9" t="s">
        <v>6</v>
      </c>
      <c r="BG61" s="11">
        <v>1605</v>
      </c>
      <c r="BH61" s="9" t="s">
        <v>6</v>
      </c>
      <c r="BI61" s="11">
        <v>1877</v>
      </c>
      <c r="BJ61" s="9" t="s">
        <v>6</v>
      </c>
      <c r="BK61" s="11">
        <v>1909</v>
      </c>
      <c r="BL61" s="9" t="s">
        <v>6</v>
      </c>
      <c r="BM61" s="11">
        <v>2390</v>
      </c>
      <c r="BN61" s="9" t="s">
        <v>6</v>
      </c>
      <c r="BO61" s="11">
        <v>2891</v>
      </c>
      <c r="BP61" s="9" t="s">
        <v>6</v>
      </c>
      <c r="BQ61" s="11">
        <v>2468</v>
      </c>
      <c r="BR61" s="9" t="s">
        <v>6</v>
      </c>
      <c r="BS61" s="11">
        <v>1802</v>
      </c>
      <c r="BT61" s="9" t="s">
        <v>6</v>
      </c>
      <c r="BU61" s="11">
        <v>2169</v>
      </c>
      <c r="BV61" s="9" t="s">
        <v>6</v>
      </c>
      <c r="BW61" s="11">
        <v>2520</v>
      </c>
      <c r="BX61" s="9" t="s">
        <v>6</v>
      </c>
      <c r="BY61" s="11">
        <v>2147</v>
      </c>
      <c r="BZ61" s="9" t="s">
        <v>6</v>
      </c>
      <c r="CA61" s="11">
        <v>2310</v>
      </c>
      <c r="CB61" s="9" t="s">
        <v>6</v>
      </c>
      <c r="CC61" s="11">
        <v>3066</v>
      </c>
      <c r="CD61" s="9" t="s">
        <v>6</v>
      </c>
      <c r="CE61" s="11">
        <v>3349</v>
      </c>
      <c r="CF61" s="9" t="s">
        <v>6</v>
      </c>
      <c r="CG61" s="11">
        <v>3066</v>
      </c>
      <c r="CH61" s="9" t="s">
        <v>6</v>
      </c>
      <c r="CI61" s="11">
        <v>2975</v>
      </c>
      <c r="CJ61" s="9" t="s">
        <v>6</v>
      </c>
      <c r="CK61" s="11">
        <v>3141</v>
      </c>
      <c r="CL61" s="9" t="s">
        <v>6</v>
      </c>
      <c r="CM61" s="11">
        <v>2878</v>
      </c>
      <c r="CN61" s="9" t="s">
        <v>6</v>
      </c>
      <c r="CO61" s="11">
        <v>2687</v>
      </c>
      <c r="CP61" s="9" t="s">
        <v>6</v>
      </c>
      <c r="CQ61" s="11">
        <v>2830</v>
      </c>
      <c r="CR61" s="9" t="s">
        <v>46</v>
      </c>
      <c r="CS61" s="9" t="s">
        <v>55</v>
      </c>
      <c r="CT61" s="9" t="s">
        <v>6</v>
      </c>
      <c r="CU61" s="9" t="s">
        <v>55</v>
      </c>
      <c r="CV61" s="9" t="s">
        <v>6</v>
      </c>
    </row>
    <row r="62" spans="1:100" ht="15" x14ac:dyDescent="0.2">
      <c r="A62" s="8" t="s">
        <v>19</v>
      </c>
      <c r="B62" s="8" t="s">
        <v>10</v>
      </c>
      <c r="C62" s="7" t="s">
        <v>55</v>
      </c>
      <c r="D62" s="7" t="s">
        <v>6</v>
      </c>
      <c r="E62" s="7" t="s">
        <v>55</v>
      </c>
      <c r="F62" s="7" t="s">
        <v>6</v>
      </c>
      <c r="G62" s="7" t="s">
        <v>55</v>
      </c>
      <c r="H62" s="7" t="s">
        <v>6</v>
      </c>
      <c r="I62" s="7" t="s">
        <v>55</v>
      </c>
      <c r="J62" s="7" t="s">
        <v>6</v>
      </c>
      <c r="K62" s="7" t="s">
        <v>55</v>
      </c>
      <c r="L62" s="7" t="s">
        <v>6</v>
      </c>
      <c r="M62" s="7" t="s">
        <v>55</v>
      </c>
      <c r="N62" s="7" t="s">
        <v>6</v>
      </c>
      <c r="O62" s="7" t="s">
        <v>55</v>
      </c>
      <c r="P62" s="7" t="s">
        <v>6</v>
      </c>
      <c r="Q62" s="7" t="s">
        <v>55</v>
      </c>
      <c r="R62" s="7" t="s">
        <v>6</v>
      </c>
      <c r="S62" s="7" t="s">
        <v>55</v>
      </c>
      <c r="T62" s="7" t="s">
        <v>6</v>
      </c>
      <c r="U62" s="7" t="s">
        <v>55</v>
      </c>
      <c r="V62" s="7" t="s">
        <v>6</v>
      </c>
      <c r="W62" s="7" t="s">
        <v>55</v>
      </c>
      <c r="X62" s="7" t="s">
        <v>6</v>
      </c>
      <c r="Y62" s="7" t="s">
        <v>55</v>
      </c>
      <c r="Z62" s="7" t="s">
        <v>6</v>
      </c>
      <c r="AA62" s="7" t="s">
        <v>55</v>
      </c>
      <c r="AB62" s="7" t="s">
        <v>6</v>
      </c>
      <c r="AC62" s="7" t="s">
        <v>55</v>
      </c>
      <c r="AD62" s="7" t="s">
        <v>6</v>
      </c>
      <c r="AE62" s="7" t="s">
        <v>55</v>
      </c>
      <c r="AF62" s="7" t="s">
        <v>6</v>
      </c>
      <c r="AG62" s="7" t="s">
        <v>55</v>
      </c>
      <c r="AH62" s="7" t="s">
        <v>6</v>
      </c>
      <c r="AI62" s="7" t="s">
        <v>55</v>
      </c>
      <c r="AJ62" s="7" t="s">
        <v>6</v>
      </c>
      <c r="AK62" s="7" t="s">
        <v>55</v>
      </c>
      <c r="AL62" s="7" t="s">
        <v>6</v>
      </c>
      <c r="AM62" s="7" t="s">
        <v>55</v>
      </c>
      <c r="AN62" s="7" t="s">
        <v>6</v>
      </c>
      <c r="AO62" s="7" t="s">
        <v>55</v>
      </c>
      <c r="AP62" s="7" t="s">
        <v>6</v>
      </c>
      <c r="AQ62" s="12">
        <v>14476.1</v>
      </c>
      <c r="AR62" s="7" t="s">
        <v>6</v>
      </c>
      <c r="AS62" s="12">
        <v>16043.5</v>
      </c>
      <c r="AT62" s="7" t="s">
        <v>6</v>
      </c>
      <c r="AU62" s="12">
        <v>17879.5</v>
      </c>
      <c r="AV62" s="7" t="s">
        <v>6</v>
      </c>
      <c r="AW62" s="12">
        <v>18958.599999999999</v>
      </c>
      <c r="AX62" s="7" t="s">
        <v>6</v>
      </c>
      <c r="AY62" s="12">
        <v>18458.400000000001</v>
      </c>
      <c r="AZ62" s="7" t="s">
        <v>6</v>
      </c>
      <c r="BA62" s="12">
        <v>19546.400000000001</v>
      </c>
      <c r="BB62" s="7" t="s">
        <v>6</v>
      </c>
      <c r="BC62" s="12">
        <v>21536.7</v>
      </c>
      <c r="BD62" s="7" t="s">
        <v>6</v>
      </c>
      <c r="BE62" s="12">
        <v>23841.200000000001</v>
      </c>
      <c r="BF62" s="7" t="s">
        <v>6</v>
      </c>
      <c r="BG62" s="12">
        <v>25924.5</v>
      </c>
      <c r="BH62" s="7" t="s">
        <v>6</v>
      </c>
      <c r="BI62" s="12">
        <v>28475.4</v>
      </c>
      <c r="BJ62" s="7" t="s">
        <v>6</v>
      </c>
      <c r="BK62" s="12">
        <v>31053.200000000001</v>
      </c>
      <c r="BL62" s="7" t="s">
        <v>6</v>
      </c>
      <c r="BM62" s="12">
        <v>34138.1</v>
      </c>
      <c r="BN62" s="7" t="s">
        <v>6</v>
      </c>
      <c r="BO62" s="12">
        <v>37513.9</v>
      </c>
      <c r="BP62" s="7" t="s">
        <v>6</v>
      </c>
      <c r="BQ62" s="12">
        <v>41033.300000000003</v>
      </c>
      <c r="BR62" s="7" t="s">
        <v>6</v>
      </c>
      <c r="BS62" s="12">
        <v>39012.300000000003</v>
      </c>
      <c r="BT62" s="7" t="s">
        <v>6</v>
      </c>
      <c r="BU62" s="12">
        <v>38908.400000000001</v>
      </c>
      <c r="BV62" s="7" t="s">
        <v>6</v>
      </c>
      <c r="BW62" s="12">
        <v>38958.199999999997</v>
      </c>
      <c r="BX62" s="7" t="s">
        <v>6</v>
      </c>
      <c r="BY62" s="12">
        <v>37646.9</v>
      </c>
      <c r="BZ62" s="7" t="s">
        <v>6</v>
      </c>
      <c r="CA62" s="13">
        <v>37136</v>
      </c>
      <c r="CB62" s="7" t="s">
        <v>6</v>
      </c>
      <c r="CC62" s="12">
        <v>36718.199999999997</v>
      </c>
      <c r="CD62" s="7" t="s">
        <v>6</v>
      </c>
      <c r="CE62" s="12">
        <v>37597.199999999997</v>
      </c>
      <c r="CF62" s="7" t="s">
        <v>6</v>
      </c>
      <c r="CG62" s="12">
        <v>39338.300000000003</v>
      </c>
      <c r="CH62" s="7" t="s">
        <v>6</v>
      </c>
      <c r="CI62" s="13">
        <v>41432</v>
      </c>
      <c r="CJ62" s="7" t="s">
        <v>6</v>
      </c>
      <c r="CK62" s="13">
        <v>43488</v>
      </c>
      <c r="CL62" s="7" t="s">
        <v>6</v>
      </c>
      <c r="CM62" s="12">
        <v>45826.400000000001</v>
      </c>
      <c r="CN62" s="7" t="s">
        <v>6</v>
      </c>
      <c r="CO62" s="12">
        <v>42174.1</v>
      </c>
      <c r="CP62" s="7" t="s">
        <v>6</v>
      </c>
      <c r="CQ62" s="12">
        <v>48337.3</v>
      </c>
      <c r="CR62" s="7" t="s">
        <v>6</v>
      </c>
      <c r="CS62" s="12">
        <v>57034.2</v>
      </c>
      <c r="CT62" s="7" t="s">
        <v>46</v>
      </c>
      <c r="CU62" s="7" t="s">
        <v>55</v>
      </c>
      <c r="CV62" s="7" t="s">
        <v>6</v>
      </c>
    </row>
    <row r="63" spans="1:100" ht="15" x14ac:dyDescent="0.2">
      <c r="A63" s="8" t="s">
        <v>19</v>
      </c>
      <c r="B63" s="8" t="s">
        <v>9</v>
      </c>
      <c r="C63" s="9" t="s">
        <v>55</v>
      </c>
      <c r="D63" s="9" t="s">
        <v>6</v>
      </c>
      <c r="E63" s="9" t="s">
        <v>55</v>
      </c>
      <c r="F63" s="9" t="s">
        <v>6</v>
      </c>
      <c r="G63" s="9" t="s">
        <v>55</v>
      </c>
      <c r="H63" s="9" t="s">
        <v>6</v>
      </c>
      <c r="I63" s="9" t="s">
        <v>55</v>
      </c>
      <c r="J63" s="9" t="s">
        <v>6</v>
      </c>
      <c r="K63" s="9" t="s">
        <v>55</v>
      </c>
      <c r="L63" s="9" t="s">
        <v>6</v>
      </c>
      <c r="M63" s="9" t="s">
        <v>55</v>
      </c>
      <c r="N63" s="9" t="s">
        <v>6</v>
      </c>
      <c r="O63" s="9" t="s">
        <v>55</v>
      </c>
      <c r="P63" s="9" t="s">
        <v>6</v>
      </c>
      <c r="Q63" s="9" t="s">
        <v>55</v>
      </c>
      <c r="R63" s="9" t="s">
        <v>6</v>
      </c>
      <c r="S63" s="9" t="s">
        <v>55</v>
      </c>
      <c r="T63" s="9" t="s">
        <v>6</v>
      </c>
      <c r="U63" s="9" t="s">
        <v>55</v>
      </c>
      <c r="V63" s="9" t="s">
        <v>6</v>
      </c>
      <c r="W63" s="9" t="s">
        <v>55</v>
      </c>
      <c r="X63" s="9" t="s">
        <v>6</v>
      </c>
      <c r="Y63" s="9" t="s">
        <v>55</v>
      </c>
      <c r="Z63" s="9" t="s">
        <v>6</v>
      </c>
      <c r="AA63" s="9" t="s">
        <v>55</v>
      </c>
      <c r="AB63" s="9" t="s">
        <v>6</v>
      </c>
      <c r="AC63" s="9" t="s">
        <v>55</v>
      </c>
      <c r="AD63" s="9" t="s">
        <v>6</v>
      </c>
      <c r="AE63" s="9" t="s">
        <v>55</v>
      </c>
      <c r="AF63" s="9" t="s">
        <v>6</v>
      </c>
      <c r="AG63" s="9" t="s">
        <v>55</v>
      </c>
      <c r="AH63" s="9" t="s">
        <v>6</v>
      </c>
      <c r="AI63" s="9" t="s">
        <v>55</v>
      </c>
      <c r="AJ63" s="9" t="s">
        <v>6</v>
      </c>
      <c r="AK63" s="9" t="s">
        <v>55</v>
      </c>
      <c r="AL63" s="9" t="s">
        <v>6</v>
      </c>
      <c r="AM63" s="9" t="s">
        <v>55</v>
      </c>
      <c r="AN63" s="9" t="s">
        <v>6</v>
      </c>
      <c r="AO63" s="9" t="s">
        <v>55</v>
      </c>
      <c r="AP63" s="9" t="s">
        <v>6</v>
      </c>
      <c r="AQ63" s="10">
        <v>855.9</v>
      </c>
      <c r="AR63" s="9" t="s">
        <v>6</v>
      </c>
      <c r="AS63" s="10">
        <v>945.1</v>
      </c>
      <c r="AT63" s="9" t="s">
        <v>6</v>
      </c>
      <c r="AU63" s="10">
        <v>981.5</v>
      </c>
      <c r="AV63" s="9" t="s">
        <v>6</v>
      </c>
      <c r="AW63" s="10">
        <v>1074.5</v>
      </c>
      <c r="AX63" s="9" t="s">
        <v>6</v>
      </c>
      <c r="AY63" s="10">
        <v>1039.0999999999999</v>
      </c>
      <c r="AZ63" s="9" t="s">
        <v>6</v>
      </c>
      <c r="BA63" s="10">
        <v>1007.4</v>
      </c>
      <c r="BB63" s="9" t="s">
        <v>6</v>
      </c>
      <c r="BC63" s="10">
        <v>1108.3</v>
      </c>
      <c r="BD63" s="9" t="s">
        <v>6</v>
      </c>
      <c r="BE63" s="10">
        <v>1199.4000000000001</v>
      </c>
      <c r="BF63" s="9" t="s">
        <v>6</v>
      </c>
      <c r="BG63" s="10">
        <v>1023.7</v>
      </c>
      <c r="BH63" s="9" t="s">
        <v>6</v>
      </c>
      <c r="BI63" s="10">
        <v>1283.7</v>
      </c>
      <c r="BJ63" s="9" t="s">
        <v>6</v>
      </c>
      <c r="BK63" s="10">
        <v>1204.5</v>
      </c>
      <c r="BL63" s="9" t="s">
        <v>6</v>
      </c>
      <c r="BM63" s="10">
        <v>1377.6</v>
      </c>
      <c r="BN63" s="9" t="s">
        <v>6</v>
      </c>
      <c r="BO63" s="10">
        <v>1377.8</v>
      </c>
      <c r="BP63" s="9" t="s">
        <v>6</v>
      </c>
      <c r="BQ63" s="10">
        <v>1571.7</v>
      </c>
      <c r="BR63" s="9" t="s">
        <v>6</v>
      </c>
      <c r="BS63" s="10">
        <v>1534.6</v>
      </c>
      <c r="BT63" s="9" t="s">
        <v>6</v>
      </c>
      <c r="BU63" s="10">
        <v>1371.7</v>
      </c>
      <c r="BV63" s="9" t="s">
        <v>6</v>
      </c>
      <c r="BW63" s="10">
        <v>1330.3</v>
      </c>
      <c r="BX63" s="9" t="s">
        <v>6</v>
      </c>
      <c r="BY63" s="10">
        <v>1144.5999999999999</v>
      </c>
      <c r="BZ63" s="9" t="s">
        <v>6</v>
      </c>
      <c r="CA63" s="10">
        <v>1200.5</v>
      </c>
      <c r="CB63" s="9" t="s">
        <v>6</v>
      </c>
      <c r="CC63" s="10">
        <v>960.2</v>
      </c>
      <c r="CD63" s="9" t="s">
        <v>6</v>
      </c>
      <c r="CE63" s="10">
        <v>1013.2</v>
      </c>
      <c r="CF63" s="9" t="s">
        <v>6</v>
      </c>
      <c r="CG63" s="10">
        <v>1117.9000000000001</v>
      </c>
      <c r="CH63" s="9" t="s">
        <v>6</v>
      </c>
      <c r="CI63" s="10">
        <v>1101.5999999999999</v>
      </c>
      <c r="CJ63" s="9" t="s">
        <v>6</v>
      </c>
      <c r="CK63" s="10">
        <v>1196.3</v>
      </c>
      <c r="CL63" s="9" t="s">
        <v>6</v>
      </c>
      <c r="CM63" s="10">
        <v>1258.3</v>
      </c>
      <c r="CN63" s="9" t="s">
        <v>6</v>
      </c>
      <c r="CO63" s="11">
        <v>1220</v>
      </c>
      <c r="CP63" s="9" t="s">
        <v>6</v>
      </c>
      <c r="CQ63" s="10">
        <v>1579.9</v>
      </c>
      <c r="CR63" s="9" t="s">
        <v>6</v>
      </c>
      <c r="CS63" s="10">
        <v>1681.9</v>
      </c>
      <c r="CT63" s="9" t="s">
        <v>46</v>
      </c>
      <c r="CU63" s="9" t="s">
        <v>55</v>
      </c>
      <c r="CV63" s="9" t="s">
        <v>6</v>
      </c>
    </row>
    <row r="64" spans="1:100" ht="15" x14ac:dyDescent="0.2">
      <c r="A64" s="8" t="s">
        <v>19</v>
      </c>
      <c r="B64" s="8" t="s">
        <v>7</v>
      </c>
      <c r="C64" s="7" t="s">
        <v>55</v>
      </c>
      <c r="D64" s="7" t="s">
        <v>6</v>
      </c>
      <c r="E64" s="7" t="s">
        <v>55</v>
      </c>
      <c r="F64" s="7" t="s">
        <v>6</v>
      </c>
      <c r="G64" s="7" t="s">
        <v>55</v>
      </c>
      <c r="H64" s="7" t="s">
        <v>6</v>
      </c>
      <c r="I64" s="7" t="s">
        <v>55</v>
      </c>
      <c r="J64" s="7" t="s">
        <v>6</v>
      </c>
      <c r="K64" s="7" t="s">
        <v>55</v>
      </c>
      <c r="L64" s="7" t="s">
        <v>6</v>
      </c>
      <c r="M64" s="7" t="s">
        <v>55</v>
      </c>
      <c r="N64" s="7" t="s">
        <v>6</v>
      </c>
      <c r="O64" s="7" t="s">
        <v>55</v>
      </c>
      <c r="P64" s="7" t="s">
        <v>6</v>
      </c>
      <c r="Q64" s="7" t="s">
        <v>55</v>
      </c>
      <c r="R64" s="7" t="s">
        <v>6</v>
      </c>
      <c r="S64" s="7" t="s">
        <v>55</v>
      </c>
      <c r="T64" s="7" t="s">
        <v>6</v>
      </c>
      <c r="U64" s="7" t="s">
        <v>55</v>
      </c>
      <c r="V64" s="7" t="s">
        <v>6</v>
      </c>
      <c r="W64" s="7" t="s">
        <v>55</v>
      </c>
      <c r="X64" s="7" t="s">
        <v>6</v>
      </c>
      <c r="Y64" s="7" t="s">
        <v>55</v>
      </c>
      <c r="Z64" s="7" t="s">
        <v>6</v>
      </c>
      <c r="AA64" s="7" t="s">
        <v>55</v>
      </c>
      <c r="AB64" s="7" t="s">
        <v>6</v>
      </c>
      <c r="AC64" s="7" t="s">
        <v>55</v>
      </c>
      <c r="AD64" s="7" t="s">
        <v>6</v>
      </c>
      <c r="AE64" s="7" t="s">
        <v>55</v>
      </c>
      <c r="AF64" s="7" t="s">
        <v>6</v>
      </c>
      <c r="AG64" s="7" t="s">
        <v>55</v>
      </c>
      <c r="AH64" s="7" t="s">
        <v>6</v>
      </c>
      <c r="AI64" s="7" t="s">
        <v>55</v>
      </c>
      <c r="AJ64" s="7" t="s">
        <v>6</v>
      </c>
      <c r="AK64" s="7" t="s">
        <v>55</v>
      </c>
      <c r="AL64" s="7" t="s">
        <v>6</v>
      </c>
      <c r="AM64" s="7" t="s">
        <v>55</v>
      </c>
      <c r="AN64" s="7" t="s">
        <v>6</v>
      </c>
      <c r="AO64" s="7" t="s">
        <v>55</v>
      </c>
      <c r="AP64" s="7" t="s">
        <v>6</v>
      </c>
      <c r="AQ64" s="12">
        <v>97.5</v>
      </c>
      <c r="AR64" s="7" t="s">
        <v>6</v>
      </c>
      <c r="AS64" s="12">
        <v>99.7</v>
      </c>
      <c r="AT64" s="7" t="s">
        <v>6</v>
      </c>
      <c r="AU64" s="12">
        <v>99.2</v>
      </c>
      <c r="AV64" s="7" t="s">
        <v>6</v>
      </c>
      <c r="AW64" s="12">
        <v>104.8</v>
      </c>
      <c r="AX64" s="7" t="s">
        <v>6</v>
      </c>
      <c r="AY64" s="13">
        <v>121</v>
      </c>
      <c r="AZ64" s="7" t="s">
        <v>6</v>
      </c>
      <c r="BA64" s="12">
        <v>127.5</v>
      </c>
      <c r="BB64" s="7" t="s">
        <v>6</v>
      </c>
      <c r="BC64" s="12">
        <v>134.6</v>
      </c>
      <c r="BD64" s="7" t="s">
        <v>6</v>
      </c>
      <c r="BE64" s="12">
        <v>130.1</v>
      </c>
      <c r="BF64" s="7" t="s">
        <v>6</v>
      </c>
      <c r="BG64" s="12">
        <v>134.69999999999999</v>
      </c>
      <c r="BH64" s="7" t="s">
        <v>6</v>
      </c>
      <c r="BI64" s="12">
        <v>144.19999999999999</v>
      </c>
      <c r="BJ64" s="7" t="s">
        <v>6</v>
      </c>
      <c r="BK64" s="12">
        <v>146.19999999999999</v>
      </c>
      <c r="BL64" s="7" t="s">
        <v>6</v>
      </c>
      <c r="BM64" s="12">
        <v>162.30000000000001</v>
      </c>
      <c r="BN64" s="7" t="s">
        <v>6</v>
      </c>
      <c r="BO64" s="12">
        <v>180.6</v>
      </c>
      <c r="BP64" s="7" t="s">
        <v>6</v>
      </c>
      <c r="BQ64" s="12">
        <v>221.8</v>
      </c>
      <c r="BR64" s="7" t="s">
        <v>6</v>
      </c>
      <c r="BS64" s="12">
        <v>198.4</v>
      </c>
      <c r="BT64" s="7" t="s">
        <v>6</v>
      </c>
      <c r="BU64" s="12">
        <v>221.6</v>
      </c>
      <c r="BV64" s="7" t="s">
        <v>6</v>
      </c>
      <c r="BW64" s="12">
        <v>233.7</v>
      </c>
      <c r="BX64" s="7" t="s">
        <v>6</v>
      </c>
      <c r="BY64" s="12">
        <v>225.8</v>
      </c>
      <c r="BZ64" s="7" t="s">
        <v>6</v>
      </c>
      <c r="CA64" s="12">
        <v>231.1</v>
      </c>
      <c r="CB64" s="7" t="s">
        <v>6</v>
      </c>
      <c r="CC64" s="13">
        <v>230</v>
      </c>
      <c r="CD64" s="7" t="s">
        <v>6</v>
      </c>
      <c r="CE64" s="12">
        <v>223.4</v>
      </c>
      <c r="CF64" s="7" t="s">
        <v>6</v>
      </c>
      <c r="CG64" s="12">
        <v>219.6</v>
      </c>
      <c r="CH64" s="7" t="s">
        <v>6</v>
      </c>
      <c r="CI64" s="12">
        <v>214.5</v>
      </c>
      <c r="CJ64" s="7" t="s">
        <v>6</v>
      </c>
      <c r="CK64" s="12">
        <v>224.6</v>
      </c>
      <c r="CL64" s="7" t="s">
        <v>6</v>
      </c>
      <c r="CM64" s="12">
        <v>220.5</v>
      </c>
      <c r="CN64" s="7" t="s">
        <v>6</v>
      </c>
      <c r="CO64" s="12">
        <v>208.9</v>
      </c>
      <c r="CP64" s="7" t="s">
        <v>6</v>
      </c>
      <c r="CQ64" s="12">
        <v>223.5</v>
      </c>
      <c r="CR64" s="7" t="s">
        <v>6</v>
      </c>
      <c r="CS64" s="12">
        <v>284.7</v>
      </c>
      <c r="CT64" s="7" t="s">
        <v>46</v>
      </c>
      <c r="CU64" s="7" t="s">
        <v>55</v>
      </c>
      <c r="CV64" s="7" t="s">
        <v>6</v>
      </c>
    </row>
    <row r="65" spans="1:100" ht="15" x14ac:dyDescent="0.2">
      <c r="A65" s="8" t="s">
        <v>35</v>
      </c>
      <c r="B65" s="8" t="s">
        <v>10</v>
      </c>
      <c r="C65" s="9" t="s">
        <v>55</v>
      </c>
      <c r="D65" s="9" t="s">
        <v>6</v>
      </c>
      <c r="E65" s="9" t="s">
        <v>55</v>
      </c>
      <c r="F65" s="9" t="s">
        <v>6</v>
      </c>
      <c r="G65" s="9" t="s">
        <v>55</v>
      </c>
      <c r="H65" s="9" t="s">
        <v>6</v>
      </c>
      <c r="I65" s="9" t="s">
        <v>55</v>
      </c>
      <c r="J65" s="9" t="s">
        <v>6</v>
      </c>
      <c r="K65" s="9" t="s">
        <v>55</v>
      </c>
      <c r="L65" s="9" t="s">
        <v>6</v>
      </c>
      <c r="M65" s="9" t="s">
        <v>55</v>
      </c>
      <c r="N65" s="9" t="s">
        <v>6</v>
      </c>
      <c r="O65" s="9" t="s">
        <v>55</v>
      </c>
      <c r="P65" s="9" t="s">
        <v>6</v>
      </c>
      <c r="Q65" s="9" t="s">
        <v>55</v>
      </c>
      <c r="R65" s="9" t="s">
        <v>6</v>
      </c>
      <c r="S65" s="9" t="s">
        <v>55</v>
      </c>
      <c r="T65" s="9" t="s">
        <v>6</v>
      </c>
      <c r="U65" s="9" t="s">
        <v>55</v>
      </c>
      <c r="V65" s="9" t="s">
        <v>6</v>
      </c>
      <c r="W65" s="9" t="s">
        <v>55</v>
      </c>
      <c r="X65" s="9" t="s">
        <v>6</v>
      </c>
      <c r="Y65" s="9" t="s">
        <v>55</v>
      </c>
      <c r="Z65" s="9" t="s">
        <v>6</v>
      </c>
      <c r="AA65" s="9" t="s">
        <v>55</v>
      </c>
      <c r="AB65" s="9" t="s">
        <v>6</v>
      </c>
      <c r="AC65" s="9" t="s">
        <v>55</v>
      </c>
      <c r="AD65" s="9" t="s">
        <v>6</v>
      </c>
      <c r="AE65" s="9" t="s">
        <v>55</v>
      </c>
      <c r="AF65" s="9" t="s">
        <v>6</v>
      </c>
      <c r="AG65" s="9" t="s">
        <v>55</v>
      </c>
      <c r="AH65" s="9" t="s">
        <v>6</v>
      </c>
      <c r="AI65" s="9" t="s">
        <v>55</v>
      </c>
      <c r="AJ65" s="9" t="s">
        <v>6</v>
      </c>
      <c r="AK65" s="9" t="s">
        <v>55</v>
      </c>
      <c r="AL65" s="9" t="s">
        <v>6</v>
      </c>
      <c r="AM65" s="9" t="s">
        <v>55</v>
      </c>
      <c r="AN65" s="9" t="s">
        <v>6</v>
      </c>
      <c r="AO65" s="9" t="s">
        <v>55</v>
      </c>
      <c r="AP65" s="9" t="s">
        <v>6</v>
      </c>
      <c r="AQ65" s="10">
        <v>811758.4</v>
      </c>
      <c r="AR65" s="9" t="s">
        <v>6</v>
      </c>
      <c r="AS65" s="10">
        <v>936713.8</v>
      </c>
      <c r="AT65" s="9" t="s">
        <v>6</v>
      </c>
      <c r="AU65" s="10">
        <v>988152.8</v>
      </c>
      <c r="AV65" s="9" t="s">
        <v>6</v>
      </c>
      <c r="AW65" s="10">
        <v>1017723.8</v>
      </c>
      <c r="AX65" s="9" t="s">
        <v>6</v>
      </c>
      <c r="AY65" s="10">
        <v>1051978.5</v>
      </c>
      <c r="AZ65" s="9" t="s">
        <v>6</v>
      </c>
      <c r="BA65" s="10">
        <v>1112455.8999999999</v>
      </c>
      <c r="BB65" s="9" t="s">
        <v>6</v>
      </c>
      <c r="BC65" s="10">
        <v>1175476.8</v>
      </c>
      <c r="BD65" s="9" t="s">
        <v>6</v>
      </c>
      <c r="BE65" s="10">
        <v>1217299.8999999999</v>
      </c>
      <c r="BF65" s="9" t="s">
        <v>6</v>
      </c>
      <c r="BG65" s="10">
        <v>1261478.2</v>
      </c>
      <c r="BH65" s="9" t="s">
        <v>6</v>
      </c>
      <c r="BI65" s="11">
        <v>1310293</v>
      </c>
      <c r="BJ65" s="9" t="s">
        <v>6</v>
      </c>
      <c r="BK65" s="10">
        <v>1346105.3</v>
      </c>
      <c r="BL65" s="9" t="s">
        <v>6</v>
      </c>
      <c r="BM65" s="10">
        <v>1391185.8</v>
      </c>
      <c r="BN65" s="9" t="s">
        <v>6</v>
      </c>
      <c r="BO65" s="10">
        <v>1449716.8</v>
      </c>
      <c r="BP65" s="9" t="s">
        <v>6</v>
      </c>
      <c r="BQ65" s="10">
        <v>1477269.4</v>
      </c>
      <c r="BR65" s="9" t="s">
        <v>6</v>
      </c>
      <c r="BS65" s="10">
        <v>1425156.9</v>
      </c>
      <c r="BT65" s="9" t="s">
        <v>6</v>
      </c>
      <c r="BU65" s="10">
        <v>1449430.4</v>
      </c>
      <c r="BV65" s="9" t="s">
        <v>6</v>
      </c>
      <c r="BW65" s="10">
        <v>1480874.8</v>
      </c>
      <c r="BX65" s="9" t="s">
        <v>6</v>
      </c>
      <c r="BY65" s="10">
        <v>1458006.7</v>
      </c>
      <c r="BZ65" s="9" t="s">
        <v>6</v>
      </c>
      <c r="CA65" s="10">
        <v>1451514.3</v>
      </c>
      <c r="CB65" s="9" t="s">
        <v>6</v>
      </c>
      <c r="CC65" s="10">
        <v>1462744.6</v>
      </c>
      <c r="CD65" s="9" t="s">
        <v>6</v>
      </c>
      <c r="CE65" s="11">
        <v>1488049</v>
      </c>
      <c r="CF65" s="9" t="s">
        <v>6</v>
      </c>
      <c r="CG65" s="10">
        <v>1522753.8</v>
      </c>
      <c r="CH65" s="9" t="s">
        <v>6</v>
      </c>
      <c r="CI65" s="10">
        <v>1557795.8</v>
      </c>
      <c r="CJ65" s="9" t="s">
        <v>6</v>
      </c>
      <c r="CK65" s="10">
        <v>1589576.2</v>
      </c>
      <c r="CL65" s="9" t="s">
        <v>6</v>
      </c>
      <c r="CM65" s="10">
        <v>1611368.5</v>
      </c>
      <c r="CN65" s="9" t="s">
        <v>6</v>
      </c>
      <c r="CO65" s="10">
        <v>1502860.8</v>
      </c>
      <c r="CP65" s="9" t="s">
        <v>6</v>
      </c>
      <c r="CQ65" s="10">
        <v>1636963.6</v>
      </c>
      <c r="CR65" s="9" t="s">
        <v>6</v>
      </c>
      <c r="CS65" s="10">
        <v>1764473.8</v>
      </c>
      <c r="CT65" s="9" t="s">
        <v>6</v>
      </c>
      <c r="CU65" s="10">
        <v>1876602.6</v>
      </c>
      <c r="CV65" s="9" t="s">
        <v>6</v>
      </c>
    </row>
    <row r="66" spans="1:100" ht="15" x14ac:dyDescent="0.2">
      <c r="A66" s="8" t="s">
        <v>35</v>
      </c>
      <c r="B66" s="8" t="s">
        <v>9</v>
      </c>
      <c r="C66" s="7" t="s">
        <v>55</v>
      </c>
      <c r="D66" s="7" t="s">
        <v>6</v>
      </c>
      <c r="E66" s="7" t="s">
        <v>55</v>
      </c>
      <c r="F66" s="7" t="s">
        <v>6</v>
      </c>
      <c r="G66" s="7" t="s">
        <v>55</v>
      </c>
      <c r="H66" s="7" t="s">
        <v>6</v>
      </c>
      <c r="I66" s="7" t="s">
        <v>55</v>
      </c>
      <c r="J66" s="7" t="s">
        <v>6</v>
      </c>
      <c r="K66" s="7" t="s">
        <v>55</v>
      </c>
      <c r="L66" s="7" t="s">
        <v>6</v>
      </c>
      <c r="M66" s="7" t="s">
        <v>55</v>
      </c>
      <c r="N66" s="7" t="s">
        <v>6</v>
      </c>
      <c r="O66" s="7" t="s">
        <v>55</v>
      </c>
      <c r="P66" s="7" t="s">
        <v>6</v>
      </c>
      <c r="Q66" s="7" t="s">
        <v>55</v>
      </c>
      <c r="R66" s="7" t="s">
        <v>6</v>
      </c>
      <c r="S66" s="7" t="s">
        <v>55</v>
      </c>
      <c r="T66" s="7" t="s">
        <v>6</v>
      </c>
      <c r="U66" s="7" t="s">
        <v>55</v>
      </c>
      <c r="V66" s="7" t="s">
        <v>6</v>
      </c>
      <c r="W66" s="7" t="s">
        <v>55</v>
      </c>
      <c r="X66" s="7" t="s">
        <v>6</v>
      </c>
      <c r="Y66" s="7" t="s">
        <v>55</v>
      </c>
      <c r="Z66" s="7" t="s">
        <v>6</v>
      </c>
      <c r="AA66" s="7" t="s">
        <v>55</v>
      </c>
      <c r="AB66" s="7" t="s">
        <v>6</v>
      </c>
      <c r="AC66" s="7" t="s">
        <v>55</v>
      </c>
      <c r="AD66" s="7" t="s">
        <v>6</v>
      </c>
      <c r="AE66" s="7" t="s">
        <v>55</v>
      </c>
      <c r="AF66" s="7" t="s">
        <v>6</v>
      </c>
      <c r="AG66" s="7" t="s">
        <v>55</v>
      </c>
      <c r="AH66" s="7" t="s">
        <v>6</v>
      </c>
      <c r="AI66" s="7" t="s">
        <v>55</v>
      </c>
      <c r="AJ66" s="7" t="s">
        <v>6</v>
      </c>
      <c r="AK66" s="7" t="s">
        <v>55</v>
      </c>
      <c r="AL66" s="7" t="s">
        <v>6</v>
      </c>
      <c r="AM66" s="7" t="s">
        <v>55</v>
      </c>
      <c r="AN66" s="7" t="s">
        <v>6</v>
      </c>
      <c r="AO66" s="7" t="s">
        <v>55</v>
      </c>
      <c r="AP66" s="7" t="s">
        <v>6</v>
      </c>
      <c r="AQ66" s="12">
        <v>24458.2</v>
      </c>
      <c r="AR66" s="7" t="s">
        <v>6</v>
      </c>
      <c r="AS66" s="12">
        <v>28224.5</v>
      </c>
      <c r="AT66" s="7" t="s">
        <v>6</v>
      </c>
      <c r="AU66" s="12">
        <v>28832.9</v>
      </c>
      <c r="AV66" s="7" t="s">
        <v>6</v>
      </c>
      <c r="AW66" s="12">
        <v>28898.799999999999</v>
      </c>
      <c r="AX66" s="7" t="s">
        <v>6</v>
      </c>
      <c r="AY66" s="13">
        <v>29593</v>
      </c>
      <c r="AZ66" s="7" t="s">
        <v>6</v>
      </c>
      <c r="BA66" s="12">
        <v>29444.3</v>
      </c>
      <c r="BB66" s="7" t="s">
        <v>6</v>
      </c>
      <c r="BC66" s="12">
        <v>30098.5</v>
      </c>
      <c r="BD66" s="7" t="s">
        <v>6</v>
      </c>
      <c r="BE66" s="12">
        <v>29390.9</v>
      </c>
      <c r="BF66" s="7" t="s">
        <v>6</v>
      </c>
      <c r="BG66" s="12">
        <v>30079.1</v>
      </c>
      <c r="BH66" s="7" t="s">
        <v>6</v>
      </c>
      <c r="BI66" s="12">
        <v>31286.1</v>
      </c>
      <c r="BJ66" s="7" t="s">
        <v>6</v>
      </c>
      <c r="BK66" s="12">
        <v>27571.4</v>
      </c>
      <c r="BL66" s="7" t="s">
        <v>6</v>
      </c>
      <c r="BM66" s="13">
        <v>27116</v>
      </c>
      <c r="BN66" s="7" t="s">
        <v>6</v>
      </c>
      <c r="BO66" s="13">
        <v>27600</v>
      </c>
      <c r="BP66" s="7" t="s">
        <v>6</v>
      </c>
      <c r="BQ66" s="12">
        <v>28008.3</v>
      </c>
      <c r="BR66" s="7" t="s">
        <v>6</v>
      </c>
      <c r="BS66" s="12">
        <v>25580.400000000001</v>
      </c>
      <c r="BT66" s="7" t="s">
        <v>6</v>
      </c>
      <c r="BU66" s="12">
        <v>25778.7</v>
      </c>
      <c r="BV66" s="7" t="s">
        <v>6</v>
      </c>
      <c r="BW66" s="13">
        <v>28141</v>
      </c>
      <c r="BX66" s="7" t="s">
        <v>6</v>
      </c>
      <c r="BY66" s="12">
        <v>29270.1</v>
      </c>
      <c r="BZ66" s="7" t="s">
        <v>6</v>
      </c>
      <c r="CA66" s="12">
        <v>31846.2</v>
      </c>
      <c r="CB66" s="7" t="s">
        <v>6</v>
      </c>
      <c r="CC66" s="13">
        <v>29820</v>
      </c>
      <c r="CD66" s="7" t="s">
        <v>6</v>
      </c>
      <c r="CE66" s="12">
        <v>31373.200000000001</v>
      </c>
      <c r="CF66" s="7" t="s">
        <v>6</v>
      </c>
      <c r="CG66" s="12">
        <v>29798.3</v>
      </c>
      <c r="CH66" s="7" t="s">
        <v>6</v>
      </c>
      <c r="CI66" s="12">
        <v>31412.1</v>
      </c>
      <c r="CJ66" s="7" t="s">
        <v>6</v>
      </c>
      <c r="CK66" s="12">
        <v>31534.3</v>
      </c>
      <c r="CL66" s="7" t="s">
        <v>6</v>
      </c>
      <c r="CM66" s="12">
        <v>31422.5</v>
      </c>
      <c r="CN66" s="7" t="s">
        <v>6</v>
      </c>
      <c r="CO66" s="12">
        <v>30581.8</v>
      </c>
      <c r="CP66" s="7" t="s">
        <v>6</v>
      </c>
      <c r="CQ66" s="12">
        <v>31681.3</v>
      </c>
      <c r="CR66" s="7" t="s">
        <v>6</v>
      </c>
      <c r="CS66" s="7" t="s">
        <v>55</v>
      </c>
      <c r="CT66" s="7" t="s">
        <v>6</v>
      </c>
      <c r="CU66" s="7" t="s">
        <v>55</v>
      </c>
      <c r="CV66" s="7" t="s">
        <v>6</v>
      </c>
    </row>
    <row r="67" spans="1:100" ht="15" x14ac:dyDescent="0.2">
      <c r="A67" s="8" t="s">
        <v>35</v>
      </c>
      <c r="B67" s="8" t="s">
        <v>7</v>
      </c>
      <c r="C67" s="9" t="s">
        <v>55</v>
      </c>
      <c r="D67" s="9" t="s">
        <v>6</v>
      </c>
      <c r="E67" s="9" t="s">
        <v>55</v>
      </c>
      <c r="F67" s="9" t="s">
        <v>6</v>
      </c>
      <c r="G67" s="9" t="s">
        <v>55</v>
      </c>
      <c r="H67" s="9" t="s">
        <v>6</v>
      </c>
      <c r="I67" s="9" t="s">
        <v>55</v>
      </c>
      <c r="J67" s="9" t="s">
        <v>6</v>
      </c>
      <c r="K67" s="9" t="s">
        <v>55</v>
      </c>
      <c r="L67" s="9" t="s">
        <v>6</v>
      </c>
      <c r="M67" s="9" t="s">
        <v>55</v>
      </c>
      <c r="N67" s="9" t="s">
        <v>6</v>
      </c>
      <c r="O67" s="9" t="s">
        <v>55</v>
      </c>
      <c r="P67" s="9" t="s">
        <v>6</v>
      </c>
      <c r="Q67" s="9" t="s">
        <v>55</v>
      </c>
      <c r="R67" s="9" t="s">
        <v>6</v>
      </c>
      <c r="S67" s="9" t="s">
        <v>55</v>
      </c>
      <c r="T67" s="9" t="s">
        <v>6</v>
      </c>
      <c r="U67" s="9" t="s">
        <v>55</v>
      </c>
      <c r="V67" s="9" t="s">
        <v>6</v>
      </c>
      <c r="W67" s="9" t="s">
        <v>55</v>
      </c>
      <c r="X67" s="9" t="s">
        <v>6</v>
      </c>
      <c r="Y67" s="9" t="s">
        <v>55</v>
      </c>
      <c r="Z67" s="9" t="s">
        <v>6</v>
      </c>
      <c r="AA67" s="9" t="s">
        <v>55</v>
      </c>
      <c r="AB67" s="9" t="s">
        <v>6</v>
      </c>
      <c r="AC67" s="9" t="s">
        <v>55</v>
      </c>
      <c r="AD67" s="9" t="s">
        <v>6</v>
      </c>
      <c r="AE67" s="9" t="s">
        <v>55</v>
      </c>
      <c r="AF67" s="9" t="s">
        <v>6</v>
      </c>
      <c r="AG67" s="9" t="s">
        <v>55</v>
      </c>
      <c r="AH67" s="9" t="s">
        <v>6</v>
      </c>
      <c r="AI67" s="9" t="s">
        <v>55</v>
      </c>
      <c r="AJ67" s="9" t="s">
        <v>6</v>
      </c>
      <c r="AK67" s="9" t="s">
        <v>55</v>
      </c>
      <c r="AL67" s="9" t="s">
        <v>6</v>
      </c>
      <c r="AM67" s="9" t="s">
        <v>55</v>
      </c>
      <c r="AN67" s="9" t="s">
        <v>6</v>
      </c>
      <c r="AO67" s="9" t="s">
        <v>55</v>
      </c>
      <c r="AP67" s="9" t="s">
        <v>6</v>
      </c>
      <c r="AQ67" s="10">
        <v>1035.8</v>
      </c>
      <c r="AR67" s="9" t="s">
        <v>6</v>
      </c>
      <c r="AS67" s="10">
        <v>1220.8</v>
      </c>
      <c r="AT67" s="9" t="s">
        <v>6</v>
      </c>
      <c r="AU67" s="10">
        <v>1307.5</v>
      </c>
      <c r="AV67" s="9" t="s">
        <v>6</v>
      </c>
      <c r="AW67" s="11">
        <v>1240</v>
      </c>
      <c r="AX67" s="9" t="s">
        <v>6</v>
      </c>
      <c r="AY67" s="11">
        <v>1157</v>
      </c>
      <c r="AZ67" s="9" t="s">
        <v>6</v>
      </c>
      <c r="BA67" s="11">
        <v>1083</v>
      </c>
      <c r="BB67" s="9" t="s">
        <v>6</v>
      </c>
      <c r="BC67" s="10">
        <v>1065.7</v>
      </c>
      <c r="BD67" s="9" t="s">
        <v>6</v>
      </c>
      <c r="BE67" s="10">
        <v>1188.9000000000001</v>
      </c>
      <c r="BF67" s="9" t="s">
        <v>6</v>
      </c>
      <c r="BG67" s="10">
        <v>1256.7</v>
      </c>
      <c r="BH67" s="9" t="s">
        <v>6</v>
      </c>
      <c r="BI67" s="11">
        <v>1269</v>
      </c>
      <c r="BJ67" s="9" t="s">
        <v>6</v>
      </c>
      <c r="BK67" s="10">
        <v>1269.0999999999999</v>
      </c>
      <c r="BL67" s="9" t="s">
        <v>6</v>
      </c>
      <c r="BM67" s="10">
        <v>1432.2</v>
      </c>
      <c r="BN67" s="9" t="s">
        <v>6</v>
      </c>
      <c r="BO67" s="10">
        <v>1435.2</v>
      </c>
      <c r="BP67" s="9" t="s">
        <v>6</v>
      </c>
      <c r="BQ67" s="10">
        <v>1496.8</v>
      </c>
      <c r="BR67" s="9" t="s">
        <v>6</v>
      </c>
      <c r="BS67" s="10">
        <v>1491.9</v>
      </c>
      <c r="BT67" s="9" t="s">
        <v>6</v>
      </c>
      <c r="BU67" s="10">
        <v>1454.5</v>
      </c>
      <c r="BV67" s="9" t="s">
        <v>6</v>
      </c>
      <c r="BW67" s="10">
        <v>1597.9</v>
      </c>
      <c r="BX67" s="9" t="s">
        <v>6</v>
      </c>
      <c r="BY67" s="10">
        <v>1642.4</v>
      </c>
      <c r="BZ67" s="9" t="s">
        <v>6</v>
      </c>
      <c r="CA67" s="10">
        <v>1810.9</v>
      </c>
      <c r="CB67" s="9" t="s">
        <v>6</v>
      </c>
      <c r="CC67" s="11">
        <v>1785</v>
      </c>
      <c r="CD67" s="9" t="s">
        <v>6</v>
      </c>
      <c r="CE67" s="10">
        <v>1788.2</v>
      </c>
      <c r="CF67" s="9" t="s">
        <v>6</v>
      </c>
      <c r="CG67" s="11">
        <v>1892</v>
      </c>
      <c r="CH67" s="9" t="s">
        <v>6</v>
      </c>
      <c r="CI67" s="10">
        <v>1919.9</v>
      </c>
      <c r="CJ67" s="9" t="s">
        <v>6</v>
      </c>
      <c r="CK67" s="10">
        <v>1990.4</v>
      </c>
      <c r="CL67" s="9" t="s">
        <v>6</v>
      </c>
      <c r="CM67" s="10">
        <v>2028.6</v>
      </c>
      <c r="CN67" s="9" t="s">
        <v>6</v>
      </c>
      <c r="CO67" s="11">
        <v>2114</v>
      </c>
      <c r="CP67" s="9" t="s">
        <v>6</v>
      </c>
      <c r="CQ67" s="10">
        <v>2191.8000000000002</v>
      </c>
      <c r="CR67" s="9" t="s">
        <v>6</v>
      </c>
      <c r="CS67" s="9" t="s">
        <v>55</v>
      </c>
      <c r="CT67" s="9" t="s">
        <v>6</v>
      </c>
      <c r="CU67" s="9" t="s">
        <v>55</v>
      </c>
      <c r="CV67" s="9" t="s">
        <v>6</v>
      </c>
    </row>
    <row r="68" spans="1:100" ht="15" x14ac:dyDescent="0.2">
      <c r="A68" s="8" t="s">
        <v>18</v>
      </c>
      <c r="B68" s="8" t="s">
        <v>10</v>
      </c>
      <c r="C68" s="7" t="s">
        <v>55</v>
      </c>
      <c r="D68" s="7" t="s">
        <v>6</v>
      </c>
      <c r="E68" s="7" t="s">
        <v>55</v>
      </c>
      <c r="F68" s="7" t="s">
        <v>6</v>
      </c>
      <c r="G68" s="7" t="s">
        <v>55</v>
      </c>
      <c r="H68" s="7" t="s">
        <v>6</v>
      </c>
      <c r="I68" s="7" t="s">
        <v>55</v>
      </c>
      <c r="J68" s="7" t="s">
        <v>6</v>
      </c>
      <c r="K68" s="7" t="s">
        <v>55</v>
      </c>
      <c r="L68" s="7" t="s">
        <v>6</v>
      </c>
      <c r="M68" s="7" t="s">
        <v>55</v>
      </c>
      <c r="N68" s="7" t="s">
        <v>6</v>
      </c>
      <c r="O68" s="7" t="s">
        <v>55</v>
      </c>
      <c r="P68" s="7" t="s">
        <v>6</v>
      </c>
      <c r="Q68" s="7" t="s">
        <v>55</v>
      </c>
      <c r="R68" s="7" t="s">
        <v>6</v>
      </c>
      <c r="S68" s="7" t="s">
        <v>55</v>
      </c>
      <c r="T68" s="7" t="s">
        <v>6</v>
      </c>
      <c r="U68" s="7" t="s">
        <v>55</v>
      </c>
      <c r="V68" s="7" t="s">
        <v>6</v>
      </c>
      <c r="W68" s="7" t="s">
        <v>55</v>
      </c>
      <c r="X68" s="7" t="s">
        <v>6</v>
      </c>
      <c r="Y68" s="7" t="s">
        <v>55</v>
      </c>
      <c r="Z68" s="7" t="s">
        <v>6</v>
      </c>
      <c r="AA68" s="7" t="s">
        <v>55</v>
      </c>
      <c r="AB68" s="7" t="s">
        <v>6</v>
      </c>
      <c r="AC68" s="7" t="s">
        <v>55</v>
      </c>
      <c r="AD68" s="7" t="s">
        <v>6</v>
      </c>
      <c r="AE68" s="7" t="s">
        <v>55</v>
      </c>
      <c r="AF68" s="7" t="s">
        <v>6</v>
      </c>
      <c r="AG68" s="7" t="s">
        <v>55</v>
      </c>
      <c r="AH68" s="7" t="s">
        <v>6</v>
      </c>
      <c r="AI68" s="7" t="s">
        <v>55</v>
      </c>
      <c r="AJ68" s="7" t="s">
        <v>6</v>
      </c>
      <c r="AK68" s="7" t="s">
        <v>55</v>
      </c>
      <c r="AL68" s="7" t="s">
        <v>6</v>
      </c>
      <c r="AM68" s="7" t="s">
        <v>55</v>
      </c>
      <c r="AN68" s="7" t="s">
        <v>6</v>
      </c>
      <c r="AO68" s="7" t="s">
        <v>55</v>
      </c>
      <c r="AP68" s="7" t="s">
        <v>6</v>
      </c>
      <c r="AQ68" s="12">
        <v>6932.4</v>
      </c>
      <c r="AR68" s="7" t="s">
        <v>6</v>
      </c>
      <c r="AS68" s="12">
        <v>7235.6</v>
      </c>
      <c r="AT68" s="7" t="s">
        <v>6</v>
      </c>
      <c r="AU68" s="12">
        <v>7761.3</v>
      </c>
      <c r="AV68" s="7" t="s">
        <v>6</v>
      </c>
      <c r="AW68" s="12">
        <v>8500.2000000000007</v>
      </c>
      <c r="AX68" s="7" t="s">
        <v>6</v>
      </c>
      <c r="AY68" s="12">
        <v>9113.7000000000007</v>
      </c>
      <c r="AZ68" s="7" t="s">
        <v>6</v>
      </c>
      <c r="BA68" s="12">
        <v>9844.7000000000007</v>
      </c>
      <c r="BB68" s="7" t="s">
        <v>6</v>
      </c>
      <c r="BC68" s="12">
        <v>10511.1</v>
      </c>
      <c r="BD68" s="7" t="s">
        <v>6</v>
      </c>
      <c r="BE68" s="12">
        <v>10889.4</v>
      </c>
      <c r="BF68" s="7" t="s">
        <v>6</v>
      </c>
      <c r="BG68" s="12">
        <v>11419.7</v>
      </c>
      <c r="BH68" s="7" t="s">
        <v>6</v>
      </c>
      <c r="BI68" s="12">
        <v>12261.8</v>
      </c>
      <c r="BJ68" s="7" t="s">
        <v>6</v>
      </c>
      <c r="BK68" s="12">
        <v>13139.3</v>
      </c>
      <c r="BL68" s="7" t="s">
        <v>6</v>
      </c>
      <c r="BM68" s="12">
        <v>14165.7</v>
      </c>
      <c r="BN68" s="7" t="s">
        <v>6</v>
      </c>
      <c r="BO68" s="12">
        <v>15184.6</v>
      </c>
      <c r="BP68" s="7" t="s">
        <v>6</v>
      </c>
      <c r="BQ68" s="12">
        <v>16416.5</v>
      </c>
      <c r="BR68" s="7" t="s">
        <v>6</v>
      </c>
      <c r="BS68" s="12">
        <v>16419.5</v>
      </c>
      <c r="BT68" s="7" t="s">
        <v>6</v>
      </c>
      <c r="BU68" s="12">
        <v>17160.5</v>
      </c>
      <c r="BV68" s="7" t="s">
        <v>6</v>
      </c>
      <c r="BW68" s="12">
        <v>17649.099999999999</v>
      </c>
      <c r="BX68" s="7" t="s">
        <v>6</v>
      </c>
      <c r="BY68" s="12">
        <v>17293.900000000001</v>
      </c>
      <c r="BZ68" s="7" t="s">
        <v>6</v>
      </c>
      <c r="CA68" s="12">
        <v>16037.8</v>
      </c>
      <c r="CB68" s="7" t="s">
        <v>6</v>
      </c>
      <c r="CC68" s="12">
        <v>15322.8</v>
      </c>
      <c r="CD68" s="7" t="s">
        <v>6</v>
      </c>
      <c r="CE68" s="12">
        <v>15714.9</v>
      </c>
      <c r="CF68" s="7" t="s">
        <v>6</v>
      </c>
      <c r="CG68" s="12">
        <v>16646.5</v>
      </c>
      <c r="CH68" s="7" t="s">
        <v>6</v>
      </c>
      <c r="CI68" s="12">
        <v>17740.5</v>
      </c>
      <c r="CJ68" s="7" t="s">
        <v>6</v>
      </c>
      <c r="CK68" s="12">
        <v>18891.900000000001</v>
      </c>
      <c r="CL68" s="7" t="s">
        <v>6</v>
      </c>
      <c r="CM68" s="12">
        <v>20327.7</v>
      </c>
      <c r="CN68" s="7" t="s">
        <v>6</v>
      </c>
      <c r="CO68" s="12">
        <v>19670.8</v>
      </c>
      <c r="CP68" s="7" t="s">
        <v>6</v>
      </c>
      <c r="CQ68" s="13">
        <v>22056</v>
      </c>
      <c r="CR68" s="7" t="s">
        <v>6</v>
      </c>
      <c r="CS68" s="12">
        <v>24444.799999999999</v>
      </c>
      <c r="CT68" s="7" t="s">
        <v>46</v>
      </c>
      <c r="CU68" s="7" t="s">
        <v>55</v>
      </c>
      <c r="CV68" s="7" t="s">
        <v>6</v>
      </c>
    </row>
    <row r="69" spans="1:100" ht="15" x14ac:dyDescent="0.2">
      <c r="A69" s="8" t="s">
        <v>18</v>
      </c>
      <c r="B69" s="8" t="s">
        <v>9</v>
      </c>
      <c r="C69" s="9" t="s">
        <v>55</v>
      </c>
      <c r="D69" s="9" t="s">
        <v>6</v>
      </c>
      <c r="E69" s="9" t="s">
        <v>55</v>
      </c>
      <c r="F69" s="9" t="s">
        <v>6</v>
      </c>
      <c r="G69" s="9" t="s">
        <v>55</v>
      </c>
      <c r="H69" s="9" t="s">
        <v>6</v>
      </c>
      <c r="I69" s="9" t="s">
        <v>55</v>
      </c>
      <c r="J69" s="9" t="s">
        <v>6</v>
      </c>
      <c r="K69" s="9" t="s">
        <v>55</v>
      </c>
      <c r="L69" s="9" t="s">
        <v>6</v>
      </c>
      <c r="M69" s="9" t="s">
        <v>55</v>
      </c>
      <c r="N69" s="9" t="s">
        <v>6</v>
      </c>
      <c r="O69" s="9" t="s">
        <v>55</v>
      </c>
      <c r="P69" s="9" t="s">
        <v>6</v>
      </c>
      <c r="Q69" s="9" t="s">
        <v>55</v>
      </c>
      <c r="R69" s="9" t="s">
        <v>6</v>
      </c>
      <c r="S69" s="9" t="s">
        <v>55</v>
      </c>
      <c r="T69" s="9" t="s">
        <v>6</v>
      </c>
      <c r="U69" s="9" t="s">
        <v>55</v>
      </c>
      <c r="V69" s="9" t="s">
        <v>6</v>
      </c>
      <c r="W69" s="9" t="s">
        <v>55</v>
      </c>
      <c r="X69" s="9" t="s">
        <v>6</v>
      </c>
      <c r="Y69" s="9" t="s">
        <v>55</v>
      </c>
      <c r="Z69" s="9" t="s">
        <v>6</v>
      </c>
      <c r="AA69" s="9" t="s">
        <v>55</v>
      </c>
      <c r="AB69" s="9" t="s">
        <v>6</v>
      </c>
      <c r="AC69" s="9" t="s">
        <v>55</v>
      </c>
      <c r="AD69" s="9" t="s">
        <v>6</v>
      </c>
      <c r="AE69" s="9" t="s">
        <v>55</v>
      </c>
      <c r="AF69" s="9" t="s">
        <v>6</v>
      </c>
      <c r="AG69" s="9" t="s">
        <v>55</v>
      </c>
      <c r="AH69" s="9" t="s">
        <v>6</v>
      </c>
      <c r="AI69" s="9" t="s">
        <v>55</v>
      </c>
      <c r="AJ69" s="9" t="s">
        <v>6</v>
      </c>
      <c r="AK69" s="9" t="s">
        <v>55</v>
      </c>
      <c r="AL69" s="9" t="s">
        <v>6</v>
      </c>
      <c r="AM69" s="9" t="s">
        <v>55</v>
      </c>
      <c r="AN69" s="9" t="s">
        <v>6</v>
      </c>
      <c r="AO69" s="9" t="s">
        <v>55</v>
      </c>
      <c r="AP69" s="9" t="s">
        <v>6</v>
      </c>
      <c r="AQ69" s="11">
        <v>346</v>
      </c>
      <c r="AR69" s="9" t="s">
        <v>6</v>
      </c>
      <c r="AS69" s="10">
        <v>341.4</v>
      </c>
      <c r="AT69" s="9" t="s">
        <v>6</v>
      </c>
      <c r="AU69" s="10">
        <v>309.5</v>
      </c>
      <c r="AV69" s="9" t="s">
        <v>6</v>
      </c>
      <c r="AW69" s="10">
        <v>377.1</v>
      </c>
      <c r="AX69" s="9" t="s">
        <v>6</v>
      </c>
      <c r="AY69" s="10">
        <v>360.7</v>
      </c>
      <c r="AZ69" s="9" t="s">
        <v>6</v>
      </c>
      <c r="BA69" s="10">
        <v>373.2</v>
      </c>
      <c r="BB69" s="9" t="s">
        <v>6</v>
      </c>
      <c r="BC69" s="10">
        <v>427.4</v>
      </c>
      <c r="BD69" s="9" t="s">
        <v>6</v>
      </c>
      <c r="BE69" s="10">
        <v>436.3</v>
      </c>
      <c r="BF69" s="9" t="s">
        <v>6</v>
      </c>
      <c r="BG69" s="11">
        <v>414</v>
      </c>
      <c r="BH69" s="9" t="s">
        <v>6</v>
      </c>
      <c r="BI69" s="10">
        <v>401.6</v>
      </c>
      <c r="BJ69" s="9" t="s">
        <v>6</v>
      </c>
      <c r="BK69" s="10">
        <v>383.4</v>
      </c>
      <c r="BL69" s="9" t="s">
        <v>6</v>
      </c>
      <c r="BM69" s="10">
        <v>342.8</v>
      </c>
      <c r="BN69" s="9" t="s">
        <v>6</v>
      </c>
      <c r="BO69" s="10">
        <v>325.60000000000002</v>
      </c>
      <c r="BP69" s="9" t="s">
        <v>6</v>
      </c>
      <c r="BQ69" s="10">
        <v>368.3</v>
      </c>
      <c r="BR69" s="9" t="s">
        <v>6</v>
      </c>
      <c r="BS69" s="10">
        <v>343.2</v>
      </c>
      <c r="BT69" s="9" t="s">
        <v>6</v>
      </c>
      <c r="BU69" s="10">
        <v>368.1</v>
      </c>
      <c r="BV69" s="9" t="s">
        <v>6</v>
      </c>
      <c r="BW69" s="10">
        <v>380.6</v>
      </c>
      <c r="BX69" s="9" t="s">
        <v>6</v>
      </c>
      <c r="BY69" s="10">
        <v>351.5</v>
      </c>
      <c r="BZ69" s="9" t="s">
        <v>6</v>
      </c>
      <c r="CA69" s="10">
        <v>325.10000000000002</v>
      </c>
      <c r="CB69" s="9" t="s">
        <v>6</v>
      </c>
      <c r="CC69" s="10">
        <v>282.7</v>
      </c>
      <c r="CD69" s="9" t="s">
        <v>6</v>
      </c>
      <c r="CE69" s="10">
        <v>293.10000000000002</v>
      </c>
      <c r="CF69" s="9" t="s">
        <v>6</v>
      </c>
      <c r="CG69" s="10">
        <v>362.5</v>
      </c>
      <c r="CH69" s="9" t="s">
        <v>6</v>
      </c>
      <c r="CI69" s="11">
        <v>326</v>
      </c>
      <c r="CJ69" s="9" t="s">
        <v>6</v>
      </c>
      <c r="CK69" s="10">
        <v>322.39999999999998</v>
      </c>
      <c r="CL69" s="9" t="s">
        <v>6</v>
      </c>
      <c r="CM69" s="10">
        <v>346.9</v>
      </c>
      <c r="CN69" s="9" t="s">
        <v>6</v>
      </c>
      <c r="CO69" s="10">
        <v>356.3</v>
      </c>
      <c r="CP69" s="9" t="s">
        <v>6</v>
      </c>
      <c r="CQ69" s="10">
        <v>348.4</v>
      </c>
      <c r="CR69" s="9" t="s">
        <v>6</v>
      </c>
      <c r="CS69" s="9" t="s">
        <v>55</v>
      </c>
      <c r="CT69" s="9" t="s">
        <v>6</v>
      </c>
      <c r="CU69" s="9" t="s">
        <v>55</v>
      </c>
      <c r="CV69" s="9" t="s">
        <v>6</v>
      </c>
    </row>
    <row r="70" spans="1:100" ht="15" x14ac:dyDescent="0.2">
      <c r="A70" s="8" t="s">
        <v>18</v>
      </c>
      <c r="B70" s="8" t="s">
        <v>7</v>
      </c>
      <c r="C70" s="7" t="s">
        <v>55</v>
      </c>
      <c r="D70" s="7" t="s">
        <v>6</v>
      </c>
      <c r="E70" s="7" t="s">
        <v>55</v>
      </c>
      <c r="F70" s="7" t="s">
        <v>6</v>
      </c>
      <c r="G70" s="7" t="s">
        <v>55</v>
      </c>
      <c r="H70" s="7" t="s">
        <v>6</v>
      </c>
      <c r="I70" s="7" t="s">
        <v>55</v>
      </c>
      <c r="J70" s="7" t="s">
        <v>6</v>
      </c>
      <c r="K70" s="7" t="s">
        <v>55</v>
      </c>
      <c r="L70" s="7" t="s">
        <v>6</v>
      </c>
      <c r="M70" s="7" t="s">
        <v>55</v>
      </c>
      <c r="N70" s="7" t="s">
        <v>6</v>
      </c>
      <c r="O70" s="7" t="s">
        <v>55</v>
      </c>
      <c r="P70" s="7" t="s">
        <v>6</v>
      </c>
      <c r="Q70" s="7" t="s">
        <v>55</v>
      </c>
      <c r="R70" s="7" t="s">
        <v>6</v>
      </c>
      <c r="S70" s="7" t="s">
        <v>55</v>
      </c>
      <c r="T70" s="7" t="s">
        <v>6</v>
      </c>
      <c r="U70" s="7" t="s">
        <v>55</v>
      </c>
      <c r="V70" s="7" t="s">
        <v>6</v>
      </c>
      <c r="W70" s="7" t="s">
        <v>55</v>
      </c>
      <c r="X70" s="7" t="s">
        <v>6</v>
      </c>
      <c r="Y70" s="7" t="s">
        <v>55</v>
      </c>
      <c r="Z70" s="7" t="s">
        <v>6</v>
      </c>
      <c r="AA70" s="7" t="s">
        <v>55</v>
      </c>
      <c r="AB70" s="7" t="s">
        <v>6</v>
      </c>
      <c r="AC70" s="7" t="s">
        <v>55</v>
      </c>
      <c r="AD70" s="7" t="s">
        <v>6</v>
      </c>
      <c r="AE70" s="7" t="s">
        <v>55</v>
      </c>
      <c r="AF70" s="7" t="s">
        <v>6</v>
      </c>
      <c r="AG70" s="7" t="s">
        <v>55</v>
      </c>
      <c r="AH70" s="7" t="s">
        <v>6</v>
      </c>
      <c r="AI70" s="7" t="s">
        <v>55</v>
      </c>
      <c r="AJ70" s="7" t="s">
        <v>6</v>
      </c>
      <c r="AK70" s="7" t="s">
        <v>55</v>
      </c>
      <c r="AL70" s="7" t="s">
        <v>6</v>
      </c>
      <c r="AM70" s="7" t="s">
        <v>55</v>
      </c>
      <c r="AN70" s="7" t="s">
        <v>6</v>
      </c>
      <c r="AO70" s="7" t="s">
        <v>55</v>
      </c>
      <c r="AP70" s="7" t="s">
        <v>6</v>
      </c>
      <c r="AQ70" s="12">
        <v>3.3</v>
      </c>
      <c r="AR70" s="7" t="s">
        <v>6</v>
      </c>
      <c r="AS70" s="12">
        <v>3.3</v>
      </c>
      <c r="AT70" s="7" t="s">
        <v>6</v>
      </c>
      <c r="AU70" s="13">
        <v>3</v>
      </c>
      <c r="AV70" s="7" t="s">
        <v>6</v>
      </c>
      <c r="AW70" s="12">
        <v>2.5</v>
      </c>
      <c r="AX70" s="7" t="s">
        <v>6</v>
      </c>
      <c r="AY70" s="12">
        <v>2.8</v>
      </c>
      <c r="AZ70" s="7" t="s">
        <v>6</v>
      </c>
      <c r="BA70" s="12">
        <v>2.4</v>
      </c>
      <c r="BB70" s="7" t="s">
        <v>6</v>
      </c>
      <c r="BC70" s="12">
        <v>2.4</v>
      </c>
      <c r="BD70" s="7" t="s">
        <v>6</v>
      </c>
      <c r="BE70" s="12">
        <v>2.4</v>
      </c>
      <c r="BF70" s="7" t="s">
        <v>6</v>
      </c>
      <c r="BG70" s="12">
        <v>2.1</v>
      </c>
      <c r="BH70" s="7" t="s">
        <v>6</v>
      </c>
      <c r="BI70" s="12">
        <v>1.8</v>
      </c>
      <c r="BJ70" s="7" t="s">
        <v>6</v>
      </c>
      <c r="BK70" s="12">
        <v>2.1</v>
      </c>
      <c r="BL70" s="7" t="s">
        <v>6</v>
      </c>
      <c r="BM70" s="13">
        <v>2</v>
      </c>
      <c r="BN70" s="7" t="s">
        <v>6</v>
      </c>
      <c r="BO70" s="12">
        <v>2.2000000000000002</v>
      </c>
      <c r="BP70" s="7" t="s">
        <v>6</v>
      </c>
      <c r="BQ70" s="12">
        <v>1.5</v>
      </c>
      <c r="BR70" s="7" t="s">
        <v>6</v>
      </c>
      <c r="BS70" s="12">
        <v>0.5</v>
      </c>
      <c r="BT70" s="7" t="s">
        <v>6</v>
      </c>
      <c r="BU70" s="12">
        <v>17.3</v>
      </c>
      <c r="BV70" s="7" t="s">
        <v>6</v>
      </c>
      <c r="BW70" s="12">
        <v>16.7</v>
      </c>
      <c r="BX70" s="7" t="s">
        <v>6</v>
      </c>
      <c r="BY70" s="12">
        <v>15.2</v>
      </c>
      <c r="BZ70" s="7" t="s">
        <v>6</v>
      </c>
      <c r="CA70" s="13">
        <v>14</v>
      </c>
      <c r="CB70" s="7" t="s">
        <v>6</v>
      </c>
      <c r="CC70" s="12">
        <v>12.5</v>
      </c>
      <c r="CD70" s="7" t="s">
        <v>6</v>
      </c>
      <c r="CE70" s="12">
        <v>14.8</v>
      </c>
      <c r="CF70" s="7" t="s">
        <v>6</v>
      </c>
      <c r="CG70" s="13">
        <v>17</v>
      </c>
      <c r="CH70" s="7" t="s">
        <v>6</v>
      </c>
      <c r="CI70" s="12">
        <v>16.5</v>
      </c>
      <c r="CJ70" s="7" t="s">
        <v>6</v>
      </c>
      <c r="CK70" s="12">
        <v>19.5</v>
      </c>
      <c r="CL70" s="7" t="s">
        <v>6</v>
      </c>
      <c r="CM70" s="12">
        <v>21.6</v>
      </c>
      <c r="CN70" s="7" t="s">
        <v>6</v>
      </c>
      <c r="CO70" s="12">
        <v>23.1</v>
      </c>
      <c r="CP70" s="7" t="s">
        <v>6</v>
      </c>
      <c r="CQ70" s="12">
        <v>26.9</v>
      </c>
      <c r="CR70" s="7" t="s">
        <v>6</v>
      </c>
      <c r="CS70" s="7" t="s">
        <v>55</v>
      </c>
      <c r="CT70" s="7" t="s">
        <v>6</v>
      </c>
      <c r="CU70" s="7" t="s">
        <v>55</v>
      </c>
      <c r="CV70" s="7" t="s">
        <v>6</v>
      </c>
    </row>
    <row r="71" spans="1:100" ht="15" x14ac:dyDescent="0.2">
      <c r="A71" s="8" t="s">
        <v>17</v>
      </c>
      <c r="B71" s="8" t="s">
        <v>10</v>
      </c>
      <c r="C71" s="9" t="s">
        <v>55</v>
      </c>
      <c r="D71" s="9" t="s">
        <v>6</v>
      </c>
      <c r="E71" s="9" t="s">
        <v>55</v>
      </c>
      <c r="F71" s="9" t="s">
        <v>6</v>
      </c>
      <c r="G71" s="9" t="s">
        <v>55</v>
      </c>
      <c r="H71" s="9" t="s">
        <v>6</v>
      </c>
      <c r="I71" s="9" t="s">
        <v>55</v>
      </c>
      <c r="J71" s="9" t="s">
        <v>6</v>
      </c>
      <c r="K71" s="9" t="s">
        <v>55</v>
      </c>
      <c r="L71" s="9" t="s">
        <v>6</v>
      </c>
      <c r="M71" s="9" t="s">
        <v>55</v>
      </c>
      <c r="N71" s="9" t="s">
        <v>6</v>
      </c>
      <c r="O71" s="9" t="s">
        <v>55</v>
      </c>
      <c r="P71" s="9" t="s">
        <v>6</v>
      </c>
      <c r="Q71" s="9" t="s">
        <v>55</v>
      </c>
      <c r="R71" s="9" t="s">
        <v>6</v>
      </c>
      <c r="S71" s="9" t="s">
        <v>55</v>
      </c>
      <c r="T71" s="9" t="s">
        <v>6</v>
      </c>
      <c r="U71" s="9" t="s">
        <v>55</v>
      </c>
      <c r="V71" s="9" t="s">
        <v>6</v>
      </c>
      <c r="W71" s="9" t="s">
        <v>55</v>
      </c>
      <c r="X71" s="9" t="s">
        <v>6</v>
      </c>
      <c r="Y71" s="9" t="s">
        <v>55</v>
      </c>
      <c r="Z71" s="9" t="s">
        <v>6</v>
      </c>
      <c r="AA71" s="9" t="s">
        <v>55</v>
      </c>
      <c r="AB71" s="9" t="s">
        <v>6</v>
      </c>
      <c r="AC71" s="9" t="s">
        <v>55</v>
      </c>
      <c r="AD71" s="9" t="s">
        <v>6</v>
      </c>
      <c r="AE71" s="9" t="s">
        <v>55</v>
      </c>
      <c r="AF71" s="9" t="s">
        <v>6</v>
      </c>
      <c r="AG71" s="9" t="s">
        <v>55</v>
      </c>
      <c r="AH71" s="9" t="s">
        <v>6</v>
      </c>
      <c r="AI71" s="9" t="s">
        <v>55</v>
      </c>
      <c r="AJ71" s="9" t="s">
        <v>6</v>
      </c>
      <c r="AK71" s="9" t="s">
        <v>55</v>
      </c>
      <c r="AL71" s="9" t="s">
        <v>6</v>
      </c>
      <c r="AM71" s="9" t="s">
        <v>55</v>
      </c>
      <c r="AN71" s="9" t="s">
        <v>6</v>
      </c>
      <c r="AO71" s="9" t="s">
        <v>55</v>
      </c>
      <c r="AP71" s="9" t="s">
        <v>6</v>
      </c>
      <c r="AQ71" s="10">
        <v>3675.8</v>
      </c>
      <c r="AR71" s="9" t="s">
        <v>6</v>
      </c>
      <c r="AS71" s="10">
        <v>4184.1000000000004</v>
      </c>
      <c r="AT71" s="9" t="s">
        <v>6</v>
      </c>
      <c r="AU71" s="11">
        <v>5109</v>
      </c>
      <c r="AV71" s="9" t="s">
        <v>6</v>
      </c>
      <c r="AW71" s="10">
        <v>5650.4</v>
      </c>
      <c r="AX71" s="9" t="s">
        <v>6</v>
      </c>
      <c r="AY71" s="11">
        <v>6286</v>
      </c>
      <c r="AZ71" s="9" t="s">
        <v>6</v>
      </c>
      <c r="BA71" s="10">
        <v>7726.1</v>
      </c>
      <c r="BB71" s="9" t="s">
        <v>6</v>
      </c>
      <c r="BC71" s="10">
        <v>8432.9</v>
      </c>
      <c r="BD71" s="9" t="s">
        <v>6</v>
      </c>
      <c r="BE71" s="10">
        <v>9168.2000000000007</v>
      </c>
      <c r="BF71" s="9" t="s">
        <v>6</v>
      </c>
      <c r="BG71" s="10">
        <v>9416.4</v>
      </c>
      <c r="BH71" s="9" t="s">
        <v>6</v>
      </c>
      <c r="BI71" s="10">
        <v>10528.5</v>
      </c>
      <c r="BJ71" s="9" t="s">
        <v>6</v>
      </c>
      <c r="BK71" s="11">
        <v>12265</v>
      </c>
      <c r="BL71" s="9" t="s">
        <v>6</v>
      </c>
      <c r="BM71" s="10">
        <v>15373.6</v>
      </c>
      <c r="BN71" s="9" t="s">
        <v>6</v>
      </c>
      <c r="BO71" s="10">
        <v>20259.599999999999</v>
      </c>
      <c r="BP71" s="9" t="s">
        <v>6</v>
      </c>
      <c r="BQ71" s="10">
        <v>22091.599999999999</v>
      </c>
      <c r="BR71" s="9" t="s">
        <v>6</v>
      </c>
      <c r="BS71" s="10">
        <v>17033.8</v>
      </c>
      <c r="BT71" s="9" t="s">
        <v>6</v>
      </c>
      <c r="BU71" s="10">
        <v>15962.8</v>
      </c>
      <c r="BV71" s="9" t="s">
        <v>6</v>
      </c>
      <c r="BW71" s="10">
        <v>17412.3</v>
      </c>
      <c r="BX71" s="9" t="s">
        <v>6</v>
      </c>
      <c r="BY71" s="10">
        <v>19555.8</v>
      </c>
      <c r="BZ71" s="9" t="s">
        <v>6</v>
      </c>
      <c r="CA71" s="10">
        <v>20072.2</v>
      </c>
      <c r="CB71" s="9" t="s">
        <v>6</v>
      </c>
      <c r="CC71" s="10">
        <v>20802.900000000001</v>
      </c>
      <c r="CD71" s="9" t="s">
        <v>6</v>
      </c>
      <c r="CE71" s="10">
        <v>21613.4</v>
      </c>
      <c r="CF71" s="9" t="s">
        <v>6</v>
      </c>
      <c r="CG71" s="10">
        <v>22166.9</v>
      </c>
      <c r="CH71" s="9" t="s">
        <v>6</v>
      </c>
      <c r="CI71" s="10">
        <v>23574.400000000001</v>
      </c>
      <c r="CJ71" s="9" t="s">
        <v>6</v>
      </c>
      <c r="CK71" s="10">
        <v>25307.4</v>
      </c>
      <c r="CL71" s="9" t="s">
        <v>6</v>
      </c>
      <c r="CM71" s="10">
        <v>26617.200000000001</v>
      </c>
      <c r="CN71" s="9" t="s">
        <v>6</v>
      </c>
      <c r="CO71" s="11">
        <v>26281</v>
      </c>
      <c r="CP71" s="9" t="s">
        <v>6</v>
      </c>
      <c r="CQ71" s="10">
        <v>29147.1</v>
      </c>
      <c r="CR71" s="9" t="s">
        <v>6</v>
      </c>
      <c r="CS71" s="10">
        <v>34306.6</v>
      </c>
      <c r="CT71" s="9" t="s">
        <v>6</v>
      </c>
      <c r="CU71" s="9" t="s">
        <v>55</v>
      </c>
      <c r="CV71" s="9" t="s">
        <v>6</v>
      </c>
    </row>
    <row r="72" spans="1:100" ht="15" x14ac:dyDescent="0.2">
      <c r="A72" s="8" t="s">
        <v>17</v>
      </c>
      <c r="B72" s="8" t="s">
        <v>9</v>
      </c>
      <c r="C72" s="7" t="s">
        <v>55</v>
      </c>
      <c r="D72" s="7" t="s">
        <v>6</v>
      </c>
      <c r="E72" s="7" t="s">
        <v>55</v>
      </c>
      <c r="F72" s="7" t="s">
        <v>6</v>
      </c>
      <c r="G72" s="7" t="s">
        <v>55</v>
      </c>
      <c r="H72" s="7" t="s">
        <v>6</v>
      </c>
      <c r="I72" s="7" t="s">
        <v>55</v>
      </c>
      <c r="J72" s="7" t="s">
        <v>6</v>
      </c>
      <c r="K72" s="7" t="s">
        <v>55</v>
      </c>
      <c r="L72" s="7" t="s">
        <v>6</v>
      </c>
      <c r="M72" s="7" t="s">
        <v>55</v>
      </c>
      <c r="N72" s="7" t="s">
        <v>6</v>
      </c>
      <c r="O72" s="7" t="s">
        <v>55</v>
      </c>
      <c r="P72" s="7" t="s">
        <v>6</v>
      </c>
      <c r="Q72" s="7" t="s">
        <v>55</v>
      </c>
      <c r="R72" s="7" t="s">
        <v>6</v>
      </c>
      <c r="S72" s="7" t="s">
        <v>55</v>
      </c>
      <c r="T72" s="7" t="s">
        <v>6</v>
      </c>
      <c r="U72" s="7" t="s">
        <v>55</v>
      </c>
      <c r="V72" s="7" t="s">
        <v>6</v>
      </c>
      <c r="W72" s="7" t="s">
        <v>55</v>
      </c>
      <c r="X72" s="7" t="s">
        <v>6</v>
      </c>
      <c r="Y72" s="7" t="s">
        <v>55</v>
      </c>
      <c r="Z72" s="7" t="s">
        <v>6</v>
      </c>
      <c r="AA72" s="7" t="s">
        <v>55</v>
      </c>
      <c r="AB72" s="7" t="s">
        <v>6</v>
      </c>
      <c r="AC72" s="7" t="s">
        <v>55</v>
      </c>
      <c r="AD72" s="7" t="s">
        <v>6</v>
      </c>
      <c r="AE72" s="7" t="s">
        <v>55</v>
      </c>
      <c r="AF72" s="7" t="s">
        <v>6</v>
      </c>
      <c r="AG72" s="7" t="s">
        <v>55</v>
      </c>
      <c r="AH72" s="7" t="s">
        <v>6</v>
      </c>
      <c r="AI72" s="7" t="s">
        <v>55</v>
      </c>
      <c r="AJ72" s="7" t="s">
        <v>6</v>
      </c>
      <c r="AK72" s="7" t="s">
        <v>55</v>
      </c>
      <c r="AL72" s="7" t="s">
        <v>6</v>
      </c>
      <c r="AM72" s="7" t="s">
        <v>55</v>
      </c>
      <c r="AN72" s="7" t="s">
        <v>6</v>
      </c>
      <c r="AO72" s="7" t="s">
        <v>55</v>
      </c>
      <c r="AP72" s="7" t="s">
        <v>6</v>
      </c>
      <c r="AQ72" s="12">
        <v>256.8</v>
      </c>
      <c r="AR72" s="7" t="s">
        <v>6</v>
      </c>
      <c r="AS72" s="12">
        <v>257.2</v>
      </c>
      <c r="AT72" s="7" t="s">
        <v>6</v>
      </c>
      <c r="AU72" s="12">
        <v>221.2</v>
      </c>
      <c r="AV72" s="7" t="s">
        <v>6</v>
      </c>
      <c r="AW72" s="12">
        <v>164.5</v>
      </c>
      <c r="AX72" s="7" t="s">
        <v>6</v>
      </c>
      <c r="AY72" s="12">
        <v>152.19999999999999</v>
      </c>
      <c r="AZ72" s="7" t="s">
        <v>6</v>
      </c>
      <c r="BA72" s="13">
        <v>234</v>
      </c>
      <c r="BB72" s="7" t="s">
        <v>6</v>
      </c>
      <c r="BC72" s="12">
        <v>267.8</v>
      </c>
      <c r="BD72" s="7" t="s">
        <v>6</v>
      </c>
      <c r="BE72" s="13">
        <v>273</v>
      </c>
      <c r="BF72" s="7" t="s">
        <v>6</v>
      </c>
      <c r="BG72" s="12">
        <v>250.4</v>
      </c>
      <c r="BH72" s="7" t="s">
        <v>6</v>
      </c>
      <c r="BI72" s="13">
        <v>314</v>
      </c>
      <c r="BJ72" s="7" t="s">
        <v>6</v>
      </c>
      <c r="BK72" s="12">
        <v>330.9</v>
      </c>
      <c r="BL72" s="7" t="s">
        <v>6</v>
      </c>
      <c r="BM72" s="12">
        <v>341.1</v>
      </c>
      <c r="BN72" s="7" t="s">
        <v>6</v>
      </c>
      <c r="BO72" s="12">
        <v>415.3</v>
      </c>
      <c r="BP72" s="7" t="s">
        <v>6</v>
      </c>
      <c r="BQ72" s="12">
        <v>370.1</v>
      </c>
      <c r="BR72" s="7" t="s">
        <v>6</v>
      </c>
      <c r="BS72" s="13">
        <v>295</v>
      </c>
      <c r="BT72" s="7" t="s">
        <v>6</v>
      </c>
      <c r="BU72" s="12">
        <v>345.7</v>
      </c>
      <c r="BV72" s="7" t="s">
        <v>6</v>
      </c>
      <c r="BW72" s="12">
        <v>353.1</v>
      </c>
      <c r="BX72" s="7" t="s">
        <v>6</v>
      </c>
      <c r="BY72" s="12">
        <v>396.5</v>
      </c>
      <c r="BZ72" s="7" t="s">
        <v>6</v>
      </c>
      <c r="CA72" s="12">
        <v>318.39999999999998</v>
      </c>
      <c r="CB72" s="7" t="s">
        <v>6</v>
      </c>
      <c r="CC72" s="13">
        <v>390</v>
      </c>
      <c r="CD72" s="7" t="s">
        <v>6</v>
      </c>
      <c r="CE72" s="12">
        <v>440.5</v>
      </c>
      <c r="CF72" s="7" t="s">
        <v>6</v>
      </c>
      <c r="CG72" s="12">
        <v>399.3</v>
      </c>
      <c r="CH72" s="7" t="s">
        <v>6</v>
      </c>
      <c r="CI72" s="13">
        <v>503</v>
      </c>
      <c r="CJ72" s="7" t="s">
        <v>6</v>
      </c>
      <c r="CK72" s="12">
        <v>460.6</v>
      </c>
      <c r="CL72" s="7" t="s">
        <v>6</v>
      </c>
      <c r="CM72" s="13">
        <v>557</v>
      </c>
      <c r="CN72" s="7" t="s">
        <v>6</v>
      </c>
      <c r="CO72" s="12">
        <v>655.29999999999995</v>
      </c>
      <c r="CP72" s="7" t="s">
        <v>6</v>
      </c>
      <c r="CQ72" s="12">
        <v>740.2</v>
      </c>
      <c r="CR72" s="7" t="s">
        <v>6</v>
      </c>
      <c r="CS72" s="7" t="s">
        <v>55</v>
      </c>
      <c r="CT72" s="7" t="s">
        <v>6</v>
      </c>
      <c r="CU72" s="7" t="s">
        <v>55</v>
      </c>
      <c r="CV72" s="7" t="s">
        <v>6</v>
      </c>
    </row>
    <row r="73" spans="1:100" ht="15" x14ac:dyDescent="0.2">
      <c r="A73" s="8" t="s">
        <v>17</v>
      </c>
      <c r="B73" s="8" t="s">
        <v>7</v>
      </c>
      <c r="C73" s="9" t="s">
        <v>55</v>
      </c>
      <c r="D73" s="9" t="s">
        <v>6</v>
      </c>
      <c r="E73" s="9" t="s">
        <v>55</v>
      </c>
      <c r="F73" s="9" t="s">
        <v>6</v>
      </c>
      <c r="G73" s="9" t="s">
        <v>55</v>
      </c>
      <c r="H73" s="9" t="s">
        <v>6</v>
      </c>
      <c r="I73" s="9" t="s">
        <v>55</v>
      </c>
      <c r="J73" s="9" t="s">
        <v>6</v>
      </c>
      <c r="K73" s="9" t="s">
        <v>55</v>
      </c>
      <c r="L73" s="9" t="s">
        <v>6</v>
      </c>
      <c r="M73" s="9" t="s">
        <v>55</v>
      </c>
      <c r="N73" s="9" t="s">
        <v>6</v>
      </c>
      <c r="O73" s="9" t="s">
        <v>55</v>
      </c>
      <c r="P73" s="9" t="s">
        <v>6</v>
      </c>
      <c r="Q73" s="9" t="s">
        <v>55</v>
      </c>
      <c r="R73" s="9" t="s">
        <v>6</v>
      </c>
      <c r="S73" s="9" t="s">
        <v>55</v>
      </c>
      <c r="T73" s="9" t="s">
        <v>6</v>
      </c>
      <c r="U73" s="9" t="s">
        <v>55</v>
      </c>
      <c r="V73" s="9" t="s">
        <v>6</v>
      </c>
      <c r="W73" s="9" t="s">
        <v>55</v>
      </c>
      <c r="X73" s="9" t="s">
        <v>6</v>
      </c>
      <c r="Y73" s="9" t="s">
        <v>55</v>
      </c>
      <c r="Z73" s="9" t="s">
        <v>6</v>
      </c>
      <c r="AA73" s="9" t="s">
        <v>55</v>
      </c>
      <c r="AB73" s="9" t="s">
        <v>6</v>
      </c>
      <c r="AC73" s="9" t="s">
        <v>55</v>
      </c>
      <c r="AD73" s="9" t="s">
        <v>6</v>
      </c>
      <c r="AE73" s="9" t="s">
        <v>55</v>
      </c>
      <c r="AF73" s="9" t="s">
        <v>6</v>
      </c>
      <c r="AG73" s="9" t="s">
        <v>55</v>
      </c>
      <c r="AH73" s="9" t="s">
        <v>6</v>
      </c>
      <c r="AI73" s="9" t="s">
        <v>55</v>
      </c>
      <c r="AJ73" s="9" t="s">
        <v>6</v>
      </c>
      <c r="AK73" s="9" t="s">
        <v>55</v>
      </c>
      <c r="AL73" s="9" t="s">
        <v>6</v>
      </c>
      <c r="AM73" s="9" t="s">
        <v>55</v>
      </c>
      <c r="AN73" s="9" t="s">
        <v>6</v>
      </c>
      <c r="AO73" s="9" t="s">
        <v>55</v>
      </c>
      <c r="AP73" s="9" t="s">
        <v>6</v>
      </c>
      <c r="AQ73" s="11">
        <v>54</v>
      </c>
      <c r="AR73" s="9" t="s">
        <v>6</v>
      </c>
      <c r="AS73" s="10">
        <v>46.9</v>
      </c>
      <c r="AT73" s="9" t="s">
        <v>6</v>
      </c>
      <c r="AU73" s="10">
        <v>53.7</v>
      </c>
      <c r="AV73" s="9" t="s">
        <v>6</v>
      </c>
      <c r="AW73" s="10">
        <v>66.599999999999994</v>
      </c>
      <c r="AX73" s="9" t="s">
        <v>6</v>
      </c>
      <c r="AY73" s="10">
        <v>85.9</v>
      </c>
      <c r="AZ73" s="9" t="s">
        <v>6</v>
      </c>
      <c r="BA73" s="10">
        <v>122.7</v>
      </c>
      <c r="BB73" s="9" t="s">
        <v>6</v>
      </c>
      <c r="BC73" s="11">
        <v>122</v>
      </c>
      <c r="BD73" s="9" t="s">
        <v>6</v>
      </c>
      <c r="BE73" s="10">
        <v>167.1</v>
      </c>
      <c r="BF73" s="9" t="s">
        <v>6</v>
      </c>
      <c r="BG73" s="10">
        <v>150.80000000000001</v>
      </c>
      <c r="BH73" s="9" t="s">
        <v>6</v>
      </c>
      <c r="BI73" s="10">
        <v>164.3</v>
      </c>
      <c r="BJ73" s="9" t="s">
        <v>6</v>
      </c>
      <c r="BK73" s="10">
        <v>168.2</v>
      </c>
      <c r="BL73" s="9" t="s">
        <v>6</v>
      </c>
      <c r="BM73" s="10">
        <v>208.4</v>
      </c>
      <c r="BN73" s="9" t="s">
        <v>6</v>
      </c>
      <c r="BO73" s="10">
        <v>316.5</v>
      </c>
      <c r="BP73" s="9" t="s">
        <v>6</v>
      </c>
      <c r="BQ73" s="10">
        <v>321.10000000000002</v>
      </c>
      <c r="BR73" s="9" t="s">
        <v>6</v>
      </c>
      <c r="BS73" s="10">
        <v>271.60000000000002</v>
      </c>
      <c r="BT73" s="9" t="s">
        <v>6</v>
      </c>
      <c r="BU73" s="10">
        <v>355.2</v>
      </c>
      <c r="BV73" s="9" t="s">
        <v>6</v>
      </c>
      <c r="BW73" s="10">
        <v>335.4</v>
      </c>
      <c r="BX73" s="9" t="s">
        <v>6</v>
      </c>
      <c r="BY73" s="10">
        <v>331.7</v>
      </c>
      <c r="BZ73" s="9" t="s">
        <v>6</v>
      </c>
      <c r="CA73" s="10">
        <v>372.5</v>
      </c>
      <c r="CB73" s="9" t="s">
        <v>6</v>
      </c>
      <c r="CC73" s="10">
        <v>414.4</v>
      </c>
      <c r="CD73" s="9" t="s">
        <v>6</v>
      </c>
      <c r="CE73" s="10">
        <v>387.9</v>
      </c>
      <c r="CF73" s="9" t="s">
        <v>6</v>
      </c>
      <c r="CG73" s="10">
        <v>394.2</v>
      </c>
      <c r="CH73" s="9" t="s">
        <v>6</v>
      </c>
      <c r="CI73" s="10">
        <v>421.4</v>
      </c>
      <c r="CJ73" s="9" t="s">
        <v>6</v>
      </c>
      <c r="CK73" s="10">
        <v>554.6</v>
      </c>
      <c r="CL73" s="9" t="s">
        <v>6</v>
      </c>
      <c r="CM73" s="10">
        <v>546.29999999999995</v>
      </c>
      <c r="CN73" s="9" t="s">
        <v>6</v>
      </c>
      <c r="CO73" s="10">
        <v>490.4</v>
      </c>
      <c r="CP73" s="9" t="s">
        <v>6</v>
      </c>
      <c r="CQ73" s="10">
        <v>576.79999999999995</v>
      </c>
      <c r="CR73" s="9" t="s">
        <v>6</v>
      </c>
      <c r="CS73" s="9" t="s">
        <v>55</v>
      </c>
      <c r="CT73" s="9" t="s">
        <v>6</v>
      </c>
      <c r="CU73" s="9" t="s">
        <v>55</v>
      </c>
      <c r="CV73" s="9" t="s">
        <v>6</v>
      </c>
    </row>
    <row r="74" spans="1:100" ht="15" x14ac:dyDescent="0.2">
      <c r="A74" s="8" t="s">
        <v>16</v>
      </c>
      <c r="B74" s="8" t="s">
        <v>10</v>
      </c>
      <c r="C74" s="7" t="s">
        <v>55</v>
      </c>
      <c r="D74" s="7" t="s">
        <v>6</v>
      </c>
      <c r="E74" s="7" t="s">
        <v>55</v>
      </c>
      <c r="F74" s="7" t="s">
        <v>6</v>
      </c>
      <c r="G74" s="7" t="s">
        <v>55</v>
      </c>
      <c r="H74" s="7" t="s">
        <v>6</v>
      </c>
      <c r="I74" s="7" t="s">
        <v>55</v>
      </c>
      <c r="J74" s="7" t="s">
        <v>6</v>
      </c>
      <c r="K74" s="7" t="s">
        <v>55</v>
      </c>
      <c r="L74" s="7" t="s">
        <v>6</v>
      </c>
      <c r="M74" s="7" t="s">
        <v>55</v>
      </c>
      <c r="N74" s="7" t="s">
        <v>6</v>
      </c>
      <c r="O74" s="7" t="s">
        <v>55</v>
      </c>
      <c r="P74" s="7" t="s">
        <v>6</v>
      </c>
      <c r="Q74" s="7" t="s">
        <v>55</v>
      </c>
      <c r="R74" s="7" t="s">
        <v>6</v>
      </c>
      <c r="S74" s="7" t="s">
        <v>55</v>
      </c>
      <c r="T74" s="7" t="s">
        <v>6</v>
      </c>
      <c r="U74" s="7" t="s">
        <v>55</v>
      </c>
      <c r="V74" s="7" t="s">
        <v>6</v>
      </c>
      <c r="W74" s="7" t="s">
        <v>55</v>
      </c>
      <c r="X74" s="7" t="s">
        <v>6</v>
      </c>
      <c r="Y74" s="7" t="s">
        <v>55</v>
      </c>
      <c r="Z74" s="7" t="s">
        <v>6</v>
      </c>
      <c r="AA74" s="7" t="s">
        <v>55</v>
      </c>
      <c r="AB74" s="7" t="s">
        <v>6</v>
      </c>
      <c r="AC74" s="7" t="s">
        <v>55</v>
      </c>
      <c r="AD74" s="7" t="s">
        <v>6</v>
      </c>
      <c r="AE74" s="7" t="s">
        <v>55</v>
      </c>
      <c r="AF74" s="7" t="s">
        <v>6</v>
      </c>
      <c r="AG74" s="7" t="s">
        <v>55</v>
      </c>
      <c r="AH74" s="7" t="s">
        <v>6</v>
      </c>
      <c r="AI74" s="7" t="s">
        <v>55</v>
      </c>
      <c r="AJ74" s="7" t="s">
        <v>6</v>
      </c>
      <c r="AK74" s="7" t="s">
        <v>55</v>
      </c>
      <c r="AL74" s="7" t="s">
        <v>6</v>
      </c>
      <c r="AM74" s="7" t="s">
        <v>55</v>
      </c>
      <c r="AN74" s="7" t="s">
        <v>6</v>
      </c>
      <c r="AO74" s="7" t="s">
        <v>55</v>
      </c>
      <c r="AP74" s="7" t="s">
        <v>6</v>
      </c>
      <c r="AQ74" s="12">
        <v>4574.8</v>
      </c>
      <c r="AR74" s="7" t="s">
        <v>6</v>
      </c>
      <c r="AS74" s="12">
        <v>5935.4</v>
      </c>
      <c r="AT74" s="7" t="s">
        <v>6</v>
      </c>
      <c r="AU74" s="12">
        <v>7819.7</v>
      </c>
      <c r="AV74" s="7" t="s">
        <v>6</v>
      </c>
      <c r="AW74" s="13">
        <v>8787</v>
      </c>
      <c r="AX74" s="7" t="s">
        <v>6</v>
      </c>
      <c r="AY74" s="12">
        <v>9046.6</v>
      </c>
      <c r="AZ74" s="7" t="s">
        <v>6</v>
      </c>
      <c r="BA74" s="13">
        <v>11086</v>
      </c>
      <c r="BB74" s="7" t="s">
        <v>6</v>
      </c>
      <c r="BC74" s="12">
        <v>12160.9</v>
      </c>
      <c r="BD74" s="7" t="s">
        <v>6</v>
      </c>
      <c r="BE74" s="12">
        <v>13478.3</v>
      </c>
      <c r="BF74" s="7" t="s">
        <v>6</v>
      </c>
      <c r="BG74" s="12">
        <v>14918.8</v>
      </c>
      <c r="BH74" s="7" t="s">
        <v>6</v>
      </c>
      <c r="BI74" s="12">
        <v>16481.3</v>
      </c>
      <c r="BJ74" s="7" t="s">
        <v>6</v>
      </c>
      <c r="BK74" s="12">
        <v>18987.3</v>
      </c>
      <c r="BL74" s="7" t="s">
        <v>6</v>
      </c>
      <c r="BM74" s="12">
        <v>21707.8</v>
      </c>
      <c r="BN74" s="7" t="s">
        <v>6</v>
      </c>
      <c r="BO74" s="12">
        <v>26047.1</v>
      </c>
      <c r="BP74" s="7" t="s">
        <v>6</v>
      </c>
      <c r="BQ74" s="13">
        <v>29313</v>
      </c>
      <c r="BR74" s="7" t="s">
        <v>6</v>
      </c>
      <c r="BS74" s="12">
        <v>24262.6</v>
      </c>
      <c r="BT74" s="7" t="s">
        <v>6</v>
      </c>
      <c r="BU74" s="12">
        <v>25215.9</v>
      </c>
      <c r="BV74" s="7" t="s">
        <v>6</v>
      </c>
      <c r="BW74" s="12">
        <v>28201.9</v>
      </c>
      <c r="BX74" s="7" t="s">
        <v>6</v>
      </c>
      <c r="BY74" s="12">
        <v>30226.9</v>
      </c>
      <c r="BZ74" s="7" t="s">
        <v>6</v>
      </c>
      <c r="CA74" s="13">
        <v>31770</v>
      </c>
      <c r="CB74" s="7" t="s">
        <v>6</v>
      </c>
      <c r="CC74" s="12">
        <v>33080.699999999997</v>
      </c>
      <c r="CD74" s="7" t="s">
        <v>6</v>
      </c>
      <c r="CE74" s="12">
        <v>33627.5</v>
      </c>
      <c r="CF74" s="7" t="s">
        <v>6</v>
      </c>
      <c r="CG74" s="13">
        <v>34997</v>
      </c>
      <c r="CH74" s="7" t="s">
        <v>6</v>
      </c>
      <c r="CI74" s="12">
        <v>37981.9</v>
      </c>
      <c r="CJ74" s="7" t="s">
        <v>6</v>
      </c>
      <c r="CK74" s="12">
        <v>40928.1</v>
      </c>
      <c r="CL74" s="7" t="s">
        <v>6</v>
      </c>
      <c r="CM74" s="12">
        <v>43994.8</v>
      </c>
      <c r="CN74" s="7" t="s">
        <v>6</v>
      </c>
      <c r="CO74" s="12">
        <v>44708.6</v>
      </c>
      <c r="CP74" s="7" t="s">
        <v>6</v>
      </c>
      <c r="CQ74" s="12">
        <v>50526.1</v>
      </c>
      <c r="CR74" s="7" t="s">
        <v>6</v>
      </c>
      <c r="CS74" s="13">
        <v>61303</v>
      </c>
      <c r="CT74" s="7" t="s">
        <v>6</v>
      </c>
      <c r="CU74" s="7" t="s">
        <v>55</v>
      </c>
      <c r="CV74" s="7" t="s">
        <v>6</v>
      </c>
    </row>
    <row r="75" spans="1:100" ht="15" x14ac:dyDescent="0.2">
      <c r="A75" s="8" t="s">
        <v>16</v>
      </c>
      <c r="B75" s="8" t="s">
        <v>9</v>
      </c>
      <c r="C75" s="9" t="s">
        <v>55</v>
      </c>
      <c r="D75" s="9" t="s">
        <v>6</v>
      </c>
      <c r="E75" s="9" t="s">
        <v>55</v>
      </c>
      <c r="F75" s="9" t="s">
        <v>6</v>
      </c>
      <c r="G75" s="9" t="s">
        <v>55</v>
      </c>
      <c r="H75" s="9" t="s">
        <v>6</v>
      </c>
      <c r="I75" s="9" t="s">
        <v>55</v>
      </c>
      <c r="J75" s="9" t="s">
        <v>6</v>
      </c>
      <c r="K75" s="9" t="s">
        <v>55</v>
      </c>
      <c r="L75" s="9" t="s">
        <v>6</v>
      </c>
      <c r="M75" s="9" t="s">
        <v>55</v>
      </c>
      <c r="N75" s="9" t="s">
        <v>6</v>
      </c>
      <c r="O75" s="9" t="s">
        <v>55</v>
      </c>
      <c r="P75" s="9" t="s">
        <v>6</v>
      </c>
      <c r="Q75" s="9" t="s">
        <v>55</v>
      </c>
      <c r="R75" s="9" t="s">
        <v>6</v>
      </c>
      <c r="S75" s="9" t="s">
        <v>55</v>
      </c>
      <c r="T75" s="9" t="s">
        <v>6</v>
      </c>
      <c r="U75" s="9" t="s">
        <v>55</v>
      </c>
      <c r="V75" s="9" t="s">
        <v>6</v>
      </c>
      <c r="W75" s="9" t="s">
        <v>55</v>
      </c>
      <c r="X75" s="9" t="s">
        <v>6</v>
      </c>
      <c r="Y75" s="9" t="s">
        <v>55</v>
      </c>
      <c r="Z75" s="9" t="s">
        <v>6</v>
      </c>
      <c r="AA75" s="9" t="s">
        <v>55</v>
      </c>
      <c r="AB75" s="9" t="s">
        <v>6</v>
      </c>
      <c r="AC75" s="9" t="s">
        <v>55</v>
      </c>
      <c r="AD75" s="9" t="s">
        <v>6</v>
      </c>
      <c r="AE75" s="9" t="s">
        <v>55</v>
      </c>
      <c r="AF75" s="9" t="s">
        <v>6</v>
      </c>
      <c r="AG75" s="9" t="s">
        <v>55</v>
      </c>
      <c r="AH75" s="9" t="s">
        <v>6</v>
      </c>
      <c r="AI75" s="9" t="s">
        <v>55</v>
      </c>
      <c r="AJ75" s="9" t="s">
        <v>6</v>
      </c>
      <c r="AK75" s="9" t="s">
        <v>55</v>
      </c>
      <c r="AL75" s="9" t="s">
        <v>6</v>
      </c>
      <c r="AM75" s="9" t="s">
        <v>55</v>
      </c>
      <c r="AN75" s="9" t="s">
        <v>6</v>
      </c>
      <c r="AO75" s="9" t="s">
        <v>55</v>
      </c>
      <c r="AP75" s="9" t="s">
        <v>6</v>
      </c>
      <c r="AQ75" s="11">
        <v>460</v>
      </c>
      <c r="AR75" s="9" t="s">
        <v>6</v>
      </c>
      <c r="AS75" s="10">
        <v>674.2</v>
      </c>
      <c r="AT75" s="9" t="s">
        <v>6</v>
      </c>
      <c r="AU75" s="10">
        <v>786.2</v>
      </c>
      <c r="AV75" s="9" t="s">
        <v>6</v>
      </c>
      <c r="AW75" s="10">
        <v>710.2</v>
      </c>
      <c r="AX75" s="9" t="s">
        <v>6</v>
      </c>
      <c r="AY75" s="10">
        <v>606.29999999999995</v>
      </c>
      <c r="AZ75" s="9" t="s">
        <v>6</v>
      </c>
      <c r="BA75" s="10">
        <v>624.6</v>
      </c>
      <c r="BB75" s="9" t="s">
        <v>6</v>
      </c>
      <c r="BC75" s="10">
        <v>590.5</v>
      </c>
      <c r="BD75" s="9" t="s">
        <v>6</v>
      </c>
      <c r="BE75" s="11">
        <v>638</v>
      </c>
      <c r="BF75" s="9" t="s">
        <v>6</v>
      </c>
      <c r="BG75" s="10">
        <v>644.20000000000005</v>
      </c>
      <c r="BH75" s="9" t="s">
        <v>6</v>
      </c>
      <c r="BI75" s="10">
        <v>660.9</v>
      </c>
      <c r="BJ75" s="9" t="s">
        <v>6</v>
      </c>
      <c r="BK75" s="10">
        <v>798.5</v>
      </c>
      <c r="BL75" s="9" t="s">
        <v>6</v>
      </c>
      <c r="BM75" s="10">
        <v>808.4</v>
      </c>
      <c r="BN75" s="9" t="s">
        <v>6</v>
      </c>
      <c r="BO75" s="10">
        <v>843.5</v>
      </c>
      <c r="BP75" s="9" t="s">
        <v>6</v>
      </c>
      <c r="BQ75" s="10">
        <v>908.1</v>
      </c>
      <c r="BR75" s="9" t="s">
        <v>6</v>
      </c>
      <c r="BS75" s="10">
        <v>563.29999999999995</v>
      </c>
      <c r="BT75" s="9" t="s">
        <v>6</v>
      </c>
      <c r="BU75" s="10">
        <v>692.7</v>
      </c>
      <c r="BV75" s="9" t="s">
        <v>6</v>
      </c>
      <c r="BW75" s="10">
        <v>911.7</v>
      </c>
      <c r="BX75" s="9" t="s">
        <v>6</v>
      </c>
      <c r="BY75" s="10">
        <v>1172.5999999999999</v>
      </c>
      <c r="BZ75" s="9" t="s">
        <v>6</v>
      </c>
      <c r="CA75" s="10">
        <v>1042.5999999999999</v>
      </c>
      <c r="CB75" s="9" t="s">
        <v>6</v>
      </c>
      <c r="CC75" s="10">
        <v>1018.9</v>
      </c>
      <c r="CD75" s="9" t="s">
        <v>6</v>
      </c>
      <c r="CE75" s="10">
        <v>1106.0999999999999</v>
      </c>
      <c r="CF75" s="9" t="s">
        <v>6</v>
      </c>
      <c r="CG75" s="10">
        <v>998.3</v>
      </c>
      <c r="CH75" s="9" t="s">
        <v>6</v>
      </c>
      <c r="CI75" s="10">
        <v>1238.5999999999999</v>
      </c>
      <c r="CJ75" s="9" t="s">
        <v>6</v>
      </c>
      <c r="CK75" s="10">
        <v>1012.6</v>
      </c>
      <c r="CL75" s="9" t="s">
        <v>6</v>
      </c>
      <c r="CM75" s="11">
        <v>1229</v>
      </c>
      <c r="CN75" s="9" t="s">
        <v>6</v>
      </c>
      <c r="CO75" s="10">
        <v>1491.8</v>
      </c>
      <c r="CP75" s="9" t="s">
        <v>6</v>
      </c>
      <c r="CQ75" s="11">
        <v>1565</v>
      </c>
      <c r="CR75" s="9" t="s">
        <v>6</v>
      </c>
      <c r="CS75" s="9" t="s">
        <v>55</v>
      </c>
      <c r="CT75" s="9" t="s">
        <v>6</v>
      </c>
      <c r="CU75" s="9" t="s">
        <v>55</v>
      </c>
      <c r="CV75" s="9" t="s">
        <v>6</v>
      </c>
    </row>
    <row r="76" spans="1:100" ht="15" x14ac:dyDescent="0.2">
      <c r="A76" s="8" t="s">
        <v>16</v>
      </c>
      <c r="B76" s="8" t="s">
        <v>7</v>
      </c>
      <c r="C76" s="7" t="s">
        <v>55</v>
      </c>
      <c r="D76" s="7" t="s">
        <v>6</v>
      </c>
      <c r="E76" s="7" t="s">
        <v>55</v>
      </c>
      <c r="F76" s="7" t="s">
        <v>6</v>
      </c>
      <c r="G76" s="7" t="s">
        <v>55</v>
      </c>
      <c r="H76" s="7" t="s">
        <v>6</v>
      </c>
      <c r="I76" s="7" t="s">
        <v>55</v>
      </c>
      <c r="J76" s="7" t="s">
        <v>6</v>
      </c>
      <c r="K76" s="7" t="s">
        <v>55</v>
      </c>
      <c r="L76" s="7" t="s">
        <v>6</v>
      </c>
      <c r="M76" s="7" t="s">
        <v>55</v>
      </c>
      <c r="N76" s="7" t="s">
        <v>6</v>
      </c>
      <c r="O76" s="7" t="s">
        <v>55</v>
      </c>
      <c r="P76" s="7" t="s">
        <v>6</v>
      </c>
      <c r="Q76" s="7" t="s">
        <v>55</v>
      </c>
      <c r="R76" s="7" t="s">
        <v>6</v>
      </c>
      <c r="S76" s="7" t="s">
        <v>55</v>
      </c>
      <c r="T76" s="7" t="s">
        <v>6</v>
      </c>
      <c r="U76" s="7" t="s">
        <v>55</v>
      </c>
      <c r="V76" s="7" t="s">
        <v>6</v>
      </c>
      <c r="W76" s="7" t="s">
        <v>55</v>
      </c>
      <c r="X76" s="7" t="s">
        <v>6</v>
      </c>
      <c r="Y76" s="7" t="s">
        <v>55</v>
      </c>
      <c r="Z76" s="7" t="s">
        <v>6</v>
      </c>
      <c r="AA76" s="7" t="s">
        <v>55</v>
      </c>
      <c r="AB76" s="7" t="s">
        <v>6</v>
      </c>
      <c r="AC76" s="7" t="s">
        <v>55</v>
      </c>
      <c r="AD76" s="7" t="s">
        <v>6</v>
      </c>
      <c r="AE76" s="7" t="s">
        <v>55</v>
      </c>
      <c r="AF76" s="7" t="s">
        <v>6</v>
      </c>
      <c r="AG76" s="7" t="s">
        <v>55</v>
      </c>
      <c r="AH76" s="7" t="s">
        <v>6</v>
      </c>
      <c r="AI76" s="7" t="s">
        <v>55</v>
      </c>
      <c r="AJ76" s="7" t="s">
        <v>6</v>
      </c>
      <c r="AK76" s="7" t="s">
        <v>55</v>
      </c>
      <c r="AL76" s="7" t="s">
        <v>6</v>
      </c>
      <c r="AM76" s="7" t="s">
        <v>55</v>
      </c>
      <c r="AN76" s="7" t="s">
        <v>6</v>
      </c>
      <c r="AO76" s="7" t="s">
        <v>55</v>
      </c>
      <c r="AP76" s="7" t="s">
        <v>6</v>
      </c>
      <c r="AQ76" s="12">
        <v>43.5</v>
      </c>
      <c r="AR76" s="7" t="s">
        <v>6</v>
      </c>
      <c r="AS76" s="13">
        <v>45</v>
      </c>
      <c r="AT76" s="7" t="s">
        <v>6</v>
      </c>
      <c r="AU76" s="12">
        <v>50.9</v>
      </c>
      <c r="AV76" s="7" t="s">
        <v>6</v>
      </c>
      <c r="AW76" s="12">
        <v>52.7</v>
      </c>
      <c r="AX76" s="7" t="s">
        <v>6</v>
      </c>
      <c r="AY76" s="12">
        <v>45.4</v>
      </c>
      <c r="AZ76" s="7" t="s">
        <v>6</v>
      </c>
      <c r="BA76" s="12">
        <v>65.099999999999994</v>
      </c>
      <c r="BB76" s="7" t="s">
        <v>6</v>
      </c>
      <c r="BC76" s="12">
        <v>67.5</v>
      </c>
      <c r="BD76" s="7" t="s">
        <v>6</v>
      </c>
      <c r="BE76" s="12">
        <v>74.3</v>
      </c>
      <c r="BF76" s="7" t="s">
        <v>6</v>
      </c>
      <c r="BG76" s="12">
        <v>79.5</v>
      </c>
      <c r="BH76" s="7" t="s">
        <v>6</v>
      </c>
      <c r="BI76" s="12">
        <v>85.9</v>
      </c>
      <c r="BJ76" s="7" t="s">
        <v>6</v>
      </c>
      <c r="BK76" s="12">
        <v>94.6</v>
      </c>
      <c r="BL76" s="7" t="s">
        <v>6</v>
      </c>
      <c r="BM76" s="12">
        <v>104.7</v>
      </c>
      <c r="BN76" s="7" t="s">
        <v>6</v>
      </c>
      <c r="BO76" s="12">
        <v>146.1</v>
      </c>
      <c r="BP76" s="7" t="s">
        <v>6</v>
      </c>
      <c r="BQ76" s="12">
        <v>144.19999999999999</v>
      </c>
      <c r="BR76" s="7" t="s">
        <v>6</v>
      </c>
      <c r="BS76" s="12">
        <v>100.4</v>
      </c>
      <c r="BT76" s="7" t="s">
        <v>6</v>
      </c>
      <c r="BU76" s="12">
        <v>139.69999999999999</v>
      </c>
      <c r="BV76" s="7" t="s">
        <v>6</v>
      </c>
      <c r="BW76" s="12">
        <v>162.80000000000001</v>
      </c>
      <c r="BX76" s="7" t="s">
        <v>6</v>
      </c>
      <c r="BY76" s="12">
        <v>138.9</v>
      </c>
      <c r="BZ76" s="7" t="s">
        <v>6</v>
      </c>
      <c r="CA76" s="12">
        <v>174.5</v>
      </c>
      <c r="CB76" s="7" t="s">
        <v>6</v>
      </c>
      <c r="CC76" s="12">
        <v>201.6</v>
      </c>
      <c r="CD76" s="7" t="s">
        <v>6</v>
      </c>
      <c r="CE76" s="12">
        <v>149.6</v>
      </c>
      <c r="CF76" s="7" t="s">
        <v>6</v>
      </c>
      <c r="CG76" s="12">
        <v>181.7</v>
      </c>
      <c r="CH76" s="7" t="s">
        <v>6</v>
      </c>
      <c r="CI76" s="12">
        <v>211.5</v>
      </c>
      <c r="CJ76" s="7" t="s">
        <v>6</v>
      </c>
      <c r="CK76" s="12">
        <v>268.3</v>
      </c>
      <c r="CL76" s="7" t="s">
        <v>6</v>
      </c>
      <c r="CM76" s="12">
        <v>246.8</v>
      </c>
      <c r="CN76" s="7" t="s">
        <v>6</v>
      </c>
      <c r="CO76" s="12">
        <v>211.7</v>
      </c>
      <c r="CP76" s="7" t="s">
        <v>6</v>
      </c>
      <c r="CQ76" s="12">
        <v>301.7</v>
      </c>
      <c r="CR76" s="7" t="s">
        <v>6</v>
      </c>
      <c r="CS76" s="7" t="s">
        <v>55</v>
      </c>
      <c r="CT76" s="7" t="s">
        <v>6</v>
      </c>
      <c r="CU76" s="7" t="s">
        <v>55</v>
      </c>
      <c r="CV76" s="7" t="s">
        <v>6</v>
      </c>
    </row>
    <row r="77" spans="1:100" ht="15" x14ac:dyDescent="0.2">
      <c r="A77" s="8" t="s">
        <v>34</v>
      </c>
      <c r="B77" s="8" t="s">
        <v>10</v>
      </c>
      <c r="C77" s="9" t="s">
        <v>55</v>
      </c>
      <c r="D77" s="9" t="s">
        <v>6</v>
      </c>
      <c r="E77" s="9" t="s">
        <v>55</v>
      </c>
      <c r="F77" s="9" t="s">
        <v>6</v>
      </c>
      <c r="G77" s="9" t="s">
        <v>55</v>
      </c>
      <c r="H77" s="9" t="s">
        <v>6</v>
      </c>
      <c r="I77" s="9" t="s">
        <v>55</v>
      </c>
      <c r="J77" s="9" t="s">
        <v>6</v>
      </c>
      <c r="K77" s="9" t="s">
        <v>55</v>
      </c>
      <c r="L77" s="9" t="s">
        <v>6</v>
      </c>
      <c r="M77" s="9" t="s">
        <v>55</v>
      </c>
      <c r="N77" s="9" t="s">
        <v>6</v>
      </c>
      <c r="O77" s="9" t="s">
        <v>55</v>
      </c>
      <c r="P77" s="9" t="s">
        <v>6</v>
      </c>
      <c r="Q77" s="9" t="s">
        <v>55</v>
      </c>
      <c r="R77" s="9" t="s">
        <v>6</v>
      </c>
      <c r="S77" s="9" t="s">
        <v>55</v>
      </c>
      <c r="T77" s="9" t="s">
        <v>6</v>
      </c>
      <c r="U77" s="9" t="s">
        <v>55</v>
      </c>
      <c r="V77" s="9" t="s">
        <v>6</v>
      </c>
      <c r="W77" s="9" t="s">
        <v>55</v>
      </c>
      <c r="X77" s="9" t="s">
        <v>6</v>
      </c>
      <c r="Y77" s="9" t="s">
        <v>55</v>
      </c>
      <c r="Z77" s="9" t="s">
        <v>6</v>
      </c>
      <c r="AA77" s="9" t="s">
        <v>55</v>
      </c>
      <c r="AB77" s="9" t="s">
        <v>6</v>
      </c>
      <c r="AC77" s="9" t="s">
        <v>55</v>
      </c>
      <c r="AD77" s="9" t="s">
        <v>6</v>
      </c>
      <c r="AE77" s="9" t="s">
        <v>55</v>
      </c>
      <c r="AF77" s="9" t="s">
        <v>6</v>
      </c>
      <c r="AG77" s="9" t="s">
        <v>55</v>
      </c>
      <c r="AH77" s="9" t="s">
        <v>6</v>
      </c>
      <c r="AI77" s="9" t="s">
        <v>55</v>
      </c>
      <c r="AJ77" s="9" t="s">
        <v>6</v>
      </c>
      <c r="AK77" s="9" t="s">
        <v>55</v>
      </c>
      <c r="AL77" s="9" t="s">
        <v>6</v>
      </c>
      <c r="AM77" s="9" t="s">
        <v>55</v>
      </c>
      <c r="AN77" s="9" t="s">
        <v>6</v>
      </c>
      <c r="AO77" s="9" t="s">
        <v>55</v>
      </c>
      <c r="AP77" s="9" t="s">
        <v>6</v>
      </c>
      <c r="AQ77" s="10">
        <v>14358.7</v>
      </c>
      <c r="AR77" s="9" t="s">
        <v>6</v>
      </c>
      <c r="AS77" s="10">
        <v>14854.4</v>
      </c>
      <c r="AT77" s="9" t="s">
        <v>6</v>
      </c>
      <c r="AU77" s="10">
        <v>15518.3</v>
      </c>
      <c r="AV77" s="9" t="s">
        <v>6</v>
      </c>
      <c r="AW77" s="11">
        <v>16117</v>
      </c>
      <c r="AX77" s="9" t="s">
        <v>6</v>
      </c>
      <c r="AY77" s="10">
        <v>18373.900000000001</v>
      </c>
      <c r="AZ77" s="9" t="s">
        <v>6</v>
      </c>
      <c r="BA77" s="10">
        <v>20502.099999999999</v>
      </c>
      <c r="BB77" s="9" t="s">
        <v>6</v>
      </c>
      <c r="BC77" s="10">
        <v>21424.2</v>
      </c>
      <c r="BD77" s="9" t="s">
        <v>6</v>
      </c>
      <c r="BE77" s="10">
        <v>22423.9</v>
      </c>
      <c r="BF77" s="9" t="s">
        <v>6</v>
      </c>
      <c r="BG77" s="10">
        <v>23474.6</v>
      </c>
      <c r="BH77" s="9" t="s">
        <v>6</v>
      </c>
      <c r="BI77" s="10">
        <v>25053.3</v>
      </c>
      <c r="BJ77" s="9" t="s">
        <v>6</v>
      </c>
      <c r="BK77" s="11">
        <v>26894</v>
      </c>
      <c r="BL77" s="9" t="s">
        <v>6</v>
      </c>
      <c r="BM77" s="10">
        <v>30683.9</v>
      </c>
      <c r="BN77" s="9" t="s">
        <v>6</v>
      </c>
      <c r="BO77" s="10">
        <v>33658.400000000001</v>
      </c>
      <c r="BP77" s="9" t="s">
        <v>6</v>
      </c>
      <c r="BQ77" s="10">
        <v>35998.300000000003</v>
      </c>
      <c r="BR77" s="9" t="s">
        <v>6</v>
      </c>
      <c r="BS77" s="10">
        <v>35116.9</v>
      </c>
      <c r="BT77" s="9" t="s">
        <v>6</v>
      </c>
      <c r="BU77" s="10">
        <v>38235.9</v>
      </c>
      <c r="BV77" s="9" t="s">
        <v>6</v>
      </c>
      <c r="BW77" s="10">
        <v>39801.1</v>
      </c>
      <c r="BX77" s="9" t="s">
        <v>6</v>
      </c>
      <c r="BY77" s="10">
        <v>41682.699999999997</v>
      </c>
      <c r="BZ77" s="9" t="s">
        <v>6</v>
      </c>
      <c r="CA77" s="10">
        <v>44019.4</v>
      </c>
      <c r="CB77" s="9" t="s">
        <v>6</v>
      </c>
      <c r="CC77" s="11">
        <v>46255</v>
      </c>
      <c r="CD77" s="9" t="s">
        <v>6</v>
      </c>
      <c r="CE77" s="10">
        <v>49537.3</v>
      </c>
      <c r="CF77" s="9" t="s">
        <v>6</v>
      </c>
      <c r="CG77" s="10">
        <v>51386.2</v>
      </c>
      <c r="CH77" s="9" t="s">
        <v>6</v>
      </c>
      <c r="CI77" s="10">
        <v>53011.5</v>
      </c>
      <c r="CJ77" s="9" t="s">
        <v>6</v>
      </c>
      <c r="CK77" s="10">
        <v>54631.8</v>
      </c>
      <c r="CL77" s="9" t="s">
        <v>6</v>
      </c>
      <c r="CM77" s="11">
        <v>56771</v>
      </c>
      <c r="CN77" s="9" t="s">
        <v>6</v>
      </c>
      <c r="CO77" s="10">
        <v>58889.4</v>
      </c>
      <c r="CP77" s="9" t="s">
        <v>6</v>
      </c>
      <c r="CQ77" s="10">
        <v>65870.399999999994</v>
      </c>
      <c r="CR77" s="9" t="s">
        <v>6</v>
      </c>
      <c r="CS77" s="11">
        <v>70568</v>
      </c>
      <c r="CT77" s="9" t="s">
        <v>6</v>
      </c>
      <c r="CU77" s="9" t="s">
        <v>55</v>
      </c>
      <c r="CV77" s="9" t="s">
        <v>6</v>
      </c>
    </row>
    <row r="78" spans="1:100" ht="15" x14ac:dyDescent="0.2">
      <c r="A78" s="8" t="s">
        <v>34</v>
      </c>
      <c r="B78" s="8" t="s">
        <v>9</v>
      </c>
      <c r="C78" s="7" t="s">
        <v>55</v>
      </c>
      <c r="D78" s="7" t="s">
        <v>6</v>
      </c>
      <c r="E78" s="7" t="s">
        <v>55</v>
      </c>
      <c r="F78" s="7" t="s">
        <v>6</v>
      </c>
      <c r="G78" s="7" t="s">
        <v>55</v>
      </c>
      <c r="H78" s="7" t="s">
        <v>6</v>
      </c>
      <c r="I78" s="7" t="s">
        <v>55</v>
      </c>
      <c r="J78" s="7" t="s">
        <v>6</v>
      </c>
      <c r="K78" s="7" t="s">
        <v>55</v>
      </c>
      <c r="L78" s="7" t="s">
        <v>6</v>
      </c>
      <c r="M78" s="7" t="s">
        <v>55</v>
      </c>
      <c r="N78" s="7" t="s">
        <v>6</v>
      </c>
      <c r="O78" s="7" t="s">
        <v>55</v>
      </c>
      <c r="P78" s="7" t="s">
        <v>6</v>
      </c>
      <c r="Q78" s="7" t="s">
        <v>55</v>
      </c>
      <c r="R78" s="7" t="s">
        <v>6</v>
      </c>
      <c r="S78" s="7" t="s">
        <v>55</v>
      </c>
      <c r="T78" s="7" t="s">
        <v>6</v>
      </c>
      <c r="U78" s="7" t="s">
        <v>55</v>
      </c>
      <c r="V78" s="7" t="s">
        <v>6</v>
      </c>
      <c r="W78" s="7" t="s">
        <v>55</v>
      </c>
      <c r="X78" s="7" t="s">
        <v>6</v>
      </c>
      <c r="Y78" s="7" t="s">
        <v>55</v>
      </c>
      <c r="Z78" s="7" t="s">
        <v>6</v>
      </c>
      <c r="AA78" s="7" t="s">
        <v>55</v>
      </c>
      <c r="AB78" s="7" t="s">
        <v>6</v>
      </c>
      <c r="AC78" s="7" t="s">
        <v>55</v>
      </c>
      <c r="AD78" s="7" t="s">
        <v>6</v>
      </c>
      <c r="AE78" s="7" t="s">
        <v>55</v>
      </c>
      <c r="AF78" s="7" t="s">
        <v>6</v>
      </c>
      <c r="AG78" s="7" t="s">
        <v>55</v>
      </c>
      <c r="AH78" s="7" t="s">
        <v>6</v>
      </c>
      <c r="AI78" s="7" t="s">
        <v>55</v>
      </c>
      <c r="AJ78" s="7" t="s">
        <v>6</v>
      </c>
      <c r="AK78" s="7" t="s">
        <v>55</v>
      </c>
      <c r="AL78" s="7" t="s">
        <v>6</v>
      </c>
      <c r="AM78" s="7" t="s">
        <v>55</v>
      </c>
      <c r="AN78" s="7" t="s">
        <v>6</v>
      </c>
      <c r="AO78" s="7" t="s">
        <v>55</v>
      </c>
      <c r="AP78" s="7" t="s">
        <v>6</v>
      </c>
      <c r="AQ78" s="12">
        <v>136.4</v>
      </c>
      <c r="AR78" s="7" t="s">
        <v>6</v>
      </c>
      <c r="AS78" s="12">
        <v>123.7</v>
      </c>
      <c r="AT78" s="7" t="s">
        <v>6</v>
      </c>
      <c r="AU78" s="13">
        <v>111</v>
      </c>
      <c r="AV78" s="7" t="s">
        <v>6</v>
      </c>
      <c r="AW78" s="12">
        <v>125.3</v>
      </c>
      <c r="AX78" s="7" t="s">
        <v>6</v>
      </c>
      <c r="AY78" s="12">
        <v>133.19999999999999</v>
      </c>
      <c r="AZ78" s="7" t="s">
        <v>6</v>
      </c>
      <c r="BA78" s="12">
        <v>126.5</v>
      </c>
      <c r="BB78" s="7" t="s">
        <v>6</v>
      </c>
      <c r="BC78" s="12">
        <v>127.6</v>
      </c>
      <c r="BD78" s="7" t="s">
        <v>6</v>
      </c>
      <c r="BE78" s="12">
        <v>166.8</v>
      </c>
      <c r="BF78" s="7" t="s">
        <v>6</v>
      </c>
      <c r="BG78" s="12">
        <v>116.6</v>
      </c>
      <c r="BH78" s="7" t="s">
        <v>6</v>
      </c>
      <c r="BI78" s="12">
        <v>146.30000000000001</v>
      </c>
      <c r="BJ78" s="7" t="s">
        <v>6</v>
      </c>
      <c r="BK78" s="12">
        <v>103.2</v>
      </c>
      <c r="BL78" s="7" t="s">
        <v>6</v>
      </c>
      <c r="BM78" s="12">
        <v>101.7</v>
      </c>
      <c r="BN78" s="7" t="s">
        <v>6</v>
      </c>
      <c r="BO78" s="12">
        <v>126.8</v>
      </c>
      <c r="BP78" s="7" t="s">
        <v>6</v>
      </c>
      <c r="BQ78" s="12">
        <v>114.1</v>
      </c>
      <c r="BR78" s="7" t="s">
        <v>6</v>
      </c>
      <c r="BS78" s="12">
        <v>86.9</v>
      </c>
      <c r="BT78" s="7" t="s">
        <v>6</v>
      </c>
      <c r="BU78" s="12">
        <v>102.8</v>
      </c>
      <c r="BV78" s="7" t="s">
        <v>6</v>
      </c>
      <c r="BW78" s="12">
        <v>96.4</v>
      </c>
      <c r="BX78" s="7" t="s">
        <v>6</v>
      </c>
      <c r="BY78" s="13">
        <v>119</v>
      </c>
      <c r="BZ78" s="7" t="s">
        <v>6</v>
      </c>
      <c r="CA78" s="12">
        <v>114.7</v>
      </c>
      <c r="CB78" s="7" t="s">
        <v>6</v>
      </c>
      <c r="CC78" s="12">
        <v>136.6</v>
      </c>
      <c r="CD78" s="7" t="s">
        <v>6</v>
      </c>
      <c r="CE78" s="12">
        <v>108.9</v>
      </c>
      <c r="CF78" s="7" t="s">
        <v>6</v>
      </c>
      <c r="CG78" s="12">
        <v>108.6</v>
      </c>
      <c r="CH78" s="7" t="s">
        <v>6</v>
      </c>
      <c r="CI78" s="12">
        <v>124.6</v>
      </c>
      <c r="CJ78" s="7" t="s">
        <v>6</v>
      </c>
      <c r="CK78" s="12">
        <v>128.69999999999999</v>
      </c>
      <c r="CL78" s="7" t="s">
        <v>6</v>
      </c>
      <c r="CM78" s="12">
        <v>127.7</v>
      </c>
      <c r="CN78" s="7" t="s">
        <v>6</v>
      </c>
      <c r="CO78" s="12">
        <v>129.1</v>
      </c>
      <c r="CP78" s="7" t="s">
        <v>6</v>
      </c>
      <c r="CQ78" s="12">
        <v>138.1</v>
      </c>
      <c r="CR78" s="7" t="s">
        <v>6</v>
      </c>
      <c r="CS78" s="12">
        <v>185.5</v>
      </c>
      <c r="CT78" s="7" t="s">
        <v>6</v>
      </c>
      <c r="CU78" s="7" t="s">
        <v>55</v>
      </c>
      <c r="CV78" s="7" t="s">
        <v>6</v>
      </c>
    </row>
    <row r="79" spans="1:100" ht="15" x14ac:dyDescent="0.2">
      <c r="A79" s="8" t="s">
        <v>34</v>
      </c>
      <c r="B79" s="8" t="s">
        <v>7</v>
      </c>
      <c r="C79" s="9" t="s">
        <v>55</v>
      </c>
      <c r="D79" s="9" t="s">
        <v>6</v>
      </c>
      <c r="E79" s="9" t="s">
        <v>55</v>
      </c>
      <c r="F79" s="9" t="s">
        <v>6</v>
      </c>
      <c r="G79" s="9" t="s">
        <v>55</v>
      </c>
      <c r="H79" s="9" t="s">
        <v>6</v>
      </c>
      <c r="I79" s="9" t="s">
        <v>55</v>
      </c>
      <c r="J79" s="9" t="s">
        <v>6</v>
      </c>
      <c r="K79" s="9" t="s">
        <v>55</v>
      </c>
      <c r="L79" s="9" t="s">
        <v>6</v>
      </c>
      <c r="M79" s="9" t="s">
        <v>55</v>
      </c>
      <c r="N79" s="9" t="s">
        <v>6</v>
      </c>
      <c r="O79" s="9" t="s">
        <v>55</v>
      </c>
      <c r="P79" s="9" t="s">
        <v>6</v>
      </c>
      <c r="Q79" s="9" t="s">
        <v>55</v>
      </c>
      <c r="R79" s="9" t="s">
        <v>6</v>
      </c>
      <c r="S79" s="9" t="s">
        <v>55</v>
      </c>
      <c r="T79" s="9" t="s">
        <v>6</v>
      </c>
      <c r="U79" s="9" t="s">
        <v>55</v>
      </c>
      <c r="V79" s="9" t="s">
        <v>6</v>
      </c>
      <c r="W79" s="9" t="s">
        <v>55</v>
      </c>
      <c r="X79" s="9" t="s">
        <v>6</v>
      </c>
      <c r="Y79" s="9" t="s">
        <v>55</v>
      </c>
      <c r="Z79" s="9" t="s">
        <v>6</v>
      </c>
      <c r="AA79" s="9" t="s">
        <v>55</v>
      </c>
      <c r="AB79" s="9" t="s">
        <v>6</v>
      </c>
      <c r="AC79" s="9" t="s">
        <v>55</v>
      </c>
      <c r="AD79" s="9" t="s">
        <v>6</v>
      </c>
      <c r="AE79" s="9" t="s">
        <v>55</v>
      </c>
      <c r="AF79" s="9" t="s">
        <v>6</v>
      </c>
      <c r="AG79" s="9" t="s">
        <v>55</v>
      </c>
      <c r="AH79" s="9" t="s">
        <v>6</v>
      </c>
      <c r="AI79" s="9" t="s">
        <v>55</v>
      </c>
      <c r="AJ79" s="9" t="s">
        <v>6</v>
      </c>
      <c r="AK79" s="9" t="s">
        <v>55</v>
      </c>
      <c r="AL79" s="9" t="s">
        <v>6</v>
      </c>
      <c r="AM79" s="9" t="s">
        <v>55</v>
      </c>
      <c r="AN79" s="9" t="s">
        <v>6</v>
      </c>
      <c r="AO79" s="9" t="s">
        <v>55</v>
      </c>
      <c r="AP79" s="9" t="s">
        <v>6</v>
      </c>
      <c r="AQ79" s="10">
        <v>12.6</v>
      </c>
      <c r="AR79" s="9" t="s">
        <v>6</v>
      </c>
      <c r="AS79" s="10">
        <v>10.4</v>
      </c>
      <c r="AT79" s="9" t="s">
        <v>6</v>
      </c>
      <c r="AU79" s="10">
        <v>11.9</v>
      </c>
      <c r="AV79" s="9" t="s">
        <v>6</v>
      </c>
      <c r="AW79" s="10">
        <v>14.6</v>
      </c>
      <c r="AX79" s="9" t="s">
        <v>6</v>
      </c>
      <c r="AY79" s="10">
        <v>13.4</v>
      </c>
      <c r="AZ79" s="9" t="s">
        <v>6</v>
      </c>
      <c r="BA79" s="10">
        <v>10.7</v>
      </c>
      <c r="BB79" s="9" t="s">
        <v>6</v>
      </c>
      <c r="BC79" s="10">
        <v>6.2</v>
      </c>
      <c r="BD79" s="9" t="s">
        <v>6</v>
      </c>
      <c r="BE79" s="10">
        <v>5.9</v>
      </c>
      <c r="BF79" s="9" t="s">
        <v>6</v>
      </c>
      <c r="BG79" s="10">
        <v>5.0999999999999996</v>
      </c>
      <c r="BH79" s="9" t="s">
        <v>6</v>
      </c>
      <c r="BI79" s="10">
        <v>4.5999999999999996</v>
      </c>
      <c r="BJ79" s="9" t="s">
        <v>6</v>
      </c>
      <c r="BK79" s="10">
        <v>4.8</v>
      </c>
      <c r="BL79" s="9" t="s">
        <v>6</v>
      </c>
      <c r="BM79" s="10">
        <v>4.8</v>
      </c>
      <c r="BN79" s="9" t="s">
        <v>6</v>
      </c>
      <c r="BO79" s="11">
        <v>10</v>
      </c>
      <c r="BP79" s="9" t="s">
        <v>6</v>
      </c>
      <c r="BQ79" s="11">
        <v>9</v>
      </c>
      <c r="BR79" s="9" t="s">
        <v>6</v>
      </c>
      <c r="BS79" s="10">
        <v>4.2</v>
      </c>
      <c r="BT79" s="9" t="s">
        <v>6</v>
      </c>
      <c r="BU79" s="11">
        <v>11</v>
      </c>
      <c r="BV79" s="9" t="s">
        <v>6</v>
      </c>
      <c r="BW79" s="10">
        <v>14.9</v>
      </c>
      <c r="BX79" s="9" t="s">
        <v>6</v>
      </c>
      <c r="BY79" s="11">
        <v>15</v>
      </c>
      <c r="BZ79" s="9" t="s">
        <v>6</v>
      </c>
      <c r="CA79" s="10">
        <v>13.9</v>
      </c>
      <c r="CB79" s="9" t="s">
        <v>6</v>
      </c>
      <c r="CC79" s="10">
        <v>13.3</v>
      </c>
      <c r="CD79" s="9" t="s">
        <v>6</v>
      </c>
      <c r="CE79" s="10">
        <v>12.2</v>
      </c>
      <c r="CF79" s="9" t="s">
        <v>6</v>
      </c>
      <c r="CG79" s="10">
        <v>11.8</v>
      </c>
      <c r="CH79" s="9" t="s">
        <v>6</v>
      </c>
      <c r="CI79" s="10">
        <v>11.9</v>
      </c>
      <c r="CJ79" s="9" t="s">
        <v>6</v>
      </c>
      <c r="CK79" s="10">
        <v>12.3</v>
      </c>
      <c r="CL79" s="9" t="s">
        <v>6</v>
      </c>
      <c r="CM79" s="10">
        <v>6.8</v>
      </c>
      <c r="CN79" s="9" t="s">
        <v>6</v>
      </c>
      <c r="CO79" s="10">
        <v>-0.6</v>
      </c>
      <c r="CP79" s="9" t="s">
        <v>6</v>
      </c>
      <c r="CQ79" s="10">
        <v>-0.2</v>
      </c>
      <c r="CR79" s="9" t="s">
        <v>6</v>
      </c>
      <c r="CS79" s="10">
        <v>1.6</v>
      </c>
      <c r="CT79" s="9" t="s">
        <v>6</v>
      </c>
      <c r="CU79" s="9" t="s">
        <v>55</v>
      </c>
      <c r="CV79" s="9" t="s">
        <v>6</v>
      </c>
    </row>
    <row r="80" spans="1:100" ht="15" x14ac:dyDescent="0.2">
      <c r="A80" s="8" t="s">
        <v>15</v>
      </c>
      <c r="B80" s="8" t="s">
        <v>10</v>
      </c>
      <c r="C80" s="7" t="s">
        <v>55</v>
      </c>
      <c r="D80" s="7" t="s">
        <v>6</v>
      </c>
      <c r="E80" s="7" t="s">
        <v>55</v>
      </c>
      <c r="F80" s="7" t="s">
        <v>6</v>
      </c>
      <c r="G80" s="7" t="s">
        <v>55</v>
      </c>
      <c r="H80" s="7" t="s">
        <v>6</v>
      </c>
      <c r="I80" s="7" t="s">
        <v>55</v>
      </c>
      <c r="J80" s="7" t="s">
        <v>6</v>
      </c>
      <c r="K80" s="7" t="s">
        <v>55</v>
      </c>
      <c r="L80" s="7" t="s">
        <v>6</v>
      </c>
      <c r="M80" s="7" t="s">
        <v>55</v>
      </c>
      <c r="N80" s="7" t="s">
        <v>6</v>
      </c>
      <c r="O80" s="7" t="s">
        <v>55</v>
      </c>
      <c r="P80" s="7" t="s">
        <v>6</v>
      </c>
      <c r="Q80" s="7" t="s">
        <v>55</v>
      </c>
      <c r="R80" s="7" t="s">
        <v>6</v>
      </c>
      <c r="S80" s="7" t="s">
        <v>55</v>
      </c>
      <c r="T80" s="7" t="s">
        <v>6</v>
      </c>
      <c r="U80" s="7" t="s">
        <v>55</v>
      </c>
      <c r="V80" s="7" t="s">
        <v>6</v>
      </c>
      <c r="W80" s="7" t="s">
        <v>55</v>
      </c>
      <c r="X80" s="7" t="s">
        <v>6</v>
      </c>
      <c r="Y80" s="7" t="s">
        <v>55</v>
      </c>
      <c r="Z80" s="7" t="s">
        <v>6</v>
      </c>
      <c r="AA80" s="7" t="s">
        <v>55</v>
      </c>
      <c r="AB80" s="7" t="s">
        <v>6</v>
      </c>
      <c r="AC80" s="7" t="s">
        <v>55</v>
      </c>
      <c r="AD80" s="7" t="s">
        <v>6</v>
      </c>
      <c r="AE80" s="7" t="s">
        <v>55</v>
      </c>
      <c r="AF80" s="7" t="s">
        <v>6</v>
      </c>
      <c r="AG80" s="7" t="s">
        <v>55</v>
      </c>
      <c r="AH80" s="7" t="s">
        <v>6</v>
      </c>
      <c r="AI80" s="7" t="s">
        <v>55</v>
      </c>
      <c r="AJ80" s="7" t="s">
        <v>6</v>
      </c>
      <c r="AK80" s="7" t="s">
        <v>55</v>
      </c>
      <c r="AL80" s="7" t="s">
        <v>6</v>
      </c>
      <c r="AM80" s="7" t="s">
        <v>55</v>
      </c>
      <c r="AN80" s="7" t="s">
        <v>6</v>
      </c>
      <c r="AO80" s="7" t="s">
        <v>55</v>
      </c>
      <c r="AP80" s="7" t="s">
        <v>6</v>
      </c>
      <c r="AQ80" s="12">
        <v>30037.8</v>
      </c>
      <c r="AR80" s="7" t="s">
        <v>6</v>
      </c>
      <c r="AS80" s="12">
        <v>31359.599999999999</v>
      </c>
      <c r="AT80" s="7" t="s">
        <v>6</v>
      </c>
      <c r="AU80" s="12">
        <v>36049.4</v>
      </c>
      <c r="AV80" s="7" t="s">
        <v>6</v>
      </c>
      <c r="AW80" s="13">
        <v>37451</v>
      </c>
      <c r="AX80" s="7" t="s">
        <v>6</v>
      </c>
      <c r="AY80" s="12">
        <v>39499.800000000003</v>
      </c>
      <c r="AZ80" s="7" t="s">
        <v>6</v>
      </c>
      <c r="BA80" s="13">
        <v>43677</v>
      </c>
      <c r="BB80" s="7" t="s">
        <v>6</v>
      </c>
      <c r="BC80" s="12">
        <v>51864.3</v>
      </c>
      <c r="BD80" s="7" t="s">
        <v>6</v>
      </c>
      <c r="BE80" s="12">
        <v>62292.1</v>
      </c>
      <c r="BF80" s="7" t="s">
        <v>6</v>
      </c>
      <c r="BG80" s="12">
        <v>64830.6</v>
      </c>
      <c r="BH80" s="7" t="s">
        <v>6</v>
      </c>
      <c r="BI80" s="12">
        <v>71808.100000000006</v>
      </c>
      <c r="BJ80" s="7" t="s">
        <v>6</v>
      </c>
      <c r="BK80" s="12">
        <v>78505.5</v>
      </c>
      <c r="BL80" s="7" t="s">
        <v>6</v>
      </c>
      <c r="BM80" s="13">
        <v>80000</v>
      </c>
      <c r="BN80" s="7" t="s">
        <v>6</v>
      </c>
      <c r="BO80" s="12">
        <v>88093.7</v>
      </c>
      <c r="BP80" s="7" t="s">
        <v>6</v>
      </c>
      <c r="BQ80" s="13">
        <v>92824</v>
      </c>
      <c r="BR80" s="7" t="s">
        <v>6</v>
      </c>
      <c r="BS80" s="12">
        <v>80434.3</v>
      </c>
      <c r="BT80" s="7" t="s">
        <v>6</v>
      </c>
      <c r="BU80" s="12">
        <v>84698.6</v>
      </c>
      <c r="BV80" s="7" t="s">
        <v>6</v>
      </c>
      <c r="BW80" s="12">
        <v>86928.3</v>
      </c>
      <c r="BX80" s="7" t="s">
        <v>6</v>
      </c>
      <c r="BY80" s="12">
        <v>84388.6</v>
      </c>
      <c r="BZ80" s="7" t="s">
        <v>6</v>
      </c>
      <c r="CA80" s="12">
        <v>86341.3</v>
      </c>
      <c r="CB80" s="7" t="s">
        <v>6</v>
      </c>
      <c r="CC80" s="12">
        <v>89788.800000000003</v>
      </c>
      <c r="CD80" s="7" t="s">
        <v>6</v>
      </c>
      <c r="CE80" s="12">
        <v>95031.5</v>
      </c>
      <c r="CF80" s="7" t="s">
        <v>6</v>
      </c>
      <c r="CG80" s="12">
        <v>98620.5</v>
      </c>
      <c r="CH80" s="7" t="s">
        <v>6</v>
      </c>
      <c r="CI80" s="12">
        <v>107729.9</v>
      </c>
      <c r="CJ80" s="7" t="s">
        <v>6</v>
      </c>
      <c r="CK80" s="12">
        <v>114905.3</v>
      </c>
      <c r="CL80" s="7" t="s">
        <v>6</v>
      </c>
      <c r="CM80" s="12">
        <v>123784.4</v>
      </c>
      <c r="CN80" s="7" t="s">
        <v>6</v>
      </c>
      <c r="CO80" s="12">
        <v>116402.6</v>
      </c>
      <c r="CP80" s="7" t="s">
        <v>6</v>
      </c>
      <c r="CQ80" s="12">
        <v>130304.8</v>
      </c>
      <c r="CR80" s="7" t="s">
        <v>6</v>
      </c>
      <c r="CS80" s="12">
        <v>143253.70000000001</v>
      </c>
      <c r="CT80" s="7" t="s">
        <v>6</v>
      </c>
      <c r="CU80" s="7" t="s">
        <v>55</v>
      </c>
      <c r="CV80" s="7" t="s">
        <v>6</v>
      </c>
    </row>
    <row r="81" spans="1:100" ht="15" x14ac:dyDescent="0.2">
      <c r="A81" s="8" t="s">
        <v>15</v>
      </c>
      <c r="B81" s="8" t="s">
        <v>9</v>
      </c>
      <c r="C81" s="9" t="s">
        <v>55</v>
      </c>
      <c r="D81" s="9" t="s">
        <v>6</v>
      </c>
      <c r="E81" s="9" t="s">
        <v>55</v>
      </c>
      <c r="F81" s="9" t="s">
        <v>6</v>
      </c>
      <c r="G81" s="9" t="s">
        <v>55</v>
      </c>
      <c r="H81" s="9" t="s">
        <v>6</v>
      </c>
      <c r="I81" s="9" t="s">
        <v>55</v>
      </c>
      <c r="J81" s="9" t="s">
        <v>6</v>
      </c>
      <c r="K81" s="9" t="s">
        <v>55</v>
      </c>
      <c r="L81" s="9" t="s">
        <v>6</v>
      </c>
      <c r="M81" s="9" t="s">
        <v>55</v>
      </c>
      <c r="N81" s="9" t="s">
        <v>6</v>
      </c>
      <c r="O81" s="9" t="s">
        <v>55</v>
      </c>
      <c r="P81" s="9" t="s">
        <v>6</v>
      </c>
      <c r="Q81" s="9" t="s">
        <v>55</v>
      </c>
      <c r="R81" s="9" t="s">
        <v>6</v>
      </c>
      <c r="S81" s="9" t="s">
        <v>55</v>
      </c>
      <c r="T81" s="9" t="s">
        <v>6</v>
      </c>
      <c r="U81" s="9" t="s">
        <v>55</v>
      </c>
      <c r="V81" s="9" t="s">
        <v>6</v>
      </c>
      <c r="W81" s="9" t="s">
        <v>55</v>
      </c>
      <c r="X81" s="9" t="s">
        <v>6</v>
      </c>
      <c r="Y81" s="9" t="s">
        <v>55</v>
      </c>
      <c r="Z81" s="9" t="s">
        <v>6</v>
      </c>
      <c r="AA81" s="9" t="s">
        <v>55</v>
      </c>
      <c r="AB81" s="9" t="s">
        <v>6</v>
      </c>
      <c r="AC81" s="9" t="s">
        <v>55</v>
      </c>
      <c r="AD81" s="9" t="s">
        <v>6</v>
      </c>
      <c r="AE81" s="9" t="s">
        <v>55</v>
      </c>
      <c r="AF81" s="9" t="s">
        <v>6</v>
      </c>
      <c r="AG81" s="9" t="s">
        <v>55</v>
      </c>
      <c r="AH81" s="9" t="s">
        <v>6</v>
      </c>
      <c r="AI81" s="9" t="s">
        <v>55</v>
      </c>
      <c r="AJ81" s="9" t="s">
        <v>6</v>
      </c>
      <c r="AK81" s="9" t="s">
        <v>55</v>
      </c>
      <c r="AL81" s="9" t="s">
        <v>6</v>
      </c>
      <c r="AM81" s="9" t="s">
        <v>55</v>
      </c>
      <c r="AN81" s="9" t="s">
        <v>6</v>
      </c>
      <c r="AO81" s="9" t="s">
        <v>55</v>
      </c>
      <c r="AP81" s="9" t="s">
        <v>6</v>
      </c>
      <c r="AQ81" s="10">
        <v>2427.6999999999998</v>
      </c>
      <c r="AR81" s="9" t="s">
        <v>6</v>
      </c>
      <c r="AS81" s="11">
        <v>2554</v>
      </c>
      <c r="AT81" s="9" t="s">
        <v>6</v>
      </c>
      <c r="AU81" s="10">
        <v>2513.8000000000002</v>
      </c>
      <c r="AV81" s="9" t="s">
        <v>6</v>
      </c>
      <c r="AW81" s="10">
        <v>2473.9</v>
      </c>
      <c r="AX81" s="9" t="s">
        <v>6</v>
      </c>
      <c r="AY81" s="10">
        <v>2301.9</v>
      </c>
      <c r="AZ81" s="9" t="s">
        <v>6</v>
      </c>
      <c r="BA81" s="10">
        <v>2378.6999999999998</v>
      </c>
      <c r="BB81" s="9" t="s">
        <v>6</v>
      </c>
      <c r="BC81" s="10">
        <v>2774.6</v>
      </c>
      <c r="BD81" s="9" t="s">
        <v>6</v>
      </c>
      <c r="BE81" s="10">
        <v>2860.1</v>
      </c>
      <c r="BF81" s="9" t="s">
        <v>6</v>
      </c>
      <c r="BG81" s="10">
        <v>2763.2</v>
      </c>
      <c r="BH81" s="9" t="s">
        <v>6</v>
      </c>
      <c r="BI81" s="10">
        <v>3461.3</v>
      </c>
      <c r="BJ81" s="9" t="s">
        <v>6</v>
      </c>
      <c r="BK81" s="10">
        <v>3220.1</v>
      </c>
      <c r="BL81" s="9" t="s">
        <v>6</v>
      </c>
      <c r="BM81" s="10">
        <v>3099.1</v>
      </c>
      <c r="BN81" s="9" t="s">
        <v>6</v>
      </c>
      <c r="BO81" s="10">
        <v>3378.5</v>
      </c>
      <c r="BP81" s="9" t="s">
        <v>6</v>
      </c>
      <c r="BQ81" s="10">
        <v>3531.7</v>
      </c>
      <c r="BR81" s="9" t="s">
        <v>6</v>
      </c>
      <c r="BS81" s="10">
        <v>2713.4</v>
      </c>
      <c r="BT81" s="9" t="s">
        <v>6</v>
      </c>
      <c r="BU81" s="10">
        <v>2830.5</v>
      </c>
      <c r="BV81" s="9" t="s">
        <v>6</v>
      </c>
      <c r="BW81" s="10">
        <v>3858.2</v>
      </c>
      <c r="BX81" s="9" t="s">
        <v>6</v>
      </c>
      <c r="BY81" s="10">
        <v>3664.1</v>
      </c>
      <c r="BZ81" s="9" t="s">
        <v>6</v>
      </c>
      <c r="CA81" s="11">
        <v>3778</v>
      </c>
      <c r="CB81" s="9" t="s">
        <v>6</v>
      </c>
      <c r="CC81" s="10">
        <v>3962.4</v>
      </c>
      <c r="CD81" s="9" t="s">
        <v>6</v>
      </c>
      <c r="CE81" s="10">
        <v>4035.2</v>
      </c>
      <c r="CF81" s="9" t="s">
        <v>6</v>
      </c>
      <c r="CG81" s="10">
        <v>4272.3999999999996</v>
      </c>
      <c r="CH81" s="9" t="s">
        <v>6</v>
      </c>
      <c r="CI81" s="10">
        <v>4505.6000000000004</v>
      </c>
      <c r="CJ81" s="9" t="s">
        <v>6</v>
      </c>
      <c r="CK81" s="11">
        <v>4462</v>
      </c>
      <c r="CL81" s="9" t="s">
        <v>6</v>
      </c>
      <c r="CM81" s="10">
        <v>4591.7</v>
      </c>
      <c r="CN81" s="9" t="s">
        <v>6</v>
      </c>
      <c r="CO81" s="10">
        <v>4418.7</v>
      </c>
      <c r="CP81" s="9" t="s">
        <v>6</v>
      </c>
      <c r="CQ81" s="10">
        <v>5022.8</v>
      </c>
      <c r="CR81" s="9" t="s">
        <v>6</v>
      </c>
      <c r="CS81" s="10">
        <v>4889.2</v>
      </c>
      <c r="CT81" s="9" t="s">
        <v>6</v>
      </c>
      <c r="CU81" s="9" t="s">
        <v>55</v>
      </c>
      <c r="CV81" s="9" t="s">
        <v>6</v>
      </c>
    </row>
    <row r="82" spans="1:100" ht="15" x14ac:dyDescent="0.2">
      <c r="A82" s="8" t="s">
        <v>15</v>
      </c>
      <c r="B82" s="8" t="s">
        <v>7</v>
      </c>
      <c r="C82" s="7" t="s">
        <v>55</v>
      </c>
      <c r="D82" s="7" t="s">
        <v>6</v>
      </c>
      <c r="E82" s="7" t="s">
        <v>55</v>
      </c>
      <c r="F82" s="7" t="s">
        <v>6</v>
      </c>
      <c r="G82" s="7" t="s">
        <v>55</v>
      </c>
      <c r="H82" s="7" t="s">
        <v>6</v>
      </c>
      <c r="I82" s="7" t="s">
        <v>55</v>
      </c>
      <c r="J82" s="7" t="s">
        <v>6</v>
      </c>
      <c r="K82" s="7" t="s">
        <v>55</v>
      </c>
      <c r="L82" s="7" t="s">
        <v>6</v>
      </c>
      <c r="M82" s="7" t="s">
        <v>55</v>
      </c>
      <c r="N82" s="7" t="s">
        <v>6</v>
      </c>
      <c r="O82" s="7" t="s">
        <v>55</v>
      </c>
      <c r="P82" s="7" t="s">
        <v>6</v>
      </c>
      <c r="Q82" s="7" t="s">
        <v>55</v>
      </c>
      <c r="R82" s="7" t="s">
        <v>6</v>
      </c>
      <c r="S82" s="7" t="s">
        <v>55</v>
      </c>
      <c r="T82" s="7" t="s">
        <v>6</v>
      </c>
      <c r="U82" s="7" t="s">
        <v>55</v>
      </c>
      <c r="V82" s="7" t="s">
        <v>6</v>
      </c>
      <c r="W82" s="7" t="s">
        <v>55</v>
      </c>
      <c r="X82" s="7" t="s">
        <v>6</v>
      </c>
      <c r="Y82" s="7" t="s">
        <v>55</v>
      </c>
      <c r="Z82" s="7" t="s">
        <v>6</v>
      </c>
      <c r="AA82" s="7" t="s">
        <v>55</v>
      </c>
      <c r="AB82" s="7" t="s">
        <v>6</v>
      </c>
      <c r="AC82" s="7" t="s">
        <v>55</v>
      </c>
      <c r="AD82" s="7" t="s">
        <v>6</v>
      </c>
      <c r="AE82" s="7" t="s">
        <v>55</v>
      </c>
      <c r="AF82" s="7" t="s">
        <v>6</v>
      </c>
      <c r="AG82" s="7" t="s">
        <v>55</v>
      </c>
      <c r="AH82" s="7" t="s">
        <v>6</v>
      </c>
      <c r="AI82" s="7" t="s">
        <v>55</v>
      </c>
      <c r="AJ82" s="7" t="s">
        <v>6</v>
      </c>
      <c r="AK82" s="7" t="s">
        <v>55</v>
      </c>
      <c r="AL82" s="7" t="s">
        <v>6</v>
      </c>
      <c r="AM82" s="7" t="s">
        <v>55</v>
      </c>
      <c r="AN82" s="7" t="s">
        <v>6</v>
      </c>
      <c r="AO82" s="7" t="s">
        <v>55</v>
      </c>
      <c r="AP82" s="7" t="s">
        <v>6</v>
      </c>
      <c r="AQ82" s="12">
        <v>112.9</v>
      </c>
      <c r="AR82" s="7" t="s">
        <v>6</v>
      </c>
      <c r="AS82" s="12">
        <v>108.9</v>
      </c>
      <c r="AT82" s="7" t="s">
        <v>6</v>
      </c>
      <c r="AU82" s="12">
        <v>116.2</v>
      </c>
      <c r="AV82" s="7" t="s">
        <v>6</v>
      </c>
      <c r="AW82" s="12">
        <v>137.5</v>
      </c>
      <c r="AX82" s="7" t="s">
        <v>6</v>
      </c>
      <c r="AY82" s="12">
        <v>134.1</v>
      </c>
      <c r="AZ82" s="7" t="s">
        <v>6</v>
      </c>
      <c r="BA82" s="12">
        <v>142.6</v>
      </c>
      <c r="BB82" s="7" t="s">
        <v>6</v>
      </c>
      <c r="BC82" s="12">
        <v>163.6</v>
      </c>
      <c r="BD82" s="7" t="s">
        <v>6</v>
      </c>
      <c r="BE82" s="12">
        <v>183.5</v>
      </c>
      <c r="BF82" s="7" t="s">
        <v>6</v>
      </c>
      <c r="BG82" s="12">
        <v>167.8</v>
      </c>
      <c r="BH82" s="7" t="s">
        <v>6</v>
      </c>
      <c r="BI82" s="12">
        <v>175.6</v>
      </c>
      <c r="BJ82" s="7" t="s">
        <v>6</v>
      </c>
      <c r="BK82" s="12">
        <v>160.5</v>
      </c>
      <c r="BL82" s="7" t="s">
        <v>6</v>
      </c>
      <c r="BM82" s="13">
        <v>146</v>
      </c>
      <c r="BN82" s="7" t="s">
        <v>6</v>
      </c>
      <c r="BO82" s="12">
        <v>178.3</v>
      </c>
      <c r="BP82" s="7" t="s">
        <v>6</v>
      </c>
      <c r="BQ82" s="12">
        <v>194.4</v>
      </c>
      <c r="BR82" s="7" t="s">
        <v>6</v>
      </c>
      <c r="BS82" s="12">
        <v>164.7</v>
      </c>
      <c r="BT82" s="7" t="s">
        <v>6</v>
      </c>
      <c r="BU82" s="12">
        <v>181.6</v>
      </c>
      <c r="BV82" s="7" t="s">
        <v>6</v>
      </c>
      <c r="BW82" s="12">
        <v>209.6</v>
      </c>
      <c r="BX82" s="7" t="s">
        <v>6</v>
      </c>
      <c r="BY82" s="12">
        <v>224.3</v>
      </c>
      <c r="BZ82" s="7" t="s">
        <v>6</v>
      </c>
      <c r="CA82" s="12">
        <v>211.7</v>
      </c>
      <c r="CB82" s="7" t="s">
        <v>6</v>
      </c>
      <c r="CC82" s="13">
        <v>205</v>
      </c>
      <c r="CD82" s="7" t="s">
        <v>6</v>
      </c>
      <c r="CE82" s="12">
        <v>223.8</v>
      </c>
      <c r="CF82" s="7" t="s">
        <v>6</v>
      </c>
      <c r="CG82" s="12">
        <v>235.4</v>
      </c>
      <c r="CH82" s="7" t="s">
        <v>6</v>
      </c>
      <c r="CI82" s="12">
        <v>248.1</v>
      </c>
      <c r="CJ82" s="7" t="s">
        <v>6</v>
      </c>
      <c r="CK82" s="12">
        <v>264.5</v>
      </c>
      <c r="CL82" s="7" t="s">
        <v>6</v>
      </c>
      <c r="CM82" s="12">
        <v>275.10000000000002</v>
      </c>
      <c r="CN82" s="7" t="s">
        <v>6</v>
      </c>
      <c r="CO82" s="12">
        <v>238.5</v>
      </c>
      <c r="CP82" s="7" t="s">
        <v>6</v>
      </c>
      <c r="CQ82" s="12">
        <v>280.3</v>
      </c>
      <c r="CR82" s="7" t="s">
        <v>6</v>
      </c>
      <c r="CS82" s="12">
        <v>326.2</v>
      </c>
      <c r="CT82" s="7" t="s">
        <v>6</v>
      </c>
      <c r="CU82" s="7" t="s">
        <v>55</v>
      </c>
      <c r="CV82" s="7" t="s">
        <v>6</v>
      </c>
    </row>
    <row r="83" spans="1:100" ht="15" x14ac:dyDescent="0.2">
      <c r="A83" s="8" t="s">
        <v>14</v>
      </c>
      <c r="B83" s="8" t="s">
        <v>10</v>
      </c>
      <c r="C83" s="9" t="s">
        <v>55</v>
      </c>
      <c r="D83" s="9" t="s">
        <v>6</v>
      </c>
      <c r="E83" s="9" t="s">
        <v>55</v>
      </c>
      <c r="F83" s="9" t="s">
        <v>6</v>
      </c>
      <c r="G83" s="9" t="s">
        <v>55</v>
      </c>
      <c r="H83" s="9" t="s">
        <v>6</v>
      </c>
      <c r="I83" s="9" t="s">
        <v>55</v>
      </c>
      <c r="J83" s="9" t="s">
        <v>6</v>
      </c>
      <c r="K83" s="9" t="s">
        <v>55</v>
      </c>
      <c r="L83" s="9" t="s">
        <v>6</v>
      </c>
      <c r="M83" s="9" t="s">
        <v>55</v>
      </c>
      <c r="N83" s="9" t="s">
        <v>6</v>
      </c>
      <c r="O83" s="9" t="s">
        <v>55</v>
      </c>
      <c r="P83" s="9" t="s">
        <v>6</v>
      </c>
      <c r="Q83" s="9" t="s">
        <v>55</v>
      </c>
      <c r="R83" s="9" t="s">
        <v>6</v>
      </c>
      <c r="S83" s="9" t="s">
        <v>55</v>
      </c>
      <c r="T83" s="9" t="s">
        <v>6</v>
      </c>
      <c r="U83" s="9" t="s">
        <v>55</v>
      </c>
      <c r="V83" s="9" t="s">
        <v>6</v>
      </c>
      <c r="W83" s="9" t="s">
        <v>55</v>
      </c>
      <c r="X83" s="9" t="s">
        <v>6</v>
      </c>
      <c r="Y83" s="9" t="s">
        <v>55</v>
      </c>
      <c r="Z83" s="9" t="s">
        <v>6</v>
      </c>
      <c r="AA83" s="9" t="s">
        <v>55</v>
      </c>
      <c r="AB83" s="9" t="s">
        <v>6</v>
      </c>
      <c r="AC83" s="9" t="s">
        <v>55</v>
      </c>
      <c r="AD83" s="9" t="s">
        <v>6</v>
      </c>
      <c r="AE83" s="9" t="s">
        <v>55</v>
      </c>
      <c r="AF83" s="9" t="s">
        <v>6</v>
      </c>
      <c r="AG83" s="9" t="s">
        <v>55</v>
      </c>
      <c r="AH83" s="9" t="s">
        <v>6</v>
      </c>
      <c r="AI83" s="9" t="s">
        <v>55</v>
      </c>
      <c r="AJ83" s="9" t="s">
        <v>6</v>
      </c>
      <c r="AK83" s="9" t="s">
        <v>55</v>
      </c>
      <c r="AL83" s="9" t="s">
        <v>6</v>
      </c>
      <c r="AM83" s="9" t="s">
        <v>55</v>
      </c>
      <c r="AN83" s="9" t="s">
        <v>6</v>
      </c>
      <c r="AO83" s="9" t="s">
        <v>55</v>
      </c>
      <c r="AP83" s="9" t="s">
        <v>6</v>
      </c>
      <c r="AQ83" s="11">
        <v>2535</v>
      </c>
      <c r="AR83" s="9" t="s">
        <v>6</v>
      </c>
      <c r="AS83" s="10">
        <v>2721.4</v>
      </c>
      <c r="AT83" s="9" t="s">
        <v>6</v>
      </c>
      <c r="AU83" s="11">
        <v>3003</v>
      </c>
      <c r="AV83" s="9" t="s">
        <v>6</v>
      </c>
      <c r="AW83" s="10">
        <v>3252.5</v>
      </c>
      <c r="AX83" s="9" t="s">
        <v>6</v>
      </c>
      <c r="AY83" s="10">
        <v>3454.2</v>
      </c>
      <c r="AZ83" s="9" t="s">
        <v>6</v>
      </c>
      <c r="BA83" s="10">
        <v>3933.6</v>
      </c>
      <c r="BB83" s="9" t="s">
        <v>6</v>
      </c>
      <c r="BC83" s="10">
        <v>4050.4</v>
      </c>
      <c r="BD83" s="9" t="s">
        <v>6</v>
      </c>
      <c r="BE83" s="10">
        <v>4196.6000000000004</v>
      </c>
      <c r="BF83" s="9" t="s">
        <v>6</v>
      </c>
      <c r="BG83" s="10">
        <v>4283.1000000000004</v>
      </c>
      <c r="BH83" s="9" t="s">
        <v>6</v>
      </c>
      <c r="BI83" s="10">
        <v>4302.1000000000004</v>
      </c>
      <c r="BJ83" s="9" t="s">
        <v>6</v>
      </c>
      <c r="BK83" s="10">
        <v>4475.3</v>
      </c>
      <c r="BL83" s="9" t="s">
        <v>6</v>
      </c>
      <c r="BM83" s="10">
        <v>4698.3999999999996</v>
      </c>
      <c r="BN83" s="9" t="s">
        <v>6</v>
      </c>
      <c r="BO83" s="10">
        <v>5052.1000000000004</v>
      </c>
      <c r="BP83" s="9" t="s">
        <v>6</v>
      </c>
      <c r="BQ83" s="10">
        <v>5461.8</v>
      </c>
      <c r="BR83" s="9" t="s">
        <v>6</v>
      </c>
      <c r="BS83" s="10">
        <v>5477.9</v>
      </c>
      <c r="BT83" s="9" t="s">
        <v>6</v>
      </c>
      <c r="BU83" s="11">
        <v>6007</v>
      </c>
      <c r="BV83" s="9" t="s">
        <v>6</v>
      </c>
      <c r="BW83" s="10">
        <v>6042.9</v>
      </c>
      <c r="BX83" s="9" t="s">
        <v>6</v>
      </c>
      <c r="BY83" s="10">
        <v>6477.6</v>
      </c>
      <c r="BZ83" s="9" t="s">
        <v>6</v>
      </c>
      <c r="CA83" s="10">
        <v>7019.2</v>
      </c>
      <c r="CB83" s="9" t="s">
        <v>6</v>
      </c>
      <c r="CC83" s="10">
        <v>7716.2</v>
      </c>
      <c r="CD83" s="9" t="s">
        <v>6</v>
      </c>
      <c r="CE83" s="10">
        <v>8888.7999999999993</v>
      </c>
      <c r="CF83" s="9" t="s">
        <v>6</v>
      </c>
      <c r="CG83" s="10">
        <v>9355.7000000000007</v>
      </c>
      <c r="CH83" s="9" t="s">
        <v>6</v>
      </c>
      <c r="CI83" s="11">
        <v>10629</v>
      </c>
      <c r="CJ83" s="9" t="s">
        <v>6</v>
      </c>
      <c r="CK83" s="11">
        <v>11575</v>
      </c>
      <c r="CL83" s="9" t="s">
        <v>6</v>
      </c>
      <c r="CM83" s="10">
        <v>12802.9</v>
      </c>
      <c r="CN83" s="9" t="s">
        <v>6</v>
      </c>
      <c r="CO83" s="10">
        <v>12141.2</v>
      </c>
      <c r="CP83" s="9" t="s">
        <v>6</v>
      </c>
      <c r="CQ83" s="10">
        <v>13998.4</v>
      </c>
      <c r="CR83" s="9" t="s">
        <v>6</v>
      </c>
      <c r="CS83" s="10">
        <v>16124.6</v>
      </c>
      <c r="CT83" s="9" t="s">
        <v>6</v>
      </c>
      <c r="CU83" s="10">
        <v>17966.099999999999</v>
      </c>
      <c r="CV83" s="9" t="s">
        <v>6</v>
      </c>
    </row>
    <row r="84" spans="1:100" ht="15" x14ac:dyDescent="0.2">
      <c r="A84" s="8" t="s">
        <v>14</v>
      </c>
      <c r="B84" s="8" t="s">
        <v>9</v>
      </c>
      <c r="C84" s="7" t="s">
        <v>55</v>
      </c>
      <c r="D84" s="7" t="s">
        <v>6</v>
      </c>
      <c r="E84" s="7" t="s">
        <v>55</v>
      </c>
      <c r="F84" s="7" t="s">
        <v>6</v>
      </c>
      <c r="G84" s="7" t="s">
        <v>55</v>
      </c>
      <c r="H84" s="7" t="s">
        <v>6</v>
      </c>
      <c r="I84" s="7" t="s">
        <v>55</v>
      </c>
      <c r="J84" s="7" t="s">
        <v>6</v>
      </c>
      <c r="K84" s="7" t="s">
        <v>55</v>
      </c>
      <c r="L84" s="7" t="s">
        <v>6</v>
      </c>
      <c r="M84" s="7" t="s">
        <v>55</v>
      </c>
      <c r="N84" s="7" t="s">
        <v>6</v>
      </c>
      <c r="O84" s="7" t="s">
        <v>55</v>
      </c>
      <c r="P84" s="7" t="s">
        <v>6</v>
      </c>
      <c r="Q84" s="7" t="s">
        <v>55</v>
      </c>
      <c r="R84" s="7" t="s">
        <v>6</v>
      </c>
      <c r="S84" s="7" t="s">
        <v>55</v>
      </c>
      <c r="T84" s="7" t="s">
        <v>6</v>
      </c>
      <c r="U84" s="7" t="s">
        <v>55</v>
      </c>
      <c r="V84" s="7" t="s">
        <v>6</v>
      </c>
      <c r="W84" s="7" t="s">
        <v>55</v>
      </c>
      <c r="X84" s="7" t="s">
        <v>6</v>
      </c>
      <c r="Y84" s="7" t="s">
        <v>55</v>
      </c>
      <c r="Z84" s="7" t="s">
        <v>6</v>
      </c>
      <c r="AA84" s="7" t="s">
        <v>55</v>
      </c>
      <c r="AB84" s="7" t="s">
        <v>6</v>
      </c>
      <c r="AC84" s="7" t="s">
        <v>55</v>
      </c>
      <c r="AD84" s="7" t="s">
        <v>6</v>
      </c>
      <c r="AE84" s="7" t="s">
        <v>55</v>
      </c>
      <c r="AF84" s="7" t="s">
        <v>6</v>
      </c>
      <c r="AG84" s="7" t="s">
        <v>55</v>
      </c>
      <c r="AH84" s="7" t="s">
        <v>6</v>
      </c>
      <c r="AI84" s="7" t="s">
        <v>55</v>
      </c>
      <c r="AJ84" s="7" t="s">
        <v>6</v>
      </c>
      <c r="AK84" s="7" t="s">
        <v>55</v>
      </c>
      <c r="AL84" s="7" t="s">
        <v>6</v>
      </c>
      <c r="AM84" s="7" t="s">
        <v>55</v>
      </c>
      <c r="AN84" s="7" t="s">
        <v>6</v>
      </c>
      <c r="AO84" s="7" t="s">
        <v>55</v>
      </c>
      <c r="AP84" s="7" t="s">
        <v>6</v>
      </c>
      <c r="AQ84" s="12">
        <v>59.1</v>
      </c>
      <c r="AR84" s="7" t="s">
        <v>6</v>
      </c>
      <c r="AS84" s="12">
        <v>60.8</v>
      </c>
      <c r="AT84" s="7" t="s">
        <v>6</v>
      </c>
      <c r="AU84" s="12">
        <v>66.400000000000006</v>
      </c>
      <c r="AV84" s="7" t="s">
        <v>6</v>
      </c>
      <c r="AW84" s="12">
        <v>75.7</v>
      </c>
      <c r="AX84" s="7" t="s">
        <v>6</v>
      </c>
      <c r="AY84" s="12">
        <v>74.400000000000006</v>
      </c>
      <c r="AZ84" s="7" t="s">
        <v>6</v>
      </c>
      <c r="BA84" s="12">
        <v>72.099999999999994</v>
      </c>
      <c r="BB84" s="7" t="s">
        <v>6</v>
      </c>
      <c r="BC84" s="12">
        <v>80.3</v>
      </c>
      <c r="BD84" s="7" t="s">
        <v>6</v>
      </c>
      <c r="BE84" s="12">
        <v>78.7</v>
      </c>
      <c r="BF84" s="7" t="s">
        <v>6</v>
      </c>
      <c r="BG84" s="12">
        <v>70.2</v>
      </c>
      <c r="BH84" s="7" t="s">
        <v>6</v>
      </c>
      <c r="BI84" s="12">
        <v>67.400000000000006</v>
      </c>
      <c r="BJ84" s="7" t="s">
        <v>6</v>
      </c>
      <c r="BK84" s="12">
        <v>65.2</v>
      </c>
      <c r="BL84" s="7" t="s">
        <v>6</v>
      </c>
      <c r="BM84" s="12">
        <v>63.5</v>
      </c>
      <c r="BN84" s="7" t="s">
        <v>6</v>
      </c>
      <c r="BO84" s="12">
        <v>58.6</v>
      </c>
      <c r="BP84" s="7" t="s">
        <v>6</v>
      </c>
      <c r="BQ84" s="12">
        <v>59.4</v>
      </c>
      <c r="BR84" s="7" t="s">
        <v>6</v>
      </c>
      <c r="BS84" s="12">
        <v>64.900000000000006</v>
      </c>
      <c r="BT84" s="7" t="s">
        <v>6</v>
      </c>
      <c r="BU84" s="12">
        <v>67.2</v>
      </c>
      <c r="BV84" s="7" t="s">
        <v>6</v>
      </c>
      <c r="BW84" s="12">
        <v>61.8</v>
      </c>
      <c r="BX84" s="7" t="s">
        <v>6</v>
      </c>
      <c r="BY84" s="12">
        <v>57.6</v>
      </c>
      <c r="BZ84" s="7" t="s">
        <v>6</v>
      </c>
      <c r="CA84" s="12">
        <v>60.8</v>
      </c>
      <c r="CB84" s="7" t="s">
        <v>6</v>
      </c>
      <c r="CC84" s="12">
        <v>60.8</v>
      </c>
      <c r="CD84" s="7" t="s">
        <v>6</v>
      </c>
      <c r="CE84" s="12">
        <v>65.7</v>
      </c>
      <c r="CF84" s="7" t="s">
        <v>6</v>
      </c>
      <c r="CG84" s="12">
        <v>63.9</v>
      </c>
      <c r="CH84" s="7" t="s">
        <v>6</v>
      </c>
      <c r="CI84" s="12">
        <v>64.599999999999994</v>
      </c>
      <c r="CJ84" s="7" t="s">
        <v>6</v>
      </c>
      <c r="CK84" s="12">
        <v>60.8</v>
      </c>
      <c r="CL84" s="7" t="s">
        <v>6</v>
      </c>
      <c r="CM84" s="12">
        <v>62.8</v>
      </c>
      <c r="CN84" s="7" t="s">
        <v>6</v>
      </c>
      <c r="CO84" s="12">
        <v>54.8</v>
      </c>
      <c r="CP84" s="7" t="s">
        <v>6</v>
      </c>
      <c r="CQ84" s="12">
        <v>51.3</v>
      </c>
      <c r="CR84" s="7" t="s">
        <v>6</v>
      </c>
      <c r="CS84" s="12">
        <v>53.1</v>
      </c>
      <c r="CT84" s="7" t="s">
        <v>6</v>
      </c>
      <c r="CU84" s="12">
        <v>54.9</v>
      </c>
      <c r="CV84" s="7" t="s">
        <v>6</v>
      </c>
    </row>
    <row r="85" spans="1:100" ht="15" x14ac:dyDescent="0.2">
      <c r="A85" s="8" t="s">
        <v>14</v>
      </c>
      <c r="B85" s="8" t="s">
        <v>7</v>
      </c>
      <c r="C85" s="9" t="s">
        <v>55</v>
      </c>
      <c r="D85" s="9" t="s">
        <v>6</v>
      </c>
      <c r="E85" s="9" t="s">
        <v>55</v>
      </c>
      <c r="F85" s="9" t="s">
        <v>6</v>
      </c>
      <c r="G85" s="9" t="s">
        <v>55</v>
      </c>
      <c r="H85" s="9" t="s">
        <v>6</v>
      </c>
      <c r="I85" s="9" t="s">
        <v>55</v>
      </c>
      <c r="J85" s="9" t="s">
        <v>6</v>
      </c>
      <c r="K85" s="9" t="s">
        <v>55</v>
      </c>
      <c r="L85" s="9" t="s">
        <v>6</v>
      </c>
      <c r="M85" s="9" t="s">
        <v>55</v>
      </c>
      <c r="N85" s="9" t="s">
        <v>6</v>
      </c>
      <c r="O85" s="9" t="s">
        <v>55</v>
      </c>
      <c r="P85" s="9" t="s">
        <v>6</v>
      </c>
      <c r="Q85" s="9" t="s">
        <v>55</v>
      </c>
      <c r="R85" s="9" t="s">
        <v>6</v>
      </c>
      <c r="S85" s="9" t="s">
        <v>55</v>
      </c>
      <c r="T85" s="9" t="s">
        <v>6</v>
      </c>
      <c r="U85" s="9" t="s">
        <v>55</v>
      </c>
      <c r="V85" s="9" t="s">
        <v>6</v>
      </c>
      <c r="W85" s="9" t="s">
        <v>55</v>
      </c>
      <c r="X85" s="9" t="s">
        <v>6</v>
      </c>
      <c r="Y85" s="9" t="s">
        <v>55</v>
      </c>
      <c r="Z85" s="9" t="s">
        <v>6</v>
      </c>
      <c r="AA85" s="9" t="s">
        <v>55</v>
      </c>
      <c r="AB85" s="9" t="s">
        <v>6</v>
      </c>
      <c r="AC85" s="9" t="s">
        <v>55</v>
      </c>
      <c r="AD85" s="9" t="s">
        <v>6</v>
      </c>
      <c r="AE85" s="9" t="s">
        <v>55</v>
      </c>
      <c r="AF85" s="9" t="s">
        <v>6</v>
      </c>
      <c r="AG85" s="9" t="s">
        <v>55</v>
      </c>
      <c r="AH85" s="9" t="s">
        <v>6</v>
      </c>
      <c r="AI85" s="9" t="s">
        <v>55</v>
      </c>
      <c r="AJ85" s="9" t="s">
        <v>6</v>
      </c>
      <c r="AK85" s="9" t="s">
        <v>55</v>
      </c>
      <c r="AL85" s="9" t="s">
        <v>6</v>
      </c>
      <c r="AM85" s="9" t="s">
        <v>55</v>
      </c>
      <c r="AN85" s="9" t="s">
        <v>6</v>
      </c>
      <c r="AO85" s="9" t="s">
        <v>55</v>
      </c>
      <c r="AP85" s="9" t="s">
        <v>6</v>
      </c>
      <c r="AQ85" s="11">
        <v>0</v>
      </c>
      <c r="AR85" s="9" t="s">
        <v>6</v>
      </c>
      <c r="AS85" s="11">
        <v>0</v>
      </c>
      <c r="AT85" s="9" t="s">
        <v>6</v>
      </c>
      <c r="AU85" s="11">
        <v>0</v>
      </c>
      <c r="AV85" s="9" t="s">
        <v>6</v>
      </c>
      <c r="AW85" s="11">
        <v>0</v>
      </c>
      <c r="AX85" s="9" t="s">
        <v>6</v>
      </c>
      <c r="AY85" s="11">
        <v>0</v>
      </c>
      <c r="AZ85" s="9" t="s">
        <v>6</v>
      </c>
      <c r="BA85" s="11">
        <v>0</v>
      </c>
      <c r="BB85" s="9" t="s">
        <v>6</v>
      </c>
      <c r="BC85" s="11">
        <v>0</v>
      </c>
      <c r="BD85" s="9" t="s">
        <v>6</v>
      </c>
      <c r="BE85" s="11">
        <v>0</v>
      </c>
      <c r="BF85" s="9" t="s">
        <v>6</v>
      </c>
      <c r="BG85" s="11">
        <v>0</v>
      </c>
      <c r="BH85" s="9" t="s">
        <v>6</v>
      </c>
      <c r="BI85" s="11">
        <v>0</v>
      </c>
      <c r="BJ85" s="9" t="s">
        <v>6</v>
      </c>
      <c r="BK85" s="11">
        <v>0</v>
      </c>
      <c r="BL85" s="9" t="s">
        <v>6</v>
      </c>
      <c r="BM85" s="11">
        <v>0</v>
      </c>
      <c r="BN85" s="9" t="s">
        <v>6</v>
      </c>
      <c r="BO85" s="11">
        <v>0</v>
      </c>
      <c r="BP85" s="9" t="s">
        <v>6</v>
      </c>
      <c r="BQ85" s="11">
        <v>0</v>
      </c>
      <c r="BR85" s="9" t="s">
        <v>6</v>
      </c>
      <c r="BS85" s="11">
        <v>0</v>
      </c>
      <c r="BT85" s="9" t="s">
        <v>6</v>
      </c>
      <c r="BU85" s="11">
        <v>0</v>
      </c>
      <c r="BV85" s="9" t="s">
        <v>6</v>
      </c>
      <c r="BW85" s="11">
        <v>0</v>
      </c>
      <c r="BX85" s="9" t="s">
        <v>6</v>
      </c>
      <c r="BY85" s="11">
        <v>0</v>
      </c>
      <c r="BZ85" s="9" t="s">
        <v>6</v>
      </c>
      <c r="CA85" s="11">
        <v>0</v>
      </c>
      <c r="CB85" s="9" t="s">
        <v>6</v>
      </c>
      <c r="CC85" s="11">
        <v>0</v>
      </c>
      <c r="CD85" s="9" t="s">
        <v>6</v>
      </c>
      <c r="CE85" s="11">
        <v>0</v>
      </c>
      <c r="CF85" s="9" t="s">
        <v>6</v>
      </c>
      <c r="CG85" s="11">
        <v>0</v>
      </c>
      <c r="CH85" s="9" t="s">
        <v>6</v>
      </c>
      <c r="CI85" s="11">
        <v>0</v>
      </c>
      <c r="CJ85" s="9" t="s">
        <v>6</v>
      </c>
      <c r="CK85" s="11">
        <v>0</v>
      </c>
      <c r="CL85" s="9" t="s">
        <v>6</v>
      </c>
      <c r="CM85" s="11">
        <v>0</v>
      </c>
      <c r="CN85" s="9" t="s">
        <v>6</v>
      </c>
      <c r="CO85" s="11">
        <v>0</v>
      </c>
      <c r="CP85" s="9" t="s">
        <v>6</v>
      </c>
      <c r="CQ85" s="11">
        <v>0</v>
      </c>
      <c r="CR85" s="9" t="s">
        <v>6</v>
      </c>
      <c r="CS85" s="11">
        <v>0</v>
      </c>
      <c r="CT85" s="9" t="s">
        <v>6</v>
      </c>
      <c r="CU85" s="11">
        <v>0</v>
      </c>
      <c r="CV85" s="9" t="s">
        <v>6</v>
      </c>
    </row>
    <row r="86" spans="1:100" ht="15" x14ac:dyDescent="0.2">
      <c r="A86" s="8" t="s">
        <v>33</v>
      </c>
      <c r="B86" s="8" t="s">
        <v>10</v>
      </c>
      <c r="C86" s="7" t="s">
        <v>55</v>
      </c>
      <c r="D86" s="7" t="s">
        <v>6</v>
      </c>
      <c r="E86" s="7" t="s">
        <v>55</v>
      </c>
      <c r="F86" s="7" t="s">
        <v>6</v>
      </c>
      <c r="G86" s="7" t="s">
        <v>55</v>
      </c>
      <c r="H86" s="7" t="s">
        <v>6</v>
      </c>
      <c r="I86" s="7" t="s">
        <v>55</v>
      </c>
      <c r="J86" s="7" t="s">
        <v>6</v>
      </c>
      <c r="K86" s="7" t="s">
        <v>55</v>
      </c>
      <c r="L86" s="7" t="s">
        <v>6</v>
      </c>
      <c r="M86" s="7" t="s">
        <v>55</v>
      </c>
      <c r="N86" s="7" t="s">
        <v>6</v>
      </c>
      <c r="O86" s="7" t="s">
        <v>55</v>
      </c>
      <c r="P86" s="7" t="s">
        <v>6</v>
      </c>
      <c r="Q86" s="7" t="s">
        <v>55</v>
      </c>
      <c r="R86" s="7" t="s">
        <v>6</v>
      </c>
      <c r="S86" s="7" t="s">
        <v>55</v>
      </c>
      <c r="T86" s="7" t="s">
        <v>6</v>
      </c>
      <c r="U86" s="7" t="s">
        <v>55</v>
      </c>
      <c r="V86" s="7" t="s">
        <v>6</v>
      </c>
      <c r="W86" s="7" t="s">
        <v>55</v>
      </c>
      <c r="X86" s="7" t="s">
        <v>6</v>
      </c>
      <c r="Y86" s="7" t="s">
        <v>55</v>
      </c>
      <c r="Z86" s="7" t="s">
        <v>6</v>
      </c>
      <c r="AA86" s="7" t="s">
        <v>55</v>
      </c>
      <c r="AB86" s="7" t="s">
        <v>6</v>
      </c>
      <c r="AC86" s="7" t="s">
        <v>55</v>
      </c>
      <c r="AD86" s="7" t="s">
        <v>6</v>
      </c>
      <c r="AE86" s="7" t="s">
        <v>55</v>
      </c>
      <c r="AF86" s="7" t="s">
        <v>6</v>
      </c>
      <c r="AG86" s="7" t="s">
        <v>55</v>
      </c>
      <c r="AH86" s="7" t="s">
        <v>6</v>
      </c>
      <c r="AI86" s="7" t="s">
        <v>55</v>
      </c>
      <c r="AJ86" s="7" t="s">
        <v>6</v>
      </c>
      <c r="AK86" s="7" t="s">
        <v>55</v>
      </c>
      <c r="AL86" s="7" t="s">
        <v>6</v>
      </c>
      <c r="AM86" s="7" t="s">
        <v>55</v>
      </c>
      <c r="AN86" s="7" t="s">
        <v>6</v>
      </c>
      <c r="AO86" s="7" t="s">
        <v>55</v>
      </c>
      <c r="AP86" s="7" t="s">
        <v>6</v>
      </c>
      <c r="AQ86" s="12">
        <v>314216.3</v>
      </c>
      <c r="AR86" s="7" t="s">
        <v>6</v>
      </c>
      <c r="AS86" s="12">
        <v>320644.8</v>
      </c>
      <c r="AT86" s="7" t="s">
        <v>6</v>
      </c>
      <c r="AU86" s="12">
        <v>331862.5</v>
      </c>
      <c r="AV86" s="7" t="s">
        <v>6</v>
      </c>
      <c r="AW86" s="12">
        <v>352810.7</v>
      </c>
      <c r="AX86" s="7" t="s">
        <v>6</v>
      </c>
      <c r="AY86" s="13">
        <v>375889</v>
      </c>
      <c r="AZ86" s="7" t="s">
        <v>6</v>
      </c>
      <c r="BA86" s="13">
        <v>405832</v>
      </c>
      <c r="BB86" s="7" t="s">
        <v>6</v>
      </c>
      <c r="BC86" s="13">
        <v>430408</v>
      </c>
      <c r="BD86" s="7" t="s">
        <v>6</v>
      </c>
      <c r="BE86" s="13">
        <v>448394</v>
      </c>
      <c r="BF86" s="7" t="s">
        <v>6</v>
      </c>
      <c r="BG86" s="13">
        <v>458616</v>
      </c>
      <c r="BH86" s="7" t="s">
        <v>6</v>
      </c>
      <c r="BI86" s="13">
        <v>472578</v>
      </c>
      <c r="BJ86" s="7" t="s">
        <v>6</v>
      </c>
      <c r="BK86" s="13">
        <v>491394</v>
      </c>
      <c r="BL86" s="7" t="s">
        <v>6</v>
      </c>
      <c r="BM86" s="13">
        <v>520586</v>
      </c>
      <c r="BN86" s="7" t="s">
        <v>6</v>
      </c>
      <c r="BO86" s="13">
        <v>552505</v>
      </c>
      <c r="BP86" s="7" t="s">
        <v>6</v>
      </c>
      <c r="BQ86" s="13">
        <v>578387</v>
      </c>
      <c r="BR86" s="7" t="s">
        <v>6</v>
      </c>
      <c r="BS86" s="13">
        <v>561185</v>
      </c>
      <c r="BT86" s="7" t="s">
        <v>6</v>
      </c>
      <c r="BU86" s="13">
        <v>574280</v>
      </c>
      <c r="BV86" s="7" t="s">
        <v>6</v>
      </c>
      <c r="BW86" s="13">
        <v>585953</v>
      </c>
      <c r="BX86" s="7" t="s">
        <v>6</v>
      </c>
      <c r="BY86" s="13">
        <v>590316</v>
      </c>
      <c r="BZ86" s="7" t="s">
        <v>6</v>
      </c>
      <c r="CA86" s="13">
        <v>595709</v>
      </c>
      <c r="CB86" s="7" t="s">
        <v>6</v>
      </c>
      <c r="CC86" s="13">
        <v>604814</v>
      </c>
      <c r="CD86" s="7" t="s">
        <v>6</v>
      </c>
      <c r="CE86" s="13">
        <v>620835</v>
      </c>
      <c r="CF86" s="7" t="s">
        <v>6</v>
      </c>
      <c r="CG86" s="13">
        <v>634824</v>
      </c>
      <c r="CH86" s="7" t="s">
        <v>6</v>
      </c>
      <c r="CI86" s="13">
        <v>661566</v>
      </c>
      <c r="CJ86" s="7" t="s">
        <v>6</v>
      </c>
      <c r="CK86" s="13">
        <v>692632</v>
      </c>
      <c r="CL86" s="7" t="s">
        <v>6</v>
      </c>
      <c r="CM86" s="13">
        <v>724960</v>
      </c>
      <c r="CN86" s="7" t="s">
        <v>6</v>
      </c>
      <c r="CO86" s="13">
        <v>709628</v>
      </c>
      <c r="CP86" s="7" t="s">
        <v>6</v>
      </c>
      <c r="CQ86" s="13">
        <v>774497</v>
      </c>
      <c r="CR86" s="7" t="s">
        <v>6</v>
      </c>
      <c r="CS86" s="13">
        <v>859803</v>
      </c>
      <c r="CT86" s="7" t="s">
        <v>6</v>
      </c>
      <c r="CU86" s="7" t="s">
        <v>55</v>
      </c>
      <c r="CV86" s="7" t="s">
        <v>6</v>
      </c>
    </row>
    <row r="87" spans="1:100" ht="15" x14ac:dyDescent="0.2">
      <c r="A87" s="8" t="s">
        <v>33</v>
      </c>
      <c r="B87" s="8" t="s">
        <v>9</v>
      </c>
      <c r="C87" s="9" t="s">
        <v>55</v>
      </c>
      <c r="D87" s="9" t="s">
        <v>6</v>
      </c>
      <c r="E87" s="9" t="s">
        <v>55</v>
      </c>
      <c r="F87" s="9" t="s">
        <v>6</v>
      </c>
      <c r="G87" s="9" t="s">
        <v>55</v>
      </c>
      <c r="H87" s="9" t="s">
        <v>6</v>
      </c>
      <c r="I87" s="9" t="s">
        <v>55</v>
      </c>
      <c r="J87" s="9" t="s">
        <v>6</v>
      </c>
      <c r="K87" s="9" t="s">
        <v>55</v>
      </c>
      <c r="L87" s="9" t="s">
        <v>6</v>
      </c>
      <c r="M87" s="9" t="s">
        <v>55</v>
      </c>
      <c r="N87" s="9" t="s">
        <v>6</v>
      </c>
      <c r="O87" s="9" t="s">
        <v>55</v>
      </c>
      <c r="P87" s="9" t="s">
        <v>6</v>
      </c>
      <c r="Q87" s="9" t="s">
        <v>55</v>
      </c>
      <c r="R87" s="9" t="s">
        <v>6</v>
      </c>
      <c r="S87" s="9" t="s">
        <v>55</v>
      </c>
      <c r="T87" s="9" t="s">
        <v>6</v>
      </c>
      <c r="U87" s="9" t="s">
        <v>55</v>
      </c>
      <c r="V87" s="9" t="s">
        <v>6</v>
      </c>
      <c r="W87" s="9" t="s">
        <v>55</v>
      </c>
      <c r="X87" s="9" t="s">
        <v>6</v>
      </c>
      <c r="Y87" s="9" t="s">
        <v>55</v>
      </c>
      <c r="Z87" s="9" t="s">
        <v>6</v>
      </c>
      <c r="AA87" s="9" t="s">
        <v>55</v>
      </c>
      <c r="AB87" s="9" t="s">
        <v>6</v>
      </c>
      <c r="AC87" s="9" t="s">
        <v>55</v>
      </c>
      <c r="AD87" s="9" t="s">
        <v>6</v>
      </c>
      <c r="AE87" s="9" t="s">
        <v>55</v>
      </c>
      <c r="AF87" s="9" t="s">
        <v>6</v>
      </c>
      <c r="AG87" s="9" t="s">
        <v>55</v>
      </c>
      <c r="AH87" s="9" t="s">
        <v>6</v>
      </c>
      <c r="AI87" s="9" t="s">
        <v>55</v>
      </c>
      <c r="AJ87" s="9" t="s">
        <v>6</v>
      </c>
      <c r="AK87" s="9" t="s">
        <v>55</v>
      </c>
      <c r="AL87" s="9" t="s">
        <v>6</v>
      </c>
      <c r="AM87" s="9" t="s">
        <v>55</v>
      </c>
      <c r="AN87" s="9" t="s">
        <v>6</v>
      </c>
      <c r="AO87" s="9" t="s">
        <v>55</v>
      </c>
      <c r="AP87" s="9" t="s">
        <v>6</v>
      </c>
      <c r="AQ87" s="10">
        <v>10290.299999999999</v>
      </c>
      <c r="AR87" s="9" t="s">
        <v>6</v>
      </c>
      <c r="AS87" s="10">
        <v>9789.2000000000007</v>
      </c>
      <c r="AT87" s="9" t="s">
        <v>6</v>
      </c>
      <c r="AU87" s="10">
        <v>10511.2</v>
      </c>
      <c r="AV87" s="9" t="s">
        <v>6</v>
      </c>
      <c r="AW87" s="10">
        <v>9563.7999999999993</v>
      </c>
      <c r="AX87" s="9" t="s">
        <v>6</v>
      </c>
      <c r="AY87" s="11">
        <v>9294</v>
      </c>
      <c r="AZ87" s="9" t="s">
        <v>6</v>
      </c>
      <c r="BA87" s="11">
        <v>9940</v>
      </c>
      <c r="BB87" s="9" t="s">
        <v>6</v>
      </c>
      <c r="BC87" s="11">
        <v>10230</v>
      </c>
      <c r="BD87" s="9" t="s">
        <v>6</v>
      </c>
      <c r="BE87" s="11">
        <v>9969</v>
      </c>
      <c r="BF87" s="9" t="s">
        <v>6</v>
      </c>
      <c r="BG87" s="11">
        <v>10121</v>
      </c>
      <c r="BH87" s="9" t="s">
        <v>6</v>
      </c>
      <c r="BI87" s="11">
        <v>9463</v>
      </c>
      <c r="BJ87" s="9" t="s">
        <v>6</v>
      </c>
      <c r="BK87" s="11">
        <v>9812</v>
      </c>
      <c r="BL87" s="9" t="s">
        <v>6</v>
      </c>
      <c r="BM87" s="11">
        <v>10941</v>
      </c>
      <c r="BN87" s="9" t="s">
        <v>6</v>
      </c>
      <c r="BO87" s="11">
        <v>10789</v>
      </c>
      <c r="BP87" s="9" t="s">
        <v>6</v>
      </c>
      <c r="BQ87" s="11">
        <v>10140</v>
      </c>
      <c r="BR87" s="9" t="s">
        <v>6</v>
      </c>
      <c r="BS87" s="11">
        <v>9337</v>
      </c>
      <c r="BT87" s="9" t="s">
        <v>6</v>
      </c>
      <c r="BU87" s="11">
        <v>10964</v>
      </c>
      <c r="BV87" s="9" t="s">
        <v>6</v>
      </c>
      <c r="BW87" s="11">
        <v>9878</v>
      </c>
      <c r="BX87" s="9" t="s">
        <v>6</v>
      </c>
      <c r="BY87" s="11">
        <v>10433</v>
      </c>
      <c r="BZ87" s="9" t="s">
        <v>6</v>
      </c>
      <c r="CA87" s="11">
        <v>11480</v>
      </c>
      <c r="CB87" s="9" t="s">
        <v>6</v>
      </c>
      <c r="CC87" s="11">
        <v>11316</v>
      </c>
      <c r="CD87" s="9" t="s">
        <v>6</v>
      </c>
      <c r="CE87" s="11">
        <v>11477</v>
      </c>
      <c r="CF87" s="9" t="s">
        <v>6</v>
      </c>
      <c r="CG87" s="11">
        <v>12028</v>
      </c>
      <c r="CH87" s="9" t="s">
        <v>6</v>
      </c>
      <c r="CI87" s="11">
        <v>13198</v>
      </c>
      <c r="CJ87" s="9" t="s">
        <v>6</v>
      </c>
      <c r="CK87" s="11">
        <v>12273</v>
      </c>
      <c r="CL87" s="9" t="s">
        <v>6</v>
      </c>
      <c r="CM87" s="11">
        <v>12823</v>
      </c>
      <c r="CN87" s="9" t="s">
        <v>6</v>
      </c>
      <c r="CO87" s="11">
        <v>12280</v>
      </c>
      <c r="CP87" s="9" t="s">
        <v>6</v>
      </c>
      <c r="CQ87" s="11">
        <v>12729</v>
      </c>
      <c r="CR87" s="9" t="s">
        <v>6</v>
      </c>
      <c r="CS87" s="11">
        <v>13926</v>
      </c>
      <c r="CT87" s="9" t="s">
        <v>6</v>
      </c>
      <c r="CU87" s="9" t="s">
        <v>55</v>
      </c>
      <c r="CV87" s="9" t="s">
        <v>6</v>
      </c>
    </row>
    <row r="88" spans="1:100" ht="15" x14ac:dyDescent="0.2">
      <c r="A88" s="8" t="s">
        <v>33</v>
      </c>
      <c r="B88" s="8" t="s">
        <v>7</v>
      </c>
      <c r="C88" s="7" t="s">
        <v>55</v>
      </c>
      <c r="D88" s="7" t="s">
        <v>6</v>
      </c>
      <c r="E88" s="7" t="s">
        <v>55</v>
      </c>
      <c r="F88" s="7" t="s">
        <v>6</v>
      </c>
      <c r="G88" s="7" t="s">
        <v>55</v>
      </c>
      <c r="H88" s="7" t="s">
        <v>6</v>
      </c>
      <c r="I88" s="7" t="s">
        <v>55</v>
      </c>
      <c r="J88" s="7" t="s">
        <v>6</v>
      </c>
      <c r="K88" s="7" t="s">
        <v>55</v>
      </c>
      <c r="L88" s="7" t="s">
        <v>6</v>
      </c>
      <c r="M88" s="7" t="s">
        <v>55</v>
      </c>
      <c r="N88" s="7" t="s">
        <v>6</v>
      </c>
      <c r="O88" s="7" t="s">
        <v>55</v>
      </c>
      <c r="P88" s="7" t="s">
        <v>6</v>
      </c>
      <c r="Q88" s="7" t="s">
        <v>55</v>
      </c>
      <c r="R88" s="7" t="s">
        <v>6</v>
      </c>
      <c r="S88" s="7" t="s">
        <v>55</v>
      </c>
      <c r="T88" s="7" t="s">
        <v>6</v>
      </c>
      <c r="U88" s="7" t="s">
        <v>55</v>
      </c>
      <c r="V88" s="7" t="s">
        <v>6</v>
      </c>
      <c r="W88" s="7" t="s">
        <v>55</v>
      </c>
      <c r="X88" s="7" t="s">
        <v>6</v>
      </c>
      <c r="Y88" s="7" t="s">
        <v>55</v>
      </c>
      <c r="Z88" s="7" t="s">
        <v>6</v>
      </c>
      <c r="AA88" s="7" t="s">
        <v>55</v>
      </c>
      <c r="AB88" s="7" t="s">
        <v>6</v>
      </c>
      <c r="AC88" s="7" t="s">
        <v>55</v>
      </c>
      <c r="AD88" s="7" t="s">
        <v>6</v>
      </c>
      <c r="AE88" s="7" t="s">
        <v>55</v>
      </c>
      <c r="AF88" s="7" t="s">
        <v>6</v>
      </c>
      <c r="AG88" s="7" t="s">
        <v>55</v>
      </c>
      <c r="AH88" s="7" t="s">
        <v>6</v>
      </c>
      <c r="AI88" s="7" t="s">
        <v>55</v>
      </c>
      <c r="AJ88" s="7" t="s">
        <v>6</v>
      </c>
      <c r="AK88" s="7" t="s">
        <v>55</v>
      </c>
      <c r="AL88" s="7" t="s">
        <v>6</v>
      </c>
      <c r="AM88" s="7" t="s">
        <v>55</v>
      </c>
      <c r="AN88" s="7" t="s">
        <v>6</v>
      </c>
      <c r="AO88" s="7" t="s">
        <v>55</v>
      </c>
      <c r="AP88" s="7" t="s">
        <v>6</v>
      </c>
      <c r="AQ88" s="12">
        <v>77.7</v>
      </c>
      <c r="AR88" s="7" t="s">
        <v>6</v>
      </c>
      <c r="AS88" s="12">
        <v>76.2</v>
      </c>
      <c r="AT88" s="7" t="s">
        <v>6</v>
      </c>
      <c r="AU88" s="12">
        <v>72.8</v>
      </c>
      <c r="AV88" s="7" t="s">
        <v>6</v>
      </c>
      <c r="AW88" s="12">
        <v>74.5</v>
      </c>
      <c r="AX88" s="7" t="s">
        <v>6</v>
      </c>
      <c r="AY88" s="13">
        <v>79</v>
      </c>
      <c r="AZ88" s="7" t="s">
        <v>6</v>
      </c>
      <c r="BA88" s="13">
        <v>76</v>
      </c>
      <c r="BB88" s="7" t="s">
        <v>6</v>
      </c>
      <c r="BC88" s="13">
        <v>87</v>
      </c>
      <c r="BD88" s="7" t="s">
        <v>6</v>
      </c>
      <c r="BE88" s="13">
        <v>86</v>
      </c>
      <c r="BF88" s="7" t="s">
        <v>6</v>
      </c>
      <c r="BG88" s="13">
        <v>83</v>
      </c>
      <c r="BH88" s="7" t="s">
        <v>6</v>
      </c>
      <c r="BI88" s="13">
        <v>93</v>
      </c>
      <c r="BJ88" s="7" t="s">
        <v>6</v>
      </c>
      <c r="BK88" s="13">
        <v>98</v>
      </c>
      <c r="BL88" s="7" t="s">
        <v>6</v>
      </c>
      <c r="BM88" s="13">
        <v>100</v>
      </c>
      <c r="BN88" s="7" t="s">
        <v>6</v>
      </c>
      <c r="BO88" s="13">
        <v>92</v>
      </c>
      <c r="BP88" s="7" t="s">
        <v>6</v>
      </c>
      <c r="BQ88" s="13">
        <v>99</v>
      </c>
      <c r="BR88" s="7" t="s">
        <v>6</v>
      </c>
      <c r="BS88" s="13">
        <v>104</v>
      </c>
      <c r="BT88" s="7" t="s">
        <v>6</v>
      </c>
      <c r="BU88" s="13">
        <v>111</v>
      </c>
      <c r="BV88" s="7" t="s">
        <v>6</v>
      </c>
      <c r="BW88" s="13">
        <v>118</v>
      </c>
      <c r="BX88" s="7" t="s">
        <v>6</v>
      </c>
      <c r="BY88" s="13">
        <v>127</v>
      </c>
      <c r="BZ88" s="7" t="s">
        <v>6</v>
      </c>
      <c r="CA88" s="13">
        <v>126</v>
      </c>
      <c r="CB88" s="7" t="s">
        <v>6</v>
      </c>
      <c r="CC88" s="13">
        <v>122</v>
      </c>
      <c r="CD88" s="7" t="s">
        <v>6</v>
      </c>
      <c r="CE88" s="13">
        <v>130</v>
      </c>
      <c r="CF88" s="7" t="s">
        <v>6</v>
      </c>
      <c r="CG88" s="13">
        <v>133</v>
      </c>
      <c r="CH88" s="7" t="s">
        <v>6</v>
      </c>
      <c r="CI88" s="13">
        <v>141</v>
      </c>
      <c r="CJ88" s="7" t="s">
        <v>6</v>
      </c>
      <c r="CK88" s="13">
        <v>158</v>
      </c>
      <c r="CL88" s="7" t="s">
        <v>6</v>
      </c>
      <c r="CM88" s="13">
        <v>171</v>
      </c>
      <c r="CN88" s="7" t="s">
        <v>6</v>
      </c>
      <c r="CO88" s="13">
        <v>169</v>
      </c>
      <c r="CP88" s="7" t="s">
        <v>6</v>
      </c>
      <c r="CQ88" s="13">
        <v>177</v>
      </c>
      <c r="CR88" s="7" t="s">
        <v>6</v>
      </c>
      <c r="CS88" s="13">
        <v>215</v>
      </c>
      <c r="CT88" s="7" t="s">
        <v>6</v>
      </c>
      <c r="CU88" s="7" t="s">
        <v>55</v>
      </c>
      <c r="CV88" s="7" t="s">
        <v>6</v>
      </c>
    </row>
    <row r="89" spans="1:100" ht="15" x14ac:dyDescent="0.2">
      <c r="A89" s="8" t="s">
        <v>32</v>
      </c>
      <c r="B89" s="8" t="s">
        <v>10</v>
      </c>
      <c r="C89" s="9" t="s">
        <v>55</v>
      </c>
      <c r="D89" s="9" t="s">
        <v>6</v>
      </c>
      <c r="E89" s="9" t="s">
        <v>55</v>
      </c>
      <c r="F89" s="9" t="s">
        <v>6</v>
      </c>
      <c r="G89" s="9" t="s">
        <v>55</v>
      </c>
      <c r="H89" s="9" t="s">
        <v>6</v>
      </c>
      <c r="I89" s="9" t="s">
        <v>55</v>
      </c>
      <c r="J89" s="9" t="s">
        <v>6</v>
      </c>
      <c r="K89" s="9" t="s">
        <v>55</v>
      </c>
      <c r="L89" s="9" t="s">
        <v>6</v>
      </c>
      <c r="M89" s="9" t="s">
        <v>55</v>
      </c>
      <c r="N89" s="9" t="s">
        <v>6</v>
      </c>
      <c r="O89" s="9" t="s">
        <v>55</v>
      </c>
      <c r="P89" s="9" t="s">
        <v>6</v>
      </c>
      <c r="Q89" s="9" t="s">
        <v>55</v>
      </c>
      <c r="R89" s="9" t="s">
        <v>6</v>
      </c>
      <c r="S89" s="9" t="s">
        <v>55</v>
      </c>
      <c r="T89" s="9" t="s">
        <v>6</v>
      </c>
      <c r="U89" s="9" t="s">
        <v>55</v>
      </c>
      <c r="V89" s="9" t="s">
        <v>6</v>
      </c>
      <c r="W89" s="9" t="s">
        <v>55</v>
      </c>
      <c r="X89" s="9" t="s">
        <v>6</v>
      </c>
      <c r="Y89" s="9" t="s">
        <v>55</v>
      </c>
      <c r="Z89" s="9" t="s">
        <v>6</v>
      </c>
      <c r="AA89" s="9" t="s">
        <v>55</v>
      </c>
      <c r="AB89" s="9" t="s">
        <v>6</v>
      </c>
      <c r="AC89" s="9" t="s">
        <v>55</v>
      </c>
      <c r="AD89" s="9" t="s">
        <v>6</v>
      </c>
      <c r="AE89" s="9" t="s">
        <v>55</v>
      </c>
      <c r="AF89" s="9" t="s">
        <v>6</v>
      </c>
      <c r="AG89" s="9" t="s">
        <v>55</v>
      </c>
      <c r="AH89" s="9" t="s">
        <v>6</v>
      </c>
      <c r="AI89" s="9" t="s">
        <v>55</v>
      </c>
      <c r="AJ89" s="9" t="s">
        <v>6</v>
      </c>
      <c r="AK89" s="9" t="s">
        <v>55</v>
      </c>
      <c r="AL89" s="9" t="s">
        <v>6</v>
      </c>
      <c r="AM89" s="9" t="s">
        <v>55</v>
      </c>
      <c r="AN89" s="9" t="s">
        <v>6</v>
      </c>
      <c r="AO89" s="9" t="s">
        <v>55</v>
      </c>
      <c r="AP89" s="9" t="s">
        <v>6</v>
      </c>
      <c r="AQ89" s="10">
        <v>165783.29999999999</v>
      </c>
      <c r="AR89" s="9" t="s">
        <v>6</v>
      </c>
      <c r="AS89" s="10">
        <v>167178.20000000001</v>
      </c>
      <c r="AT89" s="9" t="s">
        <v>6</v>
      </c>
      <c r="AU89" s="10">
        <v>167327.79999999999</v>
      </c>
      <c r="AV89" s="9" t="s">
        <v>6</v>
      </c>
      <c r="AW89" s="10">
        <v>173885.8</v>
      </c>
      <c r="AX89" s="9" t="s">
        <v>6</v>
      </c>
      <c r="AY89" s="10">
        <v>181186.5</v>
      </c>
      <c r="AZ89" s="9" t="s">
        <v>6</v>
      </c>
      <c r="BA89" s="10">
        <v>190624.8</v>
      </c>
      <c r="BB89" s="9" t="s">
        <v>6</v>
      </c>
      <c r="BC89" s="10">
        <v>197076.6</v>
      </c>
      <c r="BD89" s="9" t="s">
        <v>6</v>
      </c>
      <c r="BE89" s="10">
        <v>202353.4</v>
      </c>
      <c r="BF89" s="9" t="s">
        <v>6</v>
      </c>
      <c r="BG89" s="10">
        <v>207247.7</v>
      </c>
      <c r="BH89" s="9" t="s">
        <v>6</v>
      </c>
      <c r="BI89" s="10">
        <v>216098.3</v>
      </c>
      <c r="BJ89" s="9" t="s">
        <v>6</v>
      </c>
      <c r="BK89" s="10">
        <v>225888.1</v>
      </c>
      <c r="BL89" s="9" t="s">
        <v>6</v>
      </c>
      <c r="BM89" s="11">
        <v>239076</v>
      </c>
      <c r="BN89" s="9" t="s">
        <v>6</v>
      </c>
      <c r="BO89" s="10">
        <v>253604.7</v>
      </c>
      <c r="BP89" s="9" t="s">
        <v>6</v>
      </c>
      <c r="BQ89" s="10">
        <v>262414.8</v>
      </c>
      <c r="BR89" s="9" t="s">
        <v>6</v>
      </c>
      <c r="BS89" s="11">
        <v>256671</v>
      </c>
      <c r="BT89" s="9" t="s">
        <v>6</v>
      </c>
      <c r="BU89" s="10">
        <v>263633.5</v>
      </c>
      <c r="BV89" s="9" t="s">
        <v>6</v>
      </c>
      <c r="BW89" s="11">
        <v>276404</v>
      </c>
      <c r="BX89" s="9" t="s">
        <v>6</v>
      </c>
      <c r="BY89" s="10">
        <v>283548.2</v>
      </c>
      <c r="BZ89" s="9" t="s">
        <v>6</v>
      </c>
      <c r="CA89" s="10">
        <v>288624.2</v>
      </c>
      <c r="CB89" s="9" t="s">
        <v>6</v>
      </c>
      <c r="CC89" s="10">
        <v>297230.2</v>
      </c>
      <c r="CD89" s="9" t="s">
        <v>6</v>
      </c>
      <c r="CE89" s="10">
        <v>307037.7</v>
      </c>
      <c r="CF89" s="9" t="s">
        <v>6</v>
      </c>
      <c r="CG89" s="10">
        <v>318952.7</v>
      </c>
      <c r="CH89" s="9" t="s">
        <v>6</v>
      </c>
      <c r="CI89" s="10">
        <v>329416.8</v>
      </c>
      <c r="CJ89" s="9" t="s">
        <v>6</v>
      </c>
      <c r="CK89" s="10">
        <v>344266.9</v>
      </c>
      <c r="CL89" s="9" t="s">
        <v>6</v>
      </c>
      <c r="CM89" s="10">
        <v>354912.5</v>
      </c>
      <c r="CN89" s="9" t="s">
        <v>6</v>
      </c>
      <c r="CO89" s="10">
        <v>341842.1</v>
      </c>
      <c r="CP89" s="9" t="s">
        <v>6</v>
      </c>
      <c r="CQ89" s="10">
        <v>362447.1</v>
      </c>
      <c r="CR89" s="9" t="s">
        <v>6</v>
      </c>
      <c r="CS89" s="10">
        <v>400849.8</v>
      </c>
      <c r="CT89" s="9" t="s">
        <v>6</v>
      </c>
      <c r="CU89" s="9" t="s">
        <v>55</v>
      </c>
      <c r="CV89" s="9" t="s">
        <v>6</v>
      </c>
    </row>
    <row r="90" spans="1:100" ht="15" x14ac:dyDescent="0.2">
      <c r="A90" s="8" t="s">
        <v>32</v>
      </c>
      <c r="B90" s="8" t="s">
        <v>9</v>
      </c>
      <c r="C90" s="7" t="s">
        <v>55</v>
      </c>
      <c r="D90" s="7" t="s">
        <v>6</v>
      </c>
      <c r="E90" s="7" t="s">
        <v>55</v>
      </c>
      <c r="F90" s="7" t="s">
        <v>6</v>
      </c>
      <c r="G90" s="7" t="s">
        <v>55</v>
      </c>
      <c r="H90" s="7" t="s">
        <v>6</v>
      </c>
      <c r="I90" s="7" t="s">
        <v>55</v>
      </c>
      <c r="J90" s="7" t="s">
        <v>6</v>
      </c>
      <c r="K90" s="7" t="s">
        <v>55</v>
      </c>
      <c r="L90" s="7" t="s">
        <v>6</v>
      </c>
      <c r="M90" s="7" t="s">
        <v>55</v>
      </c>
      <c r="N90" s="7" t="s">
        <v>6</v>
      </c>
      <c r="O90" s="7" t="s">
        <v>55</v>
      </c>
      <c r="P90" s="7" t="s">
        <v>6</v>
      </c>
      <c r="Q90" s="7" t="s">
        <v>55</v>
      </c>
      <c r="R90" s="7" t="s">
        <v>6</v>
      </c>
      <c r="S90" s="7" t="s">
        <v>55</v>
      </c>
      <c r="T90" s="7" t="s">
        <v>6</v>
      </c>
      <c r="U90" s="7" t="s">
        <v>55</v>
      </c>
      <c r="V90" s="7" t="s">
        <v>6</v>
      </c>
      <c r="W90" s="7" t="s">
        <v>55</v>
      </c>
      <c r="X90" s="7" t="s">
        <v>6</v>
      </c>
      <c r="Y90" s="7" t="s">
        <v>55</v>
      </c>
      <c r="Z90" s="7" t="s">
        <v>6</v>
      </c>
      <c r="AA90" s="7" t="s">
        <v>55</v>
      </c>
      <c r="AB90" s="7" t="s">
        <v>6</v>
      </c>
      <c r="AC90" s="7" t="s">
        <v>55</v>
      </c>
      <c r="AD90" s="7" t="s">
        <v>6</v>
      </c>
      <c r="AE90" s="7" t="s">
        <v>55</v>
      </c>
      <c r="AF90" s="7" t="s">
        <v>6</v>
      </c>
      <c r="AG90" s="7" t="s">
        <v>55</v>
      </c>
      <c r="AH90" s="7" t="s">
        <v>6</v>
      </c>
      <c r="AI90" s="7" t="s">
        <v>55</v>
      </c>
      <c r="AJ90" s="7" t="s">
        <v>6</v>
      </c>
      <c r="AK90" s="7" t="s">
        <v>55</v>
      </c>
      <c r="AL90" s="7" t="s">
        <v>6</v>
      </c>
      <c r="AM90" s="7" t="s">
        <v>55</v>
      </c>
      <c r="AN90" s="7" t="s">
        <v>6</v>
      </c>
      <c r="AO90" s="7" t="s">
        <v>55</v>
      </c>
      <c r="AP90" s="7" t="s">
        <v>6</v>
      </c>
      <c r="AQ90" s="12">
        <v>3061.6</v>
      </c>
      <c r="AR90" s="7" t="s">
        <v>6</v>
      </c>
      <c r="AS90" s="12">
        <v>2848.9</v>
      </c>
      <c r="AT90" s="7" t="s">
        <v>6</v>
      </c>
      <c r="AU90" s="12">
        <v>2678.6</v>
      </c>
      <c r="AV90" s="7" t="s">
        <v>6</v>
      </c>
      <c r="AW90" s="12">
        <v>2559.3000000000002</v>
      </c>
      <c r="AX90" s="7" t="s">
        <v>6</v>
      </c>
      <c r="AY90" s="12">
        <v>2560.1</v>
      </c>
      <c r="AZ90" s="7" t="s">
        <v>6</v>
      </c>
      <c r="BA90" s="12">
        <v>2652.5</v>
      </c>
      <c r="BB90" s="7" t="s">
        <v>6</v>
      </c>
      <c r="BC90" s="12">
        <v>2824.8</v>
      </c>
      <c r="BD90" s="7" t="s">
        <v>6</v>
      </c>
      <c r="BE90" s="13">
        <v>2645</v>
      </c>
      <c r="BF90" s="7" t="s">
        <v>6</v>
      </c>
      <c r="BG90" s="12">
        <v>2592.6999999999998</v>
      </c>
      <c r="BH90" s="7" t="s">
        <v>6</v>
      </c>
      <c r="BI90" s="12">
        <v>2718.2</v>
      </c>
      <c r="BJ90" s="7" t="s">
        <v>6</v>
      </c>
      <c r="BK90" s="12">
        <v>2316.6999999999998</v>
      </c>
      <c r="BL90" s="7" t="s">
        <v>6</v>
      </c>
      <c r="BM90" s="12">
        <v>2470.4</v>
      </c>
      <c r="BN90" s="7" t="s">
        <v>6</v>
      </c>
      <c r="BO90" s="12">
        <v>2885.1</v>
      </c>
      <c r="BP90" s="7" t="s">
        <v>6</v>
      </c>
      <c r="BQ90" s="12">
        <v>2884.2</v>
      </c>
      <c r="BR90" s="7" t="s">
        <v>6</v>
      </c>
      <c r="BS90" s="12">
        <v>2350.8000000000002</v>
      </c>
      <c r="BT90" s="7" t="s">
        <v>6</v>
      </c>
      <c r="BU90" s="13">
        <v>2656</v>
      </c>
      <c r="BV90" s="7" t="s">
        <v>6</v>
      </c>
      <c r="BW90" s="12">
        <v>3097.6</v>
      </c>
      <c r="BX90" s="7" t="s">
        <v>6</v>
      </c>
      <c r="BY90" s="12">
        <v>3047.7</v>
      </c>
      <c r="BZ90" s="7" t="s">
        <v>6</v>
      </c>
      <c r="CA90" s="12">
        <v>2802.8</v>
      </c>
      <c r="CB90" s="7" t="s">
        <v>6</v>
      </c>
      <c r="CC90" s="12">
        <v>2757.7</v>
      </c>
      <c r="CD90" s="7" t="s">
        <v>6</v>
      </c>
      <c r="CE90" s="12">
        <v>2646.9</v>
      </c>
      <c r="CF90" s="7" t="s">
        <v>6</v>
      </c>
      <c r="CG90" s="12">
        <v>2781.6</v>
      </c>
      <c r="CH90" s="7" t="s">
        <v>6</v>
      </c>
      <c r="CI90" s="12">
        <v>3273.7</v>
      </c>
      <c r="CJ90" s="7" t="s">
        <v>6</v>
      </c>
      <c r="CK90" s="12">
        <v>3159.6</v>
      </c>
      <c r="CL90" s="7" t="s">
        <v>6</v>
      </c>
      <c r="CM90" s="12">
        <v>3075.7</v>
      </c>
      <c r="CN90" s="7" t="s">
        <v>6</v>
      </c>
      <c r="CO90" s="12">
        <v>3154.5</v>
      </c>
      <c r="CP90" s="7" t="s">
        <v>6</v>
      </c>
      <c r="CQ90" s="12">
        <v>3677.4</v>
      </c>
      <c r="CR90" s="7" t="s">
        <v>6</v>
      </c>
      <c r="CS90" s="12">
        <v>4523.3</v>
      </c>
      <c r="CT90" s="7" t="s">
        <v>6</v>
      </c>
      <c r="CU90" s="7" t="s">
        <v>55</v>
      </c>
      <c r="CV90" s="7" t="s">
        <v>6</v>
      </c>
    </row>
    <row r="91" spans="1:100" ht="15" x14ac:dyDescent="0.2">
      <c r="A91" s="8" t="s">
        <v>32</v>
      </c>
      <c r="B91" s="8" t="s">
        <v>7</v>
      </c>
      <c r="C91" s="9" t="s">
        <v>55</v>
      </c>
      <c r="D91" s="9" t="s">
        <v>6</v>
      </c>
      <c r="E91" s="9" t="s">
        <v>55</v>
      </c>
      <c r="F91" s="9" t="s">
        <v>6</v>
      </c>
      <c r="G91" s="9" t="s">
        <v>55</v>
      </c>
      <c r="H91" s="9" t="s">
        <v>6</v>
      </c>
      <c r="I91" s="9" t="s">
        <v>55</v>
      </c>
      <c r="J91" s="9" t="s">
        <v>6</v>
      </c>
      <c r="K91" s="9" t="s">
        <v>55</v>
      </c>
      <c r="L91" s="9" t="s">
        <v>6</v>
      </c>
      <c r="M91" s="9" t="s">
        <v>55</v>
      </c>
      <c r="N91" s="9" t="s">
        <v>6</v>
      </c>
      <c r="O91" s="9" t="s">
        <v>55</v>
      </c>
      <c r="P91" s="9" t="s">
        <v>6</v>
      </c>
      <c r="Q91" s="9" t="s">
        <v>55</v>
      </c>
      <c r="R91" s="9" t="s">
        <v>6</v>
      </c>
      <c r="S91" s="9" t="s">
        <v>55</v>
      </c>
      <c r="T91" s="9" t="s">
        <v>6</v>
      </c>
      <c r="U91" s="9" t="s">
        <v>55</v>
      </c>
      <c r="V91" s="9" t="s">
        <v>6</v>
      </c>
      <c r="W91" s="9" t="s">
        <v>55</v>
      </c>
      <c r="X91" s="9" t="s">
        <v>6</v>
      </c>
      <c r="Y91" s="9" t="s">
        <v>55</v>
      </c>
      <c r="Z91" s="9" t="s">
        <v>6</v>
      </c>
      <c r="AA91" s="9" t="s">
        <v>55</v>
      </c>
      <c r="AB91" s="9" t="s">
        <v>6</v>
      </c>
      <c r="AC91" s="9" t="s">
        <v>55</v>
      </c>
      <c r="AD91" s="9" t="s">
        <v>6</v>
      </c>
      <c r="AE91" s="9" t="s">
        <v>55</v>
      </c>
      <c r="AF91" s="9" t="s">
        <v>6</v>
      </c>
      <c r="AG91" s="9" t="s">
        <v>55</v>
      </c>
      <c r="AH91" s="9" t="s">
        <v>6</v>
      </c>
      <c r="AI91" s="9" t="s">
        <v>55</v>
      </c>
      <c r="AJ91" s="9" t="s">
        <v>6</v>
      </c>
      <c r="AK91" s="9" t="s">
        <v>55</v>
      </c>
      <c r="AL91" s="9" t="s">
        <v>6</v>
      </c>
      <c r="AM91" s="9" t="s">
        <v>55</v>
      </c>
      <c r="AN91" s="9" t="s">
        <v>6</v>
      </c>
      <c r="AO91" s="9" t="s">
        <v>55</v>
      </c>
      <c r="AP91" s="9" t="s">
        <v>6</v>
      </c>
      <c r="AQ91" s="11">
        <v>912</v>
      </c>
      <c r="AR91" s="9" t="s">
        <v>6</v>
      </c>
      <c r="AS91" s="10">
        <v>851.9</v>
      </c>
      <c r="AT91" s="9" t="s">
        <v>6</v>
      </c>
      <c r="AU91" s="10">
        <v>894.6</v>
      </c>
      <c r="AV91" s="9" t="s">
        <v>6</v>
      </c>
      <c r="AW91" s="10">
        <v>932.3</v>
      </c>
      <c r="AX91" s="9" t="s">
        <v>6</v>
      </c>
      <c r="AY91" s="10">
        <v>944.5</v>
      </c>
      <c r="AZ91" s="9" t="s">
        <v>6</v>
      </c>
      <c r="BA91" s="10">
        <v>860.5</v>
      </c>
      <c r="BB91" s="9" t="s">
        <v>6</v>
      </c>
      <c r="BC91" s="10">
        <v>853.6</v>
      </c>
      <c r="BD91" s="9" t="s">
        <v>6</v>
      </c>
      <c r="BE91" s="10">
        <v>892.6</v>
      </c>
      <c r="BF91" s="9" t="s">
        <v>6</v>
      </c>
      <c r="BG91" s="10">
        <v>860.6</v>
      </c>
      <c r="BH91" s="9" t="s">
        <v>6</v>
      </c>
      <c r="BI91" s="10">
        <v>854.3</v>
      </c>
      <c r="BJ91" s="9" t="s">
        <v>6</v>
      </c>
      <c r="BK91" s="10">
        <v>876.1</v>
      </c>
      <c r="BL91" s="9" t="s">
        <v>6</v>
      </c>
      <c r="BM91" s="10">
        <v>1010.9</v>
      </c>
      <c r="BN91" s="9" t="s">
        <v>6</v>
      </c>
      <c r="BO91" s="10">
        <v>1127.2</v>
      </c>
      <c r="BP91" s="9" t="s">
        <v>6</v>
      </c>
      <c r="BQ91" s="10">
        <v>1047.7</v>
      </c>
      <c r="BR91" s="9" t="s">
        <v>6</v>
      </c>
      <c r="BS91" s="10">
        <v>940.2</v>
      </c>
      <c r="BT91" s="9" t="s">
        <v>6</v>
      </c>
      <c r="BU91" s="10">
        <v>1080.4000000000001</v>
      </c>
      <c r="BV91" s="9" t="s">
        <v>6</v>
      </c>
      <c r="BW91" s="10">
        <v>1233.9000000000001</v>
      </c>
      <c r="BX91" s="9" t="s">
        <v>6</v>
      </c>
      <c r="BY91" s="10">
        <v>1229.4000000000001</v>
      </c>
      <c r="BZ91" s="9" t="s">
        <v>6</v>
      </c>
      <c r="CA91" s="10">
        <v>1239.2</v>
      </c>
      <c r="CB91" s="9" t="s">
        <v>6</v>
      </c>
      <c r="CC91" s="10">
        <v>1220.8</v>
      </c>
      <c r="CD91" s="9" t="s">
        <v>6</v>
      </c>
      <c r="CE91" s="10">
        <v>1219.9000000000001</v>
      </c>
      <c r="CF91" s="9" t="s">
        <v>6</v>
      </c>
      <c r="CG91" s="10">
        <v>1162.2</v>
      </c>
      <c r="CH91" s="9" t="s">
        <v>6</v>
      </c>
      <c r="CI91" s="10">
        <v>1170.2</v>
      </c>
      <c r="CJ91" s="9" t="s">
        <v>6</v>
      </c>
      <c r="CK91" s="10">
        <v>1166.5999999999999</v>
      </c>
      <c r="CL91" s="9" t="s">
        <v>6</v>
      </c>
      <c r="CM91" s="10">
        <v>1070.0999999999999</v>
      </c>
      <c r="CN91" s="9" t="s">
        <v>6</v>
      </c>
      <c r="CO91" s="10">
        <v>876.8</v>
      </c>
      <c r="CP91" s="9" t="s">
        <v>6</v>
      </c>
      <c r="CQ91" s="10">
        <v>1227.8</v>
      </c>
      <c r="CR91" s="9" t="s">
        <v>6</v>
      </c>
      <c r="CS91" s="10">
        <v>1637.5</v>
      </c>
      <c r="CT91" s="9" t="s">
        <v>6</v>
      </c>
      <c r="CU91" s="9" t="s">
        <v>55</v>
      </c>
      <c r="CV91" s="9" t="s">
        <v>6</v>
      </c>
    </row>
    <row r="92" spans="1:100" ht="15" x14ac:dyDescent="0.2">
      <c r="A92" s="8" t="s">
        <v>13</v>
      </c>
      <c r="B92" s="8" t="s">
        <v>10</v>
      </c>
      <c r="C92" s="7" t="s">
        <v>55</v>
      </c>
      <c r="D92" s="7" t="s">
        <v>6</v>
      </c>
      <c r="E92" s="7" t="s">
        <v>55</v>
      </c>
      <c r="F92" s="7" t="s">
        <v>6</v>
      </c>
      <c r="G92" s="7" t="s">
        <v>55</v>
      </c>
      <c r="H92" s="7" t="s">
        <v>6</v>
      </c>
      <c r="I92" s="7" t="s">
        <v>55</v>
      </c>
      <c r="J92" s="7" t="s">
        <v>6</v>
      </c>
      <c r="K92" s="7" t="s">
        <v>55</v>
      </c>
      <c r="L92" s="7" t="s">
        <v>6</v>
      </c>
      <c r="M92" s="7" t="s">
        <v>55</v>
      </c>
      <c r="N92" s="7" t="s">
        <v>6</v>
      </c>
      <c r="O92" s="7" t="s">
        <v>55</v>
      </c>
      <c r="P92" s="7" t="s">
        <v>6</v>
      </c>
      <c r="Q92" s="7" t="s">
        <v>55</v>
      </c>
      <c r="R92" s="7" t="s">
        <v>6</v>
      </c>
      <c r="S92" s="7" t="s">
        <v>55</v>
      </c>
      <c r="T92" s="7" t="s">
        <v>6</v>
      </c>
      <c r="U92" s="7" t="s">
        <v>55</v>
      </c>
      <c r="V92" s="7" t="s">
        <v>6</v>
      </c>
      <c r="W92" s="7" t="s">
        <v>55</v>
      </c>
      <c r="X92" s="7" t="s">
        <v>6</v>
      </c>
      <c r="Y92" s="7" t="s">
        <v>55</v>
      </c>
      <c r="Z92" s="7" t="s">
        <v>6</v>
      </c>
      <c r="AA92" s="7" t="s">
        <v>55</v>
      </c>
      <c r="AB92" s="7" t="s">
        <v>6</v>
      </c>
      <c r="AC92" s="7" t="s">
        <v>55</v>
      </c>
      <c r="AD92" s="7" t="s">
        <v>6</v>
      </c>
      <c r="AE92" s="7" t="s">
        <v>55</v>
      </c>
      <c r="AF92" s="7" t="s">
        <v>6</v>
      </c>
      <c r="AG92" s="7" t="s">
        <v>55</v>
      </c>
      <c r="AH92" s="7" t="s">
        <v>6</v>
      </c>
      <c r="AI92" s="7" t="s">
        <v>55</v>
      </c>
      <c r="AJ92" s="7" t="s">
        <v>6</v>
      </c>
      <c r="AK92" s="7" t="s">
        <v>55</v>
      </c>
      <c r="AL92" s="7" t="s">
        <v>6</v>
      </c>
      <c r="AM92" s="7" t="s">
        <v>55</v>
      </c>
      <c r="AN92" s="7" t="s">
        <v>6</v>
      </c>
      <c r="AO92" s="7" t="s">
        <v>55</v>
      </c>
      <c r="AP92" s="7" t="s">
        <v>6</v>
      </c>
      <c r="AQ92" s="12">
        <v>95998.1</v>
      </c>
      <c r="AR92" s="7" t="s">
        <v>6</v>
      </c>
      <c r="AS92" s="12">
        <v>111019.8</v>
      </c>
      <c r="AT92" s="7" t="s">
        <v>6</v>
      </c>
      <c r="AU92" s="12">
        <v>124060.8</v>
      </c>
      <c r="AV92" s="7" t="s">
        <v>6</v>
      </c>
      <c r="AW92" s="12">
        <v>137505.4</v>
      </c>
      <c r="AX92" s="7" t="s">
        <v>6</v>
      </c>
      <c r="AY92" s="12">
        <v>140351.29999999999</v>
      </c>
      <c r="AZ92" s="7" t="s">
        <v>6</v>
      </c>
      <c r="BA92" s="12">
        <v>165740.70000000001</v>
      </c>
      <c r="BB92" s="7" t="s">
        <v>6</v>
      </c>
      <c r="BC92" s="12">
        <v>189215.7</v>
      </c>
      <c r="BD92" s="7" t="s">
        <v>6</v>
      </c>
      <c r="BE92" s="13">
        <v>185764</v>
      </c>
      <c r="BF92" s="7" t="s">
        <v>6</v>
      </c>
      <c r="BG92" s="12">
        <v>169660.2</v>
      </c>
      <c r="BH92" s="7" t="s">
        <v>6</v>
      </c>
      <c r="BI92" s="12">
        <v>182318.2</v>
      </c>
      <c r="BJ92" s="7" t="s">
        <v>6</v>
      </c>
      <c r="BK92" s="12">
        <v>216371.6</v>
      </c>
      <c r="BL92" s="7" t="s">
        <v>6</v>
      </c>
      <c r="BM92" s="12">
        <v>240580.9</v>
      </c>
      <c r="BN92" s="7" t="s">
        <v>6</v>
      </c>
      <c r="BO92" s="12">
        <v>273922.09999999998</v>
      </c>
      <c r="BP92" s="7" t="s">
        <v>6</v>
      </c>
      <c r="BQ92" s="12">
        <v>319339.7</v>
      </c>
      <c r="BR92" s="7" t="s">
        <v>6</v>
      </c>
      <c r="BS92" s="12">
        <v>281412.8</v>
      </c>
      <c r="BT92" s="7" t="s">
        <v>6</v>
      </c>
      <c r="BU92" s="12">
        <v>315554.59999999998</v>
      </c>
      <c r="BV92" s="7" t="s">
        <v>6</v>
      </c>
      <c r="BW92" s="12">
        <v>330967.3</v>
      </c>
      <c r="BX92" s="7" t="s">
        <v>6</v>
      </c>
      <c r="BY92" s="12">
        <v>340997.2</v>
      </c>
      <c r="BZ92" s="7" t="s">
        <v>6</v>
      </c>
      <c r="CA92" s="12">
        <v>344049.6</v>
      </c>
      <c r="CB92" s="7" t="s">
        <v>6</v>
      </c>
      <c r="CC92" s="12">
        <v>359866.4</v>
      </c>
      <c r="CD92" s="7" t="s">
        <v>6</v>
      </c>
      <c r="CE92" s="12">
        <v>381297.5</v>
      </c>
      <c r="CF92" s="7" t="s">
        <v>6</v>
      </c>
      <c r="CG92" s="12">
        <v>374955.3</v>
      </c>
      <c r="CH92" s="7" t="s">
        <v>6</v>
      </c>
      <c r="CI92" s="12">
        <v>408852.2</v>
      </c>
      <c r="CJ92" s="7" t="s">
        <v>6</v>
      </c>
      <c r="CK92" s="12">
        <v>437037.2</v>
      </c>
      <c r="CL92" s="7" t="s">
        <v>6</v>
      </c>
      <c r="CM92" s="12">
        <v>468018.4</v>
      </c>
      <c r="CN92" s="7" t="s">
        <v>6</v>
      </c>
      <c r="CO92" s="12">
        <v>463438.2</v>
      </c>
      <c r="CP92" s="7" t="s">
        <v>6</v>
      </c>
      <c r="CQ92" s="12">
        <v>501551.1</v>
      </c>
      <c r="CR92" s="7" t="s">
        <v>6</v>
      </c>
      <c r="CS92" s="12">
        <v>583190.9</v>
      </c>
      <c r="CT92" s="7" t="s">
        <v>6</v>
      </c>
      <c r="CU92" s="7" t="s">
        <v>55</v>
      </c>
      <c r="CV92" s="7" t="s">
        <v>6</v>
      </c>
    </row>
    <row r="93" spans="1:100" ht="15" x14ac:dyDescent="0.2">
      <c r="A93" s="8" t="s">
        <v>13</v>
      </c>
      <c r="B93" s="8" t="s">
        <v>9</v>
      </c>
      <c r="C93" s="9" t="s">
        <v>55</v>
      </c>
      <c r="D93" s="9" t="s">
        <v>6</v>
      </c>
      <c r="E93" s="9" t="s">
        <v>55</v>
      </c>
      <c r="F93" s="9" t="s">
        <v>6</v>
      </c>
      <c r="G93" s="9" t="s">
        <v>55</v>
      </c>
      <c r="H93" s="9" t="s">
        <v>6</v>
      </c>
      <c r="I93" s="9" t="s">
        <v>55</v>
      </c>
      <c r="J93" s="9" t="s">
        <v>6</v>
      </c>
      <c r="K93" s="9" t="s">
        <v>55</v>
      </c>
      <c r="L93" s="9" t="s">
        <v>6</v>
      </c>
      <c r="M93" s="9" t="s">
        <v>55</v>
      </c>
      <c r="N93" s="9" t="s">
        <v>6</v>
      </c>
      <c r="O93" s="9" t="s">
        <v>55</v>
      </c>
      <c r="P93" s="9" t="s">
        <v>6</v>
      </c>
      <c r="Q93" s="9" t="s">
        <v>55</v>
      </c>
      <c r="R93" s="9" t="s">
        <v>6</v>
      </c>
      <c r="S93" s="9" t="s">
        <v>55</v>
      </c>
      <c r="T93" s="9" t="s">
        <v>6</v>
      </c>
      <c r="U93" s="9" t="s">
        <v>55</v>
      </c>
      <c r="V93" s="9" t="s">
        <v>6</v>
      </c>
      <c r="W93" s="9" t="s">
        <v>55</v>
      </c>
      <c r="X93" s="9" t="s">
        <v>6</v>
      </c>
      <c r="Y93" s="9" t="s">
        <v>55</v>
      </c>
      <c r="Z93" s="9" t="s">
        <v>6</v>
      </c>
      <c r="AA93" s="9" t="s">
        <v>55</v>
      </c>
      <c r="AB93" s="9" t="s">
        <v>6</v>
      </c>
      <c r="AC93" s="9" t="s">
        <v>55</v>
      </c>
      <c r="AD93" s="9" t="s">
        <v>6</v>
      </c>
      <c r="AE93" s="9" t="s">
        <v>55</v>
      </c>
      <c r="AF93" s="9" t="s">
        <v>6</v>
      </c>
      <c r="AG93" s="9" t="s">
        <v>55</v>
      </c>
      <c r="AH93" s="9" t="s">
        <v>6</v>
      </c>
      <c r="AI93" s="9" t="s">
        <v>55</v>
      </c>
      <c r="AJ93" s="9" t="s">
        <v>6</v>
      </c>
      <c r="AK93" s="9" t="s">
        <v>55</v>
      </c>
      <c r="AL93" s="9" t="s">
        <v>6</v>
      </c>
      <c r="AM93" s="9" t="s">
        <v>55</v>
      </c>
      <c r="AN93" s="9" t="s">
        <v>6</v>
      </c>
      <c r="AO93" s="9" t="s">
        <v>55</v>
      </c>
      <c r="AP93" s="9" t="s">
        <v>6</v>
      </c>
      <c r="AQ93" s="10">
        <v>5156.8999999999996</v>
      </c>
      <c r="AR93" s="9" t="s">
        <v>48</v>
      </c>
      <c r="AS93" s="10">
        <v>5541.6</v>
      </c>
      <c r="AT93" s="9" t="s">
        <v>48</v>
      </c>
      <c r="AU93" s="11">
        <v>5413</v>
      </c>
      <c r="AV93" s="9" t="s">
        <v>48</v>
      </c>
      <c r="AW93" s="10">
        <v>5010.3</v>
      </c>
      <c r="AX93" s="9" t="s">
        <v>48</v>
      </c>
      <c r="AY93" s="10">
        <v>4228.6000000000004</v>
      </c>
      <c r="AZ93" s="9" t="s">
        <v>48</v>
      </c>
      <c r="BA93" s="10">
        <v>5175.3999999999996</v>
      </c>
      <c r="BB93" s="9" t="s">
        <v>6</v>
      </c>
      <c r="BC93" s="10">
        <v>6199.2</v>
      </c>
      <c r="BD93" s="9" t="s">
        <v>6</v>
      </c>
      <c r="BE93" s="10">
        <v>5068.2</v>
      </c>
      <c r="BF93" s="9" t="s">
        <v>6</v>
      </c>
      <c r="BG93" s="10">
        <v>4413.1000000000004</v>
      </c>
      <c r="BH93" s="9" t="s">
        <v>6</v>
      </c>
      <c r="BI93" s="10">
        <v>6182.3</v>
      </c>
      <c r="BJ93" s="9" t="s">
        <v>6</v>
      </c>
      <c r="BK93" s="10">
        <v>6452.4</v>
      </c>
      <c r="BL93" s="9" t="s">
        <v>6</v>
      </c>
      <c r="BM93" s="10">
        <v>6540.2</v>
      </c>
      <c r="BN93" s="9" t="s">
        <v>6</v>
      </c>
      <c r="BO93" s="10">
        <v>8513.6</v>
      </c>
      <c r="BP93" s="9" t="s">
        <v>6</v>
      </c>
      <c r="BQ93" s="10">
        <v>8419.7000000000007</v>
      </c>
      <c r="BR93" s="9" t="s">
        <v>6</v>
      </c>
      <c r="BS93" s="11">
        <v>7201</v>
      </c>
      <c r="BT93" s="9" t="s">
        <v>6</v>
      </c>
      <c r="BU93" s="10">
        <v>8685.7999999999993</v>
      </c>
      <c r="BV93" s="9" t="s">
        <v>6</v>
      </c>
      <c r="BW93" s="11">
        <v>9966</v>
      </c>
      <c r="BX93" s="9" t="s">
        <v>6</v>
      </c>
      <c r="BY93" s="10">
        <v>9683.6</v>
      </c>
      <c r="BZ93" s="9" t="s">
        <v>6</v>
      </c>
      <c r="CA93" s="10">
        <v>10755.7</v>
      </c>
      <c r="CB93" s="9" t="s">
        <v>6</v>
      </c>
      <c r="CC93" s="10">
        <v>10010.799999999999</v>
      </c>
      <c r="CD93" s="9" t="s">
        <v>6</v>
      </c>
      <c r="CE93" s="10">
        <v>8744.5</v>
      </c>
      <c r="CF93" s="9" t="s">
        <v>6</v>
      </c>
      <c r="CG93" s="10">
        <v>9234.7000000000007</v>
      </c>
      <c r="CH93" s="9" t="s">
        <v>6</v>
      </c>
      <c r="CI93" s="10">
        <v>12045.1</v>
      </c>
      <c r="CJ93" s="9" t="s">
        <v>6</v>
      </c>
      <c r="CK93" s="10">
        <v>10420.299999999999</v>
      </c>
      <c r="CL93" s="9" t="s">
        <v>6</v>
      </c>
      <c r="CM93" s="10">
        <v>10820.9</v>
      </c>
      <c r="CN93" s="9" t="s">
        <v>6</v>
      </c>
      <c r="CO93" s="10">
        <v>11694.4</v>
      </c>
      <c r="CP93" s="9" t="s">
        <v>6</v>
      </c>
      <c r="CQ93" s="10">
        <v>10985.7</v>
      </c>
      <c r="CR93" s="9" t="s">
        <v>6</v>
      </c>
      <c r="CS93" s="9" t="s">
        <v>55</v>
      </c>
      <c r="CT93" s="9" t="s">
        <v>6</v>
      </c>
      <c r="CU93" s="9" t="s">
        <v>55</v>
      </c>
      <c r="CV93" s="9" t="s">
        <v>6</v>
      </c>
    </row>
    <row r="94" spans="1:100" ht="15" x14ac:dyDescent="0.2">
      <c r="A94" s="8" t="s">
        <v>13</v>
      </c>
      <c r="B94" s="8" t="s">
        <v>7</v>
      </c>
      <c r="C94" s="7" t="s">
        <v>55</v>
      </c>
      <c r="D94" s="7" t="s">
        <v>6</v>
      </c>
      <c r="E94" s="7" t="s">
        <v>55</v>
      </c>
      <c r="F94" s="7" t="s">
        <v>6</v>
      </c>
      <c r="G94" s="7" t="s">
        <v>55</v>
      </c>
      <c r="H94" s="7" t="s">
        <v>6</v>
      </c>
      <c r="I94" s="7" t="s">
        <v>55</v>
      </c>
      <c r="J94" s="7" t="s">
        <v>6</v>
      </c>
      <c r="K94" s="7" t="s">
        <v>55</v>
      </c>
      <c r="L94" s="7" t="s">
        <v>6</v>
      </c>
      <c r="M94" s="7" t="s">
        <v>55</v>
      </c>
      <c r="N94" s="7" t="s">
        <v>6</v>
      </c>
      <c r="O94" s="7" t="s">
        <v>55</v>
      </c>
      <c r="P94" s="7" t="s">
        <v>6</v>
      </c>
      <c r="Q94" s="7" t="s">
        <v>55</v>
      </c>
      <c r="R94" s="7" t="s">
        <v>6</v>
      </c>
      <c r="S94" s="7" t="s">
        <v>55</v>
      </c>
      <c r="T94" s="7" t="s">
        <v>6</v>
      </c>
      <c r="U94" s="7" t="s">
        <v>55</v>
      </c>
      <c r="V94" s="7" t="s">
        <v>6</v>
      </c>
      <c r="W94" s="7" t="s">
        <v>55</v>
      </c>
      <c r="X94" s="7" t="s">
        <v>6</v>
      </c>
      <c r="Y94" s="7" t="s">
        <v>55</v>
      </c>
      <c r="Z94" s="7" t="s">
        <v>6</v>
      </c>
      <c r="AA94" s="7" t="s">
        <v>55</v>
      </c>
      <c r="AB94" s="7" t="s">
        <v>6</v>
      </c>
      <c r="AC94" s="7" t="s">
        <v>55</v>
      </c>
      <c r="AD94" s="7" t="s">
        <v>6</v>
      </c>
      <c r="AE94" s="7" t="s">
        <v>55</v>
      </c>
      <c r="AF94" s="7" t="s">
        <v>6</v>
      </c>
      <c r="AG94" s="7" t="s">
        <v>55</v>
      </c>
      <c r="AH94" s="7" t="s">
        <v>6</v>
      </c>
      <c r="AI94" s="7" t="s">
        <v>55</v>
      </c>
      <c r="AJ94" s="7" t="s">
        <v>6</v>
      </c>
      <c r="AK94" s="7" t="s">
        <v>55</v>
      </c>
      <c r="AL94" s="7" t="s">
        <v>6</v>
      </c>
      <c r="AM94" s="7" t="s">
        <v>55</v>
      </c>
      <c r="AN94" s="7" t="s">
        <v>6</v>
      </c>
      <c r="AO94" s="7" t="s">
        <v>55</v>
      </c>
      <c r="AP94" s="7" t="s">
        <v>6</v>
      </c>
      <c r="AQ94" s="12">
        <v>870.8</v>
      </c>
      <c r="AR94" s="7" t="s">
        <v>48</v>
      </c>
      <c r="AS94" s="12">
        <v>933.3</v>
      </c>
      <c r="AT94" s="7" t="s">
        <v>48</v>
      </c>
      <c r="AU94" s="12">
        <v>874.4</v>
      </c>
      <c r="AV94" s="7" t="s">
        <v>48</v>
      </c>
      <c r="AW94" s="12">
        <v>956.2</v>
      </c>
      <c r="AX94" s="7" t="s">
        <v>48</v>
      </c>
      <c r="AY94" s="12">
        <v>905.5</v>
      </c>
      <c r="AZ94" s="7" t="s">
        <v>48</v>
      </c>
      <c r="BA94" s="12">
        <v>617.20000000000005</v>
      </c>
      <c r="BB94" s="7" t="s">
        <v>6</v>
      </c>
      <c r="BC94" s="12">
        <v>669.4</v>
      </c>
      <c r="BD94" s="7" t="s">
        <v>6</v>
      </c>
      <c r="BE94" s="12">
        <v>609.5</v>
      </c>
      <c r="BF94" s="7" t="s">
        <v>6</v>
      </c>
      <c r="BG94" s="13">
        <v>556</v>
      </c>
      <c r="BH94" s="7" t="s">
        <v>6</v>
      </c>
      <c r="BI94" s="12">
        <v>563.29999999999995</v>
      </c>
      <c r="BJ94" s="7" t="s">
        <v>6</v>
      </c>
      <c r="BK94" s="12">
        <v>689.5</v>
      </c>
      <c r="BL94" s="7" t="s">
        <v>6</v>
      </c>
      <c r="BM94" s="12">
        <v>794.4</v>
      </c>
      <c r="BN94" s="7" t="s">
        <v>6</v>
      </c>
      <c r="BO94" s="12">
        <v>997.2</v>
      </c>
      <c r="BP94" s="7" t="s">
        <v>6</v>
      </c>
      <c r="BQ94" s="13">
        <v>1023</v>
      </c>
      <c r="BR94" s="7" t="s">
        <v>6</v>
      </c>
      <c r="BS94" s="12">
        <v>864.5</v>
      </c>
      <c r="BT94" s="7" t="s">
        <v>6</v>
      </c>
      <c r="BU94" s="12">
        <v>1795.1</v>
      </c>
      <c r="BV94" s="7" t="s">
        <v>6</v>
      </c>
      <c r="BW94" s="12">
        <v>2035.1</v>
      </c>
      <c r="BX94" s="7" t="s">
        <v>6</v>
      </c>
      <c r="BY94" s="12">
        <v>1850.6</v>
      </c>
      <c r="BZ94" s="7" t="s">
        <v>6</v>
      </c>
      <c r="CA94" s="13">
        <v>1793</v>
      </c>
      <c r="CB94" s="7" t="s">
        <v>6</v>
      </c>
      <c r="CC94" s="12">
        <v>2093.1</v>
      </c>
      <c r="CD94" s="7" t="s">
        <v>6</v>
      </c>
      <c r="CE94" s="12">
        <v>1934.7</v>
      </c>
      <c r="CF94" s="7" t="s">
        <v>6</v>
      </c>
      <c r="CG94" s="12">
        <v>1907.8</v>
      </c>
      <c r="CH94" s="7" t="s">
        <v>6</v>
      </c>
      <c r="CI94" s="13">
        <v>1891</v>
      </c>
      <c r="CJ94" s="7" t="s">
        <v>6</v>
      </c>
      <c r="CK94" s="12">
        <v>1550.6</v>
      </c>
      <c r="CL94" s="7" t="s">
        <v>6</v>
      </c>
      <c r="CM94" s="13">
        <v>1714</v>
      </c>
      <c r="CN94" s="7" t="s">
        <v>6</v>
      </c>
      <c r="CO94" s="12">
        <v>1728.3</v>
      </c>
      <c r="CP94" s="7" t="s">
        <v>6</v>
      </c>
      <c r="CQ94" s="12">
        <v>1836.7</v>
      </c>
      <c r="CR94" s="7" t="s">
        <v>6</v>
      </c>
      <c r="CS94" s="7" t="s">
        <v>55</v>
      </c>
      <c r="CT94" s="7" t="s">
        <v>6</v>
      </c>
      <c r="CU94" s="7" t="s">
        <v>55</v>
      </c>
      <c r="CV94" s="7" t="s">
        <v>6</v>
      </c>
    </row>
    <row r="95" spans="1:100" ht="15" x14ac:dyDescent="0.2">
      <c r="A95" s="8" t="s">
        <v>31</v>
      </c>
      <c r="B95" s="8" t="s">
        <v>10</v>
      </c>
      <c r="C95" s="9" t="s">
        <v>55</v>
      </c>
      <c r="D95" s="9" t="s">
        <v>6</v>
      </c>
      <c r="E95" s="9" t="s">
        <v>55</v>
      </c>
      <c r="F95" s="9" t="s">
        <v>6</v>
      </c>
      <c r="G95" s="9" t="s">
        <v>55</v>
      </c>
      <c r="H95" s="9" t="s">
        <v>6</v>
      </c>
      <c r="I95" s="9" t="s">
        <v>55</v>
      </c>
      <c r="J95" s="9" t="s">
        <v>6</v>
      </c>
      <c r="K95" s="9" t="s">
        <v>55</v>
      </c>
      <c r="L95" s="9" t="s">
        <v>6</v>
      </c>
      <c r="M95" s="9" t="s">
        <v>55</v>
      </c>
      <c r="N95" s="9" t="s">
        <v>6</v>
      </c>
      <c r="O95" s="9" t="s">
        <v>55</v>
      </c>
      <c r="P95" s="9" t="s">
        <v>6</v>
      </c>
      <c r="Q95" s="9" t="s">
        <v>55</v>
      </c>
      <c r="R95" s="9" t="s">
        <v>6</v>
      </c>
      <c r="S95" s="9" t="s">
        <v>55</v>
      </c>
      <c r="T95" s="9" t="s">
        <v>6</v>
      </c>
      <c r="U95" s="9" t="s">
        <v>55</v>
      </c>
      <c r="V95" s="9" t="s">
        <v>6</v>
      </c>
      <c r="W95" s="9" t="s">
        <v>55</v>
      </c>
      <c r="X95" s="9" t="s">
        <v>6</v>
      </c>
      <c r="Y95" s="9" t="s">
        <v>55</v>
      </c>
      <c r="Z95" s="9" t="s">
        <v>6</v>
      </c>
      <c r="AA95" s="9" t="s">
        <v>55</v>
      </c>
      <c r="AB95" s="9" t="s">
        <v>6</v>
      </c>
      <c r="AC95" s="9" t="s">
        <v>55</v>
      </c>
      <c r="AD95" s="9" t="s">
        <v>6</v>
      </c>
      <c r="AE95" s="9" t="s">
        <v>55</v>
      </c>
      <c r="AF95" s="9" t="s">
        <v>6</v>
      </c>
      <c r="AG95" s="9" t="s">
        <v>55</v>
      </c>
      <c r="AH95" s="9" t="s">
        <v>6</v>
      </c>
      <c r="AI95" s="9" t="s">
        <v>55</v>
      </c>
      <c r="AJ95" s="9" t="s">
        <v>6</v>
      </c>
      <c r="AK95" s="9" t="s">
        <v>55</v>
      </c>
      <c r="AL95" s="9" t="s">
        <v>6</v>
      </c>
      <c r="AM95" s="9" t="s">
        <v>55</v>
      </c>
      <c r="AN95" s="9" t="s">
        <v>6</v>
      </c>
      <c r="AO95" s="9" t="s">
        <v>55</v>
      </c>
      <c r="AP95" s="9" t="s">
        <v>6</v>
      </c>
      <c r="AQ95" s="10">
        <v>80203.8</v>
      </c>
      <c r="AR95" s="9" t="s">
        <v>6</v>
      </c>
      <c r="AS95" s="10">
        <v>84875.3</v>
      </c>
      <c r="AT95" s="9" t="s">
        <v>6</v>
      </c>
      <c r="AU95" s="10">
        <v>90904.8</v>
      </c>
      <c r="AV95" s="9" t="s">
        <v>6</v>
      </c>
      <c r="AW95" s="11">
        <v>96769</v>
      </c>
      <c r="AX95" s="9" t="s">
        <v>6</v>
      </c>
      <c r="AY95" s="10">
        <v>104225.1</v>
      </c>
      <c r="AZ95" s="9" t="s">
        <v>6</v>
      </c>
      <c r="BA95" s="10">
        <v>112521.7</v>
      </c>
      <c r="BB95" s="9" t="s">
        <v>6</v>
      </c>
      <c r="BC95" s="10">
        <v>119098.2</v>
      </c>
      <c r="BD95" s="9" t="s">
        <v>6</v>
      </c>
      <c r="BE95" s="10">
        <v>124721.5</v>
      </c>
      <c r="BF95" s="9" t="s">
        <v>6</v>
      </c>
      <c r="BG95" s="10">
        <v>127734.3</v>
      </c>
      <c r="BH95" s="9" t="s">
        <v>6</v>
      </c>
      <c r="BI95" s="10">
        <v>133144.79999999999</v>
      </c>
      <c r="BJ95" s="9" t="s">
        <v>6</v>
      </c>
      <c r="BK95" s="10">
        <v>137485.70000000001</v>
      </c>
      <c r="BL95" s="9" t="s">
        <v>6</v>
      </c>
      <c r="BM95" s="10">
        <v>143562.1</v>
      </c>
      <c r="BN95" s="9" t="s">
        <v>6</v>
      </c>
      <c r="BO95" s="11">
        <v>152166</v>
      </c>
      <c r="BP95" s="9" t="s">
        <v>6</v>
      </c>
      <c r="BQ95" s="10">
        <v>156158.20000000001</v>
      </c>
      <c r="BR95" s="9" t="s">
        <v>6</v>
      </c>
      <c r="BS95" s="10">
        <v>155546.5</v>
      </c>
      <c r="BT95" s="9" t="s">
        <v>6</v>
      </c>
      <c r="BU95" s="10">
        <v>157970.79999999999</v>
      </c>
      <c r="BV95" s="9" t="s">
        <v>6</v>
      </c>
      <c r="BW95" s="10">
        <v>154128.20000000001</v>
      </c>
      <c r="BX95" s="9" t="s">
        <v>6</v>
      </c>
      <c r="BY95" s="10">
        <v>147214.79999999999</v>
      </c>
      <c r="BZ95" s="9" t="s">
        <v>6</v>
      </c>
      <c r="CA95" s="10">
        <v>149802.29999999999</v>
      </c>
      <c r="CB95" s="9" t="s">
        <v>6</v>
      </c>
      <c r="CC95" s="10">
        <v>151135.79999999999</v>
      </c>
      <c r="CD95" s="9" t="s">
        <v>6</v>
      </c>
      <c r="CE95" s="10">
        <v>156517.29999999999</v>
      </c>
      <c r="CF95" s="9" t="s">
        <v>6</v>
      </c>
      <c r="CG95" s="10">
        <v>161993.29999999999</v>
      </c>
      <c r="CH95" s="9" t="s">
        <v>6</v>
      </c>
      <c r="CI95" s="10">
        <v>169642.3</v>
      </c>
      <c r="CJ95" s="9" t="s">
        <v>6</v>
      </c>
      <c r="CK95" s="10">
        <v>177465.9</v>
      </c>
      <c r="CL95" s="9" t="s">
        <v>6</v>
      </c>
      <c r="CM95" s="10">
        <v>185536.3</v>
      </c>
      <c r="CN95" s="9" t="s">
        <v>6</v>
      </c>
      <c r="CO95" s="11">
        <v>174768</v>
      </c>
      <c r="CP95" s="9" t="s">
        <v>6</v>
      </c>
      <c r="CQ95" s="10">
        <v>187070.1</v>
      </c>
      <c r="CR95" s="9" t="s">
        <v>6</v>
      </c>
      <c r="CS95" s="10">
        <v>209790.7</v>
      </c>
      <c r="CT95" s="9" t="s">
        <v>46</v>
      </c>
      <c r="CU95" s="9" t="s">
        <v>55</v>
      </c>
      <c r="CV95" s="9" t="s">
        <v>6</v>
      </c>
    </row>
    <row r="96" spans="1:100" ht="15" x14ac:dyDescent="0.2">
      <c r="A96" s="8" t="s">
        <v>31</v>
      </c>
      <c r="B96" s="8" t="s">
        <v>9</v>
      </c>
      <c r="C96" s="7" t="s">
        <v>55</v>
      </c>
      <c r="D96" s="7" t="s">
        <v>6</v>
      </c>
      <c r="E96" s="7" t="s">
        <v>55</v>
      </c>
      <c r="F96" s="7" t="s">
        <v>6</v>
      </c>
      <c r="G96" s="7" t="s">
        <v>55</v>
      </c>
      <c r="H96" s="7" t="s">
        <v>6</v>
      </c>
      <c r="I96" s="7" t="s">
        <v>55</v>
      </c>
      <c r="J96" s="7" t="s">
        <v>6</v>
      </c>
      <c r="K96" s="7" t="s">
        <v>55</v>
      </c>
      <c r="L96" s="7" t="s">
        <v>6</v>
      </c>
      <c r="M96" s="7" t="s">
        <v>55</v>
      </c>
      <c r="N96" s="7" t="s">
        <v>6</v>
      </c>
      <c r="O96" s="7" t="s">
        <v>55</v>
      </c>
      <c r="P96" s="7" t="s">
        <v>6</v>
      </c>
      <c r="Q96" s="7" t="s">
        <v>55</v>
      </c>
      <c r="R96" s="7" t="s">
        <v>6</v>
      </c>
      <c r="S96" s="7" t="s">
        <v>55</v>
      </c>
      <c r="T96" s="7" t="s">
        <v>6</v>
      </c>
      <c r="U96" s="7" t="s">
        <v>55</v>
      </c>
      <c r="V96" s="7" t="s">
        <v>6</v>
      </c>
      <c r="W96" s="7" t="s">
        <v>55</v>
      </c>
      <c r="X96" s="7" t="s">
        <v>6</v>
      </c>
      <c r="Y96" s="7" t="s">
        <v>55</v>
      </c>
      <c r="Z96" s="7" t="s">
        <v>6</v>
      </c>
      <c r="AA96" s="7" t="s">
        <v>55</v>
      </c>
      <c r="AB96" s="7" t="s">
        <v>6</v>
      </c>
      <c r="AC96" s="7" t="s">
        <v>55</v>
      </c>
      <c r="AD96" s="7" t="s">
        <v>6</v>
      </c>
      <c r="AE96" s="7" t="s">
        <v>55</v>
      </c>
      <c r="AF96" s="7" t="s">
        <v>6</v>
      </c>
      <c r="AG96" s="7" t="s">
        <v>55</v>
      </c>
      <c r="AH96" s="7" t="s">
        <v>6</v>
      </c>
      <c r="AI96" s="7" t="s">
        <v>55</v>
      </c>
      <c r="AJ96" s="7" t="s">
        <v>6</v>
      </c>
      <c r="AK96" s="7" t="s">
        <v>55</v>
      </c>
      <c r="AL96" s="7" t="s">
        <v>6</v>
      </c>
      <c r="AM96" s="7" t="s">
        <v>55</v>
      </c>
      <c r="AN96" s="7" t="s">
        <v>6</v>
      </c>
      <c r="AO96" s="7" t="s">
        <v>55</v>
      </c>
      <c r="AP96" s="7" t="s">
        <v>6</v>
      </c>
      <c r="AQ96" s="12">
        <v>3486.7</v>
      </c>
      <c r="AR96" s="7" t="s">
        <v>6</v>
      </c>
      <c r="AS96" s="12">
        <v>3627.2</v>
      </c>
      <c r="AT96" s="7" t="s">
        <v>6</v>
      </c>
      <c r="AU96" s="12">
        <v>3213.3</v>
      </c>
      <c r="AV96" s="7" t="s">
        <v>6</v>
      </c>
      <c r="AW96" s="12">
        <v>3097.7</v>
      </c>
      <c r="AX96" s="7" t="s">
        <v>6</v>
      </c>
      <c r="AY96" s="13">
        <v>3101</v>
      </c>
      <c r="AZ96" s="7" t="s">
        <v>6</v>
      </c>
      <c r="BA96" s="12">
        <v>3022.2</v>
      </c>
      <c r="BB96" s="7" t="s">
        <v>6</v>
      </c>
      <c r="BC96" s="13">
        <v>2966</v>
      </c>
      <c r="BD96" s="7" t="s">
        <v>6</v>
      </c>
      <c r="BE96" s="12">
        <v>2807.3</v>
      </c>
      <c r="BF96" s="7" t="s">
        <v>6</v>
      </c>
      <c r="BG96" s="12">
        <v>2844.2</v>
      </c>
      <c r="BH96" s="7" t="s">
        <v>6</v>
      </c>
      <c r="BI96" s="12">
        <v>2932.3</v>
      </c>
      <c r="BJ96" s="7" t="s">
        <v>6</v>
      </c>
      <c r="BK96" s="12">
        <v>2685.8</v>
      </c>
      <c r="BL96" s="7" t="s">
        <v>6</v>
      </c>
      <c r="BM96" s="12">
        <v>2760.4</v>
      </c>
      <c r="BN96" s="7" t="s">
        <v>6</v>
      </c>
      <c r="BO96" s="12">
        <v>2529.6</v>
      </c>
      <c r="BP96" s="7" t="s">
        <v>6</v>
      </c>
      <c r="BQ96" s="12">
        <v>2541.4</v>
      </c>
      <c r="BR96" s="7" t="s">
        <v>6</v>
      </c>
      <c r="BS96" s="13">
        <v>2512</v>
      </c>
      <c r="BT96" s="7" t="s">
        <v>6</v>
      </c>
      <c r="BU96" s="12">
        <v>2497.9</v>
      </c>
      <c r="BV96" s="7" t="s">
        <v>6</v>
      </c>
      <c r="BW96" s="12">
        <v>2171.3000000000002</v>
      </c>
      <c r="BX96" s="7" t="s">
        <v>6</v>
      </c>
      <c r="BY96" s="12">
        <v>2155.1999999999998</v>
      </c>
      <c r="BZ96" s="7" t="s">
        <v>6</v>
      </c>
      <c r="CA96" s="13">
        <v>2428</v>
      </c>
      <c r="CB96" s="7" t="s">
        <v>6</v>
      </c>
      <c r="CC96" s="12">
        <v>2451.5</v>
      </c>
      <c r="CD96" s="7" t="s">
        <v>6</v>
      </c>
      <c r="CE96" s="12">
        <v>2588.6999999999998</v>
      </c>
      <c r="CF96" s="7" t="s">
        <v>6</v>
      </c>
      <c r="CG96" s="12">
        <v>2640.4</v>
      </c>
      <c r="CH96" s="7" t="s">
        <v>6</v>
      </c>
      <c r="CI96" s="12">
        <v>2876.7</v>
      </c>
      <c r="CJ96" s="7" t="s">
        <v>6</v>
      </c>
      <c r="CK96" s="12">
        <v>2924.5</v>
      </c>
      <c r="CL96" s="7" t="s">
        <v>6</v>
      </c>
      <c r="CM96" s="12">
        <v>3219.6</v>
      </c>
      <c r="CN96" s="7" t="s">
        <v>6</v>
      </c>
      <c r="CO96" s="12">
        <v>3168.3</v>
      </c>
      <c r="CP96" s="7" t="s">
        <v>6</v>
      </c>
      <c r="CQ96" s="12">
        <v>3330.4</v>
      </c>
      <c r="CR96" s="7" t="s">
        <v>6</v>
      </c>
      <c r="CS96" s="7" t="s">
        <v>55</v>
      </c>
      <c r="CT96" s="7" t="s">
        <v>6</v>
      </c>
      <c r="CU96" s="7" t="s">
        <v>55</v>
      </c>
      <c r="CV96" s="7" t="s">
        <v>6</v>
      </c>
    </row>
    <row r="97" spans="1:100" ht="15" x14ac:dyDescent="0.2">
      <c r="A97" s="8" t="s">
        <v>31</v>
      </c>
      <c r="B97" s="8" t="s">
        <v>7</v>
      </c>
      <c r="C97" s="9" t="s">
        <v>55</v>
      </c>
      <c r="D97" s="9" t="s">
        <v>6</v>
      </c>
      <c r="E97" s="9" t="s">
        <v>55</v>
      </c>
      <c r="F97" s="9" t="s">
        <v>6</v>
      </c>
      <c r="G97" s="9" t="s">
        <v>55</v>
      </c>
      <c r="H97" s="9" t="s">
        <v>6</v>
      </c>
      <c r="I97" s="9" t="s">
        <v>55</v>
      </c>
      <c r="J97" s="9" t="s">
        <v>6</v>
      </c>
      <c r="K97" s="9" t="s">
        <v>55</v>
      </c>
      <c r="L97" s="9" t="s">
        <v>6</v>
      </c>
      <c r="M97" s="9" t="s">
        <v>55</v>
      </c>
      <c r="N97" s="9" t="s">
        <v>6</v>
      </c>
      <c r="O97" s="9" t="s">
        <v>55</v>
      </c>
      <c r="P97" s="9" t="s">
        <v>6</v>
      </c>
      <c r="Q97" s="9" t="s">
        <v>55</v>
      </c>
      <c r="R97" s="9" t="s">
        <v>6</v>
      </c>
      <c r="S97" s="9" t="s">
        <v>55</v>
      </c>
      <c r="T97" s="9" t="s">
        <v>6</v>
      </c>
      <c r="U97" s="9" t="s">
        <v>55</v>
      </c>
      <c r="V97" s="9" t="s">
        <v>6</v>
      </c>
      <c r="W97" s="9" t="s">
        <v>55</v>
      </c>
      <c r="X97" s="9" t="s">
        <v>6</v>
      </c>
      <c r="Y97" s="9" t="s">
        <v>55</v>
      </c>
      <c r="Z97" s="9" t="s">
        <v>6</v>
      </c>
      <c r="AA97" s="9" t="s">
        <v>55</v>
      </c>
      <c r="AB97" s="9" t="s">
        <v>6</v>
      </c>
      <c r="AC97" s="9" t="s">
        <v>55</v>
      </c>
      <c r="AD97" s="9" t="s">
        <v>6</v>
      </c>
      <c r="AE97" s="9" t="s">
        <v>55</v>
      </c>
      <c r="AF97" s="9" t="s">
        <v>6</v>
      </c>
      <c r="AG97" s="9" t="s">
        <v>55</v>
      </c>
      <c r="AH97" s="9" t="s">
        <v>6</v>
      </c>
      <c r="AI97" s="9" t="s">
        <v>55</v>
      </c>
      <c r="AJ97" s="9" t="s">
        <v>6</v>
      </c>
      <c r="AK97" s="9" t="s">
        <v>55</v>
      </c>
      <c r="AL97" s="9" t="s">
        <v>6</v>
      </c>
      <c r="AM97" s="9" t="s">
        <v>55</v>
      </c>
      <c r="AN97" s="9" t="s">
        <v>6</v>
      </c>
      <c r="AO97" s="9" t="s">
        <v>55</v>
      </c>
      <c r="AP97" s="9" t="s">
        <v>6</v>
      </c>
      <c r="AQ97" s="10">
        <v>566.29999999999995</v>
      </c>
      <c r="AR97" s="9" t="s">
        <v>6</v>
      </c>
      <c r="AS97" s="10">
        <v>486.3</v>
      </c>
      <c r="AT97" s="9" t="s">
        <v>6</v>
      </c>
      <c r="AU97" s="10">
        <v>453.4</v>
      </c>
      <c r="AV97" s="9" t="s">
        <v>6</v>
      </c>
      <c r="AW97" s="11">
        <v>533</v>
      </c>
      <c r="AX97" s="9" t="s">
        <v>6</v>
      </c>
      <c r="AY97" s="11">
        <v>543</v>
      </c>
      <c r="AZ97" s="9" t="s">
        <v>6</v>
      </c>
      <c r="BA97" s="10">
        <v>676.2</v>
      </c>
      <c r="BB97" s="9" t="s">
        <v>6</v>
      </c>
      <c r="BC97" s="10">
        <v>757.2</v>
      </c>
      <c r="BD97" s="9" t="s">
        <v>6</v>
      </c>
      <c r="BE97" s="10">
        <v>786.1</v>
      </c>
      <c r="BF97" s="9" t="s">
        <v>6</v>
      </c>
      <c r="BG97" s="10">
        <v>741.1</v>
      </c>
      <c r="BH97" s="9" t="s">
        <v>6</v>
      </c>
      <c r="BI97" s="11">
        <v>736</v>
      </c>
      <c r="BJ97" s="9" t="s">
        <v>6</v>
      </c>
      <c r="BK97" s="10">
        <v>694.9</v>
      </c>
      <c r="BL97" s="9" t="s">
        <v>6</v>
      </c>
      <c r="BM97" s="10">
        <v>706.9</v>
      </c>
      <c r="BN97" s="9" t="s">
        <v>6</v>
      </c>
      <c r="BO97" s="10">
        <v>687.9</v>
      </c>
      <c r="BP97" s="9" t="s">
        <v>6</v>
      </c>
      <c r="BQ97" s="11">
        <v>686</v>
      </c>
      <c r="BR97" s="9" t="s">
        <v>6</v>
      </c>
      <c r="BS97" s="10">
        <v>644.20000000000005</v>
      </c>
      <c r="BT97" s="9" t="s">
        <v>6</v>
      </c>
      <c r="BU97" s="10">
        <v>700.1</v>
      </c>
      <c r="BV97" s="9" t="s">
        <v>6</v>
      </c>
      <c r="BW97" s="10">
        <v>771.3</v>
      </c>
      <c r="BX97" s="9" t="s">
        <v>6</v>
      </c>
      <c r="BY97" s="10">
        <v>792.2</v>
      </c>
      <c r="BZ97" s="9" t="s">
        <v>6</v>
      </c>
      <c r="CA97" s="10">
        <v>860.8</v>
      </c>
      <c r="CB97" s="9" t="s">
        <v>6</v>
      </c>
      <c r="CC97" s="10">
        <v>866.5</v>
      </c>
      <c r="CD97" s="9" t="s">
        <v>6</v>
      </c>
      <c r="CE97" s="10">
        <v>914.4</v>
      </c>
      <c r="CF97" s="9" t="s">
        <v>6</v>
      </c>
      <c r="CG97" s="10">
        <v>906.8</v>
      </c>
      <c r="CH97" s="9" t="s">
        <v>6</v>
      </c>
      <c r="CI97" s="10">
        <v>895.8</v>
      </c>
      <c r="CJ97" s="9" t="s">
        <v>6</v>
      </c>
      <c r="CK97" s="10">
        <v>912.2</v>
      </c>
      <c r="CL97" s="9" t="s">
        <v>6</v>
      </c>
      <c r="CM97" s="10">
        <v>882.2</v>
      </c>
      <c r="CN97" s="9" t="s">
        <v>6</v>
      </c>
      <c r="CO97" s="10">
        <v>857.8</v>
      </c>
      <c r="CP97" s="9" t="s">
        <v>6</v>
      </c>
      <c r="CQ97" s="11">
        <v>894</v>
      </c>
      <c r="CR97" s="9" t="s">
        <v>6</v>
      </c>
      <c r="CS97" s="9" t="s">
        <v>55</v>
      </c>
      <c r="CT97" s="9" t="s">
        <v>6</v>
      </c>
      <c r="CU97" s="9" t="s">
        <v>55</v>
      </c>
      <c r="CV97" s="9" t="s">
        <v>6</v>
      </c>
    </row>
    <row r="98" spans="1:100" ht="15" x14ac:dyDescent="0.2">
      <c r="A98" s="8" t="s">
        <v>12</v>
      </c>
      <c r="B98" s="8" t="s">
        <v>10</v>
      </c>
      <c r="C98" s="7" t="s">
        <v>55</v>
      </c>
      <c r="D98" s="7" t="s">
        <v>6</v>
      </c>
      <c r="E98" s="7" t="s">
        <v>55</v>
      </c>
      <c r="F98" s="7" t="s">
        <v>6</v>
      </c>
      <c r="G98" s="7" t="s">
        <v>55</v>
      </c>
      <c r="H98" s="7" t="s">
        <v>6</v>
      </c>
      <c r="I98" s="7" t="s">
        <v>55</v>
      </c>
      <c r="J98" s="7" t="s">
        <v>6</v>
      </c>
      <c r="K98" s="7" t="s">
        <v>55</v>
      </c>
      <c r="L98" s="7" t="s">
        <v>6</v>
      </c>
      <c r="M98" s="7" t="s">
        <v>55</v>
      </c>
      <c r="N98" s="7" t="s">
        <v>6</v>
      </c>
      <c r="O98" s="7" t="s">
        <v>55</v>
      </c>
      <c r="P98" s="7" t="s">
        <v>6</v>
      </c>
      <c r="Q98" s="7" t="s">
        <v>55</v>
      </c>
      <c r="R98" s="7" t="s">
        <v>6</v>
      </c>
      <c r="S98" s="7" t="s">
        <v>55</v>
      </c>
      <c r="T98" s="7" t="s">
        <v>6</v>
      </c>
      <c r="U98" s="7" t="s">
        <v>55</v>
      </c>
      <c r="V98" s="7" t="s">
        <v>6</v>
      </c>
      <c r="W98" s="7" t="s">
        <v>55</v>
      </c>
      <c r="X98" s="7" t="s">
        <v>6</v>
      </c>
      <c r="Y98" s="7" t="s">
        <v>55</v>
      </c>
      <c r="Z98" s="7" t="s">
        <v>6</v>
      </c>
      <c r="AA98" s="7" t="s">
        <v>55</v>
      </c>
      <c r="AB98" s="7" t="s">
        <v>6</v>
      </c>
      <c r="AC98" s="7" t="s">
        <v>55</v>
      </c>
      <c r="AD98" s="7" t="s">
        <v>6</v>
      </c>
      <c r="AE98" s="7" t="s">
        <v>55</v>
      </c>
      <c r="AF98" s="7" t="s">
        <v>6</v>
      </c>
      <c r="AG98" s="7" t="s">
        <v>55</v>
      </c>
      <c r="AH98" s="7" t="s">
        <v>6</v>
      </c>
      <c r="AI98" s="7" t="s">
        <v>55</v>
      </c>
      <c r="AJ98" s="7" t="s">
        <v>6</v>
      </c>
      <c r="AK98" s="7" t="s">
        <v>55</v>
      </c>
      <c r="AL98" s="7" t="s">
        <v>6</v>
      </c>
      <c r="AM98" s="7" t="s">
        <v>55</v>
      </c>
      <c r="AN98" s="7" t="s">
        <v>6</v>
      </c>
      <c r="AO98" s="7" t="s">
        <v>55</v>
      </c>
      <c r="AP98" s="7" t="s">
        <v>6</v>
      </c>
      <c r="AQ98" s="12">
        <v>27109.7</v>
      </c>
      <c r="AR98" s="7" t="s">
        <v>6</v>
      </c>
      <c r="AS98" s="12">
        <v>27634.400000000001</v>
      </c>
      <c r="AT98" s="7" t="s">
        <v>6</v>
      </c>
      <c r="AU98" s="12">
        <v>29416.1</v>
      </c>
      <c r="AV98" s="7" t="s">
        <v>6</v>
      </c>
      <c r="AW98" s="12">
        <v>33424.6</v>
      </c>
      <c r="AX98" s="7" t="s">
        <v>6</v>
      </c>
      <c r="AY98" s="13">
        <v>30233</v>
      </c>
      <c r="AZ98" s="7" t="s">
        <v>6</v>
      </c>
      <c r="BA98" s="12">
        <v>36656.5</v>
      </c>
      <c r="BB98" s="7" t="s">
        <v>6</v>
      </c>
      <c r="BC98" s="12">
        <v>40955.699999999997</v>
      </c>
      <c r="BD98" s="7" t="s">
        <v>6</v>
      </c>
      <c r="BE98" s="12">
        <v>43982.8</v>
      </c>
      <c r="BF98" s="7" t="s">
        <v>6</v>
      </c>
      <c r="BG98" s="12">
        <v>45599.199999999997</v>
      </c>
      <c r="BH98" s="7" t="s">
        <v>6</v>
      </c>
      <c r="BI98" s="12">
        <v>54181.4</v>
      </c>
      <c r="BJ98" s="7" t="s">
        <v>6</v>
      </c>
      <c r="BK98" s="12">
        <v>70256.2</v>
      </c>
      <c r="BL98" s="7" t="s">
        <v>6</v>
      </c>
      <c r="BM98" s="13">
        <v>86573</v>
      </c>
      <c r="BN98" s="7" t="s">
        <v>6</v>
      </c>
      <c r="BO98" s="12">
        <v>113758.6</v>
      </c>
      <c r="BP98" s="7" t="s">
        <v>6</v>
      </c>
      <c r="BQ98" s="12">
        <v>131496.4</v>
      </c>
      <c r="BR98" s="7" t="s">
        <v>6</v>
      </c>
      <c r="BS98" s="12">
        <v>113845.5</v>
      </c>
      <c r="BT98" s="7" t="s">
        <v>6</v>
      </c>
      <c r="BU98" s="12">
        <v>114782.2</v>
      </c>
      <c r="BV98" s="7" t="s">
        <v>6</v>
      </c>
      <c r="BW98" s="12">
        <v>122583.5</v>
      </c>
      <c r="BX98" s="7" t="s">
        <v>6</v>
      </c>
      <c r="BY98" s="12">
        <v>123143.9</v>
      </c>
      <c r="BZ98" s="7" t="s">
        <v>6</v>
      </c>
      <c r="CA98" s="12">
        <v>125970.2</v>
      </c>
      <c r="CB98" s="7" t="s">
        <v>6</v>
      </c>
      <c r="CC98" s="12">
        <v>133112.9</v>
      </c>
      <c r="CD98" s="7" t="s">
        <v>6</v>
      </c>
      <c r="CE98" s="13">
        <v>140797</v>
      </c>
      <c r="CF98" s="7" t="s">
        <v>6</v>
      </c>
      <c r="CG98" s="12">
        <v>149951.70000000001</v>
      </c>
      <c r="CH98" s="7" t="s">
        <v>6</v>
      </c>
      <c r="CI98" s="12">
        <v>168614.7</v>
      </c>
      <c r="CJ98" s="7" t="s">
        <v>6</v>
      </c>
      <c r="CK98" s="12">
        <v>186382.6</v>
      </c>
      <c r="CL98" s="7" t="s">
        <v>6</v>
      </c>
      <c r="CM98" s="12">
        <v>202806.3</v>
      </c>
      <c r="CN98" s="7" t="s">
        <v>6</v>
      </c>
      <c r="CO98" s="12">
        <v>199987.6</v>
      </c>
      <c r="CP98" s="7" t="s">
        <v>6</v>
      </c>
      <c r="CQ98" s="12">
        <v>218378.2</v>
      </c>
      <c r="CR98" s="7" t="s">
        <v>6</v>
      </c>
      <c r="CS98" s="12">
        <v>260733.4</v>
      </c>
      <c r="CT98" s="7" t="s">
        <v>46</v>
      </c>
      <c r="CU98" s="7" t="s">
        <v>55</v>
      </c>
      <c r="CV98" s="7" t="s">
        <v>6</v>
      </c>
    </row>
    <row r="99" spans="1:100" ht="15" x14ac:dyDescent="0.2">
      <c r="A99" s="8" t="s">
        <v>12</v>
      </c>
      <c r="B99" s="8" t="s">
        <v>9</v>
      </c>
      <c r="C99" s="9" t="s">
        <v>55</v>
      </c>
      <c r="D99" s="9" t="s">
        <v>6</v>
      </c>
      <c r="E99" s="9" t="s">
        <v>55</v>
      </c>
      <c r="F99" s="9" t="s">
        <v>6</v>
      </c>
      <c r="G99" s="9" t="s">
        <v>55</v>
      </c>
      <c r="H99" s="9" t="s">
        <v>6</v>
      </c>
      <c r="I99" s="9" t="s">
        <v>55</v>
      </c>
      <c r="J99" s="9" t="s">
        <v>6</v>
      </c>
      <c r="K99" s="9" t="s">
        <v>55</v>
      </c>
      <c r="L99" s="9" t="s">
        <v>6</v>
      </c>
      <c r="M99" s="9" t="s">
        <v>55</v>
      </c>
      <c r="N99" s="9" t="s">
        <v>6</v>
      </c>
      <c r="O99" s="9" t="s">
        <v>55</v>
      </c>
      <c r="P99" s="9" t="s">
        <v>6</v>
      </c>
      <c r="Q99" s="9" t="s">
        <v>55</v>
      </c>
      <c r="R99" s="9" t="s">
        <v>6</v>
      </c>
      <c r="S99" s="9" t="s">
        <v>55</v>
      </c>
      <c r="T99" s="9" t="s">
        <v>6</v>
      </c>
      <c r="U99" s="9" t="s">
        <v>55</v>
      </c>
      <c r="V99" s="9" t="s">
        <v>6</v>
      </c>
      <c r="W99" s="9" t="s">
        <v>55</v>
      </c>
      <c r="X99" s="9" t="s">
        <v>6</v>
      </c>
      <c r="Y99" s="9" t="s">
        <v>55</v>
      </c>
      <c r="Z99" s="9" t="s">
        <v>6</v>
      </c>
      <c r="AA99" s="9" t="s">
        <v>55</v>
      </c>
      <c r="AB99" s="9" t="s">
        <v>6</v>
      </c>
      <c r="AC99" s="9" t="s">
        <v>55</v>
      </c>
      <c r="AD99" s="9" t="s">
        <v>6</v>
      </c>
      <c r="AE99" s="9" t="s">
        <v>55</v>
      </c>
      <c r="AF99" s="9" t="s">
        <v>6</v>
      </c>
      <c r="AG99" s="9" t="s">
        <v>55</v>
      </c>
      <c r="AH99" s="9" t="s">
        <v>6</v>
      </c>
      <c r="AI99" s="9" t="s">
        <v>55</v>
      </c>
      <c r="AJ99" s="9" t="s">
        <v>6</v>
      </c>
      <c r="AK99" s="9" t="s">
        <v>55</v>
      </c>
      <c r="AL99" s="9" t="s">
        <v>6</v>
      </c>
      <c r="AM99" s="9" t="s">
        <v>55</v>
      </c>
      <c r="AN99" s="9" t="s">
        <v>6</v>
      </c>
      <c r="AO99" s="9" t="s">
        <v>55</v>
      </c>
      <c r="AP99" s="9" t="s">
        <v>6</v>
      </c>
      <c r="AQ99" s="10">
        <v>5082.6000000000004</v>
      </c>
      <c r="AR99" s="9" t="s">
        <v>6</v>
      </c>
      <c r="AS99" s="11">
        <v>4973</v>
      </c>
      <c r="AT99" s="9" t="s">
        <v>6</v>
      </c>
      <c r="AU99" s="10">
        <v>5384.4</v>
      </c>
      <c r="AV99" s="9" t="s">
        <v>6</v>
      </c>
      <c r="AW99" s="10">
        <v>5175.8</v>
      </c>
      <c r="AX99" s="9" t="s">
        <v>6</v>
      </c>
      <c r="AY99" s="10">
        <v>4122.3</v>
      </c>
      <c r="AZ99" s="9" t="s">
        <v>6</v>
      </c>
      <c r="BA99" s="11">
        <v>4212</v>
      </c>
      <c r="BB99" s="9" t="s">
        <v>6</v>
      </c>
      <c r="BC99" s="10">
        <v>5736.1</v>
      </c>
      <c r="BD99" s="9" t="s">
        <v>6</v>
      </c>
      <c r="BE99" s="10">
        <v>5300.2</v>
      </c>
      <c r="BF99" s="9" t="s">
        <v>6</v>
      </c>
      <c r="BG99" s="10">
        <v>5812.9</v>
      </c>
      <c r="BH99" s="9" t="s">
        <v>6</v>
      </c>
      <c r="BI99" s="10">
        <v>7396.8</v>
      </c>
      <c r="BJ99" s="9" t="s">
        <v>6</v>
      </c>
      <c r="BK99" s="10">
        <v>6404.5</v>
      </c>
      <c r="BL99" s="9" t="s">
        <v>6</v>
      </c>
      <c r="BM99" s="10">
        <v>7236.8</v>
      </c>
      <c r="BN99" s="9" t="s">
        <v>6</v>
      </c>
      <c r="BO99" s="10">
        <v>6579.5</v>
      </c>
      <c r="BP99" s="9" t="s">
        <v>6</v>
      </c>
      <c r="BQ99" s="10">
        <v>8770.6</v>
      </c>
      <c r="BR99" s="9" t="s">
        <v>6</v>
      </c>
      <c r="BS99" s="10">
        <v>7241.8</v>
      </c>
      <c r="BT99" s="9" t="s">
        <v>6</v>
      </c>
      <c r="BU99" s="10">
        <v>5861.1</v>
      </c>
      <c r="BV99" s="9" t="s">
        <v>6</v>
      </c>
      <c r="BW99" s="10">
        <v>7593.9</v>
      </c>
      <c r="BX99" s="9" t="s">
        <v>6</v>
      </c>
      <c r="BY99" s="10">
        <v>5667.9</v>
      </c>
      <c r="BZ99" s="9" t="s">
        <v>6</v>
      </c>
      <c r="CA99" s="10">
        <v>7055.3</v>
      </c>
      <c r="CB99" s="9" t="s">
        <v>6</v>
      </c>
      <c r="CC99" s="10">
        <v>6443.1</v>
      </c>
      <c r="CD99" s="9" t="s">
        <v>6</v>
      </c>
      <c r="CE99" s="10">
        <v>5913.9</v>
      </c>
      <c r="CF99" s="9" t="s">
        <v>6</v>
      </c>
      <c r="CG99" s="10">
        <v>6023.9</v>
      </c>
      <c r="CH99" s="9" t="s">
        <v>6</v>
      </c>
      <c r="CI99" s="10">
        <v>7088.3</v>
      </c>
      <c r="CJ99" s="9" t="s">
        <v>6</v>
      </c>
      <c r="CK99" s="11">
        <v>7777</v>
      </c>
      <c r="CL99" s="9" t="s">
        <v>6</v>
      </c>
      <c r="CM99" s="10">
        <v>8227.2999999999993</v>
      </c>
      <c r="CN99" s="9" t="s">
        <v>6</v>
      </c>
      <c r="CO99" s="10">
        <v>7029.5</v>
      </c>
      <c r="CP99" s="9" t="s">
        <v>6</v>
      </c>
      <c r="CQ99" s="10">
        <v>9642.7999999999993</v>
      </c>
      <c r="CR99" s="9" t="s">
        <v>6</v>
      </c>
      <c r="CS99" s="10">
        <v>9221.2000000000007</v>
      </c>
      <c r="CT99" s="9" t="s">
        <v>46</v>
      </c>
      <c r="CU99" s="9" t="s">
        <v>55</v>
      </c>
      <c r="CV99" s="9" t="s">
        <v>6</v>
      </c>
    </row>
    <row r="100" spans="1:100" ht="15" x14ac:dyDescent="0.2">
      <c r="A100" s="8" t="s">
        <v>12</v>
      </c>
      <c r="B100" s="8" t="s">
        <v>7</v>
      </c>
      <c r="C100" s="7" t="s">
        <v>55</v>
      </c>
      <c r="D100" s="7" t="s">
        <v>6</v>
      </c>
      <c r="E100" s="7" t="s">
        <v>55</v>
      </c>
      <c r="F100" s="7" t="s">
        <v>6</v>
      </c>
      <c r="G100" s="7" t="s">
        <v>55</v>
      </c>
      <c r="H100" s="7" t="s">
        <v>6</v>
      </c>
      <c r="I100" s="7" t="s">
        <v>55</v>
      </c>
      <c r="J100" s="7" t="s">
        <v>6</v>
      </c>
      <c r="K100" s="7" t="s">
        <v>55</v>
      </c>
      <c r="L100" s="7" t="s">
        <v>6</v>
      </c>
      <c r="M100" s="7" t="s">
        <v>55</v>
      </c>
      <c r="N100" s="7" t="s">
        <v>6</v>
      </c>
      <c r="O100" s="7" t="s">
        <v>55</v>
      </c>
      <c r="P100" s="7" t="s">
        <v>6</v>
      </c>
      <c r="Q100" s="7" t="s">
        <v>55</v>
      </c>
      <c r="R100" s="7" t="s">
        <v>6</v>
      </c>
      <c r="S100" s="7" t="s">
        <v>55</v>
      </c>
      <c r="T100" s="7" t="s">
        <v>6</v>
      </c>
      <c r="U100" s="7" t="s">
        <v>55</v>
      </c>
      <c r="V100" s="7" t="s">
        <v>6</v>
      </c>
      <c r="W100" s="7" t="s">
        <v>55</v>
      </c>
      <c r="X100" s="7" t="s">
        <v>6</v>
      </c>
      <c r="Y100" s="7" t="s">
        <v>55</v>
      </c>
      <c r="Z100" s="7" t="s">
        <v>6</v>
      </c>
      <c r="AA100" s="7" t="s">
        <v>55</v>
      </c>
      <c r="AB100" s="7" t="s">
        <v>6</v>
      </c>
      <c r="AC100" s="7" t="s">
        <v>55</v>
      </c>
      <c r="AD100" s="7" t="s">
        <v>6</v>
      </c>
      <c r="AE100" s="7" t="s">
        <v>55</v>
      </c>
      <c r="AF100" s="7" t="s">
        <v>6</v>
      </c>
      <c r="AG100" s="7" t="s">
        <v>55</v>
      </c>
      <c r="AH100" s="7" t="s">
        <v>6</v>
      </c>
      <c r="AI100" s="7" t="s">
        <v>55</v>
      </c>
      <c r="AJ100" s="7" t="s">
        <v>6</v>
      </c>
      <c r="AK100" s="7" t="s">
        <v>55</v>
      </c>
      <c r="AL100" s="7" t="s">
        <v>6</v>
      </c>
      <c r="AM100" s="7" t="s">
        <v>55</v>
      </c>
      <c r="AN100" s="7" t="s">
        <v>6</v>
      </c>
      <c r="AO100" s="7" t="s">
        <v>55</v>
      </c>
      <c r="AP100" s="7" t="s">
        <v>6</v>
      </c>
      <c r="AQ100" s="12">
        <v>107.4</v>
      </c>
      <c r="AR100" s="7" t="s">
        <v>6</v>
      </c>
      <c r="AS100" s="13">
        <v>117</v>
      </c>
      <c r="AT100" s="7" t="s">
        <v>6</v>
      </c>
      <c r="AU100" s="12">
        <v>120.3</v>
      </c>
      <c r="AV100" s="7" t="s">
        <v>6</v>
      </c>
      <c r="AW100" s="12">
        <v>151.9</v>
      </c>
      <c r="AX100" s="7" t="s">
        <v>6</v>
      </c>
      <c r="AY100" s="12">
        <v>142.30000000000001</v>
      </c>
      <c r="AZ100" s="7" t="s">
        <v>6</v>
      </c>
      <c r="BA100" s="12">
        <v>192.6</v>
      </c>
      <c r="BB100" s="7" t="s">
        <v>6</v>
      </c>
      <c r="BC100" s="12">
        <v>197.4</v>
      </c>
      <c r="BD100" s="7" t="s">
        <v>6</v>
      </c>
      <c r="BE100" s="12">
        <v>220.3</v>
      </c>
      <c r="BF100" s="7" t="s">
        <v>6</v>
      </c>
      <c r="BG100" s="12">
        <v>272.60000000000002</v>
      </c>
      <c r="BH100" s="7" t="s">
        <v>6</v>
      </c>
      <c r="BI100" s="12">
        <v>274.10000000000002</v>
      </c>
      <c r="BJ100" s="7" t="s">
        <v>6</v>
      </c>
      <c r="BK100" s="12">
        <v>314.60000000000002</v>
      </c>
      <c r="BL100" s="7" t="s">
        <v>6</v>
      </c>
      <c r="BM100" s="12">
        <v>361.5</v>
      </c>
      <c r="BN100" s="7" t="s">
        <v>6</v>
      </c>
      <c r="BO100" s="12">
        <v>435.7</v>
      </c>
      <c r="BP100" s="7" t="s">
        <v>6</v>
      </c>
      <c r="BQ100" s="12">
        <v>455.4</v>
      </c>
      <c r="BR100" s="7" t="s">
        <v>6</v>
      </c>
      <c r="BS100" s="13">
        <v>393</v>
      </c>
      <c r="BT100" s="7" t="s">
        <v>6</v>
      </c>
      <c r="BU100" s="12">
        <v>742.7</v>
      </c>
      <c r="BV100" s="7" t="s">
        <v>6</v>
      </c>
      <c r="BW100" s="12">
        <v>589.5</v>
      </c>
      <c r="BX100" s="7" t="s">
        <v>6</v>
      </c>
      <c r="BY100" s="12">
        <v>618.20000000000005</v>
      </c>
      <c r="BZ100" s="7" t="s">
        <v>6</v>
      </c>
      <c r="CA100" s="12">
        <v>754.1</v>
      </c>
      <c r="CB100" s="7" t="s">
        <v>6</v>
      </c>
      <c r="CC100" s="12">
        <v>901.9</v>
      </c>
      <c r="CD100" s="7" t="s">
        <v>6</v>
      </c>
      <c r="CE100" s="12">
        <v>1023.8</v>
      </c>
      <c r="CF100" s="7" t="s">
        <v>6</v>
      </c>
      <c r="CG100" s="12">
        <v>975.9</v>
      </c>
      <c r="CH100" s="7" t="s">
        <v>6</v>
      </c>
      <c r="CI100" s="12">
        <v>995.2</v>
      </c>
      <c r="CJ100" s="7" t="s">
        <v>6</v>
      </c>
      <c r="CK100" s="12">
        <v>1408.4</v>
      </c>
      <c r="CL100" s="7" t="s">
        <v>6</v>
      </c>
      <c r="CM100" s="12">
        <v>1442.9</v>
      </c>
      <c r="CN100" s="7" t="s">
        <v>6</v>
      </c>
      <c r="CO100" s="12">
        <v>1880.1</v>
      </c>
      <c r="CP100" s="7" t="s">
        <v>6</v>
      </c>
      <c r="CQ100" s="12">
        <v>1684.1</v>
      </c>
      <c r="CR100" s="7" t="s">
        <v>6</v>
      </c>
      <c r="CS100" s="12">
        <v>1339.2</v>
      </c>
      <c r="CT100" s="7" t="s">
        <v>46</v>
      </c>
      <c r="CU100" s="7" t="s">
        <v>55</v>
      </c>
      <c r="CV100" s="7" t="s">
        <v>6</v>
      </c>
    </row>
    <row r="101" spans="1:100" ht="15" x14ac:dyDescent="0.2">
      <c r="A101" s="8" t="s">
        <v>11</v>
      </c>
      <c r="B101" s="8" t="s">
        <v>10</v>
      </c>
      <c r="C101" s="9" t="s">
        <v>55</v>
      </c>
      <c r="D101" s="9" t="s">
        <v>6</v>
      </c>
      <c r="E101" s="9" t="s">
        <v>55</v>
      </c>
      <c r="F101" s="9" t="s">
        <v>6</v>
      </c>
      <c r="G101" s="9" t="s">
        <v>55</v>
      </c>
      <c r="H101" s="9" t="s">
        <v>6</v>
      </c>
      <c r="I101" s="9" t="s">
        <v>55</v>
      </c>
      <c r="J101" s="9" t="s">
        <v>6</v>
      </c>
      <c r="K101" s="9" t="s">
        <v>55</v>
      </c>
      <c r="L101" s="9" t="s">
        <v>6</v>
      </c>
      <c r="M101" s="9" t="s">
        <v>55</v>
      </c>
      <c r="N101" s="9" t="s">
        <v>6</v>
      </c>
      <c r="O101" s="9" t="s">
        <v>55</v>
      </c>
      <c r="P101" s="9" t="s">
        <v>6</v>
      </c>
      <c r="Q101" s="9" t="s">
        <v>55</v>
      </c>
      <c r="R101" s="9" t="s">
        <v>6</v>
      </c>
      <c r="S101" s="9" t="s">
        <v>55</v>
      </c>
      <c r="T101" s="9" t="s">
        <v>6</v>
      </c>
      <c r="U101" s="9" t="s">
        <v>55</v>
      </c>
      <c r="V101" s="9" t="s">
        <v>6</v>
      </c>
      <c r="W101" s="9" t="s">
        <v>55</v>
      </c>
      <c r="X101" s="9" t="s">
        <v>6</v>
      </c>
      <c r="Y101" s="9" t="s">
        <v>55</v>
      </c>
      <c r="Z101" s="9" t="s">
        <v>6</v>
      </c>
      <c r="AA101" s="9" t="s">
        <v>55</v>
      </c>
      <c r="AB101" s="9" t="s">
        <v>6</v>
      </c>
      <c r="AC101" s="9" t="s">
        <v>55</v>
      </c>
      <c r="AD101" s="9" t="s">
        <v>6</v>
      </c>
      <c r="AE101" s="9" t="s">
        <v>55</v>
      </c>
      <c r="AF101" s="9" t="s">
        <v>6</v>
      </c>
      <c r="AG101" s="9" t="s">
        <v>55</v>
      </c>
      <c r="AH101" s="9" t="s">
        <v>6</v>
      </c>
      <c r="AI101" s="9" t="s">
        <v>55</v>
      </c>
      <c r="AJ101" s="9" t="s">
        <v>6</v>
      </c>
      <c r="AK101" s="9" t="s">
        <v>55</v>
      </c>
      <c r="AL101" s="9" t="s">
        <v>6</v>
      </c>
      <c r="AM101" s="9" t="s">
        <v>55</v>
      </c>
      <c r="AN101" s="9" t="s">
        <v>6</v>
      </c>
      <c r="AO101" s="9" t="s">
        <v>55</v>
      </c>
      <c r="AP101" s="9" t="s">
        <v>6</v>
      </c>
      <c r="AQ101" s="10">
        <v>14032.8</v>
      </c>
      <c r="AR101" s="9" t="s">
        <v>6</v>
      </c>
      <c r="AS101" s="10">
        <v>14586.6</v>
      </c>
      <c r="AT101" s="9" t="s">
        <v>6</v>
      </c>
      <c r="AU101" s="10">
        <v>15958.8</v>
      </c>
      <c r="AV101" s="9" t="s">
        <v>6</v>
      </c>
      <c r="AW101" s="10">
        <v>17157.099999999999</v>
      </c>
      <c r="AX101" s="9" t="s">
        <v>6</v>
      </c>
      <c r="AY101" s="10">
        <v>18315.900000000001</v>
      </c>
      <c r="AZ101" s="9" t="s">
        <v>6</v>
      </c>
      <c r="BA101" s="11">
        <v>19096</v>
      </c>
      <c r="BB101" s="9" t="s">
        <v>6</v>
      </c>
      <c r="BC101" s="10">
        <v>20399.7</v>
      </c>
      <c r="BD101" s="9" t="s">
        <v>6</v>
      </c>
      <c r="BE101" s="10">
        <v>21809.5</v>
      </c>
      <c r="BF101" s="9" t="s">
        <v>6</v>
      </c>
      <c r="BG101" s="10">
        <v>22974.2</v>
      </c>
      <c r="BH101" s="9" t="s">
        <v>6</v>
      </c>
      <c r="BI101" s="10">
        <v>24295.200000000001</v>
      </c>
      <c r="BJ101" s="9" t="s">
        <v>6</v>
      </c>
      <c r="BK101" s="10">
        <v>25576.400000000001</v>
      </c>
      <c r="BL101" s="9" t="s">
        <v>6</v>
      </c>
      <c r="BM101" s="10">
        <v>27654.7</v>
      </c>
      <c r="BN101" s="9" t="s">
        <v>6</v>
      </c>
      <c r="BO101" s="10">
        <v>30729.599999999999</v>
      </c>
      <c r="BP101" s="9" t="s">
        <v>6</v>
      </c>
      <c r="BQ101" s="10">
        <v>33204.300000000003</v>
      </c>
      <c r="BR101" s="9" t="s">
        <v>6</v>
      </c>
      <c r="BS101" s="10">
        <v>31725.200000000001</v>
      </c>
      <c r="BT101" s="9" t="s">
        <v>6</v>
      </c>
      <c r="BU101" s="10">
        <v>31693.5</v>
      </c>
      <c r="BV101" s="9" t="s">
        <v>6</v>
      </c>
      <c r="BW101" s="10">
        <v>32265.7</v>
      </c>
      <c r="BX101" s="9" t="s">
        <v>6</v>
      </c>
      <c r="BY101" s="10">
        <v>31475.200000000001</v>
      </c>
      <c r="BZ101" s="9" t="s">
        <v>6</v>
      </c>
      <c r="CA101" s="10">
        <v>31508.799999999999</v>
      </c>
      <c r="CB101" s="9" t="s">
        <v>6</v>
      </c>
      <c r="CC101" s="11">
        <v>32532</v>
      </c>
      <c r="CD101" s="9" t="s">
        <v>6</v>
      </c>
      <c r="CE101" s="10">
        <v>33591.699999999997</v>
      </c>
      <c r="CF101" s="9" t="s">
        <v>6</v>
      </c>
      <c r="CG101" s="10">
        <v>35029.599999999999</v>
      </c>
      <c r="CH101" s="9" t="s">
        <v>6</v>
      </c>
      <c r="CI101" s="11">
        <v>37370</v>
      </c>
      <c r="CJ101" s="9" t="s">
        <v>6</v>
      </c>
      <c r="CK101" s="10">
        <v>39961.4</v>
      </c>
      <c r="CL101" s="9" t="s">
        <v>6</v>
      </c>
      <c r="CM101" s="10">
        <v>42377.1</v>
      </c>
      <c r="CN101" s="9" t="s">
        <v>6</v>
      </c>
      <c r="CO101" s="10">
        <v>41561.599999999999</v>
      </c>
      <c r="CP101" s="9" t="s">
        <v>6</v>
      </c>
      <c r="CQ101" s="10">
        <v>45897.5</v>
      </c>
      <c r="CR101" s="9" t="s">
        <v>6</v>
      </c>
      <c r="CS101" s="10">
        <v>50199.199999999997</v>
      </c>
      <c r="CT101" s="9" t="s">
        <v>6</v>
      </c>
      <c r="CU101" s="9" t="s">
        <v>55</v>
      </c>
      <c r="CV101" s="9" t="s">
        <v>6</v>
      </c>
    </row>
    <row r="102" spans="1:100" ht="15" x14ac:dyDescent="0.2">
      <c r="A102" s="8" t="s">
        <v>11</v>
      </c>
      <c r="B102" s="8" t="s">
        <v>9</v>
      </c>
      <c r="C102" s="7" t="s">
        <v>55</v>
      </c>
      <c r="D102" s="7" t="s">
        <v>6</v>
      </c>
      <c r="E102" s="7" t="s">
        <v>55</v>
      </c>
      <c r="F102" s="7" t="s">
        <v>6</v>
      </c>
      <c r="G102" s="7" t="s">
        <v>55</v>
      </c>
      <c r="H102" s="7" t="s">
        <v>6</v>
      </c>
      <c r="I102" s="7" t="s">
        <v>55</v>
      </c>
      <c r="J102" s="7" t="s">
        <v>6</v>
      </c>
      <c r="K102" s="7" t="s">
        <v>55</v>
      </c>
      <c r="L102" s="7" t="s">
        <v>6</v>
      </c>
      <c r="M102" s="7" t="s">
        <v>55</v>
      </c>
      <c r="N102" s="7" t="s">
        <v>6</v>
      </c>
      <c r="O102" s="7" t="s">
        <v>55</v>
      </c>
      <c r="P102" s="7" t="s">
        <v>6</v>
      </c>
      <c r="Q102" s="7" t="s">
        <v>55</v>
      </c>
      <c r="R102" s="7" t="s">
        <v>6</v>
      </c>
      <c r="S102" s="7" t="s">
        <v>55</v>
      </c>
      <c r="T102" s="7" t="s">
        <v>6</v>
      </c>
      <c r="U102" s="7" t="s">
        <v>55</v>
      </c>
      <c r="V102" s="7" t="s">
        <v>6</v>
      </c>
      <c r="W102" s="7" t="s">
        <v>55</v>
      </c>
      <c r="X102" s="7" t="s">
        <v>6</v>
      </c>
      <c r="Y102" s="7" t="s">
        <v>55</v>
      </c>
      <c r="Z102" s="7" t="s">
        <v>6</v>
      </c>
      <c r="AA102" s="7" t="s">
        <v>55</v>
      </c>
      <c r="AB102" s="7" t="s">
        <v>6</v>
      </c>
      <c r="AC102" s="7" t="s">
        <v>55</v>
      </c>
      <c r="AD102" s="7" t="s">
        <v>6</v>
      </c>
      <c r="AE102" s="7" t="s">
        <v>55</v>
      </c>
      <c r="AF102" s="7" t="s">
        <v>6</v>
      </c>
      <c r="AG102" s="7" t="s">
        <v>55</v>
      </c>
      <c r="AH102" s="7" t="s">
        <v>6</v>
      </c>
      <c r="AI102" s="7" t="s">
        <v>55</v>
      </c>
      <c r="AJ102" s="7" t="s">
        <v>6</v>
      </c>
      <c r="AK102" s="7" t="s">
        <v>55</v>
      </c>
      <c r="AL102" s="7" t="s">
        <v>6</v>
      </c>
      <c r="AM102" s="7" t="s">
        <v>55</v>
      </c>
      <c r="AN102" s="7" t="s">
        <v>6</v>
      </c>
      <c r="AO102" s="7" t="s">
        <v>55</v>
      </c>
      <c r="AP102" s="7" t="s">
        <v>6</v>
      </c>
      <c r="AQ102" s="13">
        <v>499</v>
      </c>
      <c r="AR102" s="7" t="s">
        <v>6</v>
      </c>
      <c r="AS102" s="12">
        <v>472.6</v>
      </c>
      <c r="AT102" s="7" t="s">
        <v>6</v>
      </c>
      <c r="AU102" s="12">
        <v>542.5</v>
      </c>
      <c r="AV102" s="7" t="s">
        <v>6</v>
      </c>
      <c r="AW102" s="12">
        <v>556.20000000000005</v>
      </c>
      <c r="AX102" s="7" t="s">
        <v>6</v>
      </c>
      <c r="AY102" s="12">
        <v>490.9</v>
      </c>
      <c r="AZ102" s="7" t="s">
        <v>6</v>
      </c>
      <c r="BA102" s="12">
        <v>513.1</v>
      </c>
      <c r="BB102" s="7" t="s">
        <v>6</v>
      </c>
      <c r="BC102" s="12">
        <v>482.1</v>
      </c>
      <c r="BD102" s="7" t="s">
        <v>6</v>
      </c>
      <c r="BE102" s="12">
        <v>576.5</v>
      </c>
      <c r="BF102" s="7" t="s">
        <v>6</v>
      </c>
      <c r="BG102" s="12">
        <v>432.5</v>
      </c>
      <c r="BH102" s="7" t="s">
        <v>6</v>
      </c>
      <c r="BI102" s="12">
        <v>515.6</v>
      </c>
      <c r="BJ102" s="7" t="s">
        <v>6</v>
      </c>
      <c r="BK102" s="12">
        <v>535.4</v>
      </c>
      <c r="BL102" s="7" t="s">
        <v>6</v>
      </c>
      <c r="BM102" s="13">
        <v>467</v>
      </c>
      <c r="BN102" s="7" t="s">
        <v>6</v>
      </c>
      <c r="BO102" s="12">
        <v>463.7</v>
      </c>
      <c r="BP102" s="7" t="s">
        <v>6</v>
      </c>
      <c r="BQ102" s="12">
        <v>434.7</v>
      </c>
      <c r="BR102" s="7" t="s">
        <v>6</v>
      </c>
      <c r="BS102" s="12">
        <v>422.1</v>
      </c>
      <c r="BT102" s="7" t="s">
        <v>6</v>
      </c>
      <c r="BU102" s="12">
        <v>440.5</v>
      </c>
      <c r="BV102" s="7" t="s">
        <v>6</v>
      </c>
      <c r="BW102" s="12">
        <v>519.9</v>
      </c>
      <c r="BX102" s="7" t="s">
        <v>6</v>
      </c>
      <c r="BY102" s="12">
        <v>431.5</v>
      </c>
      <c r="BZ102" s="7" t="s">
        <v>6</v>
      </c>
      <c r="CA102" s="12">
        <v>425.4</v>
      </c>
      <c r="CB102" s="7" t="s">
        <v>6</v>
      </c>
      <c r="CC102" s="12">
        <v>513.20000000000005</v>
      </c>
      <c r="CD102" s="7" t="s">
        <v>6</v>
      </c>
      <c r="CE102" s="12">
        <v>570.5</v>
      </c>
      <c r="CF102" s="7" t="s">
        <v>6</v>
      </c>
      <c r="CG102" s="12">
        <v>534.1</v>
      </c>
      <c r="CH102" s="7" t="s">
        <v>6</v>
      </c>
      <c r="CI102" s="12">
        <v>472.5</v>
      </c>
      <c r="CJ102" s="7" t="s">
        <v>6</v>
      </c>
      <c r="CK102" s="12">
        <v>651.70000000000005</v>
      </c>
      <c r="CL102" s="7" t="s">
        <v>6</v>
      </c>
      <c r="CM102" s="12">
        <v>585.29999999999995</v>
      </c>
      <c r="CN102" s="7" t="s">
        <v>6</v>
      </c>
      <c r="CO102" s="12">
        <v>637.5</v>
      </c>
      <c r="CP102" s="7" t="s">
        <v>6</v>
      </c>
      <c r="CQ102" s="12">
        <v>456.8</v>
      </c>
      <c r="CR102" s="7" t="s">
        <v>6</v>
      </c>
      <c r="CS102" s="12">
        <v>580.1</v>
      </c>
      <c r="CT102" s="7" t="s">
        <v>6</v>
      </c>
      <c r="CU102" s="7" t="s">
        <v>55</v>
      </c>
      <c r="CV102" s="7" t="s">
        <v>6</v>
      </c>
    </row>
    <row r="103" spans="1:100" ht="15" x14ac:dyDescent="0.2">
      <c r="A103" s="8" t="s">
        <v>11</v>
      </c>
      <c r="B103" s="8" t="s">
        <v>7</v>
      </c>
      <c r="C103" s="9" t="s">
        <v>55</v>
      </c>
      <c r="D103" s="9" t="s">
        <v>6</v>
      </c>
      <c r="E103" s="9" t="s">
        <v>55</v>
      </c>
      <c r="F103" s="9" t="s">
        <v>6</v>
      </c>
      <c r="G103" s="9" t="s">
        <v>55</v>
      </c>
      <c r="H103" s="9" t="s">
        <v>6</v>
      </c>
      <c r="I103" s="9" t="s">
        <v>55</v>
      </c>
      <c r="J103" s="9" t="s">
        <v>6</v>
      </c>
      <c r="K103" s="9" t="s">
        <v>55</v>
      </c>
      <c r="L103" s="9" t="s">
        <v>6</v>
      </c>
      <c r="M103" s="9" t="s">
        <v>55</v>
      </c>
      <c r="N103" s="9" t="s">
        <v>6</v>
      </c>
      <c r="O103" s="9" t="s">
        <v>55</v>
      </c>
      <c r="P103" s="9" t="s">
        <v>6</v>
      </c>
      <c r="Q103" s="9" t="s">
        <v>55</v>
      </c>
      <c r="R103" s="9" t="s">
        <v>6</v>
      </c>
      <c r="S103" s="9" t="s">
        <v>55</v>
      </c>
      <c r="T103" s="9" t="s">
        <v>6</v>
      </c>
      <c r="U103" s="9" t="s">
        <v>55</v>
      </c>
      <c r="V103" s="9" t="s">
        <v>6</v>
      </c>
      <c r="W103" s="9" t="s">
        <v>55</v>
      </c>
      <c r="X103" s="9" t="s">
        <v>6</v>
      </c>
      <c r="Y103" s="9" t="s">
        <v>55</v>
      </c>
      <c r="Z103" s="9" t="s">
        <v>6</v>
      </c>
      <c r="AA103" s="9" t="s">
        <v>55</v>
      </c>
      <c r="AB103" s="9" t="s">
        <v>6</v>
      </c>
      <c r="AC103" s="9" t="s">
        <v>55</v>
      </c>
      <c r="AD103" s="9" t="s">
        <v>6</v>
      </c>
      <c r="AE103" s="9" t="s">
        <v>55</v>
      </c>
      <c r="AF103" s="9" t="s">
        <v>6</v>
      </c>
      <c r="AG103" s="9" t="s">
        <v>55</v>
      </c>
      <c r="AH103" s="9" t="s">
        <v>6</v>
      </c>
      <c r="AI103" s="9" t="s">
        <v>55</v>
      </c>
      <c r="AJ103" s="9" t="s">
        <v>6</v>
      </c>
      <c r="AK103" s="9" t="s">
        <v>55</v>
      </c>
      <c r="AL103" s="9" t="s">
        <v>6</v>
      </c>
      <c r="AM103" s="9" t="s">
        <v>55</v>
      </c>
      <c r="AN103" s="9" t="s">
        <v>6</v>
      </c>
      <c r="AO103" s="9" t="s">
        <v>55</v>
      </c>
      <c r="AP103" s="9" t="s">
        <v>6</v>
      </c>
      <c r="AQ103" s="11">
        <v>156</v>
      </c>
      <c r="AR103" s="9" t="s">
        <v>6</v>
      </c>
      <c r="AS103" s="10">
        <v>159.80000000000001</v>
      </c>
      <c r="AT103" s="9" t="s">
        <v>6</v>
      </c>
      <c r="AU103" s="10">
        <v>142.19999999999999</v>
      </c>
      <c r="AV103" s="9" t="s">
        <v>6</v>
      </c>
      <c r="AW103" s="10">
        <v>148.1</v>
      </c>
      <c r="AX103" s="9" t="s">
        <v>6</v>
      </c>
      <c r="AY103" s="10">
        <v>140.30000000000001</v>
      </c>
      <c r="AZ103" s="9" t="s">
        <v>6</v>
      </c>
      <c r="BA103" s="10">
        <v>158.4</v>
      </c>
      <c r="BB103" s="9" t="s">
        <v>6</v>
      </c>
      <c r="BC103" s="10">
        <v>162.6</v>
      </c>
      <c r="BD103" s="9" t="s">
        <v>6</v>
      </c>
      <c r="BE103" s="10">
        <v>164.4</v>
      </c>
      <c r="BF103" s="9" t="s">
        <v>6</v>
      </c>
      <c r="BG103" s="10">
        <v>154.9</v>
      </c>
      <c r="BH103" s="9" t="s">
        <v>6</v>
      </c>
      <c r="BI103" s="10">
        <v>154.1</v>
      </c>
      <c r="BJ103" s="9" t="s">
        <v>6</v>
      </c>
      <c r="BK103" s="10">
        <v>167.6</v>
      </c>
      <c r="BL103" s="9" t="s">
        <v>6</v>
      </c>
      <c r="BM103" s="10">
        <v>196.7</v>
      </c>
      <c r="BN103" s="9" t="s">
        <v>6</v>
      </c>
      <c r="BO103" s="10">
        <v>251.6</v>
      </c>
      <c r="BP103" s="9" t="s">
        <v>6</v>
      </c>
      <c r="BQ103" s="10">
        <v>255.8</v>
      </c>
      <c r="BR103" s="9" t="s">
        <v>6</v>
      </c>
      <c r="BS103" s="10">
        <v>232.2</v>
      </c>
      <c r="BT103" s="9" t="s">
        <v>6</v>
      </c>
      <c r="BU103" s="10">
        <v>243.9</v>
      </c>
      <c r="BV103" s="9" t="s">
        <v>6</v>
      </c>
      <c r="BW103" s="11">
        <v>270</v>
      </c>
      <c r="BX103" s="9" t="s">
        <v>6</v>
      </c>
      <c r="BY103" s="10">
        <v>276.10000000000002</v>
      </c>
      <c r="BZ103" s="9" t="s">
        <v>6</v>
      </c>
      <c r="CA103" s="10">
        <v>288.5</v>
      </c>
      <c r="CB103" s="9" t="s">
        <v>6</v>
      </c>
      <c r="CC103" s="10">
        <v>241.4</v>
      </c>
      <c r="CD103" s="9" t="s">
        <v>6</v>
      </c>
      <c r="CE103" s="10">
        <v>239.2</v>
      </c>
      <c r="CF103" s="9" t="s">
        <v>6</v>
      </c>
      <c r="CG103" s="10">
        <v>262.5</v>
      </c>
      <c r="CH103" s="9" t="s">
        <v>6</v>
      </c>
      <c r="CI103" s="10">
        <v>313.7</v>
      </c>
      <c r="CJ103" s="9" t="s">
        <v>6</v>
      </c>
      <c r="CK103" s="10">
        <v>373.8</v>
      </c>
      <c r="CL103" s="9" t="s">
        <v>6</v>
      </c>
      <c r="CM103" s="10">
        <v>391.1</v>
      </c>
      <c r="CN103" s="9" t="s">
        <v>6</v>
      </c>
      <c r="CO103" s="10">
        <v>340.1</v>
      </c>
      <c r="CP103" s="9" t="s">
        <v>6</v>
      </c>
      <c r="CQ103" s="10">
        <v>418.5</v>
      </c>
      <c r="CR103" s="9" t="s">
        <v>6</v>
      </c>
      <c r="CS103" s="10">
        <v>462.9</v>
      </c>
      <c r="CT103" s="9" t="s">
        <v>6</v>
      </c>
      <c r="CU103" s="9" t="s">
        <v>55</v>
      </c>
      <c r="CV103" s="9" t="s">
        <v>6</v>
      </c>
    </row>
    <row r="104" spans="1:100" ht="15" x14ac:dyDescent="0.2">
      <c r="A104" s="8" t="s">
        <v>8</v>
      </c>
      <c r="B104" s="8" t="s">
        <v>10</v>
      </c>
      <c r="C104" s="7" t="s">
        <v>55</v>
      </c>
      <c r="D104" s="7" t="s">
        <v>6</v>
      </c>
      <c r="E104" s="7" t="s">
        <v>55</v>
      </c>
      <c r="F104" s="7" t="s">
        <v>6</v>
      </c>
      <c r="G104" s="7" t="s">
        <v>55</v>
      </c>
      <c r="H104" s="7" t="s">
        <v>6</v>
      </c>
      <c r="I104" s="7" t="s">
        <v>55</v>
      </c>
      <c r="J104" s="7" t="s">
        <v>6</v>
      </c>
      <c r="K104" s="7" t="s">
        <v>55</v>
      </c>
      <c r="L104" s="7" t="s">
        <v>6</v>
      </c>
      <c r="M104" s="7" t="s">
        <v>55</v>
      </c>
      <c r="N104" s="7" t="s">
        <v>6</v>
      </c>
      <c r="O104" s="7" t="s">
        <v>55</v>
      </c>
      <c r="P104" s="7" t="s">
        <v>6</v>
      </c>
      <c r="Q104" s="7" t="s">
        <v>55</v>
      </c>
      <c r="R104" s="7" t="s">
        <v>6</v>
      </c>
      <c r="S104" s="7" t="s">
        <v>55</v>
      </c>
      <c r="T104" s="7" t="s">
        <v>6</v>
      </c>
      <c r="U104" s="7" t="s">
        <v>55</v>
      </c>
      <c r="V104" s="7" t="s">
        <v>6</v>
      </c>
      <c r="W104" s="7" t="s">
        <v>55</v>
      </c>
      <c r="X104" s="7" t="s">
        <v>6</v>
      </c>
      <c r="Y104" s="7" t="s">
        <v>55</v>
      </c>
      <c r="Z104" s="7" t="s">
        <v>6</v>
      </c>
      <c r="AA104" s="7" t="s">
        <v>55</v>
      </c>
      <c r="AB104" s="7" t="s">
        <v>6</v>
      </c>
      <c r="AC104" s="7" t="s">
        <v>55</v>
      </c>
      <c r="AD104" s="7" t="s">
        <v>6</v>
      </c>
      <c r="AE104" s="7" t="s">
        <v>55</v>
      </c>
      <c r="AF104" s="7" t="s">
        <v>6</v>
      </c>
      <c r="AG104" s="7" t="s">
        <v>55</v>
      </c>
      <c r="AH104" s="7" t="s">
        <v>6</v>
      </c>
      <c r="AI104" s="7" t="s">
        <v>55</v>
      </c>
      <c r="AJ104" s="7" t="s">
        <v>6</v>
      </c>
      <c r="AK104" s="7" t="s">
        <v>55</v>
      </c>
      <c r="AL104" s="7" t="s">
        <v>6</v>
      </c>
      <c r="AM104" s="7" t="s">
        <v>55</v>
      </c>
      <c r="AN104" s="7" t="s">
        <v>6</v>
      </c>
      <c r="AO104" s="7" t="s">
        <v>55</v>
      </c>
      <c r="AP104" s="7" t="s">
        <v>6</v>
      </c>
      <c r="AQ104" s="12">
        <v>13268.5</v>
      </c>
      <c r="AR104" s="7" t="s">
        <v>6</v>
      </c>
      <c r="AS104" s="12">
        <v>14933.2</v>
      </c>
      <c r="AT104" s="7" t="s">
        <v>6</v>
      </c>
      <c r="AU104" s="12">
        <v>16997.900000000001</v>
      </c>
      <c r="AV104" s="7" t="s">
        <v>6</v>
      </c>
      <c r="AW104" s="12">
        <v>17903.099999999999</v>
      </c>
      <c r="AX104" s="7" t="s">
        <v>6</v>
      </c>
      <c r="AY104" s="12">
        <v>17260.900000000001</v>
      </c>
      <c r="AZ104" s="7" t="s">
        <v>6</v>
      </c>
      <c r="BA104" s="12">
        <v>19776.900000000001</v>
      </c>
      <c r="BB104" s="7" t="s">
        <v>6</v>
      </c>
      <c r="BC104" s="12">
        <v>21384.400000000001</v>
      </c>
      <c r="BD104" s="7" t="s">
        <v>6</v>
      </c>
      <c r="BE104" s="12">
        <v>23557.5</v>
      </c>
      <c r="BF104" s="7" t="s">
        <v>6</v>
      </c>
      <c r="BG104" s="12">
        <v>26780.400000000001</v>
      </c>
      <c r="BH104" s="7" t="s">
        <v>6</v>
      </c>
      <c r="BI104" s="12">
        <v>30795.200000000001</v>
      </c>
      <c r="BJ104" s="7" t="s">
        <v>6</v>
      </c>
      <c r="BK104" s="12">
        <v>34826.300000000003</v>
      </c>
      <c r="BL104" s="7" t="s">
        <v>6</v>
      </c>
      <c r="BM104" s="12">
        <v>40832.1</v>
      </c>
      <c r="BN104" s="7" t="s">
        <v>6</v>
      </c>
      <c r="BO104" s="12">
        <v>50455.9</v>
      </c>
      <c r="BP104" s="7" t="s">
        <v>6</v>
      </c>
      <c r="BQ104" s="12">
        <v>59567.3</v>
      </c>
      <c r="BR104" s="7" t="s">
        <v>6</v>
      </c>
      <c r="BS104" s="12">
        <v>57993.5</v>
      </c>
      <c r="BT104" s="7" t="s">
        <v>6</v>
      </c>
      <c r="BU104" s="12">
        <v>62331.3</v>
      </c>
      <c r="BV104" s="7" t="s">
        <v>6</v>
      </c>
      <c r="BW104" s="12">
        <v>64659.7</v>
      </c>
      <c r="BX104" s="7" t="s">
        <v>6</v>
      </c>
      <c r="BY104" s="12">
        <v>66940.5</v>
      </c>
      <c r="BZ104" s="7" t="s">
        <v>6</v>
      </c>
      <c r="CA104" s="12">
        <v>67402.7</v>
      </c>
      <c r="CB104" s="7" t="s">
        <v>6</v>
      </c>
      <c r="CC104" s="12">
        <v>68941.8</v>
      </c>
      <c r="CD104" s="7" t="s">
        <v>6</v>
      </c>
      <c r="CE104" s="12">
        <v>72144.7</v>
      </c>
      <c r="CF104" s="7" t="s">
        <v>6</v>
      </c>
      <c r="CG104" s="12">
        <v>73235.7</v>
      </c>
      <c r="CH104" s="7" t="s">
        <v>6</v>
      </c>
      <c r="CI104" s="12">
        <v>75861.899999999994</v>
      </c>
      <c r="CJ104" s="7" t="s">
        <v>6</v>
      </c>
      <c r="CK104" s="12">
        <v>80517.3</v>
      </c>
      <c r="CL104" s="7" t="s">
        <v>6</v>
      </c>
      <c r="CM104" s="12">
        <v>84425.8</v>
      </c>
      <c r="CN104" s="7" t="s">
        <v>6</v>
      </c>
      <c r="CO104" s="13">
        <v>83784</v>
      </c>
      <c r="CP104" s="7" t="s">
        <v>6</v>
      </c>
      <c r="CQ104" s="12">
        <v>89454.2</v>
      </c>
      <c r="CR104" s="7" t="s">
        <v>6</v>
      </c>
      <c r="CS104" s="12">
        <v>97892.4</v>
      </c>
      <c r="CT104" s="7" t="s">
        <v>6</v>
      </c>
      <c r="CU104" s="12">
        <v>112015.7</v>
      </c>
      <c r="CV104" s="7" t="s">
        <v>6</v>
      </c>
    </row>
    <row r="105" spans="1:100" ht="15" x14ac:dyDescent="0.2">
      <c r="A105" s="8" t="s">
        <v>8</v>
      </c>
      <c r="B105" s="8" t="s">
        <v>9</v>
      </c>
      <c r="C105" s="9" t="s">
        <v>55</v>
      </c>
      <c r="D105" s="9" t="s">
        <v>6</v>
      </c>
      <c r="E105" s="9" t="s">
        <v>55</v>
      </c>
      <c r="F105" s="9" t="s">
        <v>6</v>
      </c>
      <c r="G105" s="9" t="s">
        <v>55</v>
      </c>
      <c r="H105" s="9" t="s">
        <v>6</v>
      </c>
      <c r="I105" s="9" t="s">
        <v>55</v>
      </c>
      <c r="J105" s="9" t="s">
        <v>6</v>
      </c>
      <c r="K105" s="9" t="s">
        <v>55</v>
      </c>
      <c r="L105" s="9" t="s">
        <v>6</v>
      </c>
      <c r="M105" s="9" t="s">
        <v>55</v>
      </c>
      <c r="N105" s="9" t="s">
        <v>6</v>
      </c>
      <c r="O105" s="9" t="s">
        <v>55</v>
      </c>
      <c r="P105" s="9" t="s">
        <v>6</v>
      </c>
      <c r="Q105" s="9" t="s">
        <v>55</v>
      </c>
      <c r="R105" s="9" t="s">
        <v>6</v>
      </c>
      <c r="S105" s="9" t="s">
        <v>55</v>
      </c>
      <c r="T105" s="9" t="s">
        <v>6</v>
      </c>
      <c r="U105" s="9" t="s">
        <v>55</v>
      </c>
      <c r="V105" s="9" t="s">
        <v>6</v>
      </c>
      <c r="W105" s="9" t="s">
        <v>55</v>
      </c>
      <c r="X105" s="9" t="s">
        <v>6</v>
      </c>
      <c r="Y105" s="9" t="s">
        <v>55</v>
      </c>
      <c r="Z105" s="9" t="s">
        <v>6</v>
      </c>
      <c r="AA105" s="9" t="s">
        <v>55</v>
      </c>
      <c r="AB105" s="9" t="s">
        <v>6</v>
      </c>
      <c r="AC105" s="9" t="s">
        <v>55</v>
      </c>
      <c r="AD105" s="9" t="s">
        <v>6</v>
      </c>
      <c r="AE105" s="9" t="s">
        <v>55</v>
      </c>
      <c r="AF105" s="9" t="s">
        <v>6</v>
      </c>
      <c r="AG105" s="9" t="s">
        <v>55</v>
      </c>
      <c r="AH105" s="9" t="s">
        <v>6</v>
      </c>
      <c r="AI105" s="9" t="s">
        <v>55</v>
      </c>
      <c r="AJ105" s="9" t="s">
        <v>6</v>
      </c>
      <c r="AK105" s="9" t="s">
        <v>55</v>
      </c>
      <c r="AL105" s="9" t="s">
        <v>6</v>
      </c>
      <c r="AM105" s="9" t="s">
        <v>55</v>
      </c>
      <c r="AN105" s="9" t="s">
        <v>6</v>
      </c>
      <c r="AO105" s="9" t="s">
        <v>55</v>
      </c>
      <c r="AP105" s="9" t="s">
        <v>6</v>
      </c>
      <c r="AQ105" s="10">
        <v>164.5</v>
      </c>
      <c r="AR105" s="9" t="s">
        <v>6</v>
      </c>
      <c r="AS105" s="10">
        <v>244.7</v>
      </c>
      <c r="AT105" s="9" t="s">
        <v>6</v>
      </c>
      <c r="AU105" s="10">
        <v>233.6</v>
      </c>
      <c r="AV105" s="9" t="s">
        <v>6</v>
      </c>
      <c r="AW105" s="10">
        <v>263.3</v>
      </c>
      <c r="AX105" s="9" t="s">
        <v>6</v>
      </c>
      <c r="AY105" s="10">
        <v>161.9</v>
      </c>
      <c r="AZ105" s="9" t="s">
        <v>6</v>
      </c>
      <c r="BA105" s="10">
        <v>232.2</v>
      </c>
      <c r="BB105" s="9" t="s">
        <v>6</v>
      </c>
      <c r="BC105" s="10">
        <v>346.1</v>
      </c>
      <c r="BD105" s="9" t="s">
        <v>6</v>
      </c>
      <c r="BE105" s="10">
        <v>349.4</v>
      </c>
      <c r="BF105" s="9" t="s">
        <v>6</v>
      </c>
      <c r="BG105" s="10">
        <v>353.2</v>
      </c>
      <c r="BH105" s="9" t="s">
        <v>6</v>
      </c>
      <c r="BI105" s="10">
        <v>359.2</v>
      </c>
      <c r="BJ105" s="9" t="s">
        <v>6</v>
      </c>
      <c r="BK105" s="10">
        <v>411.7</v>
      </c>
      <c r="BL105" s="9" t="s">
        <v>6</v>
      </c>
      <c r="BM105" s="10">
        <v>562.1</v>
      </c>
      <c r="BN105" s="9" t="s">
        <v>6</v>
      </c>
      <c r="BO105" s="11">
        <v>915</v>
      </c>
      <c r="BP105" s="9" t="s">
        <v>6</v>
      </c>
      <c r="BQ105" s="10">
        <v>1217.2</v>
      </c>
      <c r="BR105" s="9" t="s">
        <v>6</v>
      </c>
      <c r="BS105" s="10">
        <v>936.2</v>
      </c>
      <c r="BT105" s="9" t="s">
        <v>6</v>
      </c>
      <c r="BU105" s="10">
        <v>624.20000000000005</v>
      </c>
      <c r="BV105" s="9" t="s">
        <v>6</v>
      </c>
      <c r="BW105" s="10">
        <v>873.5</v>
      </c>
      <c r="BX105" s="9" t="s">
        <v>6</v>
      </c>
      <c r="BY105" s="10">
        <v>923.3</v>
      </c>
      <c r="BZ105" s="9" t="s">
        <v>6</v>
      </c>
      <c r="CA105" s="10">
        <v>1109.5</v>
      </c>
      <c r="CB105" s="9" t="s">
        <v>6</v>
      </c>
      <c r="CC105" s="10">
        <v>1486.5</v>
      </c>
      <c r="CD105" s="9" t="s">
        <v>6</v>
      </c>
      <c r="CE105" s="10">
        <v>1142.3</v>
      </c>
      <c r="CF105" s="9" t="s">
        <v>6</v>
      </c>
      <c r="CG105" s="11">
        <v>1215</v>
      </c>
      <c r="CH105" s="9" t="s">
        <v>6</v>
      </c>
      <c r="CI105" s="10">
        <v>1161.4000000000001</v>
      </c>
      <c r="CJ105" s="9" t="s">
        <v>6</v>
      </c>
      <c r="CK105" s="10">
        <v>1311.4</v>
      </c>
      <c r="CL105" s="9" t="s">
        <v>6</v>
      </c>
      <c r="CM105" s="10">
        <v>1015.4</v>
      </c>
      <c r="CN105" s="9" t="s">
        <v>6</v>
      </c>
      <c r="CO105" s="10">
        <v>1010.1</v>
      </c>
      <c r="CP105" s="9" t="s">
        <v>6</v>
      </c>
      <c r="CQ105" s="11">
        <v>1125</v>
      </c>
      <c r="CR105" s="9" t="s">
        <v>6</v>
      </c>
      <c r="CS105" s="10">
        <v>1266.9000000000001</v>
      </c>
      <c r="CT105" s="9" t="s">
        <v>6</v>
      </c>
      <c r="CU105" s="9" t="s">
        <v>55</v>
      </c>
      <c r="CV105" s="9" t="s">
        <v>6</v>
      </c>
    </row>
    <row r="106" spans="1:100" ht="15" x14ac:dyDescent="0.2">
      <c r="A106" s="8" t="s">
        <v>8</v>
      </c>
      <c r="B106" s="8" t="s">
        <v>7</v>
      </c>
      <c r="C106" s="7" t="s">
        <v>55</v>
      </c>
      <c r="D106" s="7" t="s">
        <v>6</v>
      </c>
      <c r="E106" s="7" t="s">
        <v>55</v>
      </c>
      <c r="F106" s="7" t="s">
        <v>6</v>
      </c>
      <c r="G106" s="7" t="s">
        <v>55</v>
      </c>
      <c r="H106" s="7" t="s">
        <v>6</v>
      </c>
      <c r="I106" s="7" t="s">
        <v>55</v>
      </c>
      <c r="J106" s="7" t="s">
        <v>6</v>
      </c>
      <c r="K106" s="7" t="s">
        <v>55</v>
      </c>
      <c r="L106" s="7" t="s">
        <v>6</v>
      </c>
      <c r="M106" s="7" t="s">
        <v>55</v>
      </c>
      <c r="N106" s="7" t="s">
        <v>6</v>
      </c>
      <c r="O106" s="7" t="s">
        <v>55</v>
      </c>
      <c r="P106" s="7" t="s">
        <v>6</v>
      </c>
      <c r="Q106" s="7" t="s">
        <v>55</v>
      </c>
      <c r="R106" s="7" t="s">
        <v>6</v>
      </c>
      <c r="S106" s="7" t="s">
        <v>55</v>
      </c>
      <c r="T106" s="7" t="s">
        <v>6</v>
      </c>
      <c r="U106" s="7" t="s">
        <v>55</v>
      </c>
      <c r="V106" s="7" t="s">
        <v>6</v>
      </c>
      <c r="W106" s="7" t="s">
        <v>55</v>
      </c>
      <c r="X106" s="7" t="s">
        <v>6</v>
      </c>
      <c r="Y106" s="7" t="s">
        <v>55</v>
      </c>
      <c r="Z106" s="7" t="s">
        <v>6</v>
      </c>
      <c r="AA106" s="7" t="s">
        <v>55</v>
      </c>
      <c r="AB106" s="7" t="s">
        <v>6</v>
      </c>
      <c r="AC106" s="7" t="s">
        <v>55</v>
      </c>
      <c r="AD106" s="7" t="s">
        <v>6</v>
      </c>
      <c r="AE106" s="7" t="s">
        <v>55</v>
      </c>
      <c r="AF106" s="7" t="s">
        <v>6</v>
      </c>
      <c r="AG106" s="7" t="s">
        <v>55</v>
      </c>
      <c r="AH106" s="7" t="s">
        <v>6</v>
      </c>
      <c r="AI106" s="7" t="s">
        <v>55</v>
      </c>
      <c r="AJ106" s="7" t="s">
        <v>6</v>
      </c>
      <c r="AK106" s="7" t="s">
        <v>55</v>
      </c>
      <c r="AL106" s="7" t="s">
        <v>6</v>
      </c>
      <c r="AM106" s="7" t="s">
        <v>55</v>
      </c>
      <c r="AN106" s="7" t="s">
        <v>6</v>
      </c>
      <c r="AO106" s="7" t="s">
        <v>55</v>
      </c>
      <c r="AP106" s="7" t="s">
        <v>6</v>
      </c>
      <c r="AQ106" s="12">
        <v>180.4</v>
      </c>
      <c r="AR106" s="7" t="s">
        <v>6</v>
      </c>
      <c r="AS106" s="12">
        <v>146.6</v>
      </c>
      <c r="AT106" s="7" t="s">
        <v>6</v>
      </c>
      <c r="AU106" s="12">
        <v>165.5</v>
      </c>
      <c r="AV106" s="7" t="s">
        <v>6</v>
      </c>
      <c r="AW106" s="13">
        <v>168</v>
      </c>
      <c r="AX106" s="7" t="s">
        <v>6</v>
      </c>
      <c r="AY106" s="12">
        <v>158.19999999999999</v>
      </c>
      <c r="AZ106" s="7" t="s">
        <v>6</v>
      </c>
      <c r="BA106" s="12">
        <v>150.19999999999999</v>
      </c>
      <c r="BB106" s="7" t="s">
        <v>6</v>
      </c>
      <c r="BC106" s="13">
        <v>160</v>
      </c>
      <c r="BD106" s="7" t="s">
        <v>6</v>
      </c>
      <c r="BE106" s="12">
        <v>187.9</v>
      </c>
      <c r="BF106" s="7" t="s">
        <v>6</v>
      </c>
      <c r="BG106" s="12">
        <v>191.4</v>
      </c>
      <c r="BH106" s="7" t="s">
        <v>6</v>
      </c>
      <c r="BI106" s="12">
        <v>219.5</v>
      </c>
      <c r="BJ106" s="7" t="s">
        <v>6</v>
      </c>
      <c r="BK106" s="12">
        <v>225.1</v>
      </c>
      <c r="BL106" s="7" t="s">
        <v>6</v>
      </c>
      <c r="BM106" s="12">
        <v>278.89999999999998</v>
      </c>
      <c r="BN106" s="7" t="s">
        <v>6</v>
      </c>
      <c r="BO106" s="12">
        <v>374.9</v>
      </c>
      <c r="BP106" s="7" t="s">
        <v>6</v>
      </c>
      <c r="BQ106" s="12">
        <v>452.6</v>
      </c>
      <c r="BR106" s="7" t="s">
        <v>6</v>
      </c>
      <c r="BS106" s="12">
        <v>398.9</v>
      </c>
      <c r="BT106" s="7" t="s">
        <v>6</v>
      </c>
      <c r="BU106" s="12">
        <v>452.8</v>
      </c>
      <c r="BV106" s="7" t="s">
        <v>6</v>
      </c>
      <c r="BW106" s="12">
        <v>475.1</v>
      </c>
      <c r="BX106" s="7" t="s">
        <v>6</v>
      </c>
      <c r="BY106" s="12">
        <v>475.1</v>
      </c>
      <c r="BZ106" s="7" t="s">
        <v>6</v>
      </c>
      <c r="CA106" s="12">
        <v>534.29999999999995</v>
      </c>
      <c r="CB106" s="7" t="s">
        <v>6</v>
      </c>
      <c r="CC106" s="13">
        <v>574</v>
      </c>
      <c r="CD106" s="7" t="s">
        <v>6</v>
      </c>
      <c r="CE106" s="13">
        <v>580</v>
      </c>
      <c r="CF106" s="7" t="s">
        <v>6</v>
      </c>
      <c r="CG106" s="12">
        <v>583.6</v>
      </c>
      <c r="CH106" s="7" t="s">
        <v>6</v>
      </c>
      <c r="CI106" s="12">
        <v>594.20000000000005</v>
      </c>
      <c r="CJ106" s="7" t="s">
        <v>6</v>
      </c>
      <c r="CK106" s="12">
        <v>612.20000000000005</v>
      </c>
      <c r="CL106" s="7" t="s">
        <v>6</v>
      </c>
      <c r="CM106" s="12">
        <v>608.79999999999995</v>
      </c>
      <c r="CN106" s="7" t="s">
        <v>6</v>
      </c>
      <c r="CO106" s="12">
        <v>595.79999999999995</v>
      </c>
      <c r="CP106" s="7" t="s">
        <v>6</v>
      </c>
      <c r="CQ106" s="12">
        <v>664.7</v>
      </c>
      <c r="CR106" s="7" t="s">
        <v>6</v>
      </c>
      <c r="CS106" s="12">
        <v>795.2</v>
      </c>
      <c r="CT106" s="7" t="s">
        <v>6</v>
      </c>
      <c r="CU106" s="7" t="s">
        <v>55</v>
      </c>
      <c r="CV106" s="7" t="s">
        <v>6</v>
      </c>
    </row>
    <row r="107" spans="1:100" ht="15" x14ac:dyDescent="0.2">
      <c r="A107" s="8" t="s">
        <v>30</v>
      </c>
      <c r="B107" s="8" t="s">
        <v>10</v>
      </c>
      <c r="C107" s="9" t="s">
        <v>55</v>
      </c>
      <c r="D107" s="9" t="s">
        <v>6</v>
      </c>
      <c r="E107" s="9" t="s">
        <v>55</v>
      </c>
      <c r="F107" s="9" t="s">
        <v>6</v>
      </c>
      <c r="G107" s="9" t="s">
        <v>55</v>
      </c>
      <c r="H107" s="9" t="s">
        <v>6</v>
      </c>
      <c r="I107" s="9" t="s">
        <v>55</v>
      </c>
      <c r="J107" s="9" t="s">
        <v>6</v>
      </c>
      <c r="K107" s="9" t="s">
        <v>55</v>
      </c>
      <c r="L107" s="9" t="s">
        <v>6</v>
      </c>
      <c r="M107" s="11">
        <v>34583</v>
      </c>
      <c r="N107" s="9" t="s">
        <v>6</v>
      </c>
      <c r="O107" s="10">
        <v>42071.8</v>
      </c>
      <c r="P107" s="9" t="s">
        <v>6</v>
      </c>
      <c r="Q107" s="10">
        <v>48082.8</v>
      </c>
      <c r="R107" s="9" t="s">
        <v>6</v>
      </c>
      <c r="S107" s="10">
        <v>51124.4</v>
      </c>
      <c r="T107" s="9" t="s">
        <v>6</v>
      </c>
      <c r="U107" s="10">
        <v>59467.6</v>
      </c>
      <c r="V107" s="9" t="s">
        <v>6</v>
      </c>
      <c r="W107" s="11">
        <v>64992</v>
      </c>
      <c r="X107" s="9" t="s">
        <v>6</v>
      </c>
      <c r="Y107" s="10">
        <v>65725.2</v>
      </c>
      <c r="Z107" s="9" t="s">
        <v>6</v>
      </c>
      <c r="AA107" s="10">
        <v>69505.7</v>
      </c>
      <c r="AB107" s="9" t="s">
        <v>6</v>
      </c>
      <c r="AC107" s="10">
        <v>79213.399999999994</v>
      </c>
      <c r="AD107" s="9" t="s">
        <v>6</v>
      </c>
      <c r="AE107" s="10">
        <v>93093.3</v>
      </c>
      <c r="AF107" s="9" t="s">
        <v>6</v>
      </c>
      <c r="AG107" s="10">
        <v>96789.5</v>
      </c>
      <c r="AH107" s="9" t="s">
        <v>6</v>
      </c>
      <c r="AI107" s="10">
        <v>89856.8</v>
      </c>
      <c r="AJ107" s="9" t="s">
        <v>6</v>
      </c>
      <c r="AK107" s="10">
        <v>75690.600000000006</v>
      </c>
      <c r="AL107" s="9" t="s">
        <v>6</v>
      </c>
      <c r="AM107" s="10">
        <v>66534.2</v>
      </c>
      <c r="AN107" s="9" t="s">
        <v>6</v>
      </c>
      <c r="AO107" s="10">
        <v>76279.399999999994</v>
      </c>
      <c r="AP107" s="9" t="s">
        <v>6</v>
      </c>
      <c r="AQ107" s="10">
        <v>89932.5</v>
      </c>
      <c r="AR107" s="9" t="s">
        <v>6</v>
      </c>
      <c r="AS107" s="10">
        <v>90993.2</v>
      </c>
      <c r="AT107" s="9" t="s">
        <v>6</v>
      </c>
      <c r="AU107" s="11">
        <v>97197</v>
      </c>
      <c r="AV107" s="9" t="s">
        <v>6</v>
      </c>
      <c r="AW107" s="10">
        <v>104126.9</v>
      </c>
      <c r="AX107" s="9" t="s">
        <v>6</v>
      </c>
      <c r="AY107" s="11">
        <v>110428</v>
      </c>
      <c r="AZ107" s="9" t="s">
        <v>6</v>
      </c>
      <c r="BA107" s="11">
        <v>119381</v>
      </c>
      <c r="BB107" s="9" t="s">
        <v>6</v>
      </c>
      <c r="BC107" s="11">
        <v>127302</v>
      </c>
      <c r="BD107" s="9" t="s">
        <v>6</v>
      </c>
      <c r="BE107" s="11">
        <v>130218</v>
      </c>
      <c r="BF107" s="9" t="s">
        <v>6</v>
      </c>
      <c r="BG107" s="11">
        <v>132423</v>
      </c>
      <c r="BH107" s="9" t="s">
        <v>6</v>
      </c>
      <c r="BI107" s="11">
        <v>139033</v>
      </c>
      <c r="BJ107" s="9" t="s">
        <v>6</v>
      </c>
      <c r="BK107" s="11">
        <v>143921</v>
      </c>
      <c r="BL107" s="9" t="s">
        <v>6</v>
      </c>
      <c r="BM107" s="11">
        <v>150758</v>
      </c>
      <c r="BN107" s="9" t="s">
        <v>6</v>
      </c>
      <c r="BO107" s="11">
        <v>164142</v>
      </c>
      <c r="BP107" s="9" t="s">
        <v>6</v>
      </c>
      <c r="BQ107" s="11">
        <v>170940</v>
      </c>
      <c r="BR107" s="9" t="s">
        <v>6</v>
      </c>
      <c r="BS107" s="11">
        <v>159066</v>
      </c>
      <c r="BT107" s="9" t="s">
        <v>6</v>
      </c>
      <c r="BU107" s="11">
        <v>164663</v>
      </c>
      <c r="BV107" s="9" t="s">
        <v>6</v>
      </c>
      <c r="BW107" s="11">
        <v>171583</v>
      </c>
      <c r="BX107" s="9" t="s">
        <v>6</v>
      </c>
      <c r="BY107" s="11">
        <v>173661</v>
      </c>
      <c r="BZ107" s="9" t="s">
        <v>6</v>
      </c>
      <c r="CA107" s="11">
        <v>175985</v>
      </c>
      <c r="CB107" s="9" t="s">
        <v>6</v>
      </c>
      <c r="CC107" s="11">
        <v>178410</v>
      </c>
      <c r="CD107" s="9" t="s">
        <v>6</v>
      </c>
      <c r="CE107" s="11">
        <v>182599</v>
      </c>
      <c r="CF107" s="9" t="s">
        <v>6</v>
      </c>
      <c r="CG107" s="11">
        <v>187394</v>
      </c>
      <c r="CH107" s="9" t="s">
        <v>6</v>
      </c>
      <c r="CI107" s="11">
        <v>195707</v>
      </c>
      <c r="CJ107" s="9" t="s">
        <v>6</v>
      </c>
      <c r="CK107" s="11">
        <v>201308</v>
      </c>
      <c r="CL107" s="9" t="s">
        <v>6</v>
      </c>
      <c r="CM107" s="11">
        <v>207291</v>
      </c>
      <c r="CN107" s="9" t="s">
        <v>6</v>
      </c>
      <c r="CO107" s="11">
        <v>206158</v>
      </c>
      <c r="CP107" s="9" t="s">
        <v>6</v>
      </c>
      <c r="CQ107" s="11">
        <v>217207</v>
      </c>
      <c r="CR107" s="9" t="s">
        <v>6</v>
      </c>
      <c r="CS107" s="11">
        <v>232691</v>
      </c>
      <c r="CT107" s="9" t="s">
        <v>6</v>
      </c>
      <c r="CU107" s="9" t="s">
        <v>55</v>
      </c>
      <c r="CV107" s="9" t="s">
        <v>6</v>
      </c>
    </row>
    <row r="108" spans="1:100" ht="15" x14ac:dyDescent="0.2">
      <c r="A108" s="8" t="s">
        <v>30</v>
      </c>
      <c r="B108" s="8" t="s">
        <v>9</v>
      </c>
      <c r="C108" s="7" t="s">
        <v>55</v>
      </c>
      <c r="D108" s="7" t="s">
        <v>6</v>
      </c>
      <c r="E108" s="7" t="s">
        <v>55</v>
      </c>
      <c r="F108" s="7" t="s">
        <v>6</v>
      </c>
      <c r="G108" s="7" t="s">
        <v>55</v>
      </c>
      <c r="H108" s="7" t="s">
        <v>6</v>
      </c>
      <c r="I108" s="7" t="s">
        <v>55</v>
      </c>
      <c r="J108" s="7" t="s">
        <v>6</v>
      </c>
      <c r="K108" s="7" t="s">
        <v>55</v>
      </c>
      <c r="L108" s="7" t="s">
        <v>6</v>
      </c>
      <c r="M108" s="12">
        <v>1633.5</v>
      </c>
      <c r="N108" s="7" t="s">
        <v>6</v>
      </c>
      <c r="O108" s="13">
        <v>1697</v>
      </c>
      <c r="P108" s="7" t="s">
        <v>6</v>
      </c>
      <c r="Q108" s="12">
        <v>2216.8000000000002</v>
      </c>
      <c r="R108" s="7" t="s">
        <v>6</v>
      </c>
      <c r="S108" s="12">
        <v>2364.6999999999998</v>
      </c>
      <c r="T108" s="7" t="s">
        <v>6</v>
      </c>
      <c r="U108" s="12">
        <v>2591.5</v>
      </c>
      <c r="V108" s="7" t="s">
        <v>6</v>
      </c>
      <c r="W108" s="12">
        <v>2671.3</v>
      </c>
      <c r="X108" s="7" t="s">
        <v>6</v>
      </c>
      <c r="Y108" s="13">
        <v>2702</v>
      </c>
      <c r="Z108" s="7" t="s">
        <v>6</v>
      </c>
      <c r="AA108" s="12">
        <v>1989.7</v>
      </c>
      <c r="AB108" s="7" t="s">
        <v>6</v>
      </c>
      <c r="AC108" s="12">
        <v>2294.8000000000002</v>
      </c>
      <c r="AD108" s="7" t="s">
        <v>6</v>
      </c>
      <c r="AE108" s="12">
        <v>2915.6</v>
      </c>
      <c r="AF108" s="7" t="s">
        <v>6</v>
      </c>
      <c r="AG108" s="12">
        <v>3206.2</v>
      </c>
      <c r="AH108" s="7" t="s">
        <v>6</v>
      </c>
      <c r="AI108" s="12">
        <v>2600.8000000000002</v>
      </c>
      <c r="AJ108" s="7" t="s">
        <v>6</v>
      </c>
      <c r="AK108" s="12">
        <v>2019.1</v>
      </c>
      <c r="AL108" s="7" t="s">
        <v>6</v>
      </c>
      <c r="AM108" s="13">
        <v>1941</v>
      </c>
      <c r="AN108" s="7" t="s">
        <v>6</v>
      </c>
      <c r="AO108" s="12">
        <v>2055.3000000000002</v>
      </c>
      <c r="AP108" s="7" t="s">
        <v>6</v>
      </c>
      <c r="AQ108" s="12">
        <v>1967.5</v>
      </c>
      <c r="AR108" s="7" t="s">
        <v>6</v>
      </c>
      <c r="AS108" s="12">
        <v>1737.4</v>
      </c>
      <c r="AT108" s="7" t="s">
        <v>6</v>
      </c>
      <c r="AU108" s="12">
        <v>1729.9</v>
      </c>
      <c r="AV108" s="7" t="s">
        <v>6</v>
      </c>
      <c r="AW108" s="12">
        <v>1311.9</v>
      </c>
      <c r="AX108" s="7" t="s">
        <v>6</v>
      </c>
      <c r="AY108" s="13">
        <v>1572</v>
      </c>
      <c r="AZ108" s="7" t="s">
        <v>6</v>
      </c>
      <c r="BA108" s="13">
        <v>1707</v>
      </c>
      <c r="BB108" s="7" t="s">
        <v>6</v>
      </c>
      <c r="BC108" s="13">
        <v>1772</v>
      </c>
      <c r="BD108" s="7" t="s">
        <v>6</v>
      </c>
      <c r="BE108" s="13">
        <v>1764</v>
      </c>
      <c r="BF108" s="7" t="s">
        <v>6</v>
      </c>
      <c r="BG108" s="13">
        <v>1690</v>
      </c>
      <c r="BH108" s="7" t="s">
        <v>6</v>
      </c>
      <c r="BI108" s="13">
        <v>1682</v>
      </c>
      <c r="BJ108" s="7" t="s">
        <v>6</v>
      </c>
      <c r="BK108" s="13">
        <v>1623</v>
      </c>
      <c r="BL108" s="7" t="s">
        <v>6</v>
      </c>
      <c r="BM108" s="13">
        <v>1161</v>
      </c>
      <c r="BN108" s="7" t="s">
        <v>6</v>
      </c>
      <c r="BO108" s="13">
        <v>1489</v>
      </c>
      <c r="BP108" s="7" t="s">
        <v>6</v>
      </c>
      <c r="BQ108" s="13">
        <v>1287</v>
      </c>
      <c r="BR108" s="7" t="s">
        <v>6</v>
      </c>
      <c r="BS108" s="13">
        <v>1470</v>
      </c>
      <c r="BT108" s="7" t="s">
        <v>6</v>
      </c>
      <c r="BU108" s="13">
        <v>1604</v>
      </c>
      <c r="BV108" s="7" t="s">
        <v>6</v>
      </c>
      <c r="BW108" s="13">
        <v>1414</v>
      </c>
      <c r="BX108" s="7" t="s">
        <v>6</v>
      </c>
      <c r="BY108" s="13">
        <v>1480</v>
      </c>
      <c r="BZ108" s="7" t="s">
        <v>6</v>
      </c>
      <c r="CA108" s="13">
        <v>1412</v>
      </c>
      <c r="CB108" s="7" t="s">
        <v>6</v>
      </c>
      <c r="CC108" s="13">
        <v>1413</v>
      </c>
      <c r="CD108" s="7" t="s">
        <v>6</v>
      </c>
      <c r="CE108" s="13">
        <v>1250</v>
      </c>
      <c r="CF108" s="7" t="s">
        <v>6</v>
      </c>
      <c r="CG108" s="13">
        <v>1327</v>
      </c>
      <c r="CH108" s="7" t="s">
        <v>6</v>
      </c>
      <c r="CI108" s="13">
        <v>1327</v>
      </c>
      <c r="CJ108" s="7" t="s">
        <v>6</v>
      </c>
      <c r="CK108" s="13">
        <v>1344</v>
      </c>
      <c r="CL108" s="7" t="s">
        <v>6</v>
      </c>
      <c r="CM108" s="13">
        <v>1595</v>
      </c>
      <c r="CN108" s="7" t="s">
        <v>6</v>
      </c>
      <c r="CO108" s="13">
        <v>1683</v>
      </c>
      <c r="CP108" s="7" t="s">
        <v>6</v>
      </c>
      <c r="CQ108" s="13">
        <v>1702</v>
      </c>
      <c r="CR108" s="7" t="s">
        <v>6</v>
      </c>
      <c r="CS108" s="13">
        <v>1781</v>
      </c>
      <c r="CT108" s="7" t="s">
        <v>6</v>
      </c>
      <c r="CU108" s="7" t="s">
        <v>55</v>
      </c>
      <c r="CV108" s="7" t="s">
        <v>6</v>
      </c>
    </row>
    <row r="109" spans="1:100" ht="15" x14ac:dyDescent="0.2">
      <c r="A109" s="8" t="s">
        <v>30</v>
      </c>
      <c r="B109" s="8" t="s">
        <v>7</v>
      </c>
      <c r="C109" s="9" t="s">
        <v>55</v>
      </c>
      <c r="D109" s="9" t="s">
        <v>6</v>
      </c>
      <c r="E109" s="9" t="s">
        <v>55</v>
      </c>
      <c r="F109" s="9" t="s">
        <v>6</v>
      </c>
      <c r="G109" s="9" t="s">
        <v>55</v>
      </c>
      <c r="H109" s="9" t="s">
        <v>6</v>
      </c>
      <c r="I109" s="9" t="s">
        <v>55</v>
      </c>
      <c r="J109" s="9" t="s">
        <v>6</v>
      </c>
      <c r="K109" s="9" t="s">
        <v>55</v>
      </c>
      <c r="L109" s="9" t="s">
        <v>6</v>
      </c>
      <c r="M109" s="10">
        <v>1623.2</v>
      </c>
      <c r="N109" s="9" t="s">
        <v>6</v>
      </c>
      <c r="O109" s="10">
        <v>1849.6</v>
      </c>
      <c r="P109" s="9" t="s">
        <v>6</v>
      </c>
      <c r="Q109" s="11">
        <v>1906</v>
      </c>
      <c r="R109" s="9" t="s">
        <v>6</v>
      </c>
      <c r="S109" s="10">
        <v>1890.1</v>
      </c>
      <c r="T109" s="9" t="s">
        <v>6</v>
      </c>
      <c r="U109" s="10">
        <v>2183.6999999999998</v>
      </c>
      <c r="V109" s="9" t="s">
        <v>6</v>
      </c>
      <c r="W109" s="10">
        <v>2302.6999999999998</v>
      </c>
      <c r="X109" s="9" t="s">
        <v>6</v>
      </c>
      <c r="Y109" s="11">
        <v>2111</v>
      </c>
      <c r="Z109" s="9" t="s">
        <v>6</v>
      </c>
      <c r="AA109" s="10">
        <v>2103.5</v>
      </c>
      <c r="AB109" s="9" t="s">
        <v>6</v>
      </c>
      <c r="AC109" s="11">
        <v>2373</v>
      </c>
      <c r="AD109" s="9" t="s">
        <v>6</v>
      </c>
      <c r="AE109" s="10">
        <v>2613.4</v>
      </c>
      <c r="AF109" s="9" t="s">
        <v>6</v>
      </c>
      <c r="AG109" s="10">
        <v>2688.2</v>
      </c>
      <c r="AH109" s="9" t="s">
        <v>6</v>
      </c>
      <c r="AI109" s="10">
        <v>2272.6999999999998</v>
      </c>
      <c r="AJ109" s="9" t="s">
        <v>6</v>
      </c>
      <c r="AK109" s="10">
        <v>1579.9</v>
      </c>
      <c r="AL109" s="9" t="s">
        <v>6</v>
      </c>
      <c r="AM109" s="10">
        <v>1286.5999999999999</v>
      </c>
      <c r="AN109" s="9" t="s">
        <v>6</v>
      </c>
      <c r="AO109" s="10">
        <v>1481.9</v>
      </c>
      <c r="AP109" s="9" t="s">
        <v>6</v>
      </c>
      <c r="AQ109" s="10">
        <v>1819.6</v>
      </c>
      <c r="AR109" s="9" t="s">
        <v>6</v>
      </c>
      <c r="AS109" s="10">
        <v>1755.7</v>
      </c>
      <c r="AT109" s="9" t="s">
        <v>6</v>
      </c>
      <c r="AU109" s="11">
        <v>2006</v>
      </c>
      <c r="AV109" s="9" t="s">
        <v>6</v>
      </c>
      <c r="AW109" s="10">
        <v>2078.1</v>
      </c>
      <c r="AX109" s="9" t="s">
        <v>6</v>
      </c>
      <c r="AY109" s="11">
        <v>2009</v>
      </c>
      <c r="AZ109" s="9" t="s">
        <v>6</v>
      </c>
      <c r="BA109" s="11">
        <v>2239</v>
      </c>
      <c r="BB109" s="9" t="s">
        <v>6</v>
      </c>
      <c r="BC109" s="11">
        <v>2139</v>
      </c>
      <c r="BD109" s="9" t="s">
        <v>6</v>
      </c>
      <c r="BE109" s="11">
        <v>2128</v>
      </c>
      <c r="BF109" s="9" t="s">
        <v>6</v>
      </c>
      <c r="BG109" s="11">
        <v>2087</v>
      </c>
      <c r="BH109" s="9" t="s">
        <v>6</v>
      </c>
      <c r="BI109" s="11">
        <v>2027</v>
      </c>
      <c r="BJ109" s="9" t="s">
        <v>6</v>
      </c>
      <c r="BK109" s="11">
        <v>2059</v>
      </c>
      <c r="BL109" s="9" t="s">
        <v>6</v>
      </c>
      <c r="BM109" s="11">
        <v>2203</v>
      </c>
      <c r="BN109" s="9" t="s">
        <v>6</v>
      </c>
      <c r="BO109" s="11">
        <v>2865</v>
      </c>
      <c r="BP109" s="9" t="s">
        <v>6</v>
      </c>
      <c r="BQ109" s="11">
        <v>2891</v>
      </c>
      <c r="BR109" s="9" t="s">
        <v>6</v>
      </c>
      <c r="BS109" s="11">
        <v>2519</v>
      </c>
      <c r="BT109" s="9" t="s">
        <v>6</v>
      </c>
      <c r="BU109" s="11">
        <v>2833</v>
      </c>
      <c r="BV109" s="9" t="s">
        <v>6</v>
      </c>
      <c r="BW109" s="11">
        <v>3058</v>
      </c>
      <c r="BX109" s="9" t="s">
        <v>6</v>
      </c>
      <c r="BY109" s="11">
        <v>3060</v>
      </c>
      <c r="BZ109" s="9" t="s">
        <v>6</v>
      </c>
      <c r="CA109" s="11">
        <v>3306</v>
      </c>
      <c r="CB109" s="9" t="s">
        <v>6</v>
      </c>
      <c r="CC109" s="11">
        <v>3429</v>
      </c>
      <c r="CD109" s="9" t="s">
        <v>6</v>
      </c>
      <c r="CE109" s="11">
        <v>3403</v>
      </c>
      <c r="CF109" s="9" t="s">
        <v>6</v>
      </c>
      <c r="CG109" s="11">
        <v>3582</v>
      </c>
      <c r="CH109" s="9" t="s">
        <v>6</v>
      </c>
      <c r="CI109" s="11">
        <v>3784</v>
      </c>
      <c r="CJ109" s="9" t="s">
        <v>6</v>
      </c>
      <c r="CK109" s="11">
        <v>4109</v>
      </c>
      <c r="CL109" s="9" t="s">
        <v>6</v>
      </c>
      <c r="CM109" s="11">
        <v>3925</v>
      </c>
      <c r="CN109" s="9" t="s">
        <v>6</v>
      </c>
      <c r="CO109" s="11">
        <v>4046</v>
      </c>
      <c r="CP109" s="9" t="s">
        <v>6</v>
      </c>
      <c r="CQ109" s="11">
        <v>4271</v>
      </c>
      <c r="CR109" s="9" t="s">
        <v>6</v>
      </c>
      <c r="CS109" s="11">
        <v>4361</v>
      </c>
      <c r="CT109" s="9" t="s">
        <v>6</v>
      </c>
      <c r="CU109" s="9" t="s">
        <v>55</v>
      </c>
      <c r="CV109" s="9" t="s">
        <v>6</v>
      </c>
    </row>
    <row r="110" spans="1:100" ht="15" x14ac:dyDescent="0.2">
      <c r="A110" s="8" t="s">
        <v>29</v>
      </c>
      <c r="B110" s="8" t="s">
        <v>10</v>
      </c>
      <c r="C110" s="7" t="s">
        <v>55</v>
      </c>
      <c r="D110" s="7" t="s">
        <v>6</v>
      </c>
      <c r="E110" s="7" t="s">
        <v>55</v>
      </c>
      <c r="F110" s="7" t="s">
        <v>6</v>
      </c>
      <c r="G110" s="7" t="s">
        <v>55</v>
      </c>
      <c r="H110" s="7" t="s">
        <v>6</v>
      </c>
      <c r="I110" s="7" t="s">
        <v>55</v>
      </c>
      <c r="J110" s="7" t="s">
        <v>6</v>
      </c>
      <c r="K110" s="7" t="s">
        <v>55</v>
      </c>
      <c r="L110" s="7" t="s">
        <v>6</v>
      </c>
      <c r="M110" s="7" t="s">
        <v>55</v>
      </c>
      <c r="N110" s="7" t="s">
        <v>6</v>
      </c>
      <c r="O110" s="7" t="s">
        <v>55</v>
      </c>
      <c r="P110" s="7" t="s">
        <v>6</v>
      </c>
      <c r="Q110" s="7" t="s">
        <v>55</v>
      </c>
      <c r="R110" s="7" t="s">
        <v>6</v>
      </c>
      <c r="S110" s="7" t="s">
        <v>55</v>
      </c>
      <c r="T110" s="7" t="s">
        <v>6</v>
      </c>
      <c r="U110" s="7" t="s">
        <v>55</v>
      </c>
      <c r="V110" s="7" t="s">
        <v>6</v>
      </c>
      <c r="W110" s="7" t="s">
        <v>55</v>
      </c>
      <c r="X110" s="7" t="s">
        <v>6</v>
      </c>
      <c r="Y110" s="7" t="s">
        <v>55</v>
      </c>
      <c r="Z110" s="7" t="s">
        <v>6</v>
      </c>
      <c r="AA110" s="7" t="s">
        <v>55</v>
      </c>
      <c r="AB110" s="7" t="s">
        <v>6</v>
      </c>
      <c r="AC110" s="7" t="s">
        <v>55</v>
      </c>
      <c r="AD110" s="7" t="s">
        <v>6</v>
      </c>
      <c r="AE110" s="7" t="s">
        <v>55</v>
      </c>
      <c r="AF110" s="7" t="s">
        <v>6</v>
      </c>
      <c r="AG110" s="7" t="s">
        <v>55</v>
      </c>
      <c r="AH110" s="7" t="s">
        <v>6</v>
      </c>
      <c r="AI110" s="7" t="s">
        <v>55</v>
      </c>
      <c r="AJ110" s="7" t="s">
        <v>6</v>
      </c>
      <c r="AK110" s="7" t="s">
        <v>55</v>
      </c>
      <c r="AL110" s="7" t="s">
        <v>6</v>
      </c>
      <c r="AM110" s="12">
        <v>157694.70000000001</v>
      </c>
      <c r="AN110" s="7" t="s">
        <v>6</v>
      </c>
      <c r="AO110" s="12">
        <v>167815.1</v>
      </c>
      <c r="AP110" s="7" t="s">
        <v>6</v>
      </c>
      <c r="AQ110" s="12">
        <v>179551.9</v>
      </c>
      <c r="AR110" s="7" t="s">
        <v>6</v>
      </c>
      <c r="AS110" s="12">
        <v>202972.5</v>
      </c>
      <c r="AT110" s="7" t="s">
        <v>6</v>
      </c>
      <c r="AU110" s="13">
        <v>209311</v>
      </c>
      <c r="AV110" s="7" t="s">
        <v>6</v>
      </c>
      <c r="AW110" s="12">
        <v>213388.2</v>
      </c>
      <c r="AX110" s="7" t="s">
        <v>6</v>
      </c>
      <c r="AY110" s="12">
        <v>227407.1</v>
      </c>
      <c r="AZ110" s="7" t="s">
        <v>6</v>
      </c>
      <c r="BA110" s="12">
        <v>253468.79999999999</v>
      </c>
      <c r="BB110" s="7" t="s">
        <v>6</v>
      </c>
      <c r="BC110" s="12">
        <v>240345.60000000001</v>
      </c>
      <c r="BD110" s="7" t="s">
        <v>6</v>
      </c>
      <c r="BE110" s="12">
        <v>251547.5</v>
      </c>
      <c r="BF110" s="7" t="s">
        <v>6</v>
      </c>
      <c r="BG110" s="13">
        <v>262841</v>
      </c>
      <c r="BH110" s="7" t="s">
        <v>6</v>
      </c>
      <c r="BI110" s="12">
        <v>275653.7</v>
      </c>
      <c r="BJ110" s="7" t="s">
        <v>6</v>
      </c>
      <c r="BK110" s="13">
        <v>279530</v>
      </c>
      <c r="BL110" s="7" t="s">
        <v>6</v>
      </c>
      <c r="BM110" s="12">
        <v>299097.8</v>
      </c>
      <c r="BN110" s="7" t="s">
        <v>6</v>
      </c>
      <c r="BO110" s="12">
        <v>318328.59999999998</v>
      </c>
      <c r="BP110" s="7" t="s">
        <v>6</v>
      </c>
      <c r="BQ110" s="12">
        <v>314246.09999999998</v>
      </c>
      <c r="BR110" s="7" t="s">
        <v>6</v>
      </c>
      <c r="BS110" s="12">
        <v>277564.79999999999</v>
      </c>
      <c r="BT110" s="7" t="s">
        <v>6</v>
      </c>
      <c r="BU110" s="12">
        <v>330602.2</v>
      </c>
      <c r="BV110" s="7" t="s">
        <v>6</v>
      </c>
      <c r="BW110" s="12">
        <v>365818.2</v>
      </c>
      <c r="BX110" s="7" t="s">
        <v>6</v>
      </c>
      <c r="BY110" s="12">
        <v>381499.2</v>
      </c>
      <c r="BZ110" s="7" t="s">
        <v>6</v>
      </c>
      <c r="CA110" s="12">
        <v>392121.5</v>
      </c>
      <c r="CB110" s="7" t="s">
        <v>6</v>
      </c>
      <c r="CC110" s="12">
        <v>390172.3</v>
      </c>
      <c r="CD110" s="7" t="s">
        <v>6</v>
      </c>
      <c r="CE110" s="12">
        <v>404986.7</v>
      </c>
      <c r="CF110" s="7" t="s">
        <v>6</v>
      </c>
      <c r="CG110" s="12">
        <v>413017.1</v>
      </c>
      <c r="CH110" s="7" t="s">
        <v>6</v>
      </c>
      <c r="CI110" s="12">
        <v>425594.5</v>
      </c>
      <c r="CJ110" s="7" t="s">
        <v>6</v>
      </c>
      <c r="CK110" s="12">
        <v>417117.7</v>
      </c>
      <c r="CL110" s="7" t="s">
        <v>6</v>
      </c>
      <c r="CM110" s="12">
        <v>423512.4</v>
      </c>
      <c r="CN110" s="7" t="s">
        <v>6</v>
      </c>
      <c r="CO110" s="12">
        <v>426559.9</v>
      </c>
      <c r="CP110" s="7" t="s">
        <v>6</v>
      </c>
      <c r="CQ110" s="12">
        <v>480253.7</v>
      </c>
      <c r="CR110" s="7" t="s">
        <v>6</v>
      </c>
      <c r="CS110" s="12">
        <v>501380.1</v>
      </c>
      <c r="CT110" s="7" t="s">
        <v>6</v>
      </c>
      <c r="CU110" s="7" t="s">
        <v>55</v>
      </c>
      <c r="CV110" s="7" t="s">
        <v>6</v>
      </c>
    </row>
    <row r="111" spans="1:100" ht="15" x14ac:dyDescent="0.2">
      <c r="A111" s="8" t="s">
        <v>29</v>
      </c>
      <c r="B111" s="8" t="s">
        <v>9</v>
      </c>
      <c r="C111" s="9" t="s">
        <v>55</v>
      </c>
      <c r="D111" s="9" t="s">
        <v>6</v>
      </c>
      <c r="E111" s="9" t="s">
        <v>55</v>
      </c>
      <c r="F111" s="9" t="s">
        <v>6</v>
      </c>
      <c r="G111" s="9" t="s">
        <v>55</v>
      </c>
      <c r="H111" s="9" t="s">
        <v>6</v>
      </c>
      <c r="I111" s="9" t="s">
        <v>55</v>
      </c>
      <c r="J111" s="9" t="s">
        <v>6</v>
      </c>
      <c r="K111" s="9" t="s">
        <v>55</v>
      </c>
      <c r="L111" s="9" t="s">
        <v>6</v>
      </c>
      <c r="M111" s="9" t="s">
        <v>55</v>
      </c>
      <c r="N111" s="9" t="s">
        <v>6</v>
      </c>
      <c r="O111" s="9" t="s">
        <v>55</v>
      </c>
      <c r="P111" s="9" t="s">
        <v>6</v>
      </c>
      <c r="Q111" s="9" t="s">
        <v>55</v>
      </c>
      <c r="R111" s="9" t="s">
        <v>6</v>
      </c>
      <c r="S111" s="9" t="s">
        <v>55</v>
      </c>
      <c r="T111" s="9" t="s">
        <v>6</v>
      </c>
      <c r="U111" s="9" t="s">
        <v>55</v>
      </c>
      <c r="V111" s="9" t="s">
        <v>6</v>
      </c>
      <c r="W111" s="9" t="s">
        <v>55</v>
      </c>
      <c r="X111" s="9" t="s">
        <v>6</v>
      </c>
      <c r="Y111" s="9" t="s">
        <v>55</v>
      </c>
      <c r="Z111" s="9" t="s">
        <v>6</v>
      </c>
      <c r="AA111" s="9" t="s">
        <v>55</v>
      </c>
      <c r="AB111" s="9" t="s">
        <v>6</v>
      </c>
      <c r="AC111" s="9" t="s">
        <v>55</v>
      </c>
      <c r="AD111" s="9" t="s">
        <v>6</v>
      </c>
      <c r="AE111" s="9" t="s">
        <v>55</v>
      </c>
      <c r="AF111" s="9" t="s">
        <v>6</v>
      </c>
      <c r="AG111" s="9" t="s">
        <v>55</v>
      </c>
      <c r="AH111" s="9" t="s">
        <v>6</v>
      </c>
      <c r="AI111" s="9" t="s">
        <v>55</v>
      </c>
      <c r="AJ111" s="9" t="s">
        <v>6</v>
      </c>
      <c r="AK111" s="9" t="s">
        <v>55</v>
      </c>
      <c r="AL111" s="9" t="s">
        <v>6</v>
      </c>
      <c r="AM111" s="11">
        <v>3377</v>
      </c>
      <c r="AN111" s="9" t="s">
        <v>6</v>
      </c>
      <c r="AO111" s="11">
        <v>3423</v>
      </c>
      <c r="AP111" s="9" t="s">
        <v>6</v>
      </c>
      <c r="AQ111" s="10">
        <v>3439.6</v>
      </c>
      <c r="AR111" s="9" t="s">
        <v>6</v>
      </c>
      <c r="AS111" s="10">
        <v>3290.9</v>
      </c>
      <c r="AT111" s="9" t="s">
        <v>6</v>
      </c>
      <c r="AU111" s="10">
        <v>3280.6</v>
      </c>
      <c r="AV111" s="9" t="s">
        <v>6</v>
      </c>
      <c r="AW111" s="10">
        <v>3155.4</v>
      </c>
      <c r="AX111" s="9" t="s">
        <v>6</v>
      </c>
      <c r="AY111" s="11">
        <v>2971</v>
      </c>
      <c r="AZ111" s="9" t="s">
        <v>6</v>
      </c>
      <c r="BA111" s="11">
        <v>3060</v>
      </c>
      <c r="BB111" s="9" t="s">
        <v>6</v>
      </c>
      <c r="BC111" s="10">
        <v>2916.9</v>
      </c>
      <c r="BD111" s="9" t="s">
        <v>6</v>
      </c>
      <c r="BE111" s="10">
        <v>3083.7</v>
      </c>
      <c r="BF111" s="9" t="s">
        <v>6</v>
      </c>
      <c r="BG111" s="10">
        <v>3043.6</v>
      </c>
      <c r="BH111" s="9" t="s">
        <v>6</v>
      </c>
      <c r="BI111" s="10">
        <v>3079.5</v>
      </c>
      <c r="BJ111" s="9" t="s">
        <v>6</v>
      </c>
      <c r="BK111" s="10">
        <v>2599.6</v>
      </c>
      <c r="BL111" s="9" t="s">
        <v>6</v>
      </c>
      <c r="BM111" s="10">
        <v>2401.1999999999998</v>
      </c>
      <c r="BN111" s="9" t="s">
        <v>6</v>
      </c>
      <c r="BO111" s="10">
        <v>2872.2</v>
      </c>
      <c r="BP111" s="9" t="s">
        <v>6</v>
      </c>
      <c r="BQ111" s="10">
        <v>2751.9</v>
      </c>
      <c r="BR111" s="9" t="s">
        <v>6</v>
      </c>
      <c r="BS111" s="10">
        <v>2037.6</v>
      </c>
      <c r="BT111" s="9" t="s">
        <v>6</v>
      </c>
      <c r="BU111" s="10">
        <v>3015.9</v>
      </c>
      <c r="BV111" s="9" t="s">
        <v>6</v>
      </c>
      <c r="BW111" s="11">
        <v>3300</v>
      </c>
      <c r="BX111" s="9" t="s">
        <v>6</v>
      </c>
      <c r="BY111" s="10">
        <v>3274.7</v>
      </c>
      <c r="BZ111" s="9" t="s">
        <v>6</v>
      </c>
      <c r="CA111" s="10">
        <v>3184.3</v>
      </c>
      <c r="CB111" s="9" t="s">
        <v>6</v>
      </c>
      <c r="CC111" s="10">
        <v>3141.9</v>
      </c>
      <c r="CD111" s="9" t="s">
        <v>6</v>
      </c>
      <c r="CE111" s="10">
        <v>3044.2</v>
      </c>
      <c r="CF111" s="9" t="s">
        <v>6</v>
      </c>
      <c r="CG111" s="10">
        <v>2889.5</v>
      </c>
      <c r="CH111" s="9" t="s">
        <v>6</v>
      </c>
      <c r="CI111" s="10">
        <v>3269.7</v>
      </c>
      <c r="CJ111" s="9" t="s">
        <v>6</v>
      </c>
      <c r="CK111" s="10">
        <v>2916.3</v>
      </c>
      <c r="CL111" s="9" t="s">
        <v>6</v>
      </c>
      <c r="CM111" s="10">
        <v>3052.6</v>
      </c>
      <c r="CN111" s="9" t="s">
        <v>6</v>
      </c>
      <c r="CO111" s="10">
        <v>3078.7</v>
      </c>
      <c r="CP111" s="9" t="s">
        <v>6</v>
      </c>
      <c r="CQ111" s="10">
        <v>3677.2</v>
      </c>
      <c r="CR111" s="9" t="s">
        <v>6</v>
      </c>
      <c r="CS111" s="9" t="s">
        <v>55</v>
      </c>
      <c r="CT111" s="9" t="s">
        <v>6</v>
      </c>
      <c r="CU111" s="9" t="s">
        <v>55</v>
      </c>
      <c r="CV111" s="9" t="s">
        <v>6</v>
      </c>
    </row>
    <row r="112" spans="1:100" ht="15" x14ac:dyDescent="0.2">
      <c r="A112" s="8" t="s">
        <v>29</v>
      </c>
      <c r="B112" s="8" t="s">
        <v>7</v>
      </c>
      <c r="C112" s="7" t="s">
        <v>55</v>
      </c>
      <c r="D112" s="7" t="s">
        <v>6</v>
      </c>
      <c r="E112" s="7" t="s">
        <v>55</v>
      </c>
      <c r="F112" s="7" t="s">
        <v>6</v>
      </c>
      <c r="G112" s="7" t="s">
        <v>55</v>
      </c>
      <c r="H112" s="7" t="s">
        <v>6</v>
      </c>
      <c r="I112" s="7" t="s">
        <v>55</v>
      </c>
      <c r="J112" s="7" t="s">
        <v>6</v>
      </c>
      <c r="K112" s="7" t="s">
        <v>55</v>
      </c>
      <c r="L112" s="7" t="s">
        <v>6</v>
      </c>
      <c r="M112" s="7" t="s">
        <v>55</v>
      </c>
      <c r="N112" s="7" t="s">
        <v>6</v>
      </c>
      <c r="O112" s="7" t="s">
        <v>55</v>
      </c>
      <c r="P112" s="7" t="s">
        <v>6</v>
      </c>
      <c r="Q112" s="7" t="s">
        <v>55</v>
      </c>
      <c r="R112" s="7" t="s">
        <v>6</v>
      </c>
      <c r="S112" s="7" t="s">
        <v>55</v>
      </c>
      <c r="T112" s="7" t="s">
        <v>6</v>
      </c>
      <c r="U112" s="7" t="s">
        <v>55</v>
      </c>
      <c r="V112" s="7" t="s">
        <v>6</v>
      </c>
      <c r="W112" s="7" t="s">
        <v>55</v>
      </c>
      <c r="X112" s="7" t="s">
        <v>6</v>
      </c>
      <c r="Y112" s="7" t="s">
        <v>55</v>
      </c>
      <c r="Z112" s="7" t="s">
        <v>6</v>
      </c>
      <c r="AA112" s="7" t="s">
        <v>55</v>
      </c>
      <c r="AB112" s="7" t="s">
        <v>6</v>
      </c>
      <c r="AC112" s="7" t="s">
        <v>55</v>
      </c>
      <c r="AD112" s="7" t="s">
        <v>6</v>
      </c>
      <c r="AE112" s="7" t="s">
        <v>55</v>
      </c>
      <c r="AF112" s="7" t="s">
        <v>6</v>
      </c>
      <c r="AG112" s="7" t="s">
        <v>55</v>
      </c>
      <c r="AH112" s="7" t="s">
        <v>6</v>
      </c>
      <c r="AI112" s="7" t="s">
        <v>55</v>
      </c>
      <c r="AJ112" s="7" t="s">
        <v>6</v>
      </c>
      <c r="AK112" s="7" t="s">
        <v>55</v>
      </c>
      <c r="AL112" s="7" t="s">
        <v>6</v>
      </c>
      <c r="AM112" s="12">
        <v>1812.1</v>
      </c>
      <c r="AN112" s="7" t="s">
        <v>6</v>
      </c>
      <c r="AO112" s="12">
        <v>2106.9</v>
      </c>
      <c r="AP112" s="7" t="s">
        <v>6</v>
      </c>
      <c r="AQ112" s="12">
        <v>2402.4</v>
      </c>
      <c r="AR112" s="7" t="s">
        <v>6</v>
      </c>
      <c r="AS112" s="12">
        <v>2506.5</v>
      </c>
      <c r="AT112" s="7" t="s">
        <v>6</v>
      </c>
      <c r="AU112" s="12">
        <v>2494.9</v>
      </c>
      <c r="AV112" s="7" t="s">
        <v>6</v>
      </c>
      <c r="AW112" s="12">
        <v>2358.6</v>
      </c>
      <c r="AX112" s="7" t="s">
        <v>6</v>
      </c>
      <c r="AY112" s="12">
        <v>2438.4</v>
      </c>
      <c r="AZ112" s="7" t="s">
        <v>6</v>
      </c>
      <c r="BA112" s="12">
        <v>2411.8000000000002</v>
      </c>
      <c r="BB112" s="7" t="s">
        <v>6</v>
      </c>
      <c r="BC112" s="13">
        <v>2268</v>
      </c>
      <c r="BD112" s="7" t="s">
        <v>6</v>
      </c>
      <c r="BE112" s="12">
        <v>2235.6</v>
      </c>
      <c r="BF112" s="7" t="s">
        <v>6</v>
      </c>
      <c r="BG112" s="12">
        <v>2401.1</v>
      </c>
      <c r="BH112" s="7" t="s">
        <v>6</v>
      </c>
      <c r="BI112" s="12">
        <v>2528.6999999999998</v>
      </c>
      <c r="BJ112" s="7" t="s">
        <v>6</v>
      </c>
      <c r="BK112" s="12">
        <v>1288.9000000000001</v>
      </c>
      <c r="BL112" s="7" t="s">
        <v>6</v>
      </c>
      <c r="BM112" s="12">
        <v>2111.4</v>
      </c>
      <c r="BN112" s="7" t="s">
        <v>6</v>
      </c>
      <c r="BO112" s="12">
        <v>2711.4</v>
      </c>
      <c r="BP112" s="7" t="s">
        <v>6</v>
      </c>
      <c r="BQ112" s="12">
        <v>2733.5</v>
      </c>
      <c r="BR112" s="7" t="s">
        <v>6</v>
      </c>
      <c r="BS112" s="13">
        <v>2411</v>
      </c>
      <c r="BT112" s="7" t="s">
        <v>6</v>
      </c>
      <c r="BU112" s="13">
        <v>3062</v>
      </c>
      <c r="BV112" s="7" t="s">
        <v>6</v>
      </c>
      <c r="BW112" s="12">
        <v>3470.7</v>
      </c>
      <c r="BX112" s="7" t="s">
        <v>6</v>
      </c>
      <c r="BY112" s="13">
        <v>3267</v>
      </c>
      <c r="BZ112" s="7" t="s">
        <v>6</v>
      </c>
      <c r="CA112" s="12">
        <v>3177.6</v>
      </c>
      <c r="CB112" s="7" t="s">
        <v>6</v>
      </c>
      <c r="CC112" s="12">
        <v>3087.7</v>
      </c>
      <c r="CD112" s="7" t="s">
        <v>6</v>
      </c>
      <c r="CE112" s="12">
        <v>3430.4</v>
      </c>
      <c r="CF112" s="7" t="s">
        <v>6</v>
      </c>
      <c r="CG112" s="12">
        <v>3499.6</v>
      </c>
      <c r="CH112" s="7" t="s">
        <v>6</v>
      </c>
      <c r="CI112" s="12">
        <v>3520.9</v>
      </c>
      <c r="CJ112" s="7" t="s">
        <v>6</v>
      </c>
      <c r="CK112" s="12">
        <v>3513.7</v>
      </c>
      <c r="CL112" s="7" t="s">
        <v>6</v>
      </c>
      <c r="CM112" s="12">
        <v>3471.4</v>
      </c>
      <c r="CN112" s="7" t="s">
        <v>6</v>
      </c>
      <c r="CO112" s="12">
        <v>3202.1</v>
      </c>
      <c r="CP112" s="7" t="s">
        <v>6</v>
      </c>
      <c r="CQ112" s="12">
        <v>3197.3</v>
      </c>
      <c r="CR112" s="7" t="s">
        <v>6</v>
      </c>
      <c r="CS112" s="7" t="s">
        <v>55</v>
      </c>
      <c r="CT112" s="7" t="s">
        <v>6</v>
      </c>
      <c r="CU112" s="7" t="s">
        <v>55</v>
      </c>
      <c r="CV112" s="7" t="s">
        <v>6</v>
      </c>
    </row>
    <row r="113" spans="1:100" ht="15" x14ac:dyDescent="0.2">
      <c r="A113" s="8" t="s">
        <v>68</v>
      </c>
      <c r="B113" s="8" t="s">
        <v>10</v>
      </c>
      <c r="C113" s="9" t="s">
        <v>55</v>
      </c>
      <c r="D113" s="9" t="s">
        <v>6</v>
      </c>
      <c r="E113" s="9" t="s">
        <v>55</v>
      </c>
      <c r="F113" s="9" t="s">
        <v>6</v>
      </c>
      <c r="G113" s="9" t="s">
        <v>55</v>
      </c>
      <c r="H113" s="9" t="s">
        <v>6</v>
      </c>
      <c r="I113" s="9" t="s">
        <v>55</v>
      </c>
      <c r="J113" s="9" t="s">
        <v>6</v>
      </c>
      <c r="K113" s="9" t="s">
        <v>55</v>
      </c>
      <c r="L113" s="9" t="s">
        <v>6</v>
      </c>
      <c r="M113" s="9" t="s">
        <v>55</v>
      </c>
      <c r="N113" s="9" t="s">
        <v>6</v>
      </c>
      <c r="O113" s="9" t="s">
        <v>55</v>
      </c>
      <c r="P113" s="9" t="s">
        <v>6</v>
      </c>
      <c r="Q113" s="9" t="s">
        <v>55</v>
      </c>
      <c r="R113" s="9" t="s">
        <v>6</v>
      </c>
      <c r="S113" s="9" t="s">
        <v>55</v>
      </c>
      <c r="T113" s="9" t="s">
        <v>6</v>
      </c>
      <c r="U113" s="9" t="s">
        <v>55</v>
      </c>
      <c r="V113" s="9" t="s">
        <v>6</v>
      </c>
      <c r="W113" s="9" t="s">
        <v>55</v>
      </c>
      <c r="X113" s="9" t="s">
        <v>6</v>
      </c>
      <c r="Y113" s="9" t="s">
        <v>55</v>
      </c>
      <c r="Z113" s="9" t="s">
        <v>6</v>
      </c>
      <c r="AA113" s="9" t="s">
        <v>55</v>
      </c>
      <c r="AB113" s="9" t="s">
        <v>6</v>
      </c>
      <c r="AC113" s="9" t="s">
        <v>55</v>
      </c>
      <c r="AD113" s="9" t="s">
        <v>6</v>
      </c>
      <c r="AE113" s="9" t="s">
        <v>55</v>
      </c>
      <c r="AF113" s="9" t="s">
        <v>6</v>
      </c>
      <c r="AG113" s="9" t="s">
        <v>55</v>
      </c>
      <c r="AH113" s="9" t="s">
        <v>6</v>
      </c>
      <c r="AI113" s="9" t="s">
        <v>55</v>
      </c>
      <c r="AJ113" s="9" t="s">
        <v>6</v>
      </c>
      <c r="AK113" s="9" t="s">
        <v>55</v>
      </c>
      <c r="AL113" s="9" t="s">
        <v>6</v>
      </c>
      <c r="AM113" s="9" t="s">
        <v>55</v>
      </c>
      <c r="AN113" s="9" t="s">
        <v>6</v>
      </c>
      <c r="AO113" s="9" t="s">
        <v>55</v>
      </c>
      <c r="AP113" s="9" t="s">
        <v>6</v>
      </c>
      <c r="AQ113" s="10">
        <v>4460.3</v>
      </c>
      <c r="AR113" s="9" t="s">
        <v>6</v>
      </c>
      <c r="AS113" s="10">
        <v>4760.2</v>
      </c>
      <c r="AT113" s="9" t="s">
        <v>6</v>
      </c>
      <c r="AU113" s="10">
        <v>5768.1</v>
      </c>
      <c r="AV113" s="9" t="s">
        <v>6</v>
      </c>
      <c r="AW113" s="10">
        <v>6569.8</v>
      </c>
      <c r="AX113" s="9" t="s">
        <v>6</v>
      </c>
      <c r="AY113" s="10">
        <v>7210.7</v>
      </c>
      <c r="AZ113" s="9" t="s">
        <v>6</v>
      </c>
      <c r="BA113" s="10">
        <v>8460.6</v>
      </c>
      <c r="BB113" s="9" t="s">
        <v>6</v>
      </c>
      <c r="BC113" s="10">
        <v>8128.3</v>
      </c>
      <c r="BD113" s="9" t="s">
        <v>6</v>
      </c>
      <c r="BE113" s="10">
        <v>8769.7999999999993</v>
      </c>
      <c r="BF113" s="9" t="s">
        <v>6</v>
      </c>
      <c r="BG113" s="10">
        <v>8872.6</v>
      </c>
      <c r="BH113" s="9" t="s">
        <v>6</v>
      </c>
      <c r="BI113" s="10">
        <v>9649.9</v>
      </c>
      <c r="BJ113" s="9" t="s">
        <v>6</v>
      </c>
      <c r="BK113" s="10">
        <v>11567.8</v>
      </c>
      <c r="BL113" s="9" t="s">
        <v>6</v>
      </c>
      <c r="BM113" s="11">
        <v>11926</v>
      </c>
      <c r="BN113" s="9" t="s">
        <v>6</v>
      </c>
      <c r="BO113" s="10">
        <v>13664.1</v>
      </c>
      <c r="BP113" s="9" t="s">
        <v>6</v>
      </c>
      <c r="BQ113" s="10">
        <v>9829.1</v>
      </c>
      <c r="BR113" s="9" t="s">
        <v>6</v>
      </c>
      <c r="BS113" s="10">
        <v>8507.7999999999993</v>
      </c>
      <c r="BT113" s="9" t="s">
        <v>6</v>
      </c>
      <c r="BU113" s="10">
        <v>9353.1</v>
      </c>
      <c r="BV113" s="9" t="s">
        <v>6</v>
      </c>
      <c r="BW113" s="10">
        <v>9829.9</v>
      </c>
      <c r="BX113" s="9" t="s">
        <v>6</v>
      </c>
      <c r="BY113" s="10">
        <v>10273.4</v>
      </c>
      <c r="BZ113" s="9" t="s">
        <v>6</v>
      </c>
      <c r="CA113" s="10">
        <v>10885.4</v>
      </c>
      <c r="CB113" s="9" t="s">
        <v>6</v>
      </c>
      <c r="CC113" s="10">
        <v>12081.9</v>
      </c>
      <c r="CD113" s="9" t="s">
        <v>6</v>
      </c>
      <c r="CE113" s="10">
        <v>14173.8</v>
      </c>
      <c r="CF113" s="9" t="s">
        <v>6</v>
      </c>
      <c r="CG113" s="10">
        <v>16830.599999999999</v>
      </c>
      <c r="CH113" s="9" t="s">
        <v>6</v>
      </c>
      <c r="CI113" s="10">
        <v>19449.5</v>
      </c>
      <c r="CJ113" s="9" t="s">
        <v>6</v>
      </c>
      <c r="CK113" s="11">
        <v>19805</v>
      </c>
      <c r="CL113" s="9" t="s">
        <v>6</v>
      </c>
      <c r="CM113" s="10">
        <v>19813.2</v>
      </c>
      <c r="CN113" s="9" t="s">
        <v>6</v>
      </c>
      <c r="CO113" s="10">
        <v>17053.900000000001</v>
      </c>
      <c r="CP113" s="9" t="s">
        <v>6</v>
      </c>
      <c r="CQ113" s="10">
        <v>19551.3</v>
      </c>
      <c r="CR113" s="9" t="s">
        <v>6</v>
      </c>
      <c r="CS113" s="10">
        <v>24517.9</v>
      </c>
      <c r="CT113" s="9" t="s">
        <v>6</v>
      </c>
      <c r="CU113" s="10">
        <v>25699.1</v>
      </c>
      <c r="CV113" s="9" t="s">
        <v>6</v>
      </c>
    </row>
    <row r="114" spans="1:100" ht="15" x14ac:dyDescent="0.2">
      <c r="A114" s="8" t="s">
        <v>68</v>
      </c>
      <c r="B114" s="8" t="s">
        <v>9</v>
      </c>
      <c r="C114" s="7" t="s">
        <v>55</v>
      </c>
      <c r="D114" s="7" t="s">
        <v>6</v>
      </c>
      <c r="E114" s="7" t="s">
        <v>55</v>
      </c>
      <c r="F114" s="7" t="s">
        <v>6</v>
      </c>
      <c r="G114" s="7" t="s">
        <v>55</v>
      </c>
      <c r="H114" s="7" t="s">
        <v>6</v>
      </c>
      <c r="I114" s="7" t="s">
        <v>55</v>
      </c>
      <c r="J114" s="7" t="s">
        <v>6</v>
      </c>
      <c r="K114" s="7" t="s">
        <v>55</v>
      </c>
      <c r="L114" s="7" t="s">
        <v>6</v>
      </c>
      <c r="M114" s="7" t="s">
        <v>55</v>
      </c>
      <c r="N114" s="7" t="s">
        <v>6</v>
      </c>
      <c r="O114" s="7" t="s">
        <v>55</v>
      </c>
      <c r="P114" s="7" t="s">
        <v>6</v>
      </c>
      <c r="Q114" s="7" t="s">
        <v>55</v>
      </c>
      <c r="R114" s="7" t="s">
        <v>6</v>
      </c>
      <c r="S114" s="7" t="s">
        <v>55</v>
      </c>
      <c r="T114" s="7" t="s">
        <v>6</v>
      </c>
      <c r="U114" s="7" t="s">
        <v>55</v>
      </c>
      <c r="V114" s="7" t="s">
        <v>6</v>
      </c>
      <c r="W114" s="7" t="s">
        <v>55</v>
      </c>
      <c r="X114" s="7" t="s">
        <v>6</v>
      </c>
      <c r="Y114" s="7" t="s">
        <v>55</v>
      </c>
      <c r="Z114" s="7" t="s">
        <v>6</v>
      </c>
      <c r="AA114" s="7" t="s">
        <v>55</v>
      </c>
      <c r="AB114" s="7" t="s">
        <v>6</v>
      </c>
      <c r="AC114" s="7" t="s">
        <v>55</v>
      </c>
      <c r="AD114" s="7" t="s">
        <v>6</v>
      </c>
      <c r="AE114" s="7" t="s">
        <v>55</v>
      </c>
      <c r="AF114" s="7" t="s">
        <v>6</v>
      </c>
      <c r="AG114" s="7" t="s">
        <v>55</v>
      </c>
      <c r="AH114" s="7" t="s">
        <v>6</v>
      </c>
      <c r="AI114" s="7" t="s">
        <v>55</v>
      </c>
      <c r="AJ114" s="7" t="s">
        <v>6</v>
      </c>
      <c r="AK114" s="7" t="s">
        <v>55</v>
      </c>
      <c r="AL114" s="7" t="s">
        <v>6</v>
      </c>
      <c r="AM114" s="7" t="s">
        <v>55</v>
      </c>
      <c r="AN114" s="7" t="s">
        <v>6</v>
      </c>
      <c r="AO114" s="7" t="s">
        <v>55</v>
      </c>
      <c r="AP114" s="7" t="s">
        <v>6</v>
      </c>
      <c r="AQ114" s="13">
        <v>67</v>
      </c>
      <c r="AR114" s="7" t="s">
        <v>6</v>
      </c>
      <c r="AS114" s="13">
        <v>67</v>
      </c>
      <c r="AT114" s="7" t="s">
        <v>6</v>
      </c>
      <c r="AU114" s="13">
        <v>63</v>
      </c>
      <c r="AV114" s="7" t="s">
        <v>6</v>
      </c>
      <c r="AW114" s="12">
        <v>88.2</v>
      </c>
      <c r="AX114" s="7" t="s">
        <v>6</v>
      </c>
      <c r="AY114" s="12">
        <v>98.3</v>
      </c>
      <c r="AZ114" s="7" t="s">
        <v>6</v>
      </c>
      <c r="BA114" s="12">
        <v>112.7</v>
      </c>
      <c r="BB114" s="7" t="s">
        <v>6</v>
      </c>
      <c r="BC114" s="12">
        <v>87.4</v>
      </c>
      <c r="BD114" s="7" t="s">
        <v>6</v>
      </c>
      <c r="BE114" s="12">
        <v>95.3</v>
      </c>
      <c r="BF114" s="7" t="s">
        <v>6</v>
      </c>
      <c r="BG114" s="12">
        <v>109.5</v>
      </c>
      <c r="BH114" s="7" t="s">
        <v>6</v>
      </c>
      <c r="BI114" s="12">
        <v>99.3</v>
      </c>
      <c r="BJ114" s="7" t="s">
        <v>6</v>
      </c>
      <c r="BK114" s="12">
        <v>113.9</v>
      </c>
      <c r="BL114" s="7" t="s">
        <v>6</v>
      </c>
      <c r="BM114" s="12">
        <v>112.1</v>
      </c>
      <c r="BN114" s="7" t="s">
        <v>6</v>
      </c>
      <c r="BO114" s="12">
        <v>126.9</v>
      </c>
      <c r="BP114" s="7" t="s">
        <v>6</v>
      </c>
      <c r="BQ114" s="12">
        <v>105.9</v>
      </c>
      <c r="BR114" s="7" t="s">
        <v>6</v>
      </c>
      <c r="BS114" s="12">
        <v>93.7</v>
      </c>
      <c r="BT114" s="7" t="s">
        <v>6</v>
      </c>
      <c r="BU114" s="12">
        <v>96.5</v>
      </c>
      <c r="BV114" s="7" t="s">
        <v>6</v>
      </c>
      <c r="BW114" s="12">
        <v>108.7</v>
      </c>
      <c r="BX114" s="7" t="s">
        <v>6</v>
      </c>
      <c r="BY114" s="12">
        <v>114.9</v>
      </c>
      <c r="BZ114" s="7" t="s">
        <v>6</v>
      </c>
      <c r="CA114" s="12">
        <v>129.1</v>
      </c>
      <c r="CB114" s="7" t="s">
        <v>6</v>
      </c>
      <c r="CC114" s="12">
        <v>130.19999999999999</v>
      </c>
      <c r="CD114" s="7" t="s">
        <v>6</v>
      </c>
      <c r="CE114" s="13">
        <v>150</v>
      </c>
      <c r="CF114" s="7" t="s">
        <v>6</v>
      </c>
      <c r="CG114" s="12">
        <v>169.9</v>
      </c>
      <c r="CH114" s="7" t="s">
        <v>6</v>
      </c>
      <c r="CI114" s="12">
        <v>188.5</v>
      </c>
      <c r="CJ114" s="7" t="s">
        <v>6</v>
      </c>
      <c r="CK114" s="12">
        <v>191.7</v>
      </c>
      <c r="CL114" s="7" t="s">
        <v>6</v>
      </c>
      <c r="CM114" s="13">
        <v>177</v>
      </c>
      <c r="CN114" s="7" t="s">
        <v>6</v>
      </c>
      <c r="CO114" s="12">
        <v>164.5</v>
      </c>
      <c r="CP114" s="7" t="s">
        <v>6</v>
      </c>
      <c r="CQ114" s="12">
        <v>164.5</v>
      </c>
      <c r="CR114" s="7" t="s">
        <v>6</v>
      </c>
      <c r="CS114" s="12">
        <v>194.2</v>
      </c>
      <c r="CT114" s="7" t="s">
        <v>6</v>
      </c>
      <c r="CU114" s="12">
        <v>214.4</v>
      </c>
      <c r="CV114" s="7" t="s">
        <v>6</v>
      </c>
    </row>
    <row r="115" spans="1:100" ht="15" x14ac:dyDescent="0.2">
      <c r="A115" s="8" t="s">
        <v>68</v>
      </c>
      <c r="B115" s="8" t="s">
        <v>7</v>
      </c>
      <c r="C115" s="9" t="s">
        <v>55</v>
      </c>
      <c r="D115" s="9" t="s">
        <v>6</v>
      </c>
      <c r="E115" s="9" t="s">
        <v>55</v>
      </c>
      <c r="F115" s="9" t="s">
        <v>6</v>
      </c>
      <c r="G115" s="9" t="s">
        <v>55</v>
      </c>
      <c r="H115" s="9" t="s">
        <v>6</v>
      </c>
      <c r="I115" s="9" t="s">
        <v>55</v>
      </c>
      <c r="J115" s="9" t="s">
        <v>6</v>
      </c>
      <c r="K115" s="9" t="s">
        <v>55</v>
      </c>
      <c r="L115" s="9" t="s">
        <v>6</v>
      </c>
      <c r="M115" s="9" t="s">
        <v>55</v>
      </c>
      <c r="N115" s="9" t="s">
        <v>6</v>
      </c>
      <c r="O115" s="9" t="s">
        <v>55</v>
      </c>
      <c r="P115" s="9" t="s">
        <v>6</v>
      </c>
      <c r="Q115" s="9" t="s">
        <v>55</v>
      </c>
      <c r="R115" s="9" t="s">
        <v>6</v>
      </c>
      <c r="S115" s="9" t="s">
        <v>55</v>
      </c>
      <c r="T115" s="9" t="s">
        <v>6</v>
      </c>
      <c r="U115" s="9" t="s">
        <v>55</v>
      </c>
      <c r="V115" s="9" t="s">
        <v>6</v>
      </c>
      <c r="W115" s="9" t="s">
        <v>55</v>
      </c>
      <c r="X115" s="9" t="s">
        <v>6</v>
      </c>
      <c r="Y115" s="9" t="s">
        <v>55</v>
      </c>
      <c r="Z115" s="9" t="s">
        <v>6</v>
      </c>
      <c r="AA115" s="9" t="s">
        <v>55</v>
      </c>
      <c r="AB115" s="9" t="s">
        <v>6</v>
      </c>
      <c r="AC115" s="9" t="s">
        <v>55</v>
      </c>
      <c r="AD115" s="9" t="s">
        <v>6</v>
      </c>
      <c r="AE115" s="9" t="s">
        <v>55</v>
      </c>
      <c r="AF115" s="9" t="s">
        <v>6</v>
      </c>
      <c r="AG115" s="9" t="s">
        <v>55</v>
      </c>
      <c r="AH115" s="9" t="s">
        <v>6</v>
      </c>
      <c r="AI115" s="9" t="s">
        <v>55</v>
      </c>
      <c r="AJ115" s="9" t="s">
        <v>6</v>
      </c>
      <c r="AK115" s="9" t="s">
        <v>55</v>
      </c>
      <c r="AL115" s="9" t="s">
        <v>6</v>
      </c>
      <c r="AM115" s="9" t="s">
        <v>55</v>
      </c>
      <c r="AN115" s="9" t="s">
        <v>6</v>
      </c>
      <c r="AO115" s="9" t="s">
        <v>55</v>
      </c>
      <c r="AP115" s="9" t="s">
        <v>6</v>
      </c>
      <c r="AQ115" s="10">
        <v>0.5</v>
      </c>
      <c r="AR115" s="9" t="s">
        <v>6</v>
      </c>
      <c r="AS115" s="10">
        <v>0.5</v>
      </c>
      <c r="AT115" s="9" t="s">
        <v>6</v>
      </c>
      <c r="AU115" s="10">
        <v>0.7</v>
      </c>
      <c r="AV115" s="9" t="s">
        <v>6</v>
      </c>
      <c r="AW115" s="10">
        <v>0.7</v>
      </c>
      <c r="AX115" s="9" t="s">
        <v>6</v>
      </c>
      <c r="AY115" s="10">
        <v>0.7</v>
      </c>
      <c r="AZ115" s="9" t="s">
        <v>6</v>
      </c>
      <c r="BA115" s="10">
        <v>0.8</v>
      </c>
      <c r="BB115" s="9" t="s">
        <v>6</v>
      </c>
      <c r="BC115" s="10">
        <v>1.2</v>
      </c>
      <c r="BD115" s="9" t="s">
        <v>6</v>
      </c>
      <c r="BE115" s="11">
        <v>1</v>
      </c>
      <c r="BF115" s="9" t="s">
        <v>6</v>
      </c>
      <c r="BG115" s="10">
        <v>0.9</v>
      </c>
      <c r="BH115" s="9" t="s">
        <v>6</v>
      </c>
      <c r="BI115" s="10">
        <v>0.7</v>
      </c>
      <c r="BJ115" s="9" t="s">
        <v>6</v>
      </c>
      <c r="BK115" s="10">
        <v>0.5</v>
      </c>
      <c r="BL115" s="9" t="s">
        <v>6</v>
      </c>
      <c r="BM115" s="10">
        <v>0.6</v>
      </c>
      <c r="BN115" s="9" t="s">
        <v>6</v>
      </c>
      <c r="BO115" s="10">
        <v>1.2</v>
      </c>
      <c r="BP115" s="9" t="s">
        <v>6</v>
      </c>
      <c r="BQ115" s="10">
        <v>0.9</v>
      </c>
      <c r="BR115" s="9" t="s">
        <v>6</v>
      </c>
      <c r="BS115" s="10">
        <v>0.9</v>
      </c>
      <c r="BT115" s="9" t="s">
        <v>6</v>
      </c>
      <c r="BU115" s="10">
        <v>0.6</v>
      </c>
      <c r="BV115" s="9" t="s">
        <v>6</v>
      </c>
      <c r="BW115" s="10">
        <v>0.4</v>
      </c>
      <c r="BX115" s="9" t="s">
        <v>6</v>
      </c>
      <c r="BY115" s="10">
        <v>-0.1</v>
      </c>
      <c r="BZ115" s="9" t="s">
        <v>6</v>
      </c>
      <c r="CA115" s="10">
        <v>0.5</v>
      </c>
      <c r="CB115" s="9" t="s">
        <v>6</v>
      </c>
      <c r="CC115" s="10">
        <v>0.5</v>
      </c>
      <c r="CD115" s="9" t="s">
        <v>6</v>
      </c>
      <c r="CE115" s="10">
        <v>0.7</v>
      </c>
      <c r="CF115" s="9" t="s">
        <v>6</v>
      </c>
      <c r="CG115" s="11">
        <v>1</v>
      </c>
      <c r="CH115" s="9" t="s">
        <v>6</v>
      </c>
      <c r="CI115" s="10">
        <v>1.2</v>
      </c>
      <c r="CJ115" s="9" t="s">
        <v>6</v>
      </c>
      <c r="CK115" s="10">
        <v>0.9</v>
      </c>
      <c r="CL115" s="9" t="s">
        <v>6</v>
      </c>
      <c r="CM115" s="10">
        <v>1.3</v>
      </c>
      <c r="CN115" s="9" t="s">
        <v>6</v>
      </c>
      <c r="CO115" s="10">
        <v>1.4</v>
      </c>
      <c r="CP115" s="9" t="s">
        <v>6</v>
      </c>
      <c r="CQ115" s="10">
        <v>2.2000000000000002</v>
      </c>
      <c r="CR115" s="9" t="s">
        <v>6</v>
      </c>
      <c r="CS115" s="11">
        <v>3</v>
      </c>
      <c r="CT115" s="9" t="s">
        <v>6</v>
      </c>
      <c r="CU115" s="11">
        <v>4</v>
      </c>
      <c r="CV115" s="9" t="s">
        <v>6</v>
      </c>
    </row>
    <row r="116" spans="1:100" ht="15" x14ac:dyDescent="0.2">
      <c r="A116" s="8" t="s">
        <v>67</v>
      </c>
      <c r="B116" s="8" t="s">
        <v>10</v>
      </c>
      <c r="C116" s="7" t="s">
        <v>55</v>
      </c>
      <c r="D116" s="7" t="s">
        <v>6</v>
      </c>
      <c r="E116" s="7" t="s">
        <v>55</v>
      </c>
      <c r="F116" s="7" t="s">
        <v>6</v>
      </c>
      <c r="G116" s="7" t="s">
        <v>55</v>
      </c>
      <c r="H116" s="7" t="s">
        <v>6</v>
      </c>
      <c r="I116" s="7" t="s">
        <v>55</v>
      </c>
      <c r="J116" s="7" t="s">
        <v>6</v>
      </c>
      <c r="K116" s="7" t="s">
        <v>55</v>
      </c>
      <c r="L116" s="7" t="s">
        <v>6</v>
      </c>
      <c r="M116" s="7" t="s">
        <v>55</v>
      </c>
      <c r="N116" s="7" t="s">
        <v>6</v>
      </c>
      <c r="O116" s="7" t="s">
        <v>55</v>
      </c>
      <c r="P116" s="7" t="s">
        <v>6</v>
      </c>
      <c r="Q116" s="7" t="s">
        <v>55</v>
      </c>
      <c r="R116" s="7" t="s">
        <v>6</v>
      </c>
      <c r="S116" s="7" t="s">
        <v>55</v>
      </c>
      <c r="T116" s="7" t="s">
        <v>6</v>
      </c>
      <c r="U116" s="7" t="s">
        <v>55</v>
      </c>
      <c r="V116" s="7" t="s">
        <v>6</v>
      </c>
      <c r="W116" s="7" t="s">
        <v>55</v>
      </c>
      <c r="X116" s="7" t="s">
        <v>6</v>
      </c>
      <c r="Y116" s="7" t="s">
        <v>55</v>
      </c>
      <c r="Z116" s="7" t="s">
        <v>6</v>
      </c>
      <c r="AA116" s="7" t="s">
        <v>55</v>
      </c>
      <c r="AB116" s="7" t="s">
        <v>6</v>
      </c>
      <c r="AC116" s="7" t="s">
        <v>55</v>
      </c>
      <c r="AD116" s="7" t="s">
        <v>6</v>
      </c>
      <c r="AE116" s="7" t="s">
        <v>55</v>
      </c>
      <c r="AF116" s="7" t="s">
        <v>6</v>
      </c>
      <c r="AG116" s="7" t="s">
        <v>55</v>
      </c>
      <c r="AH116" s="7" t="s">
        <v>6</v>
      </c>
      <c r="AI116" s="7" t="s">
        <v>55</v>
      </c>
      <c r="AJ116" s="7" t="s">
        <v>6</v>
      </c>
      <c r="AK116" s="7" t="s">
        <v>55</v>
      </c>
      <c r="AL116" s="7" t="s">
        <v>6</v>
      </c>
      <c r="AM116" s="7" t="s">
        <v>55</v>
      </c>
      <c r="AN116" s="7" t="s">
        <v>6</v>
      </c>
      <c r="AO116" s="7" t="s">
        <v>55</v>
      </c>
      <c r="AP116" s="7" t="s">
        <v>6</v>
      </c>
      <c r="AQ116" s="7" t="s">
        <v>55</v>
      </c>
      <c r="AR116" s="7" t="s">
        <v>6</v>
      </c>
      <c r="AS116" s="7" t="s">
        <v>55</v>
      </c>
      <c r="AT116" s="7" t="s">
        <v>6</v>
      </c>
      <c r="AU116" s="7" t="s">
        <v>55</v>
      </c>
      <c r="AV116" s="7" t="s">
        <v>6</v>
      </c>
      <c r="AW116" s="7" t="s">
        <v>55</v>
      </c>
      <c r="AX116" s="7" t="s">
        <v>6</v>
      </c>
      <c r="AY116" s="7" t="s">
        <v>55</v>
      </c>
      <c r="AZ116" s="7" t="s">
        <v>6</v>
      </c>
      <c r="BA116" s="7" t="s">
        <v>55</v>
      </c>
      <c r="BB116" s="7" t="s">
        <v>6</v>
      </c>
      <c r="BC116" s="7" t="s">
        <v>55</v>
      </c>
      <c r="BD116" s="7" t="s">
        <v>6</v>
      </c>
      <c r="BE116" s="7" t="s">
        <v>55</v>
      </c>
      <c r="BF116" s="7" t="s">
        <v>6</v>
      </c>
      <c r="BG116" s="7" t="s">
        <v>55</v>
      </c>
      <c r="BH116" s="7" t="s">
        <v>6</v>
      </c>
      <c r="BI116" s="7" t="s">
        <v>55</v>
      </c>
      <c r="BJ116" s="7" t="s">
        <v>6</v>
      </c>
      <c r="BK116" s="7" t="s">
        <v>55</v>
      </c>
      <c r="BL116" s="7" t="s">
        <v>6</v>
      </c>
      <c r="BM116" s="7" t="s">
        <v>55</v>
      </c>
      <c r="BN116" s="7" t="s">
        <v>6</v>
      </c>
      <c r="BO116" s="7" t="s">
        <v>55</v>
      </c>
      <c r="BP116" s="7" t="s">
        <v>6</v>
      </c>
      <c r="BQ116" s="7" t="s">
        <v>55</v>
      </c>
      <c r="BR116" s="7" t="s">
        <v>6</v>
      </c>
      <c r="BS116" s="7" t="s">
        <v>55</v>
      </c>
      <c r="BT116" s="7" t="s">
        <v>6</v>
      </c>
      <c r="BU116" s="7" t="s">
        <v>55</v>
      </c>
      <c r="BV116" s="7" t="s">
        <v>6</v>
      </c>
      <c r="BW116" s="7" t="s">
        <v>55</v>
      </c>
      <c r="BX116" s="7" t="s">
        <v>6</v>
      </c>
      <c r="BY116" s="7" t="s">
        <v>55</v>
      </c>
      <c r="BZ116" s="7" t="s">
        <v>6</v>
      </c>
      <c r="CA116" s="12">
        <v>4652.7</v>
      </c>
      <c r="CB116" s="7" t="s">
        <v>6</v>
      </c>
      <c r="CC116" s="12">
        <v>4856.2</v>
      </c>
      <c r="CD116" s="7" t="s">
        <v>6</v>
      </c>
      <c r="CE116" s="12">
        <v>5416.2</v>
      </c>
      <c r="CF116" s="7" t="s">
        <v>6</v>
      </c>
      <c r="CG116" s="12">
        <v>5453.2</v>
      </c>
      <c r="CH116" s="7" t="s">
        <v>6</v>
      </c>
      <c r="CI116" s="13">
        <v>5493</v>
      </c>
      <c r="CJ116" s="7" t="s">
        <v>6</v>
      </c>
      <c r="CK116" s="12">
        <v>5441.8</v>
      </c>
      <c r="CL116" s="7" t="s">
        <v>6</v>
      </c>
      <c r="CM116" s="12">
        <v>5553.8</v>
      </c>
      <c r="CN116" s="7" t="s">
        <v>6</v>
      </c>
      <c r="CO116" s="12">
        <v>5430.5</v>
      </c>
      <c r="CP116" s="7" t="s">
        <v>6</v>
      </c>
      <c r="CQ116" s="12">
        <v>6242.5</v>
      </c>
      <c r="CR116" s="7" t="s">
        <v>46</v>
      </c>
      <c r="CS116" s="7" t="s">
        <v>55</v>
      </c>
      <c r="CT116" s="7" t="s">
        <v>6</v>
      </c>
      <c r="CU116" s="7" t="s">
        <v>55</v>
      </c>
      <c r="CV116" s="7" t="s">
        <v>6</v>
      </c>
    </row>
    <row r="117" spans="1:100" ht="15" x14ac:dyDescent="0.2">
      <c r="A117" s="8" t="s">
        <v>67</v>
      </c>
      <c r="B117" s="8" t="s">
        <v>9</v>
      </c>
      <c r="C117" s="9" t="s">
        <v>55</v>
      </c>
      <c r="D117" s="9" t="s">
        <v>6</v>
      </c>
      <c r="E117" s="9" t="s">
        <v>55</v>
      </c>
      <c r="F117" s="9" t="s">
        <v>6</v>
      </c>
      <c r="G117" s="9" t="s">
        <v>55</v>
      </c>
      <c r="H117" s="9" t="s">
        <v>6</v>
      </c>
      <c r="I117" s="9" t="s">
        <v>55</v>
      </c>
      <c r="J117" s="9" t="s">
        <v>6</v>
      </c>
      <c r="K117" s="9" t="s">
        <v>55</v>
      </c>
      <c r="L117" s="9" t="s">
        <v>6</v>
      </c>
      <c r="M117" s="9" t="s">
        <v>55</v>
      </c>
      <c r="N117" s="9" t="s">
        <v>6</v>
      </c>
      <c r="O117" s="9" t="s">
        <v>55</v>
      </c>
      <c r="P117" s="9" t="s">
        <v>6</v>
      </c>
      <c r="Q117" s="9" t="s">
        <v>55</v>
      </c>
      <c r="R117" s="9" t="s">
        <v>6</v>
      </c>
      <c r="S117" s="9" t="s">
        <v>55</v>
      </c>
      <c r="T117" s="9" t="s">
        <v>6</v>
      </c>
      <c r="U117" s="9" t="s">
        <v>55</v>
      </c>
      <c r="V117" s="9" t="s">
        <v>6</v>
      </c>
      <c r="W117" s="9" t="s">
        <v>55</v>
      </c>
      <c r="X117" s="9" t="s">
        <v>6</v>
      </c>
      <c r="Y117" s="9" t="s">
        <v>55</v>
      </c>
      <c r="Z117" s="9" t="s">
        <v>6</v>
      </c>
      <c r="AA117" s="9" t="s">
        <v>55</v>
      </c>
      <c r="AB117" s="9" t="s">
        <v>6</v>
      </c>
      <c r="AC117" s="9" t="s">
        <v>55</v>
      </c>
      <c r="AD117" s="9" t="s">
        <v>6</v>
      </c>
      <c r="AE117" s="9" t="s">
        <v>55</v>
      </c>
      <c r="AF117" s="9" t="s">
        <v>6</v>
      </c>
      <c r="AG117" s="9" t="s">
        <v>55</v>
      </c>
      <c r="AH117" s="9" t="s">
        <v>6</v>
      </c>
      <c r="AI117" s="9" t="s">
        <v>55</v>
      </c>
      <c r="AJ117" s="9" t="s">
        <v>6</v>
      </c>
      <c r="AK117" s="9" t="s">
        <v>55</v>
      </c>
      <c r="AL117" s="9" t="s">
        <v>6</v>
      </c>
      <c r="AM117" s="9" t="s">
        <v>55</v>
      </c>
      <c r="AN117" s="9" t="s">
        <v>6</v>
      </c>
      <c r="AO117" s="9" t="s">
        <v>55</v>
      </c>
      <c r="AP117" s="9" t="s">
        <v>6</v>
      </c>
      <c r="AQ117" s="9" t="s">
        <v>55</v>
      </c>
      <c r="AR117" s="9" t="s">
        <v>6</v>
      </c>
      <c r="AS117" s="9" t="s">
        <v>55</v>
      </c>
      <c r="AT117" s="9" t="s">
        <v>6</v>
      </c>
      <c r="AU117" s="9" t="s">
        <v>55</v>
      </c>
      <c r="AV117" s="9" t="s">
        <v>6</v>
      </c>
      <c r="AW117" s="9" t="s">
        <v>55</v>
      </c>
      <c r="AX117" s="9" t="s">
        <v>6</v>
      </c>
      <c r="AY117" s="9" t="s">
        <v>55</v>
      </c>
      <c r="AZ117" s="9" t="s">
        <v>6</v>
      </c>
      <c r="BA117" s="9" t="s">
        <v>55</v>
      </c>
      <c r="BB117" s="9" t="s">
        <v>6</v>
      </c>
      <c r="BC117" s="9" t="s">
        <v>55</v>
      </c>
      <c r="BD117" s="9" t="s">
        <v>6</v>
      </c>
      <c r="BE117" s="9" t="s">
        <v>55</v>
      </c>
      <c r="BF117" s="9" t="s">
        <v>6</v>
      </c>
      <c r="BG117" s="9" t="s">
        <v>55</v>
      </c>
      <c r="BH117" s="9" t="s">
        <v>6</v>
      </c>
      <c r="BI117" s="9" t="s">
        <v>55</v>
      </c>
      <c r="BJ117" s="9" t="s">
        <v>6</v>
      </c>
      <c r="BK117" s="9" t="s">
        <v>55</v>
      </c>
      <c r="BL117" s="9" t="s">
        <v>6</v>
      </c>
      <c r="BM117" s="9" t="s">
        <v>55</v>
      </c>
      <c r="BN117" s="9" t="s">
        <v>6</v>
      </c>
      <c r="BO117" s="9" t="s">
        <v>55</v>
      </c>
      <c r="BP117" s="9" t="s">
        <v>6</v>
      </c>
      <c r="BQ117" s="9" t="s">
        <v>55</v>
      </c>
      <c r="BR117" s="9" t="s">
        <v>6</v>
      </c>
      <c r="BS117" s="9" t="s">
        <v>55</v>
      </c>
      <c r="BT117" s="9" t="s">
        <v>6</v>
      </c>
      <c r="BU117" s="9" t="s">
        <v>55</v>
      </c>
      <c r="BV117" s="9" t="s">
        <v>6</v>
      </c>
      <c r="BW117" s="9" t="s">
        <v>55</v>
      </c>
      <c r="BX117" s="9" t="s">
        <v>6</v>
      </c>
      <c r="BY117" s="9" t="s">
        <v>55</v>
      </c>
      <c r="BZ117" s="9" t="s">
        <v>6</v>
      </c>
      <c r="CA117" s="9" t="s">
        <v>55</v>
      </c>
      <c r="CB117" s="9" t="s">
        <v>6</v>
      </c>
      <c r="CC117" s="9" t="s">
        <v>55</v>
      </c>
      <c r="CD117" s="9" t="s">
        <v>6</v>
      </c>
      <c r="CE117" s="9" t="s">
        <v>55</v>
      </c>
      <c r="CF117" s="9" t="s">
        <v>6</v>
      </c>
      <c r="CG117" s="9" t="s">
        <v>55</v>
      </c>
      <c r="CH117" s="9" t="s">
        <v>6</v>
      </c>
      <c r="CI117" s="9" t="s">
        <v>55</v>
      </c>
      <c r="CJ117" s="9" t="s">
        <v>6</v>
      </c>
      <c r="CK117" s="9" t="s">
        <v>55</v>
      </c>
      <c r="CL117" s="9" t="s">
        <v>6</v>
      </c>
      <c r="CM117" s="9" t="s">
        <v>55</v>
      </c>
      <c r="CN117" s="9" t="s">
        <v>6</v>
      </c>
      <c r="CO117" s="9" t="s">
        <v>55</v>
      </c>
      <c r="CP117" s="9" t="s">
        <v>6</v>
      </c>
      <c r="CQ117" s="9" t="s">
        <v>55</v>
      </c>
      <c r="CR117" s="9" t="s">
        <v>6</v>
      </c>
      <c r="CS117" s="9" t="s">
        <v>55</v>
      </c>
      <c r="CT117" s="9" t="s">
        <v>6</v>
      </c>
      <c r="CU117" s="9" t="s">
        <v>55</v>
      </c>
      <c r="CV117" s="9" t="s">
        <v>6</v>
      </c>
    </row>
    <row r="118" spans="1:100" ht="15" x14ac:dyDescent="0.2">
      <c r="A118" s="8" t="s">
        <v>67</v>
      </c>
      <c r="B118" s="8" t="s">
        <v>7</v>
      </c>
      <c r="C118" s="7" t="s">
        <v>55</v>
      </c>
      <c r="D118" s="7" t="s">
        <v>6</v>
      </c>
      <c r="E118" s="7" t="s">
        <v>55</v>
      </c>
      <c r="F118" s="7" t="s">
        <v>6</v>
      </c>
      <c r="G118" s="7" t="s">
        <v>55</v>
      </c>
      <c r="H118" s="7" t="s">
        <v>6</v>
      </c>
      <c r="I118" s="7" t="s">
        <v>55</v>
      </c>
      <c r="J118" s="7" t="s">
        <v>6</v>
      </c>
      <c r="K118" s="7" t="s">
        <v>55</v>
      </c>
      <c r="L118" s="7" t="s">
        <v>6</v>
      </c>
      <c r="M118" s="7" t="s">
        <v>55</v>
      </c>
      <c r="N118" s="7" t="s">
        <v>6</v>
      </c>
      <c r="O118" s="7" t="s">
        <v>55</v>
      </c>
      <c r="P118" s="7" t="s">
        <v>6</v>
      </c>
      <c r="Q118" s="7" t="s">
        <v>55</v>
      </c>
      <c r="R118" s="7" t="s">
        <v>6</v>
      </c>
      <c r="S118" s="7" t="s">
        <v>55</v>
      </c>
      <c r="T118" s="7" t="s">
        <v>6</v>
      </c>
      <c r="U118" s="7" t="s">
        <v>55</v>
      </c>
      <c r="V118" s="7" t="s">
        <v>6</v>
      </c>
      <c r="W118" s="7" t="s">
        <v>55</v>
      </c>
      <c r="X118" s="7" t="s">
        <v>6</v>
      </c>
      <c r="Y118" s="7" t="s">
        <v>55</v>
      </c>
      <c r="Z118" s="7" t="s">
        <v>6</v>
      </c>
      <c r="AA118" s="7" t="s">
        <v>55</v>
      </c>
      <c r="AB118" s="7" t="s">
        <v>6</v>
      </c>
      <c r="AC118" s="7" t="s">
        <v>55</v>
      </c>
      <c r="AD118" s="7" t="s">
        <v>6</v>
      </c>
      <c r="AE118" s="7" t="s">
        <v>55</v>
      </c>
      <c r="AF118" s="7" t="s">
        <v>6</v>
      </c>
      <c r="AG118" s="7" t="s">
        <v>55</v>
      </c>
      <c r="AH118" s="7" t="s">
        <v>6</v>
      </c>
      <c r="AI118" s="7" t="s">
        <v>55</v>
      </c>
      <c r="AJ118" s="7" t="s">
        <v>6</v>
      </c>
      <c r="AK118" s="7" t="s">
        <v>55</v>
      </c>
      <c r="AL118" s="7" t="s">
        <v>6</v>
      </c>
      <c r="AM118" s="7" t="s">
        <v>55</v>
      </c>
      <c r="AN118" s="7" t="s">
        <v>6</v>
      </c>
      <c r="AO118" s="7" t="s">
        <v>55</v>
      </c>
      <c r="AP118" s="7" t="s">
        <v>6</v>
      </c>
      <c r="AQ118" s="7" t="s">
        <v>55</v>
      </c>
      <c r="AR118" s="7" t="s">
        <v>6</v>
      </c>
      <c r="AS118" s="7" t="s">
        <v>55</v>
      </c>
      <c r="AT118" s="7" t="s">
        <v>6</v>
      </c>
      <c r="AU118" s="7" t="s">
        <v>55</v>
      </c>
      <c r="AV118" s="7" t="s">
        <v>6</v>
      </c>
      <c r="AW118" s="7" t="s">
        <v>55</v>
      </c>
      <c r="AX118" s="7" t="s">
        <v>6</v>
      </c>
      <c r="AY118" s="7" t="s">
        <v>55</v>
      </c>
      <c r="AZ118" s="7" t="s">
        <v>6</v>
      </c>
      <c r="BA118" s="7" t="s">
        <v>55</v>
      </c>
      <c r="BB118" s="7" t="s">
        <v>6</v>
      </c>
      <c r="BC118" s="7" t="s">
        <v>55</v>
      </c>
      <c r="BD118" s="7" t="s">
        <v>6</v>
      </c>
      <c r="BE118" s="7" t="s">
        <v>55</v>
      </c>
      <c r="BF118" s="7" t="s">
        <v>6</v>
      </c>
      <c r="BG118" s="7" t="s">
        <v>55</v>
      </c>
      <c r="BH118" s="7" t="s">
        <v>6</v>
      </c>
      <c r="BI118" s="7" t="s">
        <v>55</v>
      </c>
      <c r="BJ118" s="7" t="s">
        <v>6</v>
      </c>
      <c r="BK118" s="7" t="s">
        <v>55</v>
      </c>
      <c r="BL118" s="7" t="s">
        <v>6</v>
      </c>
      <c r="BM118" s="7" t="s">
        <v>55</v>
      </c>
      <c r="BN118" s="7" t="s">
        <v>6</v>
      </c>
      <c r="BO118" s="7" t="s">
        <v>55</v>
      </c>
      <c r="BP118" s="7" t="s">
        <v>6</v>
      </c>
      <c r="BQ118" s="7" t="s">
        <v>55</v>
      </c>
      <c r="BR118" s="7" t="s">
        <v>6</v>
      </c>
      <c r="BS118" s="7" t="s">
        <v>55</v>
      </c>
      <c r="BT118" s="7" t="s">
        <v>6</v>
      </c>
      <c r="BU118" s="7" t="s">
        <v>55</v>
      </c>
      <c r="BV118" s="7" t="s">
        <v>6</v>
      </c>
      <c r="BW118" s="7" t="s">
        <v>55</v>
      </c>
      <c r="BX118" s="7" t="s">
        <v>6</v>
      </c>
      <c r="BY118" s="7" t="s">
        <v>55</v>
      </c>
      <c r="BZ118" s="7" t="s">
        <v>6</v>
      </c>
      <c r="CA118" s="7" t="s">
        <v>55</v>
      </c>
      <c r="CB118" s="7" t="s">
        <v>6</v>
      </c>
      <c r="CC118" s="7" t="s">
        <v>55</v>
      </c>
      <c r="CD118" s="7" t="s">
        <v>6</v>
      </c>
      <c r="CE118" s="7" t="s">
        <v>55</v>
      </c>
      <c r="CF118" s="7" t="s">
        <v>6</v>
      </c>
      <c r="CG118" s="7" t="s">
        <v>55</v>
      </c>
      <c r="CH118" s="7" t="s">
        <v>6</v>
      </c>
      <c r="CI118" s="7" t="s">
        <v>55</v>
      </c>
      <c r="CJ118" s="7" t="s">
        <v>6</v>
      </c>
      <c r="CK118" s="7" t="s">
        <v>55</v>
      </c>
      <c r="CL118" s="7" t="s">
        <v>6</v>
      </c>
      <c r="CM118" s="7" t="s">
        <v>55</v>
      </c>
      <c r="CN118" s="7" t="s">
        <v>6</v>
      </c>
      <c r="CO118" s="7" t="s">
        <v>55</v>
      </c>
      <c r="CP118" s="7" t="s">
        <v>6</v>
      </c>
      <c r="CQ118" s="7" t="s">
        <v>55</v>
      </c>
      <c r="CR118" s="7" t="s">
        <v>6</v>
      </c>
      <c r="CS118" s="7" t="s">
        <v>55</v>
      </c>
      <c r="CT118" s="7" t="s">
        <v>6</v>
      </c>
      <c r="CU118" s="7" t="s">
        <v>55</v>
      </c>
      <c r="CV118" s="7" t="s">
        <v>6</v>
      </c>
    </row>
    <row r="119" spans="1:100" ht="15" x14ac:dyDescent="0.2">
      <c r="A119" s="8" t="s">
        <v>66</v>
      </c>
      <c r="B119" s="8" t="s">
        <v>10</v>
      </c>
      <c r="C119" s="10">
        <v>23377.200000000001</v>
      </c>
      <c r="D119" s="9" t="s">
        <v>6</v>
      </c>
      <c r="E119" s="10">
        <v>28315.5</v>
      </c>
      <c r="F119" s="9" t="s">
        <v>6</v>
      </c>
      <c r="G119" s="10">
        <v>31959.9</v>
      </c>
      <c r="H119" s="9" t="s">
        <v>6</v>
      </c>
      <c r="I119" s="11">
        <v>32381</v>
      </c>
      <c r="J119" s="9" t="s">
        <v>6</v>
      </c>
      <c r="K119" s="10">
        <v>34418.5</v>
      </c>
      <c r="L119" s="9" t="s">
        <v>6</v>
      </c>
      <c r="M119" s="11">
        <v>41449</v>
      </c>
      <c r="N119" s="9" t="s">
        <v>6</v>
      </c>
      <c r="O119" s="10">
        <v>50787.9</v>
      </c>
      <c r="P119" s="9" t="s">
        <v>6</v>
      </c>
      <c r="Q119" s="10">
        <v>57047.9</v>
      </c>
      <c r="R119" s="9" t="s">
        <v>6</v>
      </c>
      <c r="S119" s="10">
        <v>61531.8</v>
      </c>
      <c r="T119" s="9" t="s">
        <v>6</v>
      </c>
      <c r="U119" s="10">
        <v>70287.199999999997</v>
      </c>
      <c r="V119" s="9" t="s">
        <v>6</v>
      </c>
      <c r="W119" s="10">
        <v>76014.100000000006</v>
      </c>
      <c r="X119" s="9" t="s">
        <v>6</v>
      </c>
      <c r="Y119" s="10">
        <v>68870.399999999994</v>
      </c>
      <c r="Z119" s="9" t="s">
        <v>6</v>
      </c>
      <c r="AA119" s="10">
        <v>70920.399999999994</v>
      </c>
      <c r="AB119" s="9" t="s">
        <v>6</v>
      </c>
      <c r="AC119" s="10">
        <v>75515.199999999997</v>
      </c>
      <c r="AD119" s="9" t="s">
        <v>6</v>
      </c>
      <c r="AE119" s="10">
        <v>82558.7</v>
      </c>
      <c r="AF119" s="9" t="s">
        <v>6</v>
      </c>
      <c r="AG119" s="10">
        <v>83842.399999999994</v>
      </c>
      <c r="AH119" s="9" t="s">
        <v>6</v>
      </c>
      <c r="AI119" s="10">
        <v>87435.8</v>
      </c>
      <c r="AJ119" s="9" t="s">
        <v>6</v>
      </c>
      <c r="AK119" s="11">
        <v>89334</v>
      </c>
      <c r="AL119" s="9" t="s">
        <v>6</v>
      </c>
      <c r="AM119" s="11">
        <v>90446</v>
      </c>
      <c r="AN119" s="9" t="s">
        <v>6</v>
      </c>
      <c r="AO119" s="10">
        <v>93434.5</v>
      </c>
      <c r="AP119" s="9" t="s">
        <v>6</v>
      </c>
      <c r="AQ119" s="10">
        <v>100802.2</v>
      </c>
      <c r="AR119" s="9" t="s">
        <v>6</v>
      </c>
      <c r="AS119" s="10">
        <v>111635.2</v>
      </c>
      <c r="AT119" s="9" t="s">
        <v>6</v>
      </c>
      <c r="AU119" s="11">
        <v>123478</v>
      </c>
      <c r="AV119" s="9" t="s">
        <v>6</v>
      </c>
      <c r="AW119" s="10">
        <v>118804.5</v>
      </c>
      <c r="AX119" s="9" t="s">
        <v>6</v>
      </c>
      <c r="AY119" s="10">
        <v>132256.1</v>
      </c>
      <c r="AZ119" s="9" t="s">
        <v>6</v>
      </c>
      <c r="BA119" s="10">
        <v>164094.6</v>
      </c>
      <c r="BB119" s="9" t="s">
        <v>6</v>
      </c>
      <c r="BC119" s="10">
        <v>171998.5</v>
      </c>
      <c r="BD119" s="9" t="s">
        <v>6</v>
      </c>
      <c r="BE119" s="10">
        <v>183868.1</v>
      </c>
      <c r="BF119" s="9" t="s">
        <v>6</v>
      </c>
      <c r="BG119" s="10">
        <v>179884.9</v>
      </c>
      <c r="BH119" s="9" t="s">
        <v>6</v>
      </c>
      <c r="BI119" s="10">
        <v>189797.4</v>
      </c>
      <c r="BJ119" s="9" t="s">
        <v>6</v>
      </c>
      <c r="BK119" s="10">
        <v>222575.5</v>
      </c>
      <c r="BL119" s="9" t="s">
        <v>6</v>
      </c>
      <c r="BM119" s="10">
        <v>246806.7</v>
      </c>
      <c r="BN119" s="9" t="s">
        <v>6</v>
      </c>
      <c r="BO119" s="10">
        <v>261400.7</v>
      </c>
      <c r="BP119" s="9" t="s">
        <v>6</v>
      </c>
      <c r="BQ119" s="10">
        <v>287180.59999999998</v>
      </c>
      <c r="BR119" s="9" t="s">
        <v>6</v>
      </c>
      <c r="BS119" s="10">
        <v>249618.7</v>
      </c>
      <c r="BT119" s="9" t="s">
        <v>6</v>
      </c>
      <c r="BU119" s="10">
        <v>290082.2</v>
      </c>
      <c r="BV119" s="9" t="s">
        <v>6</v>
      </c>
      <c r="BW119" s="10">
        <v>322718.5</v>
      </c>
      <c r="BX119" s="9" t="s">
        <v>6</v>
      </c>
      <c r="BY119" s="10">
        <v>357769.3</v>
      </c>
      <c r="BZ119" s="9" t="s">
        <v>6</v>
      </c>
      <c r="CA119" s="10">
        <v>354626.3</v>
      </c>
      <c r="CB119" s="9" t="s">
        <v>6</v>
      </c>
      <c r="CC119" s="10">
        <v>338688.2</v>
      </c>
      <c r="CD119" s="9" t="s">
        <v>6</v>
      </c>
      <c r="CE119" s="10">
        <v>311506.8</v>
      </c>
      <c r="CF119" s="9" t="s">
        <v>6</v>
      </c>
      <c r="CG119" s="10">
        <v>296813.2</v>
      </c>
      <c r="CH119" s="9" t="s">
        <v>6</v>
      </c>
      <c r="CI119" s="10">
        <v>316021.8</v>
      </c>
      <c r="CJ119" s="9" t="s">
        <v>6</v>
      </c>
      <c r="CK119" s="10">
        <v>331776.5</v>
      </c>
      <c r="CL119" s="9" t="s">
        <v>6</v>
      </c>
      <c r="CM119" s="10">
        <v>324663.8</v>
      </c>
      <c r="CN119" s="9" t="s">
        <v>6</v>
      </c>
      <c r="CO119" s="10">
        <v>285154.2</v>
      </c>
      <c r="CP119" s="9" t="s">
        <v>6</v>
      </c>
      <c r="CQ119" s="10">
        <v>383190.5</v>
      </c>
      <c r="CR119" s="9" t="s">
        <v>6</v>
      </c>
      <c r="CS119" s="10">
        <v>522706.1</v>
      </c>
      <c r="CT119" s="9" t="s">
        <v>6</v>
      </c>
      <c r="CU119" s="9" t="s">
        <v>55</v>
      </c>
      <c r="CV119" s="9" t="s">
        <v>6</v>
      </c>
    </row>
    <row r="120" spans="1:100" ht="15" x14ac:dyDescent="0.2">
      <c r="A120" s="8" t="s">
        <v>66</v>
      </c>
      <c r="B120" s="8" t="s">
        <v>9</v>
      </c>
      <c r="C120" s="13">
        <v>686</v>
      </c>
      <c r="D120" s="7" t="s">
        <v>6</v>
      </c>
      <c r="E120" s="12">
        <v>875.4</v>
      </c>
      <c r="F120" s="7" t="s">
        <v>6</v>
      </c>
      <c r="G120" s="12">
        <v>1072.5</v>
      </c>
      <c r="H120" s="7" t="s">
        <v>6</v>
      </c>
      <c r="I120" s="12">
        <v>1057.8</v>
      </c>
      <c r="J120" s="7" t="s">
        <v>6</v>
      </c>
      <c r="K120" s="12">
        <v>955.7</v>
      </c>
      <c r="L120" s="7" t="s">
        <v>6</v>
      </c>
      <c r="M120" s="12">
        <v>1088.5999999999999</v>
      </c>
      <c r="N120" s="7" t="s">
        <v>6</v>
      </c>
      <c r="O120" s="12">
        <v>1302.5999999999999</v>
      </c>
      <c r="P120" s="7" t="s">
        <v>6</v>
      </c>
      <c r="Q120" s="12">
        <v>1406.3</v>
      </c>
      <c r="R120" s="7" t="s">
        <v>6</v>
      </c>
      <c r="S120" s="12">
        <v>1311.6</v>
      </c>
      <c r="T120" s="7" t="s">
        <v>6</v>
      </c>
      <c r="U120" s="12">
        <v>1573.9</v>
      </c>
      <c r="V120" s="7" t="s">
        <v>6</v>
      </c>
      <c r="W120" s="12">
        <v>1565.5</v>
      </c>
      <c r="X120" s="7" t="s">
        <v>6</v>
      </c>
      <c r="Y120" s="12">
        <v>1561.9</v>
      </c>
      <c r="Z120" s="7" t="s">
        <v>6</v>
      </c>
      <c r="AA120" s="12">
        <v>1570.9</v>
      </c>
      <c r="AB120" s="7" t="s">
        <v>6</v>
      </c>
      <c r="AC120" s="13">
        <v>1526</v>
      </c>
      <c r="AD120" s="7" t="s">
        <v>6</v>
      </c>
      <c r="AE120" s="12">
        <v>1687.2</v>
      </c>
      <c r="AF120" s="7" t="s">
        <v>6</v>
      </c>
      <c r="AG120" s="12">
        <v>1790.8</v>
      </c>
      <c r="AH120" s="7" t="s">
        <v>6</v>
      </c>
      <c r="AI120" s="12">
        <v>1651.4</v>
      </c>
      <c r="AJ120" s="7" t="s">
        <v>6</v>
      </c>
      <c r="AK120" s="12">
        <v>1497.3</v>
      </c>
      <c r="AL120" s="7" t="s">
        <v>6</v>
      </c>
      <c r="AM120" s="12">
        <v>1547.1</v>
      </c>
      <c r="AN120" s="7" t="s">
        <v>6</v>
      </c>
      <c r="AO120" s="12">
        <v>1438.1</v>
      </c>
      <c r="AP120" s="7" t="s">
        <v>6</v>
      </c>
      <c r="AQ120" s="12">
        <v>1404.3</v>
      </c>
      <c r="AR120" s="7" t="s">
        <v>6</v>
      </c>
      <c r="AS120" s="12">
        <v>1432.5</v>
      </c>
      <c r="AT120" s="7" t="s">
        <v>6</v>
      </c>
      <c r="AU120" s="13">
        <v>1396</v>
      </c>
      <c r="AV120" s="7" t="s">
        <v>6</v>
      </c>
      <c r="AW120" s="12">
        <v>1372.4</v>
      </c>
      <c r="AX120" s="7" t="s">
        <v>6</v>
      </c>
      <c r="AY120" s="13">
        <v>1333</v>
      </c>
      <c r="AZ120" s="7" t="s">
        <v>6</v>
      </c>
      <c r="BA120" s="12">
        <v>1310.5</v>
      </c>
      <c r="BB120" s="7" t="s">
        <v>6</v>
      </c>
      <c r="BC120" s="12">
        <v>1251.8</v>
      </c>
      <c r="BD120" s="7" t="s">
        <v>6</v>
      </c>
      <c r="BE120" s="12">
        <v>1309.3</v>
      </c>
      <c r="BF120" s="7" t="s">
        <v>6</v>
      </c>
      <c r="BG120" s="12">
        <v>1243.5999999999999</v>
      </c>
      <c r="BH120" s="7" t="s">
        <v>6</v>
      </c>
      <c r="BI120" s="12">
        <v>1286.2</v>
      </c>
      <c r="BJ120" s="7" t="s">
        <v>6</v>
      </c>
      <c r="BK120" s="12">
        <v>1249.7</v>
      </c>
      <c r="BL120" s="7" t="s">
        <v>6</v>
      </c>
      <c r="BM120" s="12">
        <v>1359.2</v>
      </c>
      <c r="BN120" s="7" t="s">
        <v>6</v>
      </c>
      <c r="BO120" s="12">
        <v>1307.5999999999999</v>
      </c>
      <c r="BP120" s="7" t="s">
        <v>6</v>
      </c>
      <c r="BQ120" s="12">
        <v>1361.3</v>
      </c>
      <c r="BR120" s="7" t="s">
        <v>6</v>
      </c>
      <c r="BS120" s="12">
        <v>1332.5</v>
      </c>
      <c r="BT120" s="7" t="s">
        <v>6</v>
      </c>
      <c r="BU120" s="12">
        <v>1524.4</v>
      </c>
      <c r="BV120" s="7" t="s">
        <v>6</v>
      </c>
      <c r="BW120" s="12">
        <v>1493.4</v>
      </c>
      <c r="BX120" s="7" t="s">
        <v>6</v>
      </c>
      <c r="BY120" s="12">
        <v>1654.2</v>
      </c>
      <c r="BZ120" s="7" t="s">
        <v>6</v>
      </c>
      <c r="CA120" s="12">
        <v>1558.5</v>
      </c>
      <c r="CB120" s="7" t="s">
        <v>6</v>
      </c>
      <c r="CC120" s="12">
        <v>1536.9</v>
      </c>
      <c r="CD120" s="7" t="s">
        <v>6</v>
      </c>
      <c r="CE120" s="12">
        <v>1649.1</v>
      </c>
      <c r="CF120" s="7" t="s">
        <v>6</v>
      </c>
      <c r="CG120" s="12">
        <v>1681.1</v>
      </c>
      <c r="CH120" s="7" t="s">
        <v>6</v>
      </c>
      <c r="CI120" s="12">
        <v>1627.6</v>
      </c>
      <c r="CJ120" s="7" t="s">
        <v>6</v>
      </c>
      <c r="CK120" s="12">
        <v>1395.5</v>
      </c>
      <c r="CL120" s="7" t="s">
        <v>6</v>
      </c>
      <c r="CM120" s="13">
        <v>1472</v>
      </c>
      <c r="CN120" s="7" t="s">
        <v>6</v>
      </c>
      <c r="CO120" s="12">
        <v>1509.3</v>
      </c>
      <c r="CP120" s="7" t="s">
        <v>6</v>
      </c>
      <c r="CQ120" s="12">
        <v>1624.3</v>
      </c>
      <c r="CR120" s="7" t="s">
        <v>6</v>
      </c>
      <c r="CS120" s="7" t="s">
        <v>55</v>
      </c>
      <c r="CT120" s="7" t="s">
        <v>6</v>
      </c>
      <c r="CU120" s="7" t="s">
        <v>55</v>
      </c>
      <c r="CV120" s="7" t="s">
        <v>6</v>
      </c>
    </row>
    <row r="121" spans="1:100" ht="15" x14ac:dyDescent="0.2">
      <c r="A121" s="8" t="s">
        <v>66</v>
      </c>
      <c r="B121" s="8" t="s">
        <v>7</v>
      </c>
      <c r="C121" s="11">
        <v>216</v>
      </c>
      <c r="D121" s="9" t="s">
        <v>6</v>
      </c>
      <c r="E121" s="10">
        <v>217.5</v>
      </c>
      <c r="F121" s="9" t="s">
        <v>6</v>
      </c>
      <c r="G121" s="10">
        <v>204.6</v>
      </c>
      <c r="H121" s="9" t="s">
        <v>6</v>
      </c>
      <c r="I121" s="10">
        <v>201.3</v>
      </c>
      <c r="J121" s="9" t="s">
        <v>6</v>
      </c>
      <c r="K121" s="11">
        <v>208</v>
      </c>
      <c r="L121" s="9" t="s">
        <v>6</v>
      </c>
      <c r="M121" s="10">
        <v>233.2</v>
      </c>
      <c r="N121" s="9" t="s">
        <v>6</v>
      </c>
      <c r="O121" s="10">
        <v>330.7</v>
      </c>
      <c r="P121" s="9" t="s">
        <v>6</v>
      </c>
      <c r="Q121" s="10">
        <v>314.10000000000002</v>
      </c>
      <c r="R121" s="9" t="s">
        <v>6</v>
      </c>
      <c r="S121" s="10">
        <v>285.3</v>
      </c>
      <c r="T121" s="9" t="s">
        <v>6</v>
      </c>
      <c r="U121" s="10">
        <v>350.6</v>
      </c>
      <c r="V121" s="9" t="s">
        <v>6</v>
      </c>
      <c r="W121" s="11">
        <v>346</v>
      </c>
      <c r="X121" s="9" t="s">
        <v>6</v>
      </c>
      <c r="Y121" s="10">
        <v>353.3</v>
      </c>
      <c r="Z121" s="9" t="s">
        <v>6</v>
      </c>
      <c r="AA121" s="10">
        <v>375.5</v>
      </c>
      <c r="AB121" s="9" t="s">
        <v>6</v>
      </c>
      <c r="AC121" s="10">
        <v>444.1</v>
      </c>
      <c r="AD121" s="9" t="s">
        <v>6</v>
      </c>
      <c r="AE121" s="10">
        <v>448.3</v>
      </c>
      <c r="AF121" s="9" t="s">
        <v>6</v>
      </c>
      <c r="AG121" s="10">
        <v>468.6</v>
      </c>
      <c r="AH121" s="9" t="s">
        <v>6</v>
      </c>
      <c r="AI121" s="10">
        <v>578.6</v>
      </c>
      <c r="AJ121" s="9" t="s">
        <v>6</v>
      </c>
      <c r="AK121" s="10">
        <v>543.70000000000005</v>
      </c>
      <c r="AL121" s="9" t="s">
        <v>6</v>
      </c>
      <c r="AM121" s="10">
        <v>456.8</v>
      </c>
      <c r="AN121" s="9" t="s">
        <v>6</v>
      </c>
      <c r="AO121" s="10">
        <v>464.3</v>
      </c>
      <c r="AP121" s="9" t="s">
        <v>6</v>
      </c>
      <c r="AQ121" s="10">
        <v>660.2</v>
      </c>
      <c r="AR121" s="9" t="s">
        <v>6</v>
      </c>
      <c r="AS121" s="10">
        <v>578.70000000000005</v>
      </c>
      <c r="AT121" s="9" t="s">
        <v>6</v>
      </c>
      <c r="AU121" s="11">
        <v>601</v>
      </c>
      <c r="AV121" s="9" t="s">
        <v>6</v>
      </c>
      <c r="AW121" s="10">
        <v>595.1</v>
      </c>
      <c r="AX121" s="9" t="s">
        <v>6</v>
      </c>
      <c r="AY121" s="10">
        <v>585.1</v>
      </c>
      <c r="AZ121" s="9" t="s">
        <v>6</v>
      </c>
      <c r="BA121" s="10">
        <v>586.79999999999995</v>
      </c>
      <c r="BB121" s="9" t="s">
        <v>6</v>
      </c>
      <c r="BC121" s="10">
        <v>610.6</v>
      </c>
      <c r="BD121" s="9" t="s">
        <v>6</v>
      </c>
      <c r="BE121" s="10">
        <v>674.3</v>
      </c>
      <c r="BF121" s="9" t="s">
        <v>6</v>
      </c>
      <c r="BG121" s="10">
        <v>545.20000000000005</v>
      </c>
      <c r="BH121" s="9" t="s">
        <v>6</v>
      </c>
      <c r="BI121" s="10">
        <v>528.29999999999995</v>
      </c>
      <c r="BJ121" s="9" t="s">
        <v>6</v>
      </c>
      <c r="BK121" s="10">
        <v>597.79999999999995</v>
      </c>
      <c r="BL121" s="9" t="s">
        <v>6</v>
      </c>
      <c r="BM121" s="11">
        <v>601</v>
      </c>
      <c r="BN121" s="9" t="s">
        <v>6</v>
      </c>
      <c r="BO121" s="10">
        <v>750.2</v>
      </c>
      <c r="BP121" s="9" t="s">
        <v>6</v>
      </c>
      <c r="BQ121" s="10">
        <v>690.9</v>
      </c>
      <c r="BR121" s="9" t="s">
        <v>6</v>
      </c>
      <c r="BS121" s="10">
        <v>521.4</v>
      </c>
      <c r="BT121" s="9" t="s">
        <v>6</v>
      </c>
      <c r="BU121" s="10">
        <v>693.5</v>
      </c>
      <c r="BV121" s="9" t="s">
        <v>6</v>
      </c>
      <c r="BW121" s="10">
        <v>681.3</v>
      </c>
      <c r="BX121" s="9" t="s">
        <v>6</v>
      </c>
      <c r="BY121" s="10">
        <v>628.1</v>
      </c>
      <c r="BZ121" s="9" t="s">
        <v>6</v>
      </c>
      <c r="CA121" s="10">
        <v>540.9</v>
      </c>
      <c r="CB121" s="9" t="s">
        <v>6</v>
      </c>
      <c r="CC121" s="10">
        <v>595.6</v>
      </c>
      <c r="CD121" s="9" t="s">
        <v>6</v>
      </c>
      <c r="CE121" s="10">
        <v>574.1</v>
      </c>
      <c r="CF121" s="9" t="s">
        <v>6</v>
      </c>
      <c r="CG121" s="10">
        <v>525.5</v>
      </c>
      <c r="CH121" s="9" t="s">
        <v>6</v>
      </c>
      <c r="CI121" s="10">
        <v>578.1</v>
      </c>
      <c r="CJ121" s="9" t="s">
        <v>6</v>
      </c>
      <c r="CK121" s="10">
        <v>695.8</v>
      </c>
      <c r="CL121" s="9" t="s">
        <v>6</v>
      </c>
      <c r="CM121" s="10">
        <v>732.8</v>
      </c>
      <c r="CN121" s="9" t="s">
        <v>6</v>
      </c>
      <c r="CO121" s="10">
        <v>553.79999999999995</v>
      </c>
      <c r="CP121" s="9" t="s">
        <v>6</v>
      </c>
      <c r="CQ121" s="10">
        <v>704.3</v>
      </c>
      <c r="CR121" s="9" t="s">
        <v>6</v>
      </c>
      <c r="CS121" s="9" t="s">
        <v>55</v>
      </c>
      <c r="CT121" s="9" t="s">
        <v>6</v>
      </c>
      <c r="CU121" s="9" t="s">
        <v>55</v>
      </c>
      <c r="CV121" s="9" t="s">
        <v>6</v>
      </c>
    </row>
    <row r="122" spans="1:100" ht="15" x14ac:dyDescent="0.2">
      <c r="A122" s="8" t="s">
        <v>65</v>
      </c>
      <c r="B122" s="8" t="s">
        <v>10</v>
      </c>
      <c r="C122" s="7" t="s">
        <v>55</v>
      </c>
      <c r="D122" s="7" t="s">
        <v>6</v>
      </c>
      <c r="E122" s="7" t="s">
        <v>55</v>
      </c>
      <c r="F122" s="7" t="s">
        <v>6</v>
      </c>
      <c r="G122" s="7" t="s">
        <v>55</v>
      </c>
      <c r="H122" s="7" t="s">
        <v>6</v>
      </c>
      <c r="I122" s="7" t="s">
        <v>55</v>
      </c>
      <c r="J122" s="7" t="s">
        <v>6</v>
      </c>
      <c r="K122" s="7" t="s">
        <v>55</v>
      </c>
      <c r="L122" s="7" t="s">
        <v>6</v>
      </c>
      <c r="M122" s="7" t="s">
        <v>55</v>
      </c>
      <c r="N122" s="7" t="s">
        <v>6</v>
      </c>
      <c r="O122" s="7" t="s">
        <v>55</v>
      </c>
      <c r="P122" s="7" t="s">
        <v>6</v>
      </c>
      <c r="Q122" s="7" t="s">
        <v>55</v>
      </c>
      <c r="R122" s="7" t="s">
        <v>6</v>
      </c>
      <c r="S122" s="7" t="s">
        <v>55</v>
      </c>
      <c r="T122" s="7" t="s">
        <v>6</v>
      </c>
      <c r="U122" s="7" t="s">
        <v>55</v>
      </c>
      <c r="V122" s="7" t="s">
        <v>6</v>
      </c>
      <c r="W122" s="7" t="s">
        <v>55</v>
      </c>
      <c r="X122" s="7" t="s">
        <v>6</v>
      </c>
      <c r="Y122" s="7" t="s">
        <v>55</v>
      </c>
      <c r="Z122" s="7" t="s">
        <v>6</v>
      </c>
      <c r="AA122" s="7" t="s">
        <v>55</v>
      </c>
      <c r="AB122" s="7" t="s">
        <v>6</v>
      </c>
      <c r="AC122" s="7" t="s">
        <v>55</v>
      </c>
      <c r="AD122" s="7" t="s">
        <v>6</v>
      </c>
      <c r="AE122" s="7" t="s">
        <v>55</v>
      </c>
      <c r="AF122" s="7" t="s">
        <v>6</v>
      </c>
      <c r="AG122" s="7" t="s">
        <v>55</v>
      </c>
      <c r="AH122" s="7" t="s">
        <v>6</v>
      </c>
      <c r="AI122" s="7" t="s">
        <v>55</v>
      </c>
      <c r="AJ122" s="7" t="s">
        <v>6</v>
      </c>
      <c r="AK122" s="7" t="s">
        <v>55</v>
      </c>
      <c r="AL122" s="7" t="s">
        <v>6</v>
      </c>
      <c r="AM122" s="7" t="s">
        <v>55</v>
      </c>
      <c r="AN122" s="7" t="s">
        <v>6</v>
      </c>
      <c r="AO122" s="7" t="s">
        <v>55</v>
      </c>
      <c r="AP122" s="7" t="s">
        <v>6</v>
      </c>
      <c r="AQ122" s="12">
        <v>261894.6</v>
      </c>
      <c r="AR122" s="7" t="s">
        <v>6</v>
      </c>
      <c r="AS122" s="12">
        <v>260330.2</v>
      </c>
      <c r="AT122" s="7" t="s">
        <v>6</v>
      </c>
      <c r="AU122" s="12">
        <v>252264.6</v>
      </c>
      <c r="AV122" s="7" t="s">
        <v>6</v>
      </c>
      <c r="AW122" s="12">
        <v>262438.59999999998</v>
      </c>
      <c r="AX122" s="7" t="s">
        <v>6</v>
      </c>
      <c r="AY122" s="12">
        <v>268361.5</v>
      </c>
      <c r="AZ122" s="7" t="s">
        <v>6</v>
      </c>
      <c r="BA122" s="12">
        <v>289357.3</v>
      </c>
      <c r="BB122" s="7" t="s">
        <v>6</v>
      </c>
      <c r="BC122" s="12">
        <v>307044.3</v>
      </c>
      <c r="BD122" s="7" t="s">
        <v>6</v>
      </c>
      <c r="BE122" s="12">
        <v>316230.8</v>
      </c>
      <c r="BF122" s="7" t="s">
        <v>6</v>
      </c>
      <c r="BG122" s="12">
        <v>308622.59999999998</v>
      </c>
      <c r="BH122" s="7" t="s">
        <v>6</v>
      </c>
      <c r="BI122" s="12">
        <v>312947.40000000002</v>
      </c>
      <c r="BJ122" s="7" t="s">
        <v>6</v>
      </c>
      <c r="BK122" s="12">
        <v>323882.09999999998</v>
      </c>
      <c r="BL122" s="7" t="s">
        <v>6</v>
      </c>
      <c r="BM122" s="12">
        <v>338784.7</v>
      </c>
      <c r="BN122" s="7" t="s">
        <v>6</v>
      </c>
      <c r="BO122" s="12">
        <v>345015.5</v>
      </c>
      <c r="BP122" s="7" t="s">
        <v>6</v>
      </c>
      <c r="BQ122" s="12">
        <v>372738.7</v>
      </c>
      <c r="BR122" s="7" t="s">
        <v>6</v>
      </c>
      <c r="BS122" s="12">
        <v>385307.8</v>
      </c>
      <c r="BT122" s="7" t="s">
        <v>6</v>
      </c>
      <c r="BU122" s="12">
        <v>436168.7</v>
      </c>
      <c r="BV122" s="7" t="s">
        <v>6</v>
      </c>
      <c r="BW122" s="12">
        <v>497653.1</v>
      </c>
      <c r="BX122" s="7" t="s">
        <v>6</v>
      </c>
      <c r="BY122" s="12">
        <v>516527.3</v>
      </c>
      <c r="BZ122" s="7" t="s">
        <v>6</v>
      </c>
      <c r="CA122" s="13">
        <v>514459</v>
      </c>
      <c r="CB122" s="7" t="s">
        <v>6</v>
      </c>
      <c r="CC122" s="13">
        <v>530377</v>
      </c>
      <c r="CD122" s="7" t="s">
        <v>6</v>
      </c>
      <c r="CE122" s="12">
        <v>605886.5</v>
      </c>
      <c r="CF122" s="7" t="s">
        <v>6</v>
      </c>
      <c r="CG122" s="12">
        <v>603148.69999999995</v>
      </c>
      <c r="CH122" s="7" t="s">
        <v>6</v>
      </c>
      <c r="CI122" s="12">
        <v>596928.19999999995</v>
      </c>
      <c r="CJ122" s="7" t="s">
        <v>6</v>
      </c>
      <c r="CK122" s="12">
        <v>596681.4</v>
      </c>
      <c r="CL122" s="7" t="s">
        <v>6</v>
      </c>
      <c r="CM122" s="12">
        <v>626597.19999999995</v>
      </c>
      <c r="CN122" s="7" t="s">
        <v>6</v>
      </c>
      <c r="CO122" s="12">
        <v>633067.1</v>
      </c>
      <c r="CP122" s="7" t="s">
        <v>46</v>
      </c>
      <c r="CQ122" s="13">
        <v>668240</v>
      </c>
      <c r="CR122" s="7" t="s">
        <v>46</v>
      </c>
      <c r="CS122" s="12">
        <v>756635.7</v>
      </c>
      <c r="CT122" s="7" t="s">
        <v>46</v>
      </c>
      <c r="CU122" s="7" t="s">
        <v>55</v>
      </c>
      <c r="CV122" s="7" t="s">
        <v>6</v>
      </c>
    </row>
    <row r="123" spans="1:100" ht="15" x14ac:dyDescent="0.2">
      <c r="A123" s="8" t="s">
        <v>65</v>
      </c>
      <c r="B123" s="8" t="s">
        <v>9</v>
      </c>
      <c r="C123" s="9" t="s">
        <v>55</v>
      </c>
      <c r="D123" s="9" t="s">
        <v>6</v>
      </c>
      <c r="E123" s="9" t="s">
        <v>55</v>
      </c>
      <c r="F123" s="9" t="s">
        <v>6</v>
      </c>
      <c r="G123" s="9" t="s">
        <v>55</v>
      </c>
      <c r="H123" s="9" t="s">
        <v>6</v>
      </c>
      <c r="I123" s="9" t="s">
        <v>55</v>
      </c>
      <c r="J123" s="9" t="s">
        <v>6</v>
      </c>
      <c r="K123" s="9" t="s">
        <v>55</v>
      </c>
      <c r="L123" s="9" t="s">
        <v>6</v>
      </c>
      <c r="M123" s="9" t="s">
        <v>55</v>
      </c>
      <c r="N123" s="9" t="s">
        <v>6</v>
      </c>
      <c r="O123" s="9" t="s">
        <v>55</v>
      </c>
      <c r="P123" s="9" t="s">
        <v>6</v>
      </c>
      <c r="Q123" s="9" t="s">
        <v>55</v>
      </c>
      <c r="R123" s="9" t="s">
        <v>6</v>
      </c>
      <c r="S123" s="9" t="s">
        <v>55</v>
      </c>
      <c r="T123" s="9" t="s">
        <v>6</v>
      </c>
      <c r="U123" s="9" t="s">
        <v>55</v>
      </c>
      <c r="V123" s="9" t="s">
        <v>6</v>
      </c>
      <c r="W123" s="9" t="s">
        <v>55</v>
      </c>
      <c r="X123" s="9" t="s">
        <v>6</v>
      </c>
      <c r="Y123" s="9" t="s">
        <v>55</v>
      </c>
      <c r="Z123" s="9" t="s">
        <v>6</v>
      </c>
      <c r="AA123" s="9" t="s">
        <v>55</v>
      </c>
      <c r="AB123" s="9" t="s">
        <v>6</v>
      </c>
      <c r="AC123" s="9" t="s">
        <v>55</v>
      </c>
      <c r="AD123" s="9" t="s">
        <v>6</v>
      </c>
      <c r="AE123" s="9" t="s">
        <v>55</v>
      </c>
      <c r="AF123" s="9" t="s">
        <v>6</v>
      </c>
      <c r="AG123" s="9" t="s">
        <v>55</v>
      </c>
      <c r="AH123" s="9" t="s">
        <v>6</v>
      </c>
      <c r="AI123" s="9" t="s">
        <v>55</v>
      </c>
      <c r="AJ123" s="9" t="s">
        <v>6</v>
      </c>
      <c r="AK123" s="9" t="s">
        <v>55</v>
      </c>
      <c r="AL123" s="9" t="s">
        <v>6</v>
      </c>
      <c r="AM123" s="9" t="s">
        <v>55</v>
      </c>
      <c r="AN123" s="9" t="s">
        <v>6</v>
      </c>
      <c r="AO123" s="9" t="s">
        <v>55</v>
      </c>
      <c r="AP123" s="9" t="s">
        <v>6</v>
      </c>
      <c r="AQ123" s="9" t="s">
        <v>55</v>
      </c>
      <c r="AR123" s="9" t="s">
        <v>6</v>
      </c>
      <c r="AS123" s="9" t="s">
        <v>55</v>
      </c>
      <c r="AT123" s="9" t="s">
        <v>6</v>
      </c>
      <c r="AU123" s="10">
        <v>3101.9</v>
      </c>
      <c r="AV123" s="9" t="s">
        <v>6</v>
      </c>
      <c r="AW123" s="10">
        <v>3112.6</v>
      </c>
      <c r="AX123" s="9" t="s">
        <v>6</v>
      </c>
      <c r="AY123" s="10">
        <v>2952.2</v>
      </c>
      <c r="AZ123" s="9" t="s">
        <v>6</v>
      </c>
      <c r="BA123" s="10">
        <v>3127.2</v>
      </c>
      <c r="BB123" s="9" t="s">
        <v>6</v>
      </c>
      <c r="BC123" s="10">
        <v>2941.2</v>
      </c>
      <c r="BD123" s="9" t="s">
        <v>6</v>
      </c>
      <c r="BE123" s="10">
        <v>2980.8</v>
      </c>
      <c r="BF123" s="9" t="s">
        <v>6</v>
      </c>
      <c r="BG123" s="10">
        <v>2668.1</v>
      </c>
      <c r="BH123" s="9" t="s">
        <v>6</v>
      </c>
      <c r="BI123" s="10">
        <v>2921.5</v>
      </c>
      <c r="BJ123" s="9" t="s">
        <v>6</v>
      </c>
      <c r="BK123" s="10">
        <v>2645.4</v>
      </c>
      <c r="BL123" s="9" t="s">
        <v>6</v>
      </c>
      <c r="BM123" s="10">
        <v>2585.3000000000002</v>
      </c>
      <c r="BN123" s="9" t="s">
        <v>6</v>
      </c>
      <c r="BO123" s="10">
        <v>2566.6999999999998</v>
      </c>
      <c r="BP123" s="9" t="s">
        <v>6</v>
      </c>
      <c r="BQ123" s="10">
        <v>2909.5</v>
      </c>
      <c r="BR123" s="9" t="s">
        <v>6</v>
      </c>
      <c r="BS123" s="10">
        <v>2710.3</v>
      </c>
      <c r="BT123" s="9" t="s">
        <v>6</v>
      </c>
      <c r="BU123" s="10">
        <v>2822.7</v>
      </c>
      <c r="BV123" s="9" t="s">
        <v>6</v>
      </c>
      <c r="BW123" s="10">
        <v>3234.1</v>
      </c>
      <c r="BX123" s="9" t="s">
        <v>6</v>
      </c>
      <c r="BY123" s="10">
        <v>3169.2</v>
      </c>
      <c r="BZ123" s="9" t="s">
        <v>6</v>
      </c>
      <c r="CA123" s="10">
        <v>3307.3</v>
      </c>
      <c r="CB123" s="9" t="s">
        <v>6</v>
      </c>
      <c r="CC123" s="10">
        <v>3524.2</v>
      </c>
      <c r="CD123" s="9" t="s">
        <v>6</v>
      </c>
      <c r="CE123" s="10">
        <v>3651.2</v>
      </c>
      <c r="CF123" s="9" t="s">
        <v>6</v>
      </c>
      <c r="CG123" s="10">
        <v>3647.1</v>
      </c>
      <c r="CH123" s="9" t="s">
        <v>6</v>
      </c>
      <c r="CI123" s="10">
        <v>3619.6</v>
      </c>
      <c r="CJ123" s="9" t="s">
        <v>46</v>
      </c>
      <c r="CK123" s="9" t="s">
        <v>55</v>
      </c>
      <c r="CL123" s="9" t="s">
        <v>6</v>
      </c>
      <c r="CM123" s="9" t="s">
        <v>55</v>
      </c>
      <c r="CN123" s="9" t="s">
        <v>6</v>
      </c>
      <c r="CO123" s="9" t="s">
        <v>55</v>
      </c>
      <c r="CP123" s="9" t="s">
        <v>6</v>
      </c>
      <c r="CQ123" s="9" t="s">
        <v>55</v>
      </c>
      <c r="CR123" s="9" t="s">
        <v>6</v>
      </c>
      <c r="CS123" s="9" t="s">
        <v>55</v>
      </c>
      <c r="CT123" s="9" t="s">
        <v>6</v>
      </c>
      <c r="CU123" s="9" t="s">
        <v>55</v>
      </c>
      <c r="CV123" s="9" t="s">
        <v>6</v>
      </c>
    </row>
    <row r="124" spans="1:100" ht="15" x14ac:dyDescent="0.2">
      <c r="A124" s="8" t="s">
        <v>65</v>
      </c>
      <c r="B124" s="8" t="s">
        <v>7</v>
      </c>
      <c r="C124" s="7" t="s">
        <v>55</v>
      </c>
      <c r="D124" s="7" t="s">
        <v>6</v>
      </c>
      <c r="E124" s="7" t="s">
        <v>55</v>
      </c>
      <c r="F124" s="7" t="s">
        <v>6</v>
      </c>
      <c r="G124" s="7" t="s">
        <v>55</v>
      </c>
      <c r="H124" s="7" t="s">
        <v>6</v>
      </c>
      <c r="I124" s="7" t="s">
        <v>55</v>
      </c>
      <c r="J124" s="7" t="s">
        <v>6</v>
      </c>
      <c r="K124" s="7" t="s">
        <v>55</v>
      </c>
      <c r="L124" s="7" t="s">
        <v>6</v>
      </c>
      <c r="M124" s="7" t="s">
        <v>55</v>
      </c>
      <c r="N124" s="7" t="s">
        <v>6</v>
      </c>
      <c r="O124" s="7" t="s">
        <v>55</v>
      </c>
      <c r="P124" s="7" t="s">
        <v>6</v>
      </c>
      <c r="Q124" s="7" t="s">
        <v>55</v>
      </c>
      <c r="R124" s="7" t="s">
        <v>6</v>
      </c>
      <c r="S124" s="7" t="s">
        <v>55</v>
      </c>
      <c r="T124" s="7" t="s">
        <v>6</v>
      </c>
      <c r="U124" s="7" t="s">
        <v>55</v>
      </c>
      <c r="V124" s="7" t="s">
        <v>6</v>
      </c>
      <c r="W124" s="7" t="s">
        <v>55</v>
      </c>
      <c r="X124" s="7" t="s">
        <v>6</v>
      </c>
      <c r="Y124" s="7" t="s">
        <v>55</v>
      </c>
      <c r="Z124" s="7" t="s">
        <v>6</v>
      </c>
      <c r="AA124" s="7" t="s">
        <v>55</v>
      </c>
      <c r="AB124" s="7" t="s">
        <v>6</v>
      </c>
      <c r="AC124" s="7" t="s">
        <v>55</v>
      </c>
      <c r="AD124" s="7" t="s">
        <v>6</v>
      </c>
      <c r="AE124" s="7" t="s">
        <v>55</v>
      </c>
      <c r="AF124" s="7" t="s">
        <v>6</v>
      </c>
      <c r="AG124" s="7" t="s">
        <v>55</v>
      </c>
      <c r="AH124" s="7" t="s">
        <v>6</v>
      </c>
      <c r="AI124" s="7" t="s">
        <v>55</v>
      </c>
      <c r="AJ124" s="7" t="s">
        <v>6</v>
      </c>
      <c r="AK124" s="7" t="s">
        <v>55</v>
      </c>
      <c r="AL124" s="7" t="s">
        <v>6</v>
      </c>
      <c r="AM124" s="7" t="s">
        <v>55</v>
      </c>
      <c r="AN124" s="7" t="s">
        <v>6</v>
      </c>
      <c r="AO124" s="7" t="s">
        <v>55</v>
      </c>
      <c r="AP124" s="7" t="s">
        <v>6</v>
      </c>
      <c r="AQ124" s="7" t="s">
        <v>55</v>
      </c>
      <c r="AR124" s="7" t="s">
        <v>6</v>
      </c>
      <c r="AS124" s="7" t="s">
        <v>55</v>
      </c>
      <c r="AT124" s="7" t="s">
        <v>6</v>
      </c>
      <c r="AU124" s="12">
        <v>174.8</v>
      </c>
      <c r="AV124" s="7" t="s">
        <v>6</v>
      </c>
      <c r="AW124" s="12">
        <v>191.7</v>
      </c>
      <c r="AX124" s="7" t="s">
        <v>6</v>
      </c>
      <c r="AY124" s="12">
        <v>182.3</v>
      </c>
      <c r="AZ124" s="7" t="s">
        <v>6</v>
      </c>
      <c r="BA124" s="12">
        <v>260.3</v>
      </c>
      <c r="BB124" s="7" t="s">
        <v>6</v>
      </c>
      <c r="BC124" s="13">
        <v>135</v>
      </c>
      <c r="BD124" s="7" t="s">
        <v>6</v>
      </c>
      <c r="BE124" s="12">
        <v>152.80000000000001</v>
      </c>
      <c r="BF124" s="7" t="s">
        <v>6</v>
      </c>
      <c r="BG124" s="12">
        <v>158.80000000000001</v>
      </c>
      <c r="BH124" s="7" t="s">
        <v>6</v>
      </c>
      <c r="BI124" s="13">
        <v>162</v>
      </c>
      <c r="BJ124" s="7" t="s">
        <v>6</v>
      </c>
      <c r="BK124" s="12">
        <v>170.4</v>
      </c>
      <c r="BL124" s="7" t="s">
        <v>6</v>
      </c>
      <c r="BM124" s="12">
        <v>199.6</v>
      </c>
      <c r="BN124" s="7" t="s">
        <v>6</v>
      </c>
      <c r="BO124" s="12">
        <v>230.2</v>
      </c>
      <c r="BP124" s="7" t="s">
        <v>6</v>
      </c>
      <c r="BQ124" s="12">
        <v>235.7</v>
      </c>
      <c r="BR124" s="7" t="s">
        <v>6</v>
      </c>
      <c r="BS124" s="12">
        <v>210.7</v>
      </c>
      <c r="BT124" s="7" t="s">
        <v>6</v>
      </c>
      <c r="BU124" s="12">
        <v>240.7</v>
      </c>
      <c r="BV124" s="7" t="s">
        <v>6</v>
      </c>
      <c r="BW124" s="13">
        <v>256</v>
      </c>
      <c r="BX124" s="7" t="s">
        <v>6</v>
      </c>
      <c r="BY124" s="12">
        <v>231.6</v>
      </c>
      <c r="BZ124" s="7" t="s">
        <v>6</v>
      </c>
      <c r="CA124" s="12">
        <v>263.10000000000002</v>
      </c>
      <c r="CB124" s="7" t="s">
        <v>6</v>
      </c>
      <c r="CC124" s="12">
        <v>307.5</v>
      </c>
      <c r="CD124" s="7" t="s">
        <v>6</v>
      </c>
      <c r="CE124" s="13">
        <v>305</v>
      </c>
      <c r="CF124" s="7" t="s">
        <v>6</v>
      </c>
      <c r="CG124" s="13">
        <v>290</v>
      </c>
      <c r="CH124" s="7" t="s">
        <v>6</v>
      </c>
      <c r="CI124" s="12">
        <v>299.5</v>
      </c>
      <c r="CJ124" s="7" t="s">
        <v>46</v>
      </c>
      <c r="CK124" s="7" t="s">
        <v>55</v>
      </c>
      <c r="CL124" s="7" t="s">
        <v>6</v>
      </c>
      <c r="CM124" s="7" t="s">
        <v>55</v>
      </c>
      <c r="CN124" s="7" t="s">
        <v>6</v>
      </c>
      <c r="CO124" s="7" t="s">
        <v>55</v>
      </c>
      <c r="CP124" s="7" t="s">
        <v>6</v>
      </c>
      <c r="CQ124" s="7" t="s">
        <v>55</v>
      </c>
      <c r="CR124" s="7" t="s">
        <v>6</v>
      </c>
      <c r="CS124" s="7" t="s">
        <v>55</v>
      </c>
      <c r="CT124" s="7" t="s">
        <v>6</v>
      </c>
      <c r="CU124" s="7" t="s">
        <v>55</v>
      </c>
      <c r="CV124" s="7" t="s">
        <v>6</v>
      </c>
    </row>
    <row r="125" spans="1:100" ht="15" x14ac:dyDescent="0.2">
      <c r="A125" s="8" t="s">
        <v>64</v>
      </c>
      <c r="B125" s="8" t="s">
        <v>10</v>
      </c>
      <c r="C125" s="9" t="s">
        <v>55</v>
      </c>
      <c r="D125" s="9" t="s">
        <v>6</v>
      </c>
      <c r="E125" s="9" t="s">
        <v>55</v>
      </c>
      <c r="F125" s="9" t="s">
        <v>6</v>
      </c>
      <c r="G125" s="9" t="s">
        <v>55</v>
      </c>
      <c r="H125" s="9" t="s">
        <v>6</v>
      </c>
      <c r="I125" s="9" t="s">
        <v>55</v>
      </c>
      <c r="J125" s="9" t="s">
        <v>6</v>
      </c>
      <c r="K125" s="9" t="s">
        <v>55</v>
      </c>
      <c r="L125" s="9" t="s">
        <v>6</v>
      </c>
      <c r="M125" s="9" t="s">
        <v>55</v>
      </c>
      <c r="N125" s="9" t="s">
        <v>6</v>
      </c>
      <c r="O125" s="9" t="s">
        <v>55</v>
      </c>
      <c r="P125" s="9" t="s">
        <v>6</v>
      </c>
      <c r="Q125" s="9" t="s">
        <v>55</v>
      </c>
      <c r="R125" s="9" t="s">
        <v>6</v>
      </c>
      <c r="S125" s="9" t="s">
        <v>55</v>
      </c>
      <c r="T125" s="9" t="s">
        <v>6</v>
      </c>
      <c r="U125" s="9" t="s">
        <v>55</v>
      </c>
      <c r="V125" s="9" t="s">
        <v>6</v>
      </c>
      <c r="W125" s="9" t="s">
        <v>55</v>
      </c>
      <c r="X125" s="9" t="s">
        <v>6</v>
      </c>
      <c r="Y125" s="9" t="s">
        <v>55</v>
      </c>
      <c r="Z125" s="9" t="s">
        <v>6</v>
      </c>
      <c r="AA125" s="9" t="s">
        <v>55</v>
      </c>
      <c r="AB125" s="9" t="s">
        <v>6</v>
      </c>
      <c r="AC125" s="9" t="s">
        <v>55</v>
      </c>
      <c r="AD125" s="9" t="s">
        <v>6</v>
      </c>
      <c r="AE125" s="9" t="s">
        <v>55</v>
      </c>
      <c r="AF125" s="9" t="s">
        <v>6</v>
      </c>
      <c r="AG125" s="9" t="s">
        <v>55</v>
      </c>
      <c r="AH125" s="9" t="s">
        <v>6</v>
      </c>
      <c r="AI125" s="9" t="s">
        <v>55</v>
      </c>
      <c r="AJ125" s="9" t="s">
        <v>6</v>
      </c>
      <c r="AK125" s="9" t="s">
        <v>55</v>
      </c>
      <c r="AL125" s="9" t="s">
        <v>6</v>
      </c>
      <c r="AM125" s="9" t="s">
        <v>55</v>
      </c>
      <c r="AN125" s="9" t="s">
        <v>6</v>
      </c>
      <c r="AO125" s="9" t="s">
        <v>55</v>
      </c>
      <c r="AP125" s="9" t="s">
        <v>6</v>
      </c>
      <c r="AQ125" s="10">
        <v>930090.9</v>
      </c>
      <c r="AR125" s="9" t="s">
        <v>6</v>
      </c>
      <c r="AS125" s="10">
        <v>1012471.1</v>
      </c>
      <c r="AT125" s="9" t="s">
        <v>6</v>
      </c>
      <c r="AU125" s="10">
        <v>1242582.7</v>
      </c>
      <c r="AV125" s="9" t="s">
        <v>6</v>
      </c>
      <c r="AW125" s="10">
        <v>1328351.8</v>
      </c>
      <c r="AX125" s="9" t="s">
        <v>6</v>
      </c>
      <c r="AY125" s="10">
        <v>1415868.2</v>
      </c>
      <c r="AZ125" s="9" t="s">
        <v>6</v>
      </c>
      <c r="BA125" s="10">
        <v>1612297.4</v>
      </c>
      <c r="BB125" s="9" t="s">
        <v>6</v>
      </c>
      <c r="BC125" s="10">
        <v>1645612.4</v>
      </c>
      <c r="BD125" s="9" t="s">
        <v>6</v>
      </c>
      <c r="BE125" s="10">
        <v>1699010.9</v>
      </c>
      <c r="BF125" s="9" t="s">
        <v>6</v>
      </c>
      <c r="BG125" s="10">
        <v>1634049.6</v>
      </c>
      <c r="BH125" s="9" t="s">
        <v>6</v>
      </c>
      <c r="BI125" s="10">
        <v>1744960.7</v>
      </c>
      <c r="BJ125" s="9" t="s">
        <v>6</v>
      </c>
      <c r="BK125" s="10">
        <v>1834154.7</v>
      </c>
      <c r="BL125" s="9" t="s">
        <v>6</v>
      </c>
      <c r="BM125" s="10">
        <v>1943009.7</v>
      </c>
      <c r="BN125" s="9" t="s">
        <v>6</v>
      </c>
      <c r="BO125" s="10">
        <v>2033500.9</v>
      </c>
      <c r="BP125" s="9" t="s">
        <v>6</v>
      </c>
      <c r="BQ125" s="10">
        <v>1805498.1</v>
      </c>
      <c r="BR125" s="9" t="s">
        <v>6</v>
      </c>
      <c r="BS125" s="10">
        <v>1582473.6</v>
      </c>
      <c r="BT125" s="9" t="s">
        <v>6</v>
      </c>
      <c r="BU125" s="10">
        <v>1686185.1</v>
      </c>
      <c r="BV125" s="9" t="s">
        <v>6</v>
      </c>
      <c r="BW125" s="10">
        <v>1707464.2</v>
      </c>
      <c r="BX125" s="9" t="s">
        <v>6</v>
      </c>
      <c r="BY125" s="10">
        <v>1886449.1</v>
      </c>
      <c r="BZ125" s="9" t="s">
        <v>6</v>
      </c>
      <c r="CA125" s="10">
        <v>1870799.3</v>
      </c>
      <c r="CB125" s="9" t="s">
        <v>6</v>
      </c>
      <c r="CC125" s="10">
        <v>2060776.3</v>
      </c>
      <c r="CD125" s="9" t="s">
        <v>6</v>
      </c>
      <c r="CE125" s="10">
        <v>2358745.7000000002</v>
      </c>
      <c r="CF125" s="9" t="s">
        <v>6</v>
      </c>
      <c r="CG125" s="10">
        <v>2168894.9</v>
      </c>
      <c r="CH125" s="9" t="s">
        <v>6</v>
      </c>
      <c r="CI125" s="10">
        <v>2103425.5</v>
      </c>
      <c r="CJ125" s="9" t="s">
        <v>6</v>
      </c>
      <c r="CK125" s="10">
        <v>2159178.7000000002</v>
      </c>
      <c r="CL125" s="9" t="s">
        <v>6</v>
      </c>
      <c r="CM125" s="10">
        <v>2252407.7999999998</v>
      </c>
      <c r="CN125" s="9" t="s">
        <v>6</v>
      </c>
      <c r="CO125" s="9" t="s">
        <v>55</v>
      </c>
      <c r="CP125" s="9" t="s">
        <v>6</v>
      </c>
      <c r="CQ125" s="9" t="s">
        <v>55</v>
      </c>
      <c r="CR125" s="9" t="s">
        <v>6</v>
      </c>
      <c r="CS125" s="9" t="s">
        <v>55</v>
      </c>
      <c r="CT125" s="9" t="s">
        <v>6</v>
      </c>
      <c r="CU125" s="9" t="s">
        <v>55</v>
      </c>
      <c r="CV125" s="9" t="s">
        <v>6</v>
      </c>
    </row>
    <row r="126" spans="1:100" ht="15" x14ac:dyDescent="0.2">
      <c r="A126" s="8" t="s">
        <v>64</v>
      </c>
      <c r="B126" s="8" t="s">
        <v>9</v>
      </c>
      <c r="C126" s="7" t="s">
        <v>55</v>
      </c>
      <c r="D126" s="7" t="s">
        <v>6</v>
      </c>
      <c r="E126" s="7" t="s">
        <v>55</v>
      </c>
      <c r="F126" s="7" t="s">
        <v>6</v>
      </c>
      <c r="G126" s="7" t="s">
        <v>55</v>
      </c>
      <c r="H126" s="7" t="s">
        <v>6</v>
      </c>
      <c r="I126" s="7" t="s">
        <v>55</v>
      </c>
      <c r="J126" s="7" t="s">
        <v>6</v>
      </c>
      <c r="K126" s="7" t="s">
        <v>55</v>
      </c>
      <c r="L126" s="7" t="s">
        <v>6</v>
      </c>
      <c r="M126" s="7" t="s">
        <v>55</v>
      </c>
      <c r="N126" s="7" t="s">
        <v>6</v>
      </c>
      <c r="O126" s="7" t="s">
        <v>55</v>
      </c>
      <c r="P126" s="7" t="s">
        <v>6</v>
      </c>
      <c r="Q126" s="7" t="s">
        <v>55</v>
      </c>
      <c r="R126" s="7" t="s">
        <v>6</v>
      </c>
      <c r="S126" s="7" t="s">
        <v>55</v>
      </c>
      <c r="T126" s="7" t="s">
        <v>6</v>
      </c>
      <c r="U126" s="7" t="s">
        <v>55</v>
      </c>
      <c r="V126" s="7" t="s">
        <v>6</v>
      </c>
      <c r="W126" s="7" t="s">
        <v>55</v>
      </c>
      <c r="X126" s="7" t="s">
        <v>6</v>
      </c>
      <c r="Y126" s="7" t="s">
        <v>55</v>
      </c>
      <c r="Z126" s="7" t="s">
        <v>6</v>
      </c>
      <c r="AA126" s="7" t="s">
        <v>55</v>
      </c>
      <c r="AB126" s="7" t="s">
        <v>6</v>
      </c>
      <c r="AC126" s="7" t="s">
        <v>55</v>
      </c>
      <c r="AD126" s="7" t="s">
        <v>6</v>
      </c>
      <c r="AE126" s="7" t="s">
        <v>55</v>
      </c>
      <c r="AF126" s="7" t="s">
        <v>6</v>
      </c>
      <c r="AG126" s="7" t="s">
        <v>55</v>
      </c>
      <c r="AH126" s="7" t="s">
        <v>6</v>
      </c>
      <c r="AI126" s="7" t="s">
        <v>55</v>
      </c>
      <c r="AJ126" s="7" t="s">
        <v>6</v>
      </c>
      <c r="AK126" s="7" t="s">
        <v>55</v>
      </c>
      <c r="AL126" s="7" t="s">
        <v>6</v>
      </c>
      <c r="AM126" s="7" t="s">
        <v>55</v>
      </c>
      <c r="AN126" s="7" t="s">
        <v>6</v>
      </c>
      <c r="AO126" s="7" t="s">
        <v>55</v>
      </c>
      <c r="AP126" s="7" t="s">
        <v>6</v>
      </c>
      <c r="AQ126" s="13">
        <v>12149</v>
      </c>
      <c r="AR126" s="7" t="s">
        <v>6</v>
      </c>
      <c r="AS126" s="12">
        <v>11478.3</v>
      </c>
      <c r="AT126" s="7" t="s">
        <v>6</v>
      </c>
      <c r="AU126" s="12">
        <v>12491.7</v>
      </c>
      <c r="AV126" s="7" t="s">
        <v>6</v>
      </c>
      <c r="AW126" s="12">
        <v>13389.4</v>
      </c>
      <c r="AX126" s="7" t="s">
        <v>6</v>
      </c>
      <c r="AY126" s="12">
        <v>12929.2</v>
      </c>
      <c r="AZ126" s="7" t="s">
        <v>6</v>
      </c>
      <c r="BA126" s="12">
        <v>14366.3</v>
      </c>
      <c r="BB126" s="7" t="s">
        <v>6</v>
      </c>
      <c r="BC126" s="12">
        <v>13263.2</v>
      </c>
      <c r="BD126" s="7" t="s">
        <v>6</v>
      </c>
      <c r="BE126" s="12">
        <v>16365.3</v>
      </c>
      <c r="BF126" s="7" t="s">
        <v>6</v>
      </c>
      <c r="BG126" s="12">
        <v>15095.6</v>
      </c>
      <c r="BH126" s="7" t="s">
        <v>6</v>
      </c>
      <c r="BI126" s="12">
        <v>13889.1</v>
      </c>
      <c r="BJ126" s="7" t="s">
        <v>6</v>
      </c>
      <c r="BK126" s="12">
        <v>10138.9</v>
      </c>
      <c r="BL126" s="7" t="s">
        <v>6</v>
      </c>
      <c r="BM126" s="12">
        <v>11802.3</v>
      </c>
      <c r="BN126" s="7" t="s">
        <v>6</v>
      </c>
      <c r="BO126" s="12">
        <v>11700.3</v>
      </c>
      <c r="BP126" s="7" t="s">
        <v>6</v>
      </c>
      <c r="BQ126" s="12">
        <v>12466.7</v>
      </c>
      <c r="BR126" s="7" t="s">
        <v>6</v>
      </c>
      <c r="BS126" s="12">
        <v>10795.3</v>
      </c>
      <c r="BT126" s="7" t="s">
        <v>6</v>
      </c>
      <c r="BU126" s="13">
        <v>10221</v>
      </c>
      <c r="BV126" s="7" t="s">
        <v>6</v>
      </c>
      <c r="BW126" s="12">
        <v>11931.4</v>
      </c>
      <c r="BX126" s="7" t="s">
        <v>6</v>
      </c>
      <c r="BY126" s="12">
        <v>11964.9</v>
      </c>
      <c r="BZ126" s="7" t="s">
        <v>6</v>
      </c>
      <c r="CA126" s="12">
        <v>12091.7</v>
      </c>
      <c r="CB126" s="7" t="s">
        <v>6</v>
      </c>
      <c r="CC126" s="12">
        <v>15671.4</v>
      </c>
      <c r="CD126" s="7" t="s">
        <v>6</v>
      </c>
      <c r="CE126" s="12">
        <v>15182.4</v>
      </c>
      <c r="CF126" s="7" t="s">
        <v>6</v>
      </c>
      <c r="CG126" s="12">
        <v>12716.6</v>
      </c>
      <c r="CH126" s="7" t="s">
        <v>6</v>
      </c>
      <c r="CI126" s="12">
        <v>12077.5</v>
      </c>
      <c r="CJ126" s="7" t="s">
        <v>6</v>
      </c>
      <c r="CK126" s="12">
        <v>12570.2</v>
      </c>
      <c r="CL126" s="7" t="s">
        <v>6</v>
      </c>
      <c r="CM126" s="7" t="s">
        <v>55</v>
      </c>
      <c r="CN126" s="7" t="s">
        <v>6</v>
      </c>
      <c r="CO126" s="7" t="s">
        <v>55</v>
      </c>
      <c r="CP126" s="7" t="s">
        <v>6</v>
      </c>
      <c r="CQ126" s="7" t="s">
        <v>55</v>
      </c>
      <c r="CR126" s="7" t="s">
        <v>6</v>
      </c>
      <c r="CS126" s="7" t="s">
        <v>55</v>
      </c>
      <c r="CT126" s="7" t="s">
        <v>6</v>
      </c>
      <c r="CU126" s="7" t="s">
        <v>55</v>
      </c>
      <c r="CV126" s="7" t="s">
        <v>6</v>
      </c>
    </row>
    <row r="127" spans="1:100" ht="15" x14ac:dyDescent="0.2">
      <c r="A127" s="8" t="s">
        <v>64</v>
      </c>
      <c r="B127" s="8" t="s">
        <v>7</v>
      </c>
      <c r="C127" s="9" t="s">
        <v>55</v>
      </c>
      <c r="D127" s="9" t="s">
        <v>6</v>
      </c>
      <c r="E127" s="9" t="s">
        <v>55</v>
      </c>
      <c r="F127" s="9" t="s">
        <v>6</v>
      </c>
      <c r="G127" s="9" t="s">
        <v>55</v>
      </c>
      <c r="H127" s="9" t="s">
        <v>6</v>
      </c>
      <c r="I127" s="9" t="s">
        <v>55</v>
      </c>
      <c r="J127" s="9" t="s">
        <v>6</v>
      </c>
      <c r="K127" s="9" t="s">
        <v>55</v>
      </c>
      <c r="L127" s="9" t="s">
        <v>6</v>
      </c>
      <c r="M127" s="9" t="s">
        <v>55</v>
      </c>
      <c r="N127" s="9" t="s">
        <v>6</v>
      </c>
      <c r="O127" s="9" t="s">
        <v>55</v>
      </c>
      <c r="P127" s="9" t="s">
        <v>6</v>
      </c>
      <c r="Q127" s="9" t="s">
        <v>55</v>
      </c>
      <c r="R127" s="9" t="s">
        <v>6</v>
      </c>
      <c r="S127" s="9" t="s">
        <v>55</v>
      </c>
      <c r="T127" s="9" t="s">
        <v>6</v>
      </c>
      <c r="U127" s="9" t="s">
        <v>55</v>
      </c>
      <c r="V127" s="9" t="s">
        <v>6</v>
      </c>
      <c r="W127" s="9" t="s">
        <v>55</v>
      </c>
      <c r="X127" s="9" t="s">
        <v>6</v>
      </c>
      <c r="Y127" s="9" t="s">
        <v>55</v>
      </c>
      <c r="Z127" s="9" t="s">
        <v>6</v>
      </c>
      <c r="AA127" s="9" t="s">
        <v>55</v>
      </c>
      <c r="AB127" s="9" t="s">
        <v>6</v>
      </c>
      <c r="AC127" s="9" t="s">
        <v>55</v>
      </c>
      <c r="AD127" s="9" t="s">
        <v>6</v>
      </c>
      <c r="AE127" s="9" t="s">
        <v>55</v>
      </c>
      <c r="AF127" s="9" t="s">
        <v>6</v>
      </c>
      <c r="AG127" s="9" t="s">
        <v>55</v>
      </c>
      <c r="AH127" s="9" t="s">
        <v>6</v>
      </c>
      <c r="AI127" s="9" t="s">
        <v>55</v>
      </c>
      <c r="AJ127" s="9" t="s">
        <v>6</v>
      </c>
      <c r="AK127" s="9" t="s">
        <v>55</v>
      </c>
      <c r="AL127" s="9" t="s">
        <v>6</v>
      </c>
      <c r="AM127" s="9" t="s">
        <v>55</v>
      </c>
      <c r="AN127" s="9" t="s">
        <v>6</v>
      </c>
      <c r="AO127" s="9" t="s">
        <v>55</v>
      </c>
      <c r="AP127" s="9" t="s">
        <v>6</v>
      </c>
      <c r="AQ127" s="10">
        <v>406.6</v>
      </c>
      <c r="AR127" s="9" t="s">
        <v>6</v>
      </c>
      <c r="AS127" s="10">
        <v>357.6</v>
      </c>
      <c r="AT127" s="9" t="s">
        <v>6</v>
      </c>
      <c r="AU127" s="10">
        <v>366.9</v>
      </c>
      <c r="AV127" s="9" t="s">
        <v>6</v>
      </c>
      <c r="AW127" s="10">
        <v>390.3</v>
      </c>
      <c r="AX127" s="9" t="s">
        <v>6</v>
      </c>
      <c r="AY127" s="10">
        <v>390.1</v>
      </c>
      <c r="AZ127" s="9" t="s">
        <v>6</v>
      </c>
      <c r="BA127" s="10">
        <v>411.8</v>
      </c>
      <c r="BB127" s="9" t="s">
        <v>6</v>
      </c>
      <c r="BC127" s="10">
        <v>440.6</v>
      </c>
      <c r="BD127" s="9" t="s">
        <v>6</v>
      </c>
      <c r="BE127" s="10">
        <v>373.7</v>
      </c>
      <c r="BF127" s="9" t="s">
        <v>6</v>
      </c>
      <c r="BG127" s="10">
        <v>339.6</v>
      </c>
      <c r="BH127" s="9" t="s">
        <v>6</v>
      </c>
      <c r="BI127" s="10">
        <v>393.4</v>
      </c>
      <c r="BJ127" s="9" t="s">
        <v>6</v>
      </c>
      <c r="BK127" s="10">
        <v>358.3</v>
      </c>
      <c r="BL127" s="9" t="s">
        <v>6</v>
      </c>
      <c r="BM127" s="10">
        <v>384.3</v>
      </c>
      <c r="BN127" s="9" t="s">
        <v>6</v>
      </c>
      <c r="BO127" s="10">
        <v>485.1</v>
      </c>
      <c r="BP127" s="9" t="s">
        <v>6</v>
      </c>
      <c r="BQ127" s="11">
        <v>535</v>
      </c>
      <c r="BR127" s="9" t="s">
        <v>6</v>
      </c>
      <c r="BS127" s="10">
        <v>571.29999999999995</v>
      </c>
      <c r="BT127" s="9" t="s">
        <v>6</v>
      </c>
      <c r="BU127" s="10">
        <v>459.3</v>
      </c>
      <c r="BV127" s="9" t="s">
        <v>6</v>
      </c>
      <c r="BW127" s="10">
        <v>611.79999999999995</v>
      </c>
      <c r="BX127" s="9" t="s">
        <v>6</v>
      </c>
      <c r="BY127" s="10">
        <v>779.4</v>
      </c>
      <c r="BZ127" s="9" t="s">
        <v>6</v>
      </c>
      <c r="CA127" s="10">
        <v>665.3</v>
      </c>
      <c r="CB127" s="9" t="s">
        <v>6</v>
      </c>
      <c r="CC127" s="10">
        <v>733.1</v>
      </c>
      <c r="CD127" s="9" t="s">
        <v>6</v>
      </c>
      <c r="CE127" s="10">
        <v>1136.5999999999999</v>
      </c>
      <c r="CF127" s="9" t="s">
        <v>6</v>
      </c>
      <c r="CG127" s="10">
        <v>654.1</v>
      </c>
      <c r="CH127" s="9" t="s">
        <v>6</v>
      </c>
      <c r="CI127" s="11">
        <v>730</v>
      </c>
      <c r="CJ127" s="9" t="s">
        <v>6</v>
      </c>
      <c r="CK127" s="10">
        <v>611.5</v>
      </c>
      <c r="CL127" s="9" t="s">
        <v>6</v>
      </c>
      <c r="CM127" s="9" t="s">
        <v>55</v>
      </c>
      <c r="CN127" s="9" t="s">
        <v>6</v>
      </c>
      <c r="CO127" s="9" t="s">
        <v>55</v>
      </c>
      <c r="CP127" s="9" t="s">
        <v>6</v>
      </c>
      <c r="CQ127" s="9" t="s">
        <v>55</v>
      </c>
      <c r="CR127" s="9" t="s">
        <v>6</v>
      </c>
      <c r="CS127" s="9" t="s">
        <v>55</v>
      </c>
      <c r="CT127" s="9" t="s">
        <v>6</v>
      </c>
      <c r="CU127" s="9" t="s">
        <v>55</v>
      </c>
      <c r="CV127" s="9" t="s">
        <v>6</v>
      </c>
    </row>
    <row r="128" spans="1:100" ht="15" x14ac:dyDescent="0.2">
      <c r="A128" s="8" t="s">
        <v>63</v>
      </c>
      <c r="B128" s="8" t="s">
        <v>10</v>
      </c>
      <c r="C128" s="7" t="s">
        <v>55</v>
      </c>
      <c r="D128" s="7" t="s">
        <v>6</v>
      </c>
      <c r="E128" s="7" t="s">
        <v>55</v>
      </c>
      <c r="F128" s="7" t="s">
        <v>6</v>
      </c>
      <c r="G128" s="7" t="s">
        <v>55</v>
      </c>
      <c r="H128" s="7" t="s">
        <v>6</v>
      </c>
      <c r="I128" s="7" t="s">
        <v>55</v>
      </c>
      <c r="J128" s="7" t="s">
        <v>6</v>
      </c>
      <c r="K128" s="7" t="s">
        <v>55</v>
      </c>
      <c r="L128" s="7" t="s">
        <v>6</v>
      </c>
      <c r="M128" s="7" t="s">
        <v>55</v>
      </c>
      <c r="N128" s="7" t="s">
        <v>6</v>
      </c>
      <c r="O128" s="7" t="s">
        <v>55</v>
      </c>
      <c r="P128" s="7" t="s">
        <v>6</v>
      </c>
      <c r="Q128" s="7" t="s">
        <v>55</v>
      </c>
      <c r="R128" s="7" t="s">
        <v>6</v>
      </c>
      <c r="S128" s="7" t="s">
        <v>55</v>
      </c>
      <c r="T128" s="7" t="s">
        <v>6</v>
      </c>
      <c r="U128" s="7" t="s">
        <v>55</v>
      </c>
      <c r="V128" s="7" t="s">
        <v>6</v>
      </c>
      <c r="W128" s="7" t="s">
        <v>55</v>
      </c>
      <c r="X128" s="7" t="s">
        <v>6</v>
      </c>
      <c r="Y128" s="7" t="s">
        <v>55</v>
      </c>
      <c r="Z128" s="7" t="s">
        <v>6</v>
      </c>
      <c r="AA128" s="7" t="s">
        <v>55</v>
      </c>
      <c r="AB128" s="7" t="s">
        <v>6</v>
      </c>
      <c r="AC128" s="7" t="s">
        <v>55</v>
      </c>
      <c r="AD128" s="7" t="s">
        <v>6</v>
      </c>
      <c r="AE128" s="7" t="s">
        <v>55</v>
      </c>
      <c r="AF128" s="7" t="s">
        <v>6</v>
      </c>
      <c r="AG128" s="7" t="s">
        <v>55</v>
      </c>
      <c r="AH128" s="7" t="s">
        <v>6</v>
      </c>
      <c r="AI128" s="7" t="s">
        <v>55</v>
      </c>
      <c r="AJ128" s="7" t="s">
        <v>6</v>
      </c>
      <c r="AK128" s="7" t="s">
        <v>55</v>
      </c>
      <c r="AL128" s="7" t="s">
        <v>6</v>
      </c>
      <c r="AM128" s="7" t="s">
        <v>55</v>
      </c>
      <c r="AN128" s="7" t="s">
        <v>6</v>
      </c>
      <c r="AO128" s="7" t="s">
        <v>55</v>
      </c>
      <c r="AP128" s="7" t="s">
        <v>6</v>
      </c>
      <c r="AQ128" s="7" t="s">
        <v>55</v>
      </c>
      <c r="AR128" s="7" t="s">
        <v>6</v>
      </c>
      <c r="AS128" s="7" t="s">
        <v>55</v>
      </c>
      <c r="AT128" s="7" t="s">
        <v>6</v>
      </c>
      <c r="AU128" s="7" t="s">
        <v>55</v>
      </c>
      <c r="AV128" s="7" t="s">
        <v>6</v>
      </c>
      <c r="AW128" s="7" t="s">
        <v>55</v>
      </c>
      <c r="AX128" s="7" t="s">
        <v>6</v>
      </c>
      <c r="AY128" s="7" t="s">
        <v>55</v>
      </c>
      <c r="AZ128" s="7" t="s">
        <v>6</v>
      </c>
      <c r="BA128" s="12">
        <v>5130.3</v>
      </c>
      <c r="BB128" s="7" t="s">
        <v>6</v>
      </c>
      <c r="BC128" s="12">
        <v>5485.2</v>
      </c>
      <c r="BD128" s="7" t="s">
        <v>6</v>
      </c>
      <c r="BE128" s="12">
        <v>5975.7</v>
      </c>
      <c r="BF128" s="7" t="s">
        <v>6</v>
      </c>
      <c r="BG128" s="12">
        <v>6304.1</v>
      </c>
      <c r="BH128" s="7" t="s">
        <v>6</v>
      </c>
      <c r="BI128" s="12">
        <v>6905.7</v>
      </c>
      <c r="BJ128" s="7" t="s">
        <v>6</v>
      </c>
      <c r="BK128" s="12">
        <v>7613.8</v>
      </c>
      <c r="BL128" s="7" t="s">
        <v>6</v>
      </c>
      <c r="BM128" s="12">
        <v>8376.2000000000007</v>
      </c>
      <c r="BN128" s="7" t="s">
        <v>6</v>
      </c>
      <c r="BO128" s="12">
        <v>9455.4</v>
      </c>
      <c r="BP128" s="7" t="s">
        <v>6</v>
      </c>
      <c r="BQ128" s="13">
        <v>10968</v>
      </c>
      <c r="BR128" s="7" t="s">
        <v>6</v>
      </c>
      <c r="BS128" s="12">
        <v>10856.6</v>
      </c>
      <c r="BT128" s="7" t="s">
        <v>6</v>
      </c>
      <c r="BU128" s="12">
        <v>10992.4</v>
      </c>
      <c r="BV128" s="7" t="s">
        <v>6</v>
      </c>
      <c r="BW128" s="12">
        <v>11368.6</v>
      </c>
      <c r="BX128" s="7" t="s">
        <v>6</v>
      </c>
      <c r="BY128" s="12">
        <v>11335.6</v>
      </c>
      <c r="BZ128" s="7" t="s">
        <v>6</v>
      </c>
      <c r="CA128" s="12">
        <v>11682.1</v>
      </c>
      <c r="CB128" s="7" t="s">
        <v>6</v>
      </c>
      <c r="CC128" s="12">
        <v>11874.8</v>
      </c>
      <c r="CD128" s="7" t="s">
        <v>6</v>
      </c>
      <c r="CE128" s="12">
        <v>12231.2</v>
      </c>
      <c r="CF128" s="7" t="s">
        <v>6</v>
      </c>
      <c r="CG128" s="12">
        <v>12794.9</v>
      </c>
      <c r="CH128" s="7" t="s">
        <v>6</v>
      </c>
      <c r="CI128" s="12">
        <v>13496.6</v>
      </c>
      <c r="CJ128" s="7" t="s">
        <v>6</v>
      </c>
      <c r="CK128" s="12">
        <v>14431.8</v>
      </c>
      <c r="CL128" s="7" t="s">
        <v>6</v>
      </c>
      <c r="CM128" s="12">
        <v>15227.2</v>
      </c>
      <c r="CN128" s="7" t="s">
        <v>6</v>
      </c>
      <c r="CO128" s="12">
        <v>14976.8</v>
      </c>
      <c r="CP128" s="7" t="s">
        <v>6</v>
      </c>
      <c r="CQ128" s="12">
        <v>16748.3</v>
      </c>
      <c r="CR128" s="7" t="s">
        <v>6</v>
      </c>
      <c r="CS128" s="12">
        <v>19532.400000000001</v>
      </c>
      <c r="CT128" s="7" t="s">
        <v>6</v>
      </c>
      <c r="CU128" s="7" t="s">
        <v>55</v>
      </c>
      <c r="CV128" s="7" t="s">
        <v>6</v>
      </c>
    </row>
    <row r="129" spans="1:100" ht="15" x14ac:dyDescent="0.2">
      <c r="A129" s="8" t="s">
        <v>63</v>
      </c>
      <c r="B129" s="8" t="s">
        <v>9</v>
      </c>
      <c r="C129" s="9" t="s">
        <v>55</v>
      </c>
      <c r="D129" s="9" t="s">
        <v>6</v>
      </c>
      <c r="E129" s="9" t="s">
        <v>55</v>
      </c>
      <c r="F129" s="9" t="s">
        <v>6</v>
      </c>
      <c r="G129" s="9" t="s">
        <v>55</v>
      </c>
      <c r="H129" s="9" t="s">
        <v>6</v>
      </c>
      <c r="I129" s="9" t="s">
        <v>55</v>
      </c>
      <c r="J129" s="9" t="s">
        <v>6</v>
      </c>
      <c r="K129" s="9" t="s">
        <v>55</v>
      </c>
      <c r="L129" s="9" t="s">
        <v>6</v>
      </c>
      <c r="M129" s="9" t="s">
        <v>55</v>
      </c>
      <c r="N129" s="9" t="s">
        <v>6</v>
      </c>
      <c r="O129" s="9" t="s">
        <v>55</v>
      </c>
      <c r="P129" s="9" t="s">
        <v>6</v>
      </c>
      <c r="Q129" s="9" t="s">
        <v>55</v>
      </c>
      <c r="R129" s="9" t="s">
        <v>6</v>
      </c>
      <c r="S129" s="9" t="s">
        <v>55</v>
      </c>
      <c r="T129" s="9" t="s">
        <v>6</v>
      </c>
      <c r="U129" s="9" t="s">
        <v>55</v>
      </c>
      <c r="V129" s="9" t="s">
        <v>6</v>
      </c>
      <c r="W129" s="9" t="s">
        <v>55</v>
      </c>
      <c r="X129" s="9" t="s">
        <v>6</v>
      </c>
      <c r="Y129" s="9" t="s">
        <v>55</v>
      </c>
      <c r="Z129" s="9" t="s">
        <v>6</v>
      </c>
      <c r="AA129" s="9" t="s">
        <v>55</v>
      </c>
      <c r="AB129" s="9" t="s">
        <v>6</v>
      </c>
      <c r="AC129" s="9" t="s">
        <v>55</v>
      </c>
      <c r="AD129" s="9" t="s">
        <v>6</v>
      </c>
      <c r="AE129" s="9" t="s">
        <v>55</v>
      </c>
      <c r="AF129" s="9" t="s">
        <v>6</v>
      </c>
      <c r="AG129" s="9" t="s">
        <v>55</v>
      </c>
      <c r="AH129" s="9" t="s">
        <v>6</v>
      </c>
      <c r="AI129" s="9" t="s">
        <v>55</v>
      </c>
      <c r="AJ129" s="9" t="s">
        <v>6</v>
      </c>
      <c r="AK129" s="9" t="s">
        <v>55</v>
      </c>
      <c r="AL129" s="9" t="s">
        <v>6</v>
      </c>
      <c r="AM129" s="9" t="s">
        <v>55</v>
      </c>
      <c r="AN129" s="9" t="s">
        <v>6</v>
      </c>
      <c r="AO129" s="9" t="s">
        <v>55</v>
      </c>
      <c r="AP129" s="9" t="s">
        <v>6</v>
      </c>
      <c r="AQ129" s="9" t="s">
        <v>55</v>
      </c>
      <c r="AR129" s="9" t="s">
        <v>6</v>
      </c>
      <c r="AS129" s="9" t="s">
        <v>55</v>
      </c>
      <c r="AT129" s="9" t="s">
        <v>6</v>
      </c>
      <c r="AU129" s="9" t="s">
        <v>55</v>
      </c>
      <c r="AV129" s="9" t="s">
        <v>6</v>
      </c>
      <c r="AW129" s="9" t="s">
        <v>55</v>
      </c>
      <c r="AX129" s="9" t="s">
        <v>6</v>
      </c>
      <c r="AY129" s="9" t="s">
        <v>55</v>
      </c>
      <c r="AZ129" s="9" t="s">
        <v>6</v>
      </c>
      <c r="BA129" s="10">
        <v>457.4</v>
      </c>
      <c r="BB129" s="9" t="s">
        <v>6</v>
      </c>
      <c r="BC129" s="10">
        <v>502.3</v>
      </c>
      <c r="BD129" s="9" t="s">
        <v>6</v>
      </c>
      <c r="BE129" s="10">
        <v>534.6</v>
      </c>
      <c r="BF129" s="9" t="s">
        <v>6</v>
      </c>
      <c r="BG129" s="10">
        <v>508.9</v>
      </c>
      <c r="BH129" s="9" t="s">
        <v>6</v>
      </c>
      <c r="BI129" s="10">
        <v>606.20000000000005</v>
      </c>
      <c r="BJ129" s="9" t="s">
        <v>6</v>
      </c>
      <c r="BK129" s="10">
        <v>647.6</v>
      </c>
      <c r="BL129" s="9" t="s">
        <v>6</v>
      </c>
      <c r="BM129" s="10">
        <v>710.7</v>
      </c>
      <c r="BN129" s="9" t="s">
        <v>6</v>
      </c>
      <c r="BO129" s="10">
        <v>769.5</v>
      </c>
      <c r="BP129" s="9" t="s">
        <v>6</v>
      </c>
      <c r="BQ129" s="10">
        <v>804.8</v>
      </c>
      <c r="BR129" s="9" t="s">
        <v>6</v>
      </c>
      <c r="BS129" s="10">
        <v>790.1</v>
      </c>
      <c r="BT129" s="9" t="s">
        <v>6</v>
      </c>
      <c r="BU129" s="11">
        <v>771</v>
      </c>
      <c r="BV129" s="9" t="s">
        <v>6</v>
      </c>
      <c r="BW129" s="10">
        <v>781.9</v>
      </c>
      <c r="BX129" s="9" t="s">
        <v>6</v>
      </c>
      <c r="BY129" s="11">
        <v>698</v>
      </c>
      <c r="BZ129" s="9" t="s">
        <v>6</v>
      </c>
      <c r="CA129" s="10">
        <v>801.4</v>
      </c>
      <c r="CB129" s="9" t="s">
        <v>6</v>
      </c>
      <c r="CC129" s="10">
        <v>693.8</v>
      </c>
      <c r="CD129" s="9" t="s">
        <v>6</v>
      </c>
      <c r="CE129" s="10">
        <v>748.2</v>
      </c>
      <c r="CF129" s="9" t="s">
        <v>6</v>
      </c>
      <c r="CG129" s="10">
        <v>801.7</v>
      </c>
      <c r="CH129" s="9" t="s">
        <v>6</v>
      </c>
      <c r="CI129" s="10">
        <v>731.3</v>
      </c>
      <c r="CJ129" s="9" t="s">
        <v>6</v>
      </c>
      <c r="CK129" s="10">
        <v>827.6</v>
      </c>
      <c r="CL129" s="9" t="s">
        <v>6</v>
      </c>
      <c r="CM129" s="10">
        <v>828.2</v>
      </c>
      <c r="CN129" s="9" t="s">
        <v>6</v>
      </c>
      <c r="CO129" s="10">
        <v>884.9</v>
      </c>
      <c r="CP129" s="9" t="s">
        <v>6</v>
      </c>
      <c r="CQ129" s="11">
        <v>835</v>
      </c>
      <c r="CR129" s="9" t="s">
        <v>6</v>
      </c>
      <c r="CS129" s="11">
        <v>916</v>
      </c>
      <c r="CT129" s="9" t="s">
        <v>6</v>
      </c>
      <c r="CU129" s="9" t="s">
        <v>55</v>
      </c>
      <c r="CV129" s="9" t="s">
        <v>6</v>
      </c>
    </row>
    <row r="130" spans="1:100" ht="15" x14ac:dyDescent="0.2">
      <c r="A130" s="8" t="s">
        <v>63</v>
      </c>
      <c r="B130" s="8" t="s">
        <v>7</v>
      </c>
      <c r="C130" s="7" t="s">
        <v>55</v>
      </c>
      <c r="D130" s="7" t="s">
        <v>6</v>
      </c>
      <c r="E130" s="7" t="s">
        <v>55</v>
      </c>
      <c r="F130" s="7" t="s">
        <v>6</v>
      </c>
      <c r="G130" s="7" t="s">
        <v>55</v>
      </c>
      <c r="H130" s="7" t="s">
        <v>6</v>
      </c>
      <c r="I130" s="7" t="s">
        <v>55</v>
      </c>
      <c r="J130" s="7" t="s">
        <v>6</v>
      </c>
      <c r="K130" s="7" t="s">
        <v>55</v>
      </c>
      <c r="L130" s="7" t="s">
        <v>6</v>
      </c>
      <c r="M130" s="7" t="s">
        <v>55</v>
      </c>
      <c r="N130" s="7" t="s">
        <v>6</v>
      </c>
      <c r="O130" s="7" t="s">
        <v>55</v>
      </c>
      <c r="P130" s="7" t="s">
        <v>6</v>
      </c>
      <c r="Q130" s="7" t="s">
        <v>55</v>
      </c>
      <c r="R130" s="7" t="s">
        <v>6</v>
      </c>
      <c r="S130" s="7" t="s">
        <v>55</v>
      </c>
      <c r="T130" s="7" t="s">
        <v>6</v>
      </c>
      <c r="U130" s="7" t="s">
        <v>55</v>
      </c>
      <c r="V130" s="7" t="s">
        <v>6</v>
      </c>
      <c r="W130" s="7" t="s">
        <v>55</v>
      </c>
      <c r="X130" s="7" t="s">
        <v>6</v>
      </c>
      <c r="Y130" s="7" t="s">
        <v>55</v>
      </c>
      <c r="Z130" s="7" t="s">
        <v>6</v>
      </c>
      <c r="AA130" s="7" t="s">
        <v>55</v>
      </c>
      <c r="AB130" s="7" t="s">
        <v>6</v>
      </c>
      <c r="AC130" s="7" t="s">
        <v>55</v>
      </c>
      <c r="AD130" s="7" t="s">
        <v>6</v>
      </c>
      <c r="AE130" s="7" t="s">
        <v>55</v>
      </c>
      <c r="AF130" s="7" t="s">
        <v>6</v>
      </c>
      <c r="AG130" s="7" t="s">
        <v>55</v>
      </c>
      <c r="AH130" s="7" t="s">
        <v>6</v>
      </c>
      <c r="AI130" s="7" t="s">
        <v>55</v>
      </c>
      <c r="AJ130" s="7" t="s">
        <v>6</v>
      </c>
      <c r="AK130" s="7" t="s">
        <v>55</v>
      </c>
      <c r="AL130" s="7" t="s">
        <v>6</v>
      </c>
      <c r="AM130" s="7" t="s">
        <v>55</v>
      </c>
      <c r="AN130" s="7" t="s">
        <v>6</v>
      </c>
      <c r="AO130" s="7" t="s">
        <v>55</v>
      </c>
      <c r="AP130" s="7" t="s">
        <v>6</v>
      </c>
      <c r="AQ130" s="7" t="s">
        <v>55</v>
      </c>
      <c r="AR130" s="7" t="s">
        <v>6</v>
      </c>
      <c r="AS130" s="7" t="s">
        <v>55</v>
      </c>
      <c r="AT130" s="7" t="s">
        <v>6</v>
      </c>
      <c r="AU130" s="7" t="s">
        <v>55</v>
      </c>
      <c r="AV130" s="7" t="s">
        <v>6</v>
      </c>
      <c r="AW130" s="7" t="s">
        <v>55</v>
      </c>
      <c r="AX130" s="7" t="s">
        <v>6</v>
      </c>
      <c r="AY130" s="7" t="s">
        <v>55</v>
      </c>
      <c r="AZ130" s="7" t="s">
        <v>6</v>
      </c>
      <c r="BA130" s="12">
        <v>85.3</v>
      </c>
      <c r="BB130" s="7" t="s">
        <v>6</v>
      </c>
      <c r="BC130" s="12">
        <v>87.3</v>
      </c>
      <c r="BD130" s="7" t="s">
        <v>6</v>
      </c>
      <c r="BE130" s="12">
        <v>97.7</v>
      </c>
      <c r="BF130" s="7" t="s">
        <v>6</v>
      </c>
      <c r="BG130" s="12">
        <v>99.5</v>
      </c>
      <c r="BH130" s="7" t="s">
        <v>6</v>
      </c>
      <c r="BI130" s="12">
        <v>93.8</v>
      </c>
      <c r="BJ130" s="7" t="s">
        <v>6</v>
      </c>
      <c r="BK130" s="12">
        <v>99.1</v>
      </c>
      <c r="BL130" s="7" t="s">
        <v>6</v>
      </c>
      <c r="BM130" s="12">
        <v>112.6</v>
      </c>
      <c r="BN130" s="7" t="s">
        <v>6</v>
      </c>
      <c r="BO130" s="12">
        <v>114.8</v>
      </c>
      <c r="BP130" s="7" t="s">
        <v>6</v>
      </c>
      <c r="BQ130" s="12">
        <v>131.19999999999999</v>
      </c>
      <c r="BR130" s="7" t="s">
        <v>6</v>
      </c>
      <c r="BS130" s="12">
        <v>101.3</v>
      </c>
      <c r="BT130" s="7" t="s">
        <v>6</v>
      </c>
      <c r="BU130" s="12">
        <v>106.6</v>
      </c>
      <c r="BV130" s="7" t="s">
        <v>6</v>
      </c>
      <c r="BW130" s="12">
        <v>119.9</v>
      </c>
      <c r="BX130" s="7" t="s">
        <v>6</v>
      </c>
      <c r="BY130" s="12">
        <v>120.3</v>
      </c>
      <c r="BZ130" s="7" t="s">
        <v>6</v>
      </c>
      <c r="CA130" s="13">
        <v>131</v>
      </c>
      <c r="CB130" s="7" t="s">
        <v>6</v>
      </c>
      <c r="CC130" s="12">
        <v>134.6</v>
      </c>
      <c r="CD130" s="7" t="s">
        <v>6</v>
      </c>
      <c r="CE130" s="12">
        <v>141.6</v>
      </c>
      <c r="CF130" s="7" t="s">
        <v>6</v>
      </c>
      <c r="CG130" s="12">
        <v>148.5</v>
      </c>
      <c r="CH130" s="7" t="s">
        <v>6</v>
      </c>
      <c r="CI130" s="12">
        <v>147.5</v>
      </c>
      <c r="CJ130" s="7" t="s">
        <v>6</v>
      </c>
      <c r="CK130" s="12">
        <v>159.9</v>
      </c>
      <c r="CL130" s="7" t="s">
        <v>6</v>
      </c>
      <c r="CM130" s="13">
        <v>163</v>
      </c>
      <c r="CN130" s="7" t="s">
        <v>6</v>
      </c>
      <c r="CO130" s="13">
        <v>160</v>
      </c>
      <c r="CP130" s="7" t="s">
        <v>6</v>
      </c>
      <c r="CQ130" s="12">
        <v>164.5</v>
      </c>
      <c r="CR130" s="7" t="s">
        <v>6</v>
      </c>
      <c r="CS130" s="12">
        <v>201.8</v>
      </c>
      <c r="CT130" s="7" t="s">
        <v>6</v>
      </c>
      <c r="CU130" s="7" t="s">
        <v>55</v>
      </c>
      <c r="CV130" s="7" t="s">
        <v>6</v>
      </c>
    </row>
    <row r="131" spans="1:100" ht="15" x14ac:dyDescent="0.2">
      <c r="A131" s="8" t="s">
        <v>62</v>
      </c>
      <c r="B131" s="8" t="s">
        <v>10</v>
      </c>
      <c r="C131" s="9" t="s">
        <v>55</v>
      </c>
      <c r="D131" s="9" t="s">
        <v>6</v>
      </c>
      <c r="E131" s="9" t="s">
        <v>55</v>
      </c>
      <c r="F131" s="9" t="s">
        <v>6</v>
      </c>
      <c r="G131" s="9" t="s">
        <v>55</v>
      </c>
      <c r="H131" s="9" t="s">
        <v>6</v>
      </c>
      <c r="I131" s="9" t="s">
        <v>55</v>
      </c>
      <c r="J131" s="9" t="s">
        <v>6</v>
      </c>
      <c r="K131" s="9" t="s">
        <v>55</v>
      </c>
      <c r="L131" s="9" t="s">
        <v>6</v>
      </c>
      <c r="M131" s="9" t="s">
        <v>55</v>
      </c>
      <c r="N131" s="9" t="s">
        <v>6</v>
      </c>
      <c r="O131" s="9" t="s">
        <v>55</v>
      </c>
      <c r="P131" s="9" t="s">
        <v>6</v>
      </c>
      <c r="Q131" s="9" t="s">
        <v>55</v>
      </c>
      <c r="R131" s="9" t="s">
        <v>6</v>
      </c>
      <c r="S131" s="9" t="s">
        <v>55</v>
      </c>
      <c r="T131" s="9" t="s">
        <v>6</v>
      </c>
      <c r="U131" s="9" t="s">
        <v>55</v>
      </c>
      <c r="V131" s="9" t="s">
        <v>6</v>
      </c>
      <c r="W131" s="9" t="s">
        <v>55</v>
      </c>
      <c r="X131" s="9" t="s">
        <v>6</v>
      </c>
      <c r="Y131" s="9" t="s">
        <v>55</v>
      </c>
      <c r="Z131" s="9" t="s">
        <v>6</v>
      </c>
      <c r="AA131" s="9" t="s">
        <v>55</v>
      </c>
      <c r="AB131" s="9" t="s">
        <v>6</v>
      </c>
      <c r="AC131" s="9" t="s">
        <v>55</v>
      </c>
      <c r="AD131" s="9" t="s">
        <v>6</v>
      </c>
      <c r="AE131" s="9" t="s">
        <v>55</v>
      </c>
      <c r="AF131" s="9" t="s">
        <v>6</v>
      </c>
      <c r="AG131" s="9" t="s">
        <v>55</v>
      </c>
      <c r="AH131" s="9" t="s">
        <v>6</v>
      </c>
      <c r="AI131" s="9" t="s">
        <v>55</v>
      </c>
      <c r="AJ131" s="9" t="s">
        <v>6</v>
      </c>
      <c r="AK131" s="9" t="s">
        <v>55</v>
      </c>
      <c r="AL131" s="9" t="s">
        <v>6</v>
      </c>
      <c r="AM131" s="9" t="s">
        <v>55</v>
      </c>
      <c r="AN131" s="9" t="s">
        <v>6</v>
      </c>
      <c r="AO131" s="9" t="s">
        <v>55</v>
      </c>
      <c r="AP131" s="9" t="s">
        <v>6</v>
      </c>
      <c r="AQ131" s="9" t="s">
        <v>55</v>
      </c>
      <c r="AR131" s="9" t="s">
        <v>6</v>
      </c>
      <c r="AS131" s="9" t="s">
        <v>55</v>
      </c>
      <c r="AT131" s="9" t="s">
        <v>6</v>
      </c>
      <c r="AU131" s="9" t="s">
        <v>55</v>
      </c>
      <c r="AV131" s="9" t="s">
        <v>6</v>
      </c>
      <c r="AW131" s="9" t="s">
        <v>55</v>
      </c>
      <c r="AX131" s="9" t="s">
        <v>6</v>
      </c>
      <c r="AY131" s="9" t="s">
        <v>55</v>
      </c>
      <c r="AZ131" s="9" t="s">
        <v>6</v>
      </c>
      <c r="BA131" s="9" t="s">
        <v>55</v>
      </c>
      <c r="BB131" s="9" t="s">
        <v>6</v>
      </c>
      <c r="BC131" s="9" t="s">
        <v>55</v>
      </c>
      <c r="BD131" s="9" t="s">
        <v>6</v>
      </c>
      <c r="BE131" s="9" t="s">
        <v>55</v>
      </c>
      <c r="BF131" s="9" t="s">
        <v>6</v>
      </c>
      <c r="BG131" s="9" t="s">
        <v>55</v>
      </c>
      <c r="BH131" s="9" t="s">
        <v>6</v>
      </c>
      <c r="BI131" s="9" t="s">
        <v>55</v>
      </c>
      <c r="BJ131" s="9" t="s">
        <v>6</v>
      </c>
      <c r="BK131" s="9" t="s">
        <v>55</v>
      </c>
      <c r="BL131" s="9" t="s">
        <v>6</v>
      </c>
      <c r="BM131" s="10">
        <v>1773.4</v>
      </c>
      <c r="BN131" s="9" t="s">
        <v>6</v>
      </c>
      <c r="BO131" s="10">
        <v>2139.9</v>
      </c>
      <c r="BP131" s="9" t="s">
        <v>6</v>
      </c>
      <c r="BQ131" s="10">
        <v>2494.3000000000002</v>
      </c>
      <c r="BR131" s="9" t="s">
        <v>6</v>
      </c>
      <c r="BS131" s="10">
        <v>2485.5</v>
      </c>
      <c r="BT131" s="9" t="s">
        <v>6</v>
      </c>
      <c r="BU131" s="10">
        <v>2608.1999999999998</v>
      </c>
      <c r="BV131" s="9" t="s">
        <v>6</v>
      </c>
      <c r="BW131" s="10">
        <v>2735.4</v>
      </c>
      <c r="BX131" s="9" t="s">
        <v>6</v>
      </c>
      <c r="BY131" s="10">
        <v>2668.2</v>
      </c>
      <c r="BZ131" s="9" t="s">
        <v>6</v>
      </c>
      <c r="CA131" s="10">
        <v>2760.5</v>
      </c>
      <c r="CB131" s="9" t="s">
        <v>6</v>
      </c>
      <c r="CC131" s="10">
        <v>2799.3</v>
      </c>
      <c r="CD131" s="9" t="s">
        <v>6</v>
      </c>
      <c r="CE131" s="11">
        <v>3022</v>
      </c>
      <c r="CF131" s="9" t="s">
        <v>6</v>
      </c>
      <c r="CG131" s="11">
        <v>3271</v>
      </c>
      <c r="CH131" s="9" t="s">
        <v>6</v>
      </c>
      <c r="CI131" s="10">
        <v>3518.6</v>
      </c>
      <c r="CJ131" s="9" t="s">
        <v>6</v>
      </c>
      <c r="CK131" s="10">
        <v>3816.1</v>
      </c>
      <c r="CL131" s="9" t="s">
        <v>6</v>
      </c>
      <c r="CM131" s="10">
        <v>4022.3</v>
      </c>
      <c r="CN131" s="9" t="s">
        <v>6</v>
      </c>
      <c r="CO131" s="10">
        <v>3467.5</v>
      </c>
      <c r="CP131" s="9" t="s">
        <v>6</v>
      </c>
      <c r="CQ131" s="10">
        <v>4021.5</v>
      </c>
      <c r="CR131" s="9" t="s">
        <v>6</v>
      </c>
      <c r="CS131" s="10">
        <v>4769.8999999999996</v>
      </c>
      <c r="CT131" s="9" t="s">
        <v>6</v>
      </c>
      <c r="CU131" s="9" t="s">
        <v>55</v>
      </c>
      <c r="CV131" s="9" t="s">
        <v>6</v>
      </c>
    </row>
    <row r="132" spans="1:100" ht="15" x14ac:dyDescent="0.2">
      <c r="A132" s="8" t="s">
        <v>62</v>
      </c>
      <c r="B132" s="8" t="s">
        <v>9</v>
      </c>
      <c r="C132" s="7" t="s">
        <v>55</v>
      </c>
      <c r="D132" s="7" t="s">
        <v>6</v>
      </c>
      <c r="E132" s="7" t="s">
        <v>55</v>
      </c>
      <c r="F132" s="7" t="s">
        <v>6</v>
      </c>
      <c r="G132" s="7" t="s">
        <v>55</v>
      </c>
      <c r="H132" s="7" t="s">
        <v>6</v>
      </c>
      <c r="I132" s="7" t="s">
        <v>55</v>
      </c>
      <c r="J132" s="7" t="s">
        <v>6</v>
      </c>
      <c r="K132" s="7" t="s">
        <v>55</v>
      </c>
      <c r="L132" s="7" t="s">
        <v>6</v>
      </c>
      <c r="M132" s="7" t="s">
        <v>55</v>
      </c>
      <c r="N132" s="7" t="s">
        <v>6</v>
      </c>
      <c r="O132" s="7" t="s">
        <v>55</v>
      </c>
      <c r="P132" s="7" t="s">
        <v>6</v>
      </c>
      <c r="Q132" s="7" t="s">
        <v>55</v>
      </c>
      <c r="R132" s="7" t="s">
        <v>6</v>
      </c>
      <c r="S132" s="7" t="s">
        <v>55</v>
      </c>
      <c r="T132" s="7" t="s">
        <v>6</v>
      </c>
      <c r="U132" s="7" t="s">
        <v>55</v>
      </c>
      <c r="V132" s="7" t="s">
        <v>6</v>
      </c>
      <c r="W132" s="7" t="s">
        <v>55</v>
      </c>
      <c r="X132" s="7" t="s">
        <v>6</v>
      </c>
      <c r="Y132" s="7" t="s">
        <v>55</v>
      </c>
      <c r="Z132" s="7" t="s">
        <v>6</v>
      </c>
      <c r="AA132" s="7" t="s">
        <v>55</v>
      </c>
      <c r="AB132" s="7" t="s">
        <v>6</v>
      </c>
      <c r="AC132" s="7" t="s">
        <v>55</v>
      </c>
      <c r="AD132" s="7" t="s">
        <v>6</v>
      </c>
      <c r="AE132" s="7" t="s">
        <v>55</v>
      </c>
      <c r="AF132" s="7" t="s">
        <v>6</v>
      </c>
      <c r="AG132" s="7" t="s">
        <v>55</v>
      </c>
      <c r="AH132" s="7" t="s">
        <v>6</v>
      </c>
      <c r="AI132" s="7" t="s">
        <v>55</v>
      </c>
      <c r="AJ132" s="7" t="s">
        <v>6</v>
      </c>
      <c r="AK132" s="7" t="s">
        <v>55</v>
      </c>
      <c r="AL132" s="7" t="s">
        <v>6</v>
      </c>
      <c r="AM132" s="7" t="s">
        <v>55</v>
      </c>
      <c r="AN132" s="7" t="s">
        <v>6</v>
      </c>
      <c r="AO132" s="7" t="s">
        <v>55</v>
      </c>
      <c r="AP132" s="7" t="s">
        <v>6</v>
      </c>
      <c r="AQ132" s="7" t="s">
        <v>55</v>
      </c>
      <c r="AR132" s="7" t="s">
        <v>6</v>
      </c>
      <c r="AS132" s="7" t="s">
        <v>55</v>
      </c>
      <c r="AT132" s="7" t="s">
        <v>6</v>
      </c>
      <c r="AU132" s="7" t="s">
        <v>55</v>
      </c>
      <c r="AV132" s="7" t="s">
        <v>6</v>
      </c>
      <c r="AW132" s="7" t="s">
        <v>55</v>
      </c>
      <c r="AX132" s="7" t="s">
        <v>6</v>
      </c>
      <c r="AY132" s="7" t="s">
        <v>55</v>
      </c>
      <c r="AZ132" s="7" t="s">
        <v>6</v>
      </c>
      <c r="BA132" s="7" t="s">
        <v>55</v>
      </c>
      <c r="BB132" s="7" t="s">
        <v>6</v>
      </c>
      <c r="BC132" s="7" t="s">
        <v>55</v>
      </c>
      <c r="BD132" s="7" t="s">
        <v>6</v>
      </c>
      <c r="BE132" s="7" t="s">
        <v>55</v>
      </c>
      <c r="BF132" s="7" t="s">
        <v>6</v>
      </c>
      <c r="BG132" s="7" t="s">
        <v>55</v>
      </c>
      <c r="BH132" s="7" t="s">
        <v>6</v>
      </c>
      <c r="BI132" s="7" t="s">
        <v>55</v>
      </c>
      <c r="BJ132" s="7" t="s">
        <v>6</v>
      </c>
      <c r="BK132" s="7" t="s">
        <v>55</v>
      </c>
      <c r="BL132" s="7" t="s">
        <v>6</v>
      </c>
      <c r="BM132" s="7" t="s">
        <v>55</v>
      </c>
      <c r="BN132" s="7" t="s">
        <v>6</v>
      </c>
      <c r="BO132" s="7" t="s">
        <v>55</v>
      </c>
      <c r="BP132" s="7" t="s">
        <v>6</v>
      </c>
      <c r="BQ132" s="7" t="s">
        <v>55</v>
      </c>
      <c r="BR132" s="7" t="s">
        <v>6</v>
      </c>
      <c r="BS132" s="7" t="s">
        <v>55</v>
      </c>
      <c r="BT132" s="7" t="s">
        <v>6</v>
      </c>
      <c r="BU132" s="7" t="s">
        <v>55</v>
      </c>
      <c r="BV132" s="7" t="s">
        <v>50</v>
      </c>
      <c r="BW132" s="7" t="s">
        <v>55</v>
      </c>
      <c r="BX132" s="7" t="s">
        <v>50</v>
      </c>
      <c r="BY132" s="7" t="s">
        <v>55</v>
      </c>
      <c r="BZ132" s="7" t="s">
        <v>50</v>
      </c>
      <c r="CA132" s="7" t="s">
        <v>55</v>
      </c>
      <c r="CB132" s="7" t="s">
        <v>50</v>
      </c>
      <c r="CC132" s="7" t="s">
        <v>55</v>
      </c>
      <c r="CD132" s="7" t="s">
        <v>50</v>
      </c>
      <c r="CE132" s="7" t="s">
        <v>55</v>
      </c>
      <c r="CF132" s="7" t="s">
        <v>50</v>
      </c>
      <c r="CG132" s="7" t="s">
        <v>55</v>
      </c>
      <c r="CH132" s="7" t="s">
        <v>50</v>
      </c>
      <c r="CI132" s="7" t="s">
        <v>55</v>
      </c>
      <c r="CJ132" s="7" t="s">
        <v>6</v>
      </c>
      <c r="CK132" s="7" t="s">
        <v>55</v>
      </c>
      <c r="CL132" s="7" t="s">
        <v>6</v>
      </c>
      <c r="CM132" s="7" t="s">
        <v>55</v>
      </c>
      <c r="CN132" s="7" t="s">
        <v>6</v>
      </c>
      <c r="CO132" s="7" t="s">
        <v>55</v>
      </c>
      <c r="CP132" s="7" t="s">
        <v>6</v>
      </c>
      <c r="CQ132" s="7" t="s">
        <v>55</v>
      </c>
      <c r="CR132" s="7" t="s">
        <v>6</v>
      </c>
      <c r="CS132" s="7" t="s">
        <v>55</v>
      </c>
      <c r="CT132" s="7" t="s">
        <v>6</v>
      </c>
      <c r="CU132" s="7" t="s">
        <v>55</v>
      </c>
      <c r="CV132" s="7" t="s">
        <v>6</v>
      </c>
    </row>
    <row r="133" spans="1:100" ht="15" x14ac:dyDescent="0.2">
      <c r="A133" s="8" t="s">
        <v>62</v>
      </c>
      <c r="B133" s="8" t="s">
        <v>7</v>
      </c>
      <c r="C133" s="9" t="s">
        <v>55</v>
      </c>
      <c r="D133" s="9" t="s">
        <v>6</v>
      </c>
      <c r="E133" s="9" t="s">
        <v>55</v>
      </c>
      <c r="F133" s="9" t="s">
        <v>6</v>
      </c>
      <c r="G133" s="9" t="s">
        <v>55</v>
      </c>
      <c r="H133" s="9" t="s">
        <v>6</v>
      </c>
      <c r="I133" s="9" t="s">
        <v>55</v>
      </c>
      <c r="J133" s="9" t="s">
        <v>6</v>
      </c>
      <c r="K133" s="9" t="s">
        <v>55</v>
      </c>
      <c r="L133" s="9" t="s">
        <v>6</v>
      </c>
      <c r="M133" s="9" t="s">
        <v>55</v>
      </c>
      <c r="N133" s="9" t="s">
        <v>6</v>
      </c>
      <c r="O133" s="9" t="s">
        <v>55</v>
      </c>
      <c r="P133" s="9" t="s">
        <v>6</v>
      </c>
      <c r="Q133" s="9" t="s">
        <v>55</v>
      </c>
      <c r="R133" s="9" t="s">
        <v>6</v>
      </c>
      <c r="S133" s="9" t="s">
        <v>55</v>
      </c>
      <c r="T133" s="9" t="s">
        <v>6</v>
      </c>
      <c r="U133" s="9" t="s">
        <v>55</v>
      </c>
      <c r="V133" s="9" t="s">
        <v>6</v>
      </c>
      <c r="W133" s="9" t="s">
        <v>55</v>
      </c>
      <c r="X133" s="9" t="s">
        <v>6</v>
      </c>
      <c r="Y133" s="9" t="s">
        <v>55</v>
      </c>
      <c r="Z133" s="9" t="s">
        <v>6</v>
      </c>
      <c r="AA133" s="9" t="s">
        <v>55</v>
      </c>
      <c r="AB133" s="9" t="s">
        <v>6</v>
      </c>
      <c r="AC133" s="9" t="s">
        <v>55</v>
      </c>
      <c r="AD133" s="9" t="s">
        <v>6</v>
      </c>
      <c r="AE133" s="9" t="s">
        <v>55</v>
      </c>
      <c r="AF133" s="9" t="s">
        <v>6</v>
      </c>
      <c r="AG133" s="9" t="s">
        <v>55</v>
      </c>
      <c r="AH133" s="9" t="s">
        <v>6</v>
      </c>
      <c r="AI133" s="9" t="s">
        <v>55</v>
      </c>
      <c r="AJ133" s="9" t="s">
        <v>6</v>
      </c>
      <c r="AK133" s="9" t="s">
        <v>55</v>
      </c>
      <c r="AL133" s="9" t="s">
        <v>6</v>
      </c>
      <c r="AM133" s="9" t="s">
        <v>55</v>
      </c>
      <c r="AN133" s="9" t="s">
        <v>6</v>
      </c>
      <c r="AO133" s="9" t="s">
        <v>55</v>
      </c>
      <c r="AP133" s="9" t="s">
        <v>6</v>
      </c>
      <c r="AQ133" s="9" t="s">
        <v>55</v>
      </c>
      <c r="AR133" s="9" t="s">
        <v>6</v>
      </c>
      <c r="AS133" s="9" t="s">
        <v>55</v>
      </c>
      <c r="AT133" s="9" t="s">
        <v>6</v>
      </c>
      <c r="AU133" s="9" t="s">
        <v>55</v>
      </c>
      <c r="AV133" s="9" t="s">
        <v>6</v>
      </c>
      <c r="AW133" s="9" t="s">
        <v>55</v>
      </c>
      <c r="AX133" s="9" t="s">
        <v>6</v>
      </c>
      <c r="AY133" s="9" t="s">
        <v>55</v>
      </c>
      <c r="AZ133" s="9" t="s">
        <v>6</v>
      </c>
      <c r="BA133" s="9" t="s">
        <v>55</v>
      </c>
      <c r="BB133" s="9" t="s">
        <v>6</v>
      </c>
      <c r="BC133" s="9" t="s">
        <v>55</v>
      </c>
      <c r="BD133" s="9" t="s">
        <v>6</v>
      </c>
      <c r="BE133" s="9" t="s">
        <v>55</v>
      </c>
      <c r="BF133" s="9" t="s">
        <v>6</v>
      </c>
      <c r="BG133" s="9" t="s">
        <v>55</v>
      </c>
      <c r="BH133" s="9" t="s">
        <v>6</v>
      </c>
      <c r="BI133" s="9" t="s">
        <v>55</v>
      </c>
      <c r="BJ133" s="9" t="s">
        <v>6</v>
      </c>
      <c r="BK133" s="9" t="s">
        <v>55</v>
      </c>
      <c r="BL133" s="9" t="s">
        <v>6</v>
      </c>
      <c r="BM133" s="9" t="s">
        <v>55</v>
      </c>
      <c r="BN133" s="9" t="s">
        <v>6</v>
      </c>
      <c r="BO133" s="9" t="s">
        <v>55</v>
      </c>
      <c r="BP133" s="9" t="s">
        <v>6</v>
      </c>
      <c r="BQ133" s="9" t="s">
        <v>55</v>
      </c>
      <c r="BR133" s="9" t="s">
        <v>6</v>
      </c>
      <c r="BS133" s="9" t="s">
        <v>55</v>
      </c>
      <c r="BT133" s="9" t="s">
        <v>6</v>
      </c>
      <c r="BU133" s="9" t="s">
        <v>55</v>
      </c>
      <c r="BV133" s="9" t="s">
        <v>50</v>
      </c>
      <c r="BW133" s="9" t="s">
        <v>55</v>
      </c>
      <c r="BX133" s="9" t="s">
        <v>50</v>
      </c>
      <c r="BY133" s="9" t="s">
        <v>55</v>
      </c>
      <c r="BZ133" s="9" t="s">
        <v>50</v>
      </c>
      <c r="CA133" s="9" t="s">
        <v>55</v>
      </c>
      <c r="CB133" s="9" t="s">
        <v>50</v>
      </c>
      <c r="CC133" s="9" t="s">
        <v>55</v>
      </c>
      <c r="CD133" s="9" t="s">
        <v>50</v>
      </c>
      <c r="CE133" s="9" t="s">
        <v>55</v>
      </c>
      <c r="CF133" s="9" t="s">
        <v>50</v>
      </c>
      <c r="CG133" s="9" t="s">
        <v>55</v>
      </c>
      <c r="CH133" s="9" t="s">
        <v>50</v>
      </c>
      <c r="CI133" s="9" t="s">
        <v>55</v>
      </c>
      <c r="CJ133" s="9" t="s">
        <v>6</v>
      </c>
      <c r="CK133" s="9" t="s">
        <v>55</v>
      </c>
      <c r="CL133" s="9" t="s">
        <v>6</v>
      </c>
      <c r="CM133" s="9" t="s">
        <v>55</v>
      </c>
      <c r="CN133" s="9" t="s">
        <v>6</v>
      </c>
      <c r="CO133" s="9" t="s">
        <v>55</v>
      </c>
      <c r="CP133" s="9" t="s">
        <v>6</v>
      </c>
      <c r="CQ133" s="9" t="s">
        <v>55</v>
      </c>
      <c r="CR133" s="9" t="s">
        <v>6</v>
      </c>
      <c r="CS133" s="9" t="s">
        <v>55</v>
      </c>
      <c r="CT133" s="9" t="s">
        <v>6</v>
      </c>
      <c r="CU133" s="9" t="s">
        <v>55</v>
      </c>
      <c r="CV133" s="9" t="s">
        <v>6</v>
      </c>
    </row>
    <row r="134" spans="1:100" ht="15" x14ac:dyDescent="0.2">
      <c r="A134" s="8" t="s">
        <v>61</v>
      </c>
      <c r="B134" s="8" t="s">
        <v>10</v>
      </c>
      <c r="C134" s="7" t="s">
        <v>55</v>
      </c>
      <c r="D134" s="7" t="s">
        <v>6</v>
      </c>
      <c r="E134" s="7" t="s">
        <v>55</v>
      </c>
      <c r="F134" s="7" t="s">
        <v>6</v>
      </c>
      <c r="G134" s="7" t="s">
        <v>55</v>
      </c>
      <c r="H134" s="7" t="s">
        <v>6</v>
      </c>
      <c r="I134" s="7" t="s">
        <v>55</v>
      </c>
      <c r="J134" s="7" t="s">
        <v>6</v>
      </c>
      <c r="K134" s="7" t="s">
        <v>55</v>
      </c>
      <c r="L134" s="7" t="s">
        <v>6</v>
      </c>
      <c r="M134" s="7" t="s">
        <v>55</v>
      </c>
      <c r="N134" s="7" t="s">
        <v>6</v>
      </c>
      <c r="O134" s="7" t="s">
        <v>55</v>
      </c>
      <c r="P134" s="7" t="s">
        <v>6</v>
      </c>
      <c r="Q134" s="7" t="s">
        <v>55</v>
      </c>
      <c r="R134" s="7" t="s">
        <v>6</v>
      </c>
      <c r="S134" s="7" t="s">
        <v>55</v>
      </c>
      <c r="T134" s="7" t="s">
        <v>6</v>
      </c>
      <c r="U134" s="7" t="s">
        <v>55</v>
      </c>
      <c r="V134" s="7" t="s">
        <v>6</v>
      </c>
      <c r="W134" s="7" t="s">
        <v>55</v>
      </c>
      <c r="X134" s="7" t="s">
        <v>6</v>
      </c>
      <c r="Y134" s="7" t="s">
        <v>55</v>
      </c>
      <c r="Z134" s="7" t="s">
        <v>6</v>
      </c>
      <c r="AA134" s="7" t="s">
        <v>55</v>
      </c>
      <c r="AB134" s="7" t="s">
        <v>6</v>
      </c>
      <c r="AC134" s="7" t="s">
        <v>55</v>
      </c>
      <c r="AD134" s="7" t="s">
        <v>6</v>
      </c>
      <c r="AE134" s="7" t="s">
        <v>55</v>
      </c>
      <c r="AF134" s="7" t="s">
        <v>6</v>
      </c>
      <c r="AG134" s="7" t="s">
        <v>55</v>
      </c>
      <c r="AH134" s="7" t="s">
        <v>6</v>
      </c>
      <c r="AI134" s="7" t="s">
        <v>55</v>
      </c>
      <c r="AJ134" s="7" t="s">
        <v>6</v>
      </c>
      <c r="AK134" s="7" t="s">
        <v>55</v>
      </c>
      <c r="AL134" s="7" t="s">
        <v>6</v>
      </c>
      <c r="AM134" s="7" t="s">
        <v>55</v>
      </c>
      <c r="AN134" s="7" t="s">
        <v>6</v>
      </c>
      <c r="AO134" s="7" t="s">
        <v>55</v>
      </c>
      <c r="AP134" s="7" t="s">
        <v>6</v>
      </c>
      <c r="AQ134" s="7" t="s">
        <v>55</v>
      </c>
      <c r="AR134" s="7" t="s">
        <v>6</v>
      </c>
      <c r="AS134" s="7" t="s">
        <v>55</v>
      </c>
      <c r="AT134" s="7" t="s">
        <v>6</v>
      </c>
      <c r="AU134" s="7" t="s">
        <v>55</v>
      </c>
      <c r="AV134" s="7" t="s">
        <v>6</v>
      </c>
      <c r="AW134" s="7" t="s">
        <v>55</v>
      </c>
      <c r="AX134" s="7" t="s">
        <v>6</v>
      </c>
      <c r="AY134" s="7" t="s">
        <v>55</v>
      </c>
      <c r="AZ134" s="7" t="s">
        <v>6</v>
      </c>
      <c r="BA134" s="12">
        <v>3451.6</v>
      </c>
      <c r="BB134" s="7" t="s">
        <v>6</v>
      </c>
      <c r="BC134" s="12">
        <v>3509.6</v>
      </c>
      <c r="BD134" s="7" t="s">
        <v>6</v>
      </c>
      <c r="BE134" s="12">
        <v>3496.4</v>
      </c>
      <c r="BF134" s="7" t="s">
        <v>6</v>
      </c>
      <c r="BG134" s="12">
        <v>3789.9</v>
      </c>
      <c r="BH134" s="7" t="s">
        <v>6</v>
      </c>
      <c r="BI134" s="12">
        <v>3972.9</v>
      </c>
      <c r="BJ134" s="7" t="s">
        <v>6</v>
      </c>
      <c r="BK134" s="12">
        <v>4320.7</v>
      </c>
      <c r="BL134" s="7" t="s">
        <v>6</v>
      </c>
      <c r="BM134" s="12">
        <v>4757.3999999999996</v>
      </c>
      <c r="BN134" s="7" t="s">
        <v>6</v>
      </c>
      <c r="BO134" s="12">
        <v>5252.6</v>
      </c>
      <c r="BP134" s="7" t="s">
        <v>6</v>
      </c>
      <c r="BQ134" s="12">
        <v>5829.6</v>
      </c>
      <c r="BR134" s="7" t="s">
        <v>6</v>
      </c>
      <c r="BS134" s="12">
        <v>5848.5</v>
      </c>
      <c r="BT134" s="7" t="s">
        <v>6</v>
      </c>
      <c r="BU134" s="12">
        <v>6131.4</v>
      </c>
      <c r="BV134" s="7" t="s">
        <v>6</v>
      </c>
      <c r="BW134" s="12">
        <v>6490.8</v>
      </c>
      <c r="BX134" s="7" t="s">
        <v>6</v>
      </c>
      <c r="BY134" s="12">
        <v>6560.6</v>
      </c>
      <c r="BZ134" s="7" t="s">
        <v>6</v>
      </c>
      <c r="CA134" s="12">
        <v>7091.1</v>
      </c>
      <c r="CB134" s="7" t="s">
        <v>6</v>
      </c>
      <c r="CC134" s="12">
        <v>7434.2</v>
      </c>
      <c r="CD134" s="7" t="s">
        <v>6</v>
      </c>
      <c r="CE134" s="12">
        <v>7927.3</v>
      </c>
      <c r="CF134" s="7" t="s">
        <v>6</v>
      </c>
      <c r="CG134" s="12">
        <v>8370.7999999999993</v>
      </c>
      <c r="CH134" s="7" t="s">
        <v>6</v>
      </c>
      <c r="CI134" s="12">
        <v>8700.4</v>
      </c>
      <c r="CJ134" s="7" t="s">
        <v>6</v>
      </c>
      <c r="CK134" s="12">
        <v>9330.2999999999993</v>
      </c>
      <c r="CL134" s="7" t="s">
        <v>6</v>
      </c>
      <c r="CM134" s="12">
        <v>9778.9</v>
      </c>
      <c r="CN134" s="7" t="s">
        <v>6</v>
      </c>
      <c r="CO134" s="12">
        <v>9535.1</v>
      </c>
      <c r="CP134" s="7" t="s">
        <v>6</v>
      </c>
      <c r="CQ134" s="12">
        <v>10224.1</v>
      </c>
      <c r="CR134" s="7" t="s">
        <v>6</v>
      </c>
      <c r="CS134" s="7" t="s">
        <v>55</v>
      </c>
      <c r="CT134" s="7" t="s">
        <v>6</v>
      </c>
      <c r="CU134" s="7" t="s">
        <v>55</v>
      </c>
      <c r="CV134" s="7" t="s">
        <v>6</v>
      </c>
    </row>
    <row r="135" spans="1:100" ht="15" x14ac:dyDescent="0.2">
      <c r="A135" s="8" t="s">
        <v>61</v>
      </c>
      <c r="B135" s="8" t="s">
        <v>9</v>
      </c>
      <c r="C135" s="9" t="s">
        <v>55</v>
      </c>
      <c r="D135" s="9" t="s">
        <v>6</v>
      </c>
      <c r="E135" s="9" t="s">
        <v>55</v>
      </c>
      <c r="F135" s="9" t="s">
        <v>6</v>
      </c>
      <c r="G135" s="9" t="s">
        <v>55</v>
      </c>
      <c r="H135" s="9" t="s">
        <v>6</v>
      </c>
      <c r="I135" s="9" t="s">
        <v>55</v>
      </c>
      <c r="J135" s="9" t="s">
        <v>6</v>
      </c>
      <c r="K135" s="9" t="s">
        <v>55</v>
      </c>
      <c r="L135" s="9" t="s">
        <v>6</v>
      </c>
      <c r="M135" s="9" t="s">
        <v>55</v>
      </c>
      <c r="N135" s="9" t="s">
        <v>6</v>
      </c>
      <c r="O135" s="9" t="s">
        <v>55</v>
      </c>
      <c r="P135" s="9" t="s">
        <v>6</v>
      </c>
      <c r="Q135" s="9" t="s">
        <v>55</v>
      </c>
      <c r="R135" s="9" t="s">
        <v>6</v>
      </c>
      <c r="S135" s="9" t="s">
        <v>55</v>
      </c>
      <c r="T135" s="9" t="s">
        <v>6</v>
      </c>
      <c r="U135" s="9" t="s">
        <v>55</v>
      </c>
      <c r="V135" s="9" t="s">
        <v>6</v>
      </c>
      <c r="W135" s="9" t="s">
        <v>55</v>
      </c>
      <c r="X135" s="9" t="s">
        <v>6</v>
      </c>
      <c r="Y135" s="9" t="s">
        <v>55</v>
      </c>
      <c r="Z135" s="9" t="s">
        <v>6</v>
      </c>
      <c r="AA135" s="9" t="s">
        <v>55</v>
      </c>
      <c r="AB135" s="9" t="s">
        <v>6</v>
      </c>
      <c r="AC135" s="9" t="s">
        <v>55</v>
      </c>
      <c r="AD135" s="9" t="s">
        <v>6</v>
      </c>
      <c r="AE135" s="9" t="s">
        <v>55</v>
      </c>
      <c r="AF135" s="9" t="s">
        <v>6</v>
      </c>
      <c r="AG135" s="9" t="s">
        <v>55</v>
      </c>
      <c r="AH135" s="9" t="s">
        <v>6</v>
      </c>
      <c r="AI135" s="9" t="s">
        <v>55</v>
      </c>
      <c r="AJ135" s="9" t="s">
        <v>6</v>
      </c>
      <c r="AK135" s="9" t="s">
        <v>55</v>
      </c>
      <c r="AL135" s="9" t="s">
        <v>6</v>
      </c>
      <c r="AM135" s="9" t="s">
        <v>55</v>
      </c>
      <c r="AN135" s="9" t="s">
        <v>6</v>
      </c>
      <c r="AO135" s="9" t="s">
        <v>55</v>
      </c>
      <c r="AP135" s="9" t="s">
        <v>6</v>
      </c>
      <c r="AQ135" s="9" t="s">
        <v>55</v>
      </c>
      <c r="AR135" s="9" t="s">
        <v>6</v>
      </c>
      <c r="AS135" s="9" t="s">
        <v>55</v>
      </c>
      <c r="AT135" s="9" t="s">
        <v>6</v>
      </c>
      <c r="AU135" s="9" t="s">
        <v>55</v>
      </c>
      <c r="AV135" s="9" t="s">
        <v>6</v>
      </c>
      <c r="AW135" s="9" t="s">
        <v>55</v>
      </c>
      <c r="AX135" s="9" t="s">
        <v>6</v>
      </c>
      <c r="AY135" s="9" t="s">
        <v>55</v>
      </c>
      <c r="AZ135" s="9" t="s">
        <v>6</v>
      </c>
      <c r="BA135" s="11">
        <v>398</v>
      </c>
      <c r="BB135" s="9" t="s">
        <v>6</v>
      </c>
      <c r="BC135" s="10">
        <v>396.1</v>
      </c>
      <c r="BD135" s="9" t="s">
        <v>6</v>
      </c>
      <c r="BE135" s="10">
        <v>425.2</v>
      </c>
      <c r="BF135" s="9" t="s">
        <v>6</v>
      </c>
      <c r="BG135" s="11">
        <v>497</v>
      </c>
      <c r="BH135" s="9" t="s">
        <v>6</v>
      </c>
      <c r="BI135" s="10">
        <v>520.4</v>
      </c>
      <c r="BJ135" s="9" t="s">
        <v>6</v>
      </c>
      <c r="BK135" s="10">
        <v>480.1</v>
      </c>
      <c r="BL135" s="9" t="s">
        <v>6</v>
      </c>
      <c r="BM135" s="10">
        <v>473.3</v>
      </c>
      <c r="BN135" s="9" t="s">
        <v>6</v>
      </c>
      <c r="BO135" s="10">
        <v>524.4</v>
      </c>
      <c r="BP135" s="9" t="s">
        <v>6</v>
      </c>
      <c r="BQ135" s="10">
        <v>743.7</v>
      </c>
      <c r="BR135" s="9" t="s">
        <v>6</v>
      </c>
      <c r="BS135" s="10">
        <v>668.7</v>
      </c>
      <c r="BT135" s="9" t="s">
        <v>6</v>
      </c>
      <c r="BU135" s="10">
        <v>691.8</v>
      </c>
      <c r="BV135" s="9" t="s">
        <v>6</v>
      </c>
      <c r="BW135" s="10">
        <v>678.7</v>
      </c>
      <c r="BX135" s="9" t="s">
        <v>6</v>
      </c>
      <c r="BY135" s="10">
        <v>662.7</v>
      </c>
      <c r="BZ135" s="9" t="s">
        <v>6</v>
      </c>
      <c r="CA135" s="10">
        <v>785.8</v>
      </c>
      <c r="CB135" s="9" t="s">
        <v>6</v>
      </c>
      <c r="CC135" s="10">
        <v>822.1</v>
      </c>
      <c r="CD135" s="9" t="s">
        <v>6</v>
      </c>
      <c r="CE135" s="10">
        <v>840.4</v>
      </c>
      <c r="CF135" s="9" t="s">
        <v>6</v>
      </c>
      <c r="CG135" s="10">
        <v>845.9</v>
      </c>
      <c r="CH135" s="9" t="s">
        <v>6</v>
      </c>
      <c r="CI135" s="10">
        <v>751.1</v>
      </c>
      <c r="CJ135" s="9" t="s">
        <v>6</v>
      </c>
      <c r="CK135" s="10">
        <v>872.7</v>
      </c>
      <c r="CL135" s="9" t="s">
        <v>6</v>
      </c>
      <c r="CM135" s="10">
        <v>877.2</v>
      </c>
      <c r="CN135" s="9" t="s">
        <v>6</v>
      </c>
      <c r="CO135" s="10">
        <v>897.3</v>
      </c>
      <c r="CP135" s="9" t="s">
        <v>6</v>
      </c>
      <c r="CQ135" s="10">
        <v>812.4</v>
      </c>
      <c r="CR135" s="9" t="s">
        <v>6</v>
      </c>
      <c r="CS135" s="9" t="s">
        <v>55</v>
      </c>
      <c r="CT135" s="9" t="s">
        <v>6</v>
      </c>
      <c r="CU135" s="9" t="s">
        <v>55</v>
      </c>
      <c r="CV135" s="9" t="s">
        <v>6</v>
      </c>
    </row>
    <row r="136" spans="1:100" ht="15" x14ac:dyDescent="0.2">
      <c r="A136" s="8" t="s">
        <v>61</v>
      </c>
      <c r="B136" s="8" t="s">
        <v>7</v>
      </c>
      <c r="C136" s="7" t="s">
        <v>55</v>
      </c>
      <c r="D136" s="7" t="s">
        <v>6</v>
      </c>
      <c r="E136" s="7" t="s">
        <v>55</v>
      </c>
      <c r="F136" s="7" t="s">
        <v>6</v>
      </c>
      <c r="G136" s="7" t="s">
        <v>55</v>
      </c>
      <c r="H136" s="7" t="s">
        <v>6</v>
      </c>
      <c r="I136" s="7" t="s">
        <v>55</v>
      </c>
      <c r="J136" s="7" t="s">
        <v>6</v>
      </c>
      <c r="K136" s="7" t="s">
        <v>55</v>
      </c>
      <c r="L136" s="7" t="s">
        <v>6</v>
      </c>
      <c r="M136" s="7" t="s">
        <v>55</v>
      </c>
      <c r="N136" s="7" t="s">
        <v>6</v>
      </c>
      <c r="O136" s="7" t="s">
        <v>55</v>
      </c>
      <c r="P136" s="7" t="s">
        <v>6</v>
      </c>
      <c r="Q136" s="7" t="s">
        <v>55</v>
      </c>
      <c r="R136" s="7" t="s">
        <v>6</v>
      </c>
      <c r="S136" s="7" t="s">
        <v>55</v>
      </c>
      <c r="T136" s="7" t="s">
        <v>6</v>
      </c>
      <c r="U136" s="7" t="s">
        <v>55</v>
      </c>
      <c r="V136" s="7" t="s">
        <v>6</v>
      </c>
      <c r="W136" s="7" t="s">
        <v>55</v>
      </c>
      <c r="X136" s="7" t="s">
        <v>6</v>
      </c>
      <c r="Y136" s="7" t="s">
        <v>55</v>
      </c>
      <c r="Z136" s="7" t="s">
        <v>6</v>
      </c>
      <c r="AA136" s="7" t="s">
        <v>55</v>
      </c>
      <c r="AB136" s="7" t="s">
        <v>6</v>
      </c>
      <c r="AC136" s="7" t="s">
        <v>55</v>
      </c>
      <c r="AD136" s="7" t="s">
        <v>6</v>
      </c>
      <c r="AE136" s="7" t="s">
        <v>55</v>
      </c>
      <c r="AF136" s="7" t="s">
        <v>6</v>
      </c>
      <c r="AG136" s="7" t="s">
        <v>55</v>
      </c>
      <c r="AH136" s="7" t="s">
        <v>6</v>
      </c>
      <c r="AI136" s="7" t="s">
        <v>55</v>
      </c>
      <c r="AJ136" s="7" t="s">
        <v>6</v>
      </c>
      <c r="AK136" s="7" t="s">
        <v>55</v>
      </c>
      <c r="AL136" s="7" t="s">
        <v>6</v>
      </c>
      <c r="AM136" s="7" t="s">
        <v>55</v>
      </c>
      <c r="AN136" s="7" t="s">
        <v>6</v>
      </c>
      <c r="AO136" s="7" t="s">
        <v>55</v>
      </c>
      <c r="AP136" s="7" t="s">
        <v>6</v>
      </c>
      <c r="AQ136" s="7" t="s">
        <v>55</v>
      </c>
      <c r="AR136" s="7" t="s">
        <v>6</v>
      </c>
      <c r="AS136" s="7" t="s">
        <v>55</v>
      </c>
      <c r="AT136" s="7" t="s">
        <v>6</v>
      </c>
      <c r="AU136" s="7" t="s">
        <v>55</v>
      </c>
      <c r="AV136" s="7" t="s">
        <v>6</v>
      </c>
      <c r="AW136" s="7" t="s">
        <v>55</v>
      </c>
      <c r="AX136" s="7" t="s">
        <v>6</v>
      </c>
      <c r="AY136" s="7" t="s">
        <v>55</v>
      </c>
      <c r="AZ136" s="7" t="s">
        <v>6</v>
      </c>
      <c r="BA136" s="12">
        <v>14.9</v>
      </c>
      <c r="BB136" s="7" t="s">
        <v>6</v>
      </c>
      <c r="BC136" s="12">
        <v>7.3</v>
      </c>
      <c r="BD136" s="7" t="s">
        <v>6</v>
      </c>
      <c r="BE136" s="12">
        <v>5.6</v>
      </c>
      <c r="BF136" s="7" t="s">
        <v>6</v>
      </c>
      <c r="BG136" s="12">
        <v>8.6999999999999993</v>
      </c>
      <c r="BH136" s="7" t="s">
        <v>6</v>
      </c>
      <c r="BI136" s="12">
        <v>8.4</v>
      </c>
      <c r="BJ136" s="7" t="s">
        <v>6</v>
      </c>
      <c r="BK136" s="12">
        <v>9.4</v>
      </c>
      <c r="BL136" s="7" t="s">
        <v>6</v>
      </c>
      <c r="BM136" s="13">
        <v>18</v>
      </c>
      <c r="BN136" s="7" t="s">
        <v>6</v>
      </c>
      <c r="BO136" s="13">
        <v>19</v>
      </c>
      <c r="BP136" s="7" t="s">
        <v>6</v>
      </c>
      <c r="BQ136" s="12">
        <v>30.2</v>
      </c>
      <c r="BR136" s="7" t="s">
        <v>6</v>
      </c>
      <c r="BS136" s="12">
        <v>31.7</v>
      </c>
      <c r="BT136" s="7" t="s">
        <v>6</v>
      </c>
      <c r="BU136" s="12">
        <v>25.7</v>
      </c>
      <c r="BV136" s="7" t="s">
        <v>6</v>
      </c>
      <c r="BW136" s="12">
        <v>24.5</v>
      </c>
      <c r="BX136" s="7" t="s">
        <v>6</v>
      </c>
      <c r="BY136" s="13">
        <v>26</v>
      </c>
      <c r="BZ136" s="7" t="s">
        <v>6</v>
      </c>
      <c r="CA136" s="12">
        <v>29.4</v>
      </c>
      <c r="CB136" s="7" t="s">
        <v>6</v>
      </c>
      <c r="CC136" s="12">
        <v>45.7</v>
      </c>
      <c r="CD136" s="7" t="s">
        <v>6</v>
      </c>
      <c r="CE136" s="12">
        <v>39.299999999999997</v>
      </c>
      <c r="CF136" s="7" t="s">
        <v>6</v>
      </c>
      <c r="CG136" s="12">
        <v>37.799999999999997</v>
      </c>
      <c r="CH136" s="7" t="s">
        <v>6</v>
      </c>
      <c r="CI136" s="12">
        <v>36.799999999999997</v>
      </c>
      <c r="CJ136" s="7" t="s">
        <v>6</v>
      </c>
      <c r="CK136" s="13">
        <v>35</v>
      </c>
      <c r="CL136" s="7" t="s">
        <v>6</v>
      </c>
      <c r="CM136" s="12">
        <v>34.799999999999997</v>
      </c>
      <c r="CN136" s="7" t="s">
        <v>6</v>
      </c>
      <c r="CO136" s="12">
        <v>30.9</v>
      </c>
      <c r="CP136" s="7" t="s">
        <v>6</v>
      </c>
      <c r="CQ136" s="13">
        <v>32</v>
      </c>
      <c r="CR136" s="7" t="s">
        <v>6</v>
      </c>
      <c r="CS136" s="7" t="s">
        <v>55</v>
      </c>
      <c r="CT136" s="7" t="s">
        <v>6</v>
      </c>
      <c r="CU136" s="7" t="s">
        <v>55</v>
      </c>
      <c r="CV136" s="7" t="s">
        <v>6</v>
      </c>
    </row>
    <row r="137" spans="1:100" ht="15" x14ac:dyDescent="0.2">
      <c r="A137" s="8" t="s">
        <v>60</v>
      </c>
      <c r="B137" s="8" t="s">
        <v>10</v>
      </c>
      <c r="C137" s="9" t="s">
        <v>55</v>
      </c>
      <c r="D137" s="9" t="s">
        <v>6</v>
      </c>
      <c r="E137" s="9" t="s">
        <v>55</v>
      </c>
      <c r="F137" s="9" t="s">
        <v>6</v>
      </c>
      <c r="G137" s="9" t="s">
        <v>55</v>
      </c>
      <c r="H137" s="9" t="s">
        <v>6</v>
      </c>
      <c r="I137" s="9" t="s">
        <v>55</v>
      </c>
      <c r="J137" s="9" t="s">
        <v>6</v>
      </c>
      <c r="K137" s="9" t="s">
        <v>55</v>
      </c>
      <c r="L137" s="9" t="s">
        <v>6</v>
      </c>
      <c r="M137" s="9" t="s">
        <v>55</v>
      </c>
      <c r="N137" s="9" t="s">
        <v>6</v>
      </c>
      <c r="O137" s="9" t="s">
        <v>55</v>
      </c>
      <c r="P137" s="9" t="s">
        <v>6</v>
      </c>
      <c r="Q137" s="9" t="s">
        <v>55</v>
      </c>
      <c r="R137" s="9" t="s">
        <v>6</v>
      </c>
      <c r="S137" s="9" t="s">
        <v>55</v>
      </c>
      <c r="T137" s="9" t="s">
        <v>6</v>
      </c>
      <c r="U137" s="9" t="s">
        <v>55</v>
      </c>
      <c r="V137" s="9" t="s">
        <v>6</v>
      </c>
      <c r="W137" s="9" t="s">
        <v>55</v>
      </c>
      <c r="X137" s="9" t="s">
        <v>6</v>
      </c>
      <c r="Y137" s="9" t="s">
        <v>55</v>
      </c>
      <c r="Z137" s="9" t="s">
        <v>6</v>
      </c>
      <c r="AA137" s="9" t="s">
        <v>55</v>
      </c>
      <c r="AB137" s="9" t="s">
        <v>6</v>
      </c>
      <c r="AC137" s="9" t="s">
        <v>55</v>
      </c>
      <c r="AD137" s="9" t="s">
        <v>6</v>
      </c>
      <c r="AE137" s="9" t="s">
        <v>55</v>
      </c>
      <c r="AF137" s="9" t="s">
        <v>6</v>
      </c>
      <c r="AG137" s="9" t="s">
        <v>55</v>
      </c>
      <c r="AH137" s="9" t="s">
        <v>6</v>
      </c>
      <c r="AI137" s="9" t="s">
        <v>55</v>
      </c>
      <c r="AJ137" s="9" t="s">
        <v>6</v>
      </c>
      <c r="AK137" s="9" t="s">
        <v>55</v>
      </c>
      <c r="AL137" s="9" t="s">
        <v>6</v>
      </c>
      <c r="AM137" s="9" t="s">
        <v>55</v>
      </c>
      <c r="AN137" s="9" t="s">
        <v>6</v>
      </c>
      <c r="AO137" s="9" t="s">
        <v>55</v>
      </c>
      <c r="AP137" s="9" t="s">
        <v>6</v>
      </c>
      <c r="AQ137" s="11">
        <v>2070</v>
      </c>
      <c r="AR137" s="9" t="s">
        <v>6</v>
      </c>
      <c r="AS137" s="10">
        <v>2358.1999999999998</v>
      </c>
      <c r="AT137" s="9" t="s">
        <v>6</v>
      </c>
      <c r="AU137" s="10">
        <v>1809.5</v>
      </c>
      <c r="AV137" s="9" t="s">
        <v>6</v>
      </c>
      <c r="AW137" s="10">
        <v>2010.9</v>
      </c>
      <c r="AX137" s="9" t="s">
        <v>6</v>
      </c>
      <c r="AY137" s="10">
        <v>2695.2</v>
      </c>
      <c r="AZ137" s="9" t="s">
        <v>6</v>
      </c>
      <c r="BA137" s="10">
        <v>3334.8</v>
      </c>
      <c r="BB137" s="9" t="s">
        <v>6</v>
      </c>
      <c r="BC137" s="10">
        <v>3920.7</v>
      </c>
      <c r="BD137" s="9" t="s">
        <v>6</v>
      </c>
      <c r="BE137" s="10">
        <v>4100.8</v>
      </c>
      <c r="BF137" s="9" t="s">
        <v>6</v>
      </c>
      <c r="BG137" s="10">
        <v>4334.5</v>
      </c>
      <c r="BH137" s="9" t="s">
        <v>6</v>
      </c>
      <c r="BI137" s="11">
        <v>5072</v>
      </c>
      <c r="BJ137" s="9" t="s">
        <v>6</v>
      </c>
      <c r="BK137" s="10">
        <v>5664.7</v>
      </c>
      <c r="BL137" s="9" t="s">
        <v>6</v>
      </c>
      <c r="BM137" s="10">
        <v>6136.4</v>
      </c>
      <c r="BN137" s="9" t="s">
        <v>6</v>
      </c>
      <c r="BO137" s="11">
        <v>6805</v>
      </c>
      <c r="BP137" s="9" t="s">
        <v>6</v>
      </c>
      <c r="BQ137" s="10">
        <v>7629.6</v>
      </c>
      <c r="BR137" s="9" t="s">
        <v>6</v>
      </c>
      <c r="BS137" s="11">
        <v>7495</v>
      </c>
      <c r="BT137" s="9" t="s">
        <v>6</v>
      </c>
      <c r="BU137" s="10">
        <v>7819.8</v>
      </c>
      <c r="BV137" s="9" t="s">
        <v>6</v>
      </c>
      <c r="BW137" s="10">
        <v>8060.4</v>
      </c>
      <c r="BX137" s="9" t="s">
        <v>6</v>
      </c>
      <c r="BY137" s="10">
        <v>8305.1</v>
      </c>
      <c r="BZ137" s="9" t="s">
        <v>6</v>
      </c>
      <c r="CA137" s="10">
        <v>8396.5</v>
      </c>
      <c r="CB137" s="9" t="s">
        <v>6</v>
      </c>
      <c r="CC137" s="10">
        <v>8700.7000000000007</v>
      </c>
      <c r="CD137" s="9" t="s">
        <v>6</v>
      </c>
      <c r="CE137" s="10">
        <v>9014.7999999999993</v>
      </c>
      <c r="CF137" s="9" t="s">
        <v>6</v>
      </c>
      <c r="CG137" s="10">
        <v>9400.1</v>
      </c>
      <c r="CH137" s="9" t="s">
        <v>6</v>
      </c>
      <c r="CI137" s="10">
        <v>10096.799999999999</v>
      </c>
      <c r="CJ137" s="9" t="s">
        <v>6</v>
      </c>
      <c r="CK137" s="11">
        <v>11220</v>
      </c>
      <c r="CL137" s="9" t="s">
        <v>6</v>
      </c>
      <c r="CM137" s="10">
        <v>12023.4</v>
      </c>
      <c r="CN137" s="9" t="s">
        <v>6</v>
      </c>
      <c r="CO137" s="10">
        <v>11671.6</v>
      </c>
      <c r="CP137" s="9" t="s">
        <v>6</v>
      </c>
      <c r="CQ137" s="10">
        <v>13182.1</v>
      </c>
      <c r="CR137" s="9" t="s">
        <v>46</v>
      </c>
      <c r="CS137" s="9" t="s">
        <v>55</v>
      </c>
      <c r="CT137" s="9" t="s">
        <v>6</v>
      </c>
      <c r="CU137" s="9" t="s">
        <v>55</v>
      </c>
      <c r="CV137" s="9" t="s">
        <v>6</v>
      </c>
    </row>
    <row r="138" spans="1:100" ht="15" x14ac:dyDescent="0.2">
      <c r="A138" s="8" t="s">
        <v>60</v>
      </c>
      <c r="B138" s="8" t="s">
        <v>9</v>
      </c>
      <c r="C138" s="7" t="s">
        <v>55</v>
      </c>
      <c r="D138" s="7" t="s">
        <v>6</v>
      </c>
      <c r="E138" s="7" t="s">
        <v>55</v>
      </c>
      <c r="F138" s="7" t="s">
        <v>6</v>
      </c>
      <c r="G138" s="7" t="s">
        <v>55</v>
      </c>
      <c r="H138" s="7" t="s">
        <v>6</v>
      </c>
      <c r="I138" s="7" t="s">
        <v>55</v>
      </c>
      <c r="J138" s="7" t="s">
        <v>6</v>
      </c>
      <c r="K138" s="7" t="s">
        <v>55</v>
      </c>
      <c r="L138" s="7" t="s">
        <v>6</v>
      </c>
      <c r="M138" s="7" t="s">
        <v>55</v>
      </c>
      <c r="N138" s="7" t="s">
        <v>6</v>
      </c>
      <c r="O138" s="7" t="s">
        <v>55</v>
      </c>
      <c r="P138" s="7" t="s">
        <v>6</v>
      </c>
      <c r="Q138" s="7" t="s">
        <v>55</v>
      </c>
      <c r="R138" s="7" t="s">
        <v>6</v>
      </c>
      <c r="S138" s="7" t="s">
        <v>55</v>
      </c>
      <c r="T138" s="7" t="s">
        <v>6</v>
      </c>
      <c r="U138" s="7" t="s">
        <v>55</v>
      </c>
      <c r="V138" s="7" t="s">
        <v>6</v>
      </c>
      <c r="W138" s="7" t="s">
        <v>55</v>
      </c>
      <c r="X138" s="7" t="s">
        <v>6</v>
      </c>
      <c r="Y138" s="7" t="s">
        <v>55</v>
      </c>
      <c r="Z138" s="7" t="s">
        <v>6</v>
      </c>
      <c r="AA138" s="7" t="s">
        <v>55</v>
      </c>
      <c r="AB138" s="7" t="s">
        <v>6</v>
      </c>
      <c r="AC138" s="7" t="s">
        <v>55</v>
      </c>
      <c r="AD138" s="7" t="s">
        <v>6</v>
      </c>
      <c r="AE138" s="7" t="s">
        <v>55</v>
      </c>
      <c r="AF138" s="7" t="s">
        <v>6</v>
      </c>
      <c r="AG138" s="7" t="s">
        <v>55</v>
      </c>
      <c r="AH138" s="7" t="s">
        <v>6</v>
      </c>
      <c r="AI138" s="7" t="s">
        <v>55</v>
      </c>
      <c r="AJ138" s="7" t="s">
        <v>6</v>
      </c>
      <c r="AK138" s="7" t="s">
        <v>55</v>
      </c>
      <c r="AL138" s="7" t="s">
        <v>6</v>
      </c>
      <c r="AM138" s="7" t="s">
        <v>55</v>
      </c>
      <c r="AN138" s="7" t="s">
        <v>6</v>
      </c>
      <c r="AO138" s="7" t="s">
        <v>55</v>
      </c>
      <c r="AP138" s="7" t="s">
        <v>6</v>
      </c>
      <c r="AQ138" s="7" t="s">
        <v>55</v>
      </c>
      <c r="AR138" s="7" t="s">
        <v>6</v>
      </c>
      <c r="AS138" s="7" t="s">
        <v>55</v>
      </c>
      <c r="AT138" s="7" t="s">
        <v>6</v>
      </c>
      <c r="AU138" s="7" t="s">
        <v>55</v>
      </c>
      <c r="AV138" s="7" t="s">
        <v>6</v>
      </c>
      <c r="AW138" s="7" t="s">
        <v>55</v>
      </c>
      <c r="AX138" s="7" t="s">
        <v>6</v>
      </c>
      <c r="AY138" s="7" t="s">
        <v>55</v>
      </c>
      <c r="AZ138" s="7" t="s">
        <v>6</v>
      </c>
      <c r="BA138" s="7" t="s">
        <v>55</v>
      </c>
      <c r="BB138" s="7" t="s">
        <v>6</v>
      </c>
      <c r="BC138" s="7" t="s">
        <v>55</v>
      </c>
      <c r="BD138" s="7" t="s">
        <v>6</v>
      </c>
      <c r="BE138" s="7" t="s">
        <v>55</v>
      </c>
      <c r="BF138" s="7" t="s">
        <v>6</v>
      </c>
      <c r="BG138" s="7" t="s">
        <v>55</v>
      </c>
      <c r="BH138" s="7" t="s">
        <v>6</v>
      </c>
      <c r="BI138" s="7" t="s">
        <v>55</v>
      </c>
      <c r="BJ138" s="7" t="s">
        <v>6</v>
      </c>
      <c r="BK138" s="7" t="s">
        <v>55</v>
      </c>
      <c r="BL138" s="7" t="s">
        <v>6</v>
      </c>
      <c r="BM138" s="7" t="s">
        <v>55</v>
      </c>
      <c r="BN138" s="7" t="s">
        <v>6</v>
      </c>
      <c r="BO138" s="7" t="s">
        <v>55</v>
      </c>
      <c r="BP138" s="7" t="s">
        <v>6</v>
      </c>
      <c r="BQ138" s="7" t="s">
        <v>55</v>
      </c>
      <c r="BR138" s="7" t="s">
        <v>6</v>
      </c>
      <c r="BS138" s="7" t="s">
        <v>55</v>
      </c>
      <c r="BT138" s="7" t="s">
        <v>6</v>
      </c>
      <c r="BU138" s="7" t="s">
        <v>55</v>
      </c>
      <c r="BV138" s="7" t="s">
        <v>6</v>
      </c>
      <c r="BW138" s="7" t="s">
        <v>55</v>
      </c>
      <c r="BX138" s="7" t="s">
        <v>6</v>
      </c>
      <c r="BY138" s="7" t="s">
        <v>55</v>
      </c>
      <c r="BZ138" s="7" t="s">
        <v>6</v>
      </c>
      <c r="CA138" s="7" t="s">
        <v>55</v>
      </c>
      <c r="CB138" s="7" t="s">
        <v>6</v>
      </c>
      <c r="CC138" s="7" t="s">
        <v>55</v>
      </c>
      <c r="CD138" s="7" t="s">
        <v>6</v>
      </c>
      <c r="CE138" s="7" t="s">
        <v>55</v>
      </c>
      <c r="CF138" s="7" t="s">
        <v>6</v>
      </c>
      <c r="CG138" s="7" t="s">
        <v>55</v>
      </c>
      <c r="CH138" s="7" t="s">
        <v>6</v>
      </c>
      <c r="CI138" s="7" t="s">
        <v>55</v>
      </c>
      <c r="CJ138" s="7" t="s">
        <v>6</v>
      </c>
      <c r="CK138" s="7" t="s">
        <v>55</v>
      </c>
      <c r="CL138" s="7" t="s">
        <v>6</v>
      </c>
      <c r="CM138" s="7" t="s">
        <v>55</v>
      </c>
      <c r="CN138" s="7" t="s">
        <v>6</v>
      </c>
      <c r="CO138" s="7" t="s">
        <v>55</v>
      </c>
      <c r="CP138" s="7" t="s">
        <v>6</v>
      </c>
      <c r="CQ138" s="7" t="s">
        <v>55</v>
      </c>
      <c r="CR138" s="7" t="s">
        <v>6</v>
      </c>
      <c r="CS138" s="7" t="s">
        <v>55</v>
      </c>
      <c r="CT138" s="7" t="s">
        <v>6</v>
      </c>
      <c r="CU138" s="7" t="s">
        <v>55</v>
      </c>
      <c r="CV138" s="7" t="s">
        <v>6</v>
      </c>
    </row>
    <row r="139" spans="1:100" ht="15" x14ac:dyDescent="0.2">
      <c r="A139" s="8" t="s">
        <v>60</v>
      </c>
      <c r="B139" s="8" t="s">
        <v>7</v>
      </c>
      <c r="C139" s="9" t="s">
        <v>55</v>
      </c>
      <c r="D139" s="9" t="s">
        <v>6</v>
      </c>
      <c r="E139" s="9" t="s">
        <v>55</v>
      </c>
      <c r="F139" s="9" t="s">
        <v>6</v>
      </c>
      <c r="G139" s="9" t="s">
        <v>55</v>
      </c>
      <c r="H139" s="9" t="s">
        <v>6</v>
      </c>
      <c r="I139" s="9" t="s">
        <v>55</v>
      </c>
      <c r="J139" s="9" t="s">
        <v>6</v>
      </c>
      <c r="K139" s="9" t="s">
        <v>55</v>
      </c>
      <c r="L139" s="9" t="s">
        <v>6</v>
      </c>
      <c r="M139" s="9" t="s">
        <v>55</v>
      </c>
      <c r="N139" s="9" t="s">
        <v>6</v>
      </c>
      <c r="O139" s="9" t="s">
        <v>55</v>
      </c>
      <c r="P139" s="9" t="s">
        <v>6</v>
      </c>
      <c r="Q139" s="9" t="s">
        <v>55</v>
      </c>
      <c r="R139" s="9" t="s">
        <v>6</v>
      </c>
      <c r="S139" s="9" t="s">
        <v>55</v>
      </c>
      <c r="T139" s="9" t="s">
        <v>6</v>
      </c>
      <c r="U139" s="9" t="s">
        <v>55</v>
      </c>
      <c r="V139" s="9" t="s">
        <v>6</v>
      </c>
      <c r="W139" s="9" t="s">
        <v>55</v>
      </c>
      <c r="X139" s="9" t="s">
        <v>6</v>
      </c>
      <c r="Y139" s="9" t="s">
        <v>55</v>
      </c>
      <c r="Z139" s="9" t="s">
        <v>6</v>
      </c>
      <c r="AA139" s="9" t="s">
        <v>55</v>
      </c>
      <c r="AB139" s="9" t="s">
        <v>6</v>
      </c>
      <c r="AC139" s="9" t="s">
        <v>55</v>
      </c>
      <c r="AD139" s="9" t="s">
        <v>6</v>
      </c>
      <c r="AE139" s="9" t="s">
        <v>55</v>
      </c>
      <c r="AF139" s="9" t="s">
        <v>6</v>
      </c>
      <c r="AG139" s="9" t="s">
        <v>55</v>
      </c>
      <c r="AH139" s="9" t="s">
        <v>6</v>
      </c>
      <c r="AI139" s="9" t="s">
        <v>55</v>
      </c>
      <c r="AJ139" s="9" t="s">
        <v>6</v>
      </c>
      <c r="AK139" s="9" t="s">
        <v>55</v>
      </c>
      <c r="AL139" s="9" t="s">
        <v>6</v>
      </c>
      <c r="AM139" s="9" t="s">
        <v>55</v>
      </c>
      <c r="AN139" s="9" t="s">
        <v>6</v>
      </c>
      <c r="AO139" s="9" t="s">
        <v>55</v>
      </c>
      <c r="AP139" s="9" t="s">
        <v>6</v>
      </c>
      <c r="AQ139" s="9" t="s">
        <v>55</v>
      </c>
      <c r="AR139" s="9" t="s">
        <v>6</v>
      </c>
      <c r="AS139" s="9" t="s">
        <v>55</v>
      </c>
      <c r="AT139" s="9" t="s">
        <v>6</v>
      </c>
      <c r="AU139" s="9" t="s">
        <v>55</v>
      </c>
      <c r="AV139" s="9" t="s">
        <v>6</v>
      </c>
      <c r="AW139" s="9" t="s">
        <v>55</v>
      </c>
      <c r="AX139" s="9" t="s">
        <v>6</v>
      </c>
      <c r="AY139" s="9" t="s">
        <v>55</v>
      </c>
      <c r="AZ139" s="9" t="s">
        <v>6</v>
      </c>
      <c r="BA139" s="9" t="s">
        <v>55</v>
      </c>
      <c r="BB139" s="9" t="s">
        <v>6</v>
      </c>
      <c r="BC139" s="9" t="s">
        <v>55</v>
      </c>
      <c r="BD139" s="9" t="s">
        <v>6</v>
      </c>
      <c r="BE139" s="9" t="s">
        <v>55</v>
      </c>
      <c r="BF139" s="9" t="s">
        <v>6</v>
      </c>
      <c r="BG139" s="9" t="s">
        <v>55</v>
      </c>
      <c r="BH139" s="9" t="s">
        <v>6</v>
      </c>
      <c r="BI139" s="9" t="s">
        <v>55</v>
      </c>
      <c r="BJ139" s="9" t="s">
        <v>6</v>
      </c>
      <c r="BK139" s="9" t="s">
        <v>55</v>
      </c>
      <c r="BL139" s="9" t="s">
        <v>6</v>
      </c>
      <c r="BM139" s="9" t="s">
        <v>55</v>
      </c>
      <c r="BN139" s="9" t="s">
        <v>6</v>
      </c>
      <c r="BO139" s="9" t="s">
        <v>55</v>
      </c>
      <c r="BP139" s="9" t="s">
        <v>6</v>
      </c>
      <c r="BQ139" s="9" t="s">
        <v>55</v>
      </c>
      <c r="BR139" s="9" t="s">
        <v>6</v>
      </c>
      <c r="BS139" s="9" t="s">
        <v>55</v>
      </c>
      <c r="BT139" s="9" t="s">
        <v>6</v>
      </c>
      <c r="BU139" s="9" t="s">
        <v>55</v>
      </c>
      <c r="BV139" s="9" t="s">
        <v>6</v>
      </c>
      <c r="BW139" s="9" t="s">
        <v>55</v>
      </c>
      <c r="BX139" s="9" t="s">
        <v>6</v>
      </c>
      <c r="BY139" s="9" t="s">
        <v>55</v>
      </c>
      <c r="BZ139" s="9" t="s">
        <v>6</v>
      </c>
      <c r="CA139" s="9" t="s">
        <v>55</v>
      </c>
      <c r="CB139" s="9" t="s">
        <v>6</v>
      </c>
      <c r="CC139" s="9" t="s">
        <v>55</v>
      </c>
      <c r="CD139" s="9" t="s">
        <v>6</v>
      </c>
      <c r="CE139" s="9" t="s">
        <v>55</v>
      </c>
      <c r="CF139" s="9" t="s">
        <v>6</v>
      </c>
      <c r="CG139" s="9" t="s">
        <v>55</v>
      </c>
      <c r="CH139" s="9" t="s">
        <v>6</v>
      </c>
      <c r="CI139" s="9" t="s">
        <v>55</v>
      </c>
      <c r="CJ139" s="9" t="s">
        <v>6</v>
      </c>
      <c r="CK139" s="9" t="s">
        <v>55</v>
      </c>
      <c r="CL139" s="9" t="s">
        <v>6</v>
      </c>
      <c r="CM139" s="9" t="s">
        <v>55</v>
      </c>
      <c r="CN139" s="9" t="s">
        <v>6</v>
      </c>
      <c r="CO139" s="9" t="s">
        <v>55</v>
      </c>
      <c r="CP139" s="9" t="s">
        <v>6</v>
      </c>
      <c r="CQ139" s="9" t="s">
        <v>55</v>
      </c>
      <c r="CR139" s="9" t="s">
        <v>6</v>
      </c>
      <c r="CS139" s="9" t="s">
        <v>55</v>
      </c>
      <c r="CT139" s="9" t="s">
        <v>6</v>
      </c>
      <c r="CU139" s="9" t="s">
        <v>55</v>
      </c>
      <c r="CV139" s="9" t="s">
        <v>6</v>
      </c>
    </row>
    <row r="140" spans="1:100" ht="15" x14ac:dyDescent="0.2">
      <c r="A140" s="8" t="s">
        <v>59</v>
      </c>
      <c r="B140" s="8" t="s">
        <v>10</v>
      </c>
      <c r="C140" s="7" t="s">
        <v>55</v>
      </c>
      <c r="D140" s="7" t="s">
        <v>6</v>
      </c>
      <c r="E140" s="7" t="s">
        <v>55</v>
      </c>
      <c r="F140" s="7" t="s">
        <v>6</v>
      </c>
      <c r="G140" s="7" t="s">
        <v>55</v>
      </c>
      <c r="H140" s="7" t="s">
        <v>6</v>
      </c>
      <c r="I140" s="7" t="s">
        <v>55</v>
      </c>
      <c r="J140" s="7" t="s">
        <v>6</v>
      </c>
      <c r="K140" s="7" t="s">
        <v>55</v>
      </c>
      <c r="L140" s="7" t="s">
        <v>6</v>
      </c>
      <c r="M140" s="7" t="s">
        <v>55</v>
      </c>
      <c r="N140" s="7" t="s">
        <v>6</v>
      </c>
      <c r="O140" s="7" t="s">
        <v>55</v>
      </c>
      <c r="P140" s="7" t="s">
        <v>6</v>
      </c>
      <c r="Q140" s="7" t="s">
        <v>55</v>
      </c>
      <c r="R140" s="7" t="s">
        <v>6</v>
      </c>
      <c r="S140" s="7" t="s">
        <v>55</v>
      </c>
      <c r="T140" s="7" t="s">
        <v>6</v>
      </c>
      <c r="U140" s="7" t="s">
        <v>55</v>
      </c>
      <c r="V140" s="7" t="s">
        <v>6</v>
      </c>
      <c r="W140" s="7" t="s">
        <v>55</v>
      </c>
      <c r="X140" s="7" t="s">
        <v>6</v>
      </c>
      <c r="Y140" s="7" t="s">
        <v>55</v>
      </c>
      <c r="Z140" s="7" t="s">
        <v>6</v>
      </c>
      <c r="AA140" s="7" t="s">
        <v>55</v>
      </c>
      <c r="AB140" s="7" t="s">
        <v>6</v>
      </c>
      <c r="AC140" s="7" t="s">
        <v>55</v>
      </c>
      <c r="AD140" s="7" t="s">
        <v>6</v>
      </c>
      <c r="AE140" s="7" t="s">
        <v>55</v>
      </c>
      <c r="AF140" s="7" t="s">
        <v>6</v>
      </c>
      <c r="AG140" s="7" t="s">
        <v>55</v>
      </c>
      <c r="AH140" s="7" t="s">
        <v>6</v>
      </c>
      <c r="AI140" s="7" t="s">
        <v>55</v>
      </c>
      <c r="AJ140" s="7" t="s">
        <v>6</v>
      </c>
      <c r="AK140" s="7" t="s">
        <v>55</v>
      </c>
      <c r="AL140" s="7" t="s">
        <v>6</v>
      </c>
      <c r="AM140" s="7" t="s">
        <v>55</v>
      </c>
      <c r="AN140" s="7" t="s">
        <v>6</v>
      </c>
      <c r="AO140" s="7" t="s">
        <v>55</v>
      </c>
      <c r="AP140" s="7" t="s">
        <v>6</v>
      </c>
      <c r="AQ140" s="12">
        <v>24830.2</v>
      </c>
      <c r="AR140" s="7" t="s">
        <v>6</v>
      </c>
      <c r="AS140" s="13">
        <v>17267</v>
      </c>
      <c r="AT140" s="7" t="s">
        <v>6</v>
      </c>
      <c r="AU140" s="12">
        <v>21705.3</v>
      </c>
      <c r="AV140" s="7" t="s">
        <v>6</v>
      </c>
      <c r="AW140" s="12">
        <v>17050.5</v>
      </c>
      <c r="AX140" s="7" t="s">
        <v>6</v>
      </c>
      <c r="AY140" s="12">
        <v>17780.7</v>
      </c>
      <c r="AZ140" s="7" t="s">
        <v>6</v>
      </c>
      <c r="BA140" s="12">
        <v>26405.1</v>
      </c>
      <c r="BB140" s="7" t="s">
        <v>6</v>
      </c>
      <c r="BC140" s="12">
        <v>12974.7</v>
      </c>
      <c r="BD140" s="7" t="s">
        <v>6</v>
      </c>
      <c r="BE140" s="12">
        <v>15370.3</v>
      </c>
      <c r="BF140" s="7" t="s">
        <v>6</v>
      </c>
      <c r="BG140" s="12">
        <v>16869.3</v>
      </c>
      <c r="BH140" s="7" t="s">
        <v>6</v>
      </c>
      <c r="BI140" s="12">
        <v>17696.7</v>
      </c>
      <c r="BJ140" s="7" t="s">
        <v>6</v>
      </c>
      <c r="BK140" s="12">
        <v>18479.7</v>
      </c>
      <c r="BL140" s="7" t="s">
        <v>6</v>
      </c>
      <c r="BM140" s="12">
        <v>21562.799999999999</v>
      </c>
      <c r="BN140" s="7" t="s">
        <v>6</v>
      </c>
      <c r="BO140" s="12">
        <v>26171.8</v>
      </c>
      <c r="BP140" s="7" t="s">
        <v>6</v>
      </c>
      <c r="BQ140" s="12">
        <v>29859.9</v>
      </c>
      <c r="BR140" s="7" t="s">
        <v>6</v>
      </c>
      <c r="BS140" s="12">
        <v>27198.3</v>
      </c>
      <c r="BT140" s="7" t="s">
        <v>6</v>
      </c>
      <c r="BU140" s="12">
        <v>26367.5</v>
      </c>
      <c r="BV140" s="7" t="s">
        <v>6</v>
      </c>
      <c r="BW140" s="12">
        <v>29893.8</v>
      </c>
      <c r="BX140" s="7" t="s">
        <v>6</v>
      </c>
      <c r="BY140" s="12">
        <v>28426.400000000001</v>
      </c>
      <c r="BZ140" s="7" t="s">
        <v>6</v>
      </c>
      <c r="CA140" s="12">
        <v>30824.400000000001</v>
      </c>
      <c r="CB140" s="7" t="s">
        <v>6</v>
      </c>
      <c r="CC140" s="12">
        <v>29791.1</v>
      </c>
      <c r="CD140" s="7" t="s">
        <v>6</v>
      </c>
      <c r="CE140" s="12">
        <v>29799.4</v>
      </c>
      <c r="CF140" s="7" t="s">
        <v>6</v>
      </c>
      <c r="CG140" s="12">
        <v>30507.200000000001</v>
      </c>
      <c r="CH140" s="7" t="s">
        <v>6</v>
      </c>
      <c r="CI140" s="13">
        <v>32576</v>
      </c>
      <c r="CJ140" s="7" t="s">
        <v>6</v>
      </c>
      <c r="CK140" s="12">
        <v>35536.199999999997</v>
      </c>
      <c r="CL140" s="7" t="s">
        <v>6</v>
      </c>
      <c r="CM140" s="12">
        <v>38055.699999999997</v>
      </c>
      <c r="CN140" s="7" t="s">
        <v>6</v>
      </c>
      <c r="CO140" s="12">
        <v>38904.199999999997</v>
      </c>
      <c r="CP140" s="7" t="s">
        <v>6</v>
      </c>
      <c r="CQ140" s="12">
        <v>44108.4</v>
      </c>
      <c r="CR140" s="7" t="s">
        <v>6</v>
      </c>
      <c r="CS140" s="12">
        <v>50772.3</v>
      </c>
      <c r="CT140" s="7" t="s">
        <v>46</v>
      </c>
      <c r="CU140" s="7" t="s">
        <v>55</v>
      </c>
      <c r="CV140" s="7" t="s">
        <v>6</v>
      </c>
    </row>
    <row r="141" spans="1:100" ht="15" x14ac:dyDescent="0.2">
      <c r="A141" s="8" t="s">
        <v>59</v>
      </c>
      <c r="B141" s="8" t="s">
        <v>9</v>
      </c>
      <c r="C141" s="9" t="s">
        <v>55</v>
      </c>
      <c r="D141" s="9" t="s">
        <v>6</v>
      </c>
      <c r="E141" s="9" t="s">
        <v>55</v>
      </c>
      <c r="F141" s="9" t="s">
        <v>6</v>
      </c>
      <c r="G141" s="9" t="s">
        <v>55</v>
      </c>
      <c r="H141" s="9" t="s">
        <v>6</v>
      </c>
      <c r="I141" s="9" t="s">
        <v>55</v>
      </c>
      <c r="J141" s="9" t="s">
        <v>6</v>
      </c>
      <c r="K141" s="9" t="s">
        <v>55</v>
      </c>
      <c r="L141" s="9" t="s">
        <v>6</v>
      </c>
      <c r="M141" s="9" t="s">
        <v>55</v>
      </c>
      <c r="N141" s="9" t="s">
        <v>6</v>
      </c>
      <c r="O141" s="9" t="s">
        <v>55</v>
      </c>
      <c r="P141" s="9" t="s">
        <v>6</v>
      </c>
      <c r="Q141" s="9" t="s">
        <v>55</v>
      </c>
      <c r="R141" s="9" t="s">
        <v>6</v>
      </c>
      <c r="S141" s="9" t="s">
        <v>55</v>
      </c>
      <c r="T141" s="9" t="s">
        <v>6</v>
      </c>
      <c r="U141" s="9" t="s">
        <v>55</v>
      </c>
      <c r="V141" s="9" t="s">
        <v>6</v>
      </c>
      <c r="W141" s="9" t="s">
        <v>55</v>
      </c>
      <c r="X141" s="9" t="s">
        <v>6</v>
      </c>
      <c r="Y141" s="9" t="s">
        <v>55</v>
      </c>
      <c r="Z141" s="9" t="s">
        <v>6</v>
      </c>
      <c r="AA141" s="9" t="s">
        <v>55</v>
      </c>
      <c r="AB141" s="9" t="s">
        <v>6</v>
      </c>
      <c r="AC141" s="9" t="s">
        <v>55</v>
      </c>
      <c r="AD141" s="9" t="s">
        <v>6</v>
      </c>
      <c r="AE141" s="9" t="s">
        <v>55</v>
      </c>
      <c r="AF141" s="9" t="s">
        <v>6</v>
      </c>
      <c r="AG141" s="9" t="s">
        <v>55</v>
      </c>
      <c r="AH141" s="9" t="s">
        <v>6</v>
      </c>
      <c r="AI141" s="9" t="s">
        <v>55</v>
      </c>
      <c r="AJ141" s="9" t="s">
        <v>6</v>
      </c>
      <c r="AK141" s="9" t="s">
        <v>55</v>
      </c>
      <c r="AL141" s="9" t="s">
        <v>6</v>
      </c>
      <c r="AM141" s="9" t="s">
        <v>55</v>
      </c>
      <c r="AN141" s="9" t="s">
        <v>6</v>
      </c>
      <c r="AO141" s="9" t="s">
        <v>55</v>
      </c>
      <c r="AP141" s="9" t="s">
        <v>6</v>
      </c>
      <c r="AQ141" s="10">
        <v>4250.1000000000004</v>
      </c>
      <c r="AR141" s="9" t="s">
        <v>6</v>
      </c>
      <c r="AS141" s="10">
        <v>3233.2</v>
      </c>
      <c r="AT141" s="9" t="s">
        <v>6</v>
      </c>
      <c r="AU141" s="10">
        <v>3862.3</v>
      </c>
      <c r="AV141" s="9" t="s">
        <v>6</v>
      </c>
      <c r="AW141" s="10">
        <v>3018.5</v>
      </c>
      <c r="AX141" s="9" t="s">
        <v>6</v>
      </c>
      <c r="AY141" s="10">
        <v>3465.7</v>
      </c>
      <c r="AZ141" s="9" t="s">
        <v>6</v>
      </c>
      <c r="BA141" s="10">
        <v>4721.2</v>
      </c>
      <c r="BB141" s="9" t="s">
        <v>6</v>
      </c>
      <c r="BC141" s="10">
        <v>2082.6999999999998</v>
      </c>
      <c r="BD141" s="9" t="s">
        <v>6</v>
      </c>
      <c r="BE141" s="10">
        <v>1717.7</v>
      </c>
      <c r="BF141" s="9" t="s">
        <v>6</v>
      </c>
      <c r="BG141" s="10">
        <v>1550.7</v>
      </c>
      <c r="BH141" s="9" t="s">
        <v>6</v>
      </c>
      <c r="BI141" s="10">
        <v>1734.2</v>
      </c>
      <c r="BJ141" s="9" t="s">
        <v>6</v>
      </c>
      <c r="BK141" s="10">
        <v>1445.5</v>
      </c>
      <c r="BL141" s="9" t="s">
        <v>6</v>
      </c>
      <c r="BM141" s="11">
        <v>1710</v>
      </c>
      <c r="BN141" s="9" t="s">
        <v>6</v>
      </c>
      <c r="BO141" s="10">
        <v>1864.8</v>
      </c>
      <c r="BP141" s="9" t="s">
        <v>6</v>
      </c>
      <c r="BQ141" s="10">
        <v>2561.3000000000002</v>
      </c>
      <c r="BR141" s="9" t="s">
        <v>6</v>
      </c>
      <c r="BS141" s="10">
        <v>2261.6</v>
      </c>
      <c r="BT141" s="9" t="s">
        <v>6</v>
      </c>
      <c r="BU141" s="10">
        <v>2001.9</v>
      </c>
      <c r="BV141" s="9" t="s">
        <v>6</v>
      </c>
      <c r="BW141" s="10">
        <v>2539.6999999999998</v>
      </c>
      <c r="BX141" s="9" t="s">
        <v>6</v>
      </c>
      <c r="BY141" s="10">
        <v>2066.8000000000002</v>
      </c>
      <c r="BZ141" s="9" t="s">
        <v>6</v>
      </c>
      <c r="CA141" s="10">
        <v>2595.6</v>
      </c>
      <c r="CB141" s="9" t="s">
        <v>6</v>
      </c>
      <c r="CC141" s="10">
        <v>2405.8000000000002</v>
      </c>
      <c r="CD141" s="9" t="s">
        <v>6</v>
      </c>
      <c r="CE141" s="10">
        <v>2301.3000000000002</v>
      </c>
      <c r="CF141" s="9" t="s">
        <v>6</v>
      </c>
      <c r="CG141" s="10">
        <v>2398.4</v>
      </c>
      <c r="CH141" s="9" t="s">
        <v>6</v>
      </c>
      <c r="CI141" s="10">
        <v>2238.6</v>
      </c>
      <c r="CJ141" s="9" t="s">
        <v>6</v>
      </c>
      <c r="CK141" s="10">
        <v>2596.9</v>
      </c>
      <c r="CL141" s="9" t="s">
        <v>6</v>
      </c>
      <c r="CM141" s="10">
        <v>2609.3000000000002</v>
      </c>
      <c r="CN141" s="9" t="s">
        <v>6</v>
      </c>
      <c r="CO141" s="10">
        <v>2831.9</v>
      </c>
      <c r="CP141" s="9" t="s">
        <v>6</v>
      </c>
      <c r="CQ141" s="10">
        <v>3207.6</v>
      </c>
      <c r="CR141" s="9" t="s">
        <v>6</v>
      </c>
      <c r="CS141" s="10">
        <v>3722.3</v>
      </c>
      <c r="CT141" s="9" t="s">
        <v>46</v>
      </c>
      <c r="CU141" s="9" t="s">
        <v>55</v>
      </c>
      <c r="CV141" s="9" t="s">
        <v>6</v>
      </c>
    </row>
    <row r="142" spans="1:100" ht="15" x14ac:dyDescent="0.2">
      <c r="A142" s="8" t="s">
        <v>59</v>
      </c>
      <c r="B142" s="8" t="s">
        <v>7</v>
      </c>
      <c r="C142" s="7" t="s">
        <v>55</v>
      </c>
      <c r="D142" s="7" t="s">
        <v>6</v>
      </c>
      <c r="E142" s="7" t="s">
        <v>55</v>
      </c>
      <c r="F142" s="7" t="s">
        <v>6</v>
      </c>
      <c r="G142" s="7" t="s">
        <v>55</v>
      </c>
      <c r="H142" s="7" t="s">
        <v>6</v>
      </c>
      <c r="I142" s="7" t="s">
        <v>55</v>
      </c>
      <c r="J142" s="7" t="s">
        <v>6</v>
      </c>
      <c r="K142" s="7" t="s">
        <v>55</v>
      </c>
      <c r="L142" s="7" t="s">
        <v>6</v>
      </c>
      <c r="M142" s="7" t="s">
        <v>55</v>
      </c>
      <c r="N142" s="7" t="s">
        <v>6</v>
      </c>
      <c r="O142" s="7" t="s">
        <v>55</v>
      </c>
      <c r="P142" s="7" t="s">
        <v>6</v>
      </c>
      <c r="Q142" s="7" t="s">
        <v>55</v>
      </c>
      <c r="R142" s="7" t="s">
        <v>6</v>
      </c>
      <c r="S142" s="7" t="s">
        <v>55</v>
      </c>
      <c r="T142" s="7" t="s">
        <v>6</v>
      </c>
      <c r="U142" s="7" t="s">
        <v>55</v>
      </c>
      <c r="V142" s="7" t="s">
        <v>6</v>
      </c>
      <c r="W142" s="7" t="s">
        <v>55</v>
      </c>
      <c r="X142" s="7" t="s">
        <v>6</v>
      </c>
      <c r="Y142" s="7" t="s">
        <v>55</v>
      </c>
      <c r="Z142" s="7" t="s">
        <v>6</v>
      </c>
      <c r="AA142" s="7" t="s">
        <v>55</v>
      </c>
      <c r="AB142" s="7" t="s">
        <v>6</v>
      </c>
      <c r="AC142" s="7" t="s">
        <v>55</v>
      </c>
      <c r="AD142" s="7" t="s">
        <v>6</v>
      </c>
      <c r="AE142" s="7" t="s">
        <v>55</v>
      </c>
      <c r="AF142" s="7" t="s">
        <v>6</v>
      </c>
      <c r="AG142" s="7" t="s">
        <v>55</v>
      </c>
      <c r="AH142" s="7" t="s">
        <v>6</v>
      </c>
      <c r="AI142" s="7" t="s">
        <v>55</v>
      </c>
      <c r="AJ142" s="7" t="s">
        <v>6</v>
      </c>
      <c r="AK142" s="7" t="s">
        <v>55</v>
      </c>
      <c r="AL142" s="7" t="s">
        <v>6</v>
      </c>
      <c r="AM142" s="7" t="s">
        <v>55</v>
      </c>
      <c r="AN142" s="7" t="s">
        <v>6</v>
      </c>
      <c r="AO142" s="7" t="s">
        <v>55</v>
      </c>
      <c r="AP142" s="7" t="s">
        <v>6</v>
      </c>
      <c r="AQ142" s="12">
        <v>45.6</v>
      </c>
      <c r="AR142" s="7" t="s">
        <v>6</v>
      </c>
      <c r="AS142" s="12">
        <v>39.1</v>
      </c>
      <c r="AT142" s="7" t="s">
        <v>6</v>
      </c>
      <c r="AU142" s="12">
        <v>44.1</v>
      </c>
      <c r="AV142" s="7" t="s">
        <v>6</v>
      </c>
      <c r="AW142" s="12">
        <v>33.200000000000003</v>
      </c>
      <c r="AX142" s="7" t="s">
        <v>6</v>
      </c>
      <c r="AY142" s="12">
        <v>46.1</v>
      </c>
      <c r="AZ142" s="7" t="s">
        <v>6</v>
      </c>
      <c r="BA142" s="12">
        <v>90.8</v>
      </c>
      <c r="BB142" s="7" t="s">
        <v>6</v>
      </c>
      <c r="BC142" s="12">
        <v>36.200000000000003</v>
      </c>
      <c r="BD142" s="7" t="s">
        <v>6</v>
      </c>
      <c r="BE142" s="12">
        <v>38.700000000000003</v>
      </c>
      <c r="BF142" s="7" t="s">
        <v>6</v>
      </c>
      <c r="BG142" s="13">
        <v>40</v>
      </c>
      <c r="BH142" s="7" t="s">
        <v>6</v>
      </c>
      <c r="BI142" s="12">
        <v>40.799999999999997</v>
      </c>
      <c r="BJ142" s="7" t="s">
        <v>6</v>
      </c>
      <c r="BK142" s="12">
        <v>39.1</v>
      </c>
      <c r="BL142" s="7" t="s">
        <v>6</v>
      </c>
      <c r="BM142" s="12">
        <v>43.8</v>
      </c>
      <c r="BN142" s="7" t="s">
        <v>6</v>
      </c>
      <c r="BO142" s="12">
        <v>52.6</v>
      </c>
      <c r="BP142" s="7" t="s">
        <v>6</v>
      </c>
      <c r="BQ142" s="12">
        <v>82.4</v>
      </c>
      <c r="BR142" s="7" t="s">
        <v>6</v>
      </c>
      <c r="BS142" s="12">
        <v>63.5</v>
      </c>
      <c r="BT142" s="7" t="s">
        <v>6</v>
      </c>
      <c r="BU142" s="12">
        <v>68.900000000000006</v>
      </c>
      <c r="BV142" s="7" t="s">
        <v>6</v>
      </c>
      <c r="BW142" s="12">
        <v>84.5</v>
      </c>
      <c r="BX142" s="7" t="s">
        <v>6</v>
      </c>
      <c r="BY142" s="13">
        <v>89</v>
      </c>
      <c r="BZ142" s="7" t="s">
        <v>6</v>
      </c>
      <c r="CA142" s="13">
        <v>93</v>
      </c>
      <c r="CB142" s="7" t="s">
        <v>6</v>
      </c>
      <c r="CC142" s="12">
        <v>89.2</v>
      </c>
      <c r="CD142" s="7" t="s">
        <v>6</v>
      </c>
      <c r="CE142" s="12">
        <v>87.9</v>
      </c>
      <c r="CF142" s="7" t="s">
        <v>6</v>
      </c>
      <c r="CG142" s="12">
        <v>95.4</v>
      </c>
      <c r="CH142" s="7" t="s">
        <v>6</v>
      </c>
      <c r="CI142" s="13">
        <v>106</v>
      </c>
      <c r="CJ142" s="7" t="s">
        <v>6</v>
      </c>
      <c r="CK142" s="12">
        <v>108.2</v>
      </c>
      <c r="CL142" s="7" t="s">
        <v>6</v>
      </c>
      <c r="CM142" s="12">
        <v>115.1</v>
      </c>
      <c r="CN142" s="7" t="s">
        <v>6</v>
      </c>
      <c r="CO142" s="12">
        <v>124.3</v>
      </c>
      <c r="CP142" s="7" t="s">
        <v>6</v>
      </c>
      <c r="CQ142" s="13">
        <v>137</v>
      </c>
      <c r="CR142" s="7" t="s">
        <v>6</v>
      </c>
      <c r="CS142" s="12">
        <v>167.4</v>
      </c>
      <c r="CT142" s="7" t="s">
        <v>46</v>
      </c>
      <c r="CU142" s="7" t="s">
        <v>55</v>
      </c>
      <c r="CV142" s="7" t="s">
        <v>6</v>
      </c>
    </row>
    <row r="143" spans="1:100" ht="15" x14ac:dyDescent="0.2">
      <c r="A143" s="8" t="s">
        <v>58</v>
      </c>
      <c r="B143" s="8" t="s">
        <v>10</v>
      </c>
      <c r="C143" s="9" t="s">
        <v>55</v>
      </c>
      <c r="D143" s="9" t="s">
        <v>6</v>
      </c>
      <c r="E143" s="9" t="s">
        <v>55</v>
      </c>
      <c r="F143" s="9" t="s">
        <v>6</v>
      </c>
      <c r="G143" s="9" t="s">
        <v>55</v>
      </c>
      <c r="H143" s="9" t="s">
        <v>6</v>
      </c>
      <c r="I143" s="9" t="s">
        <v>55</v>
      </c>
      <c r="J143" s="9" t="s">
        <v>6</v>
      </c>
      <c r="K143" s="9" t="s">
        <v>55</v>
      </c>
      <c r="L143" s="9" t="s">
        <v>6</v>
      </c>
      <c r="M143" s="9" t="s">
        <v>55</v>
      </c>
      <c r="N143" s="9" t="s">
        <v>6</v>
      </c>
      <c r="O143" s="9" t="s">
        <v>55</v>
      </c>
      <c r="P143" s="9" t="s">
        <v>6</v>
      </c>
      <c r="Q143" s="9" t="s">
        <v>55</v>
      </c>
      <c r="R143" s="9" t="s">
        <v>6</v>
      </c>
      <c r="S143" s="9" t="s">
        <v>55</v>
      </c>
      <c r="T143" s="9" t="s">
        <v>6</v>
      </c>
      <c r="U143" s="9" t="s">
        <v>55</v>
      </c>
      <c r="V143" s="9" t="s">
        <v>6</v>
      </c>
      <c r="W143" s="9" t="s">
        <v>55</v>
      </c>
      <c r="X143" s="9" t="s">
        <v>6</v>
      </c>
      <c r="Y143" s="9" t="s">
        <v>55</v>
      </c>
      <c r="Z143" s="9" t="s">
        <v>6</v>
      </c>
      <c r="AA143" s="9" t="s">
        <v>55</v>
      </c>
      <c r="AB143" s="9" t="s">
        <v>6</v>
      </c>
      <c r="AC143" s="9" t="s">
        <v>55</v>
      </c>
      <c r="AD143" s="9" t="s">
        <v>6</v>
      </c>
      <c r="AE143" s="9" t="s">
        <v>55</v>
      </c>
      <c r="AF143" s="9" t="s">
        <v>6</v>
      </c>
      <c r="AG143" s="9" t="s">
        <v>55</v>
      </c>
      <c r="AH143" s="9" t="s">
        <v>6</v>
      </c>
      <c r="AI143" s="9" t="s">
        <v>55</v>
      </c>
      <c r="AJ143" s="9" t="s">
        <v>6</v>
      </c>
      <c r="AK143" s="9" t="s">
        <v>55</v>
      </c>
      <c r="AL143" s="9" t="s">
        <v>6</v>
      </c>
      <c r="AM143" s="9" t="s">
        <v>55</v>
      </c>
      <c r="AN143" s="9" t="s">
        <v>6</v>
      </c>
      <c r="AO143" s="9" t="s">
        <v>55</v>
      </c>
      <c r="AP143" s="9" t="s">
        <v>6</v>
      </c>
      <c r="AQ143" s="9" t="s">
        <v>55</v>
      </c>
      <c r="AR143" s="9" t="s">
        <v>6</v>
      </c>
      <c r="AS143" s="9" t="s">
        <v>55</v>
      </c>
      <c r="AT143" s="9" t="s">
        <v>6</v>
      </c>
      <c r="AU143" s="9" t="s">
        <v>55</v>
      </c>
      <c r="AV143" s="9" t="s">
        <v>6</v>
      </c>
      <c r="AW143" s="10">
        <v>225612.1</v>
      </c>
      <c r="AX143" s="9" t="s">
        <v>6</v>
      </c>
      <c r="AY143" s="10">
        <v>219121.2</v>
      </c>
      <c r="AZ143" s="9" t="s">
        <v>6</v>
      </c>
      <c r="BA143" s="10">
        <v>267293.5</v>
      </c>
      <c r="BB143" s="9" t="s">
        <v>6</v>
      </c>
      <c r="BC143" s="10">
        <v>200216.2</v>
      </c>
      <c r="BD143" s="9" t="s">
        <v>6</v>
      </c>
      <c r="BE143" s="10">
        <v>222234.2</v>
      </c>
      <c r="BF143" s="9" t="s">
        <v>6</v>
      </c>
      <c r="BG143" s="10">
        <v>244405.1</v>
      </c>
      <c r="BH143" s="9" t="s">
        <v>6</v>
      </c>
      <c r="BI143" s="10">
        <v>287033.8</v>
      </c>
      <c r="BJ143" s="9" t="s">
        <v>6</v>
      </c>
      <c r="BK143" s="10">
        <v>354709.5</v>
      </c>
      <c r="BL143" s="9" t="s">
        <v>6</v>
      </c>
      <c r="BM143" s="10">
        <v>385176.3</v>
      </c>
      <c r="BN143" s="9" t="s">
        <v>6</v>
      </c>
      <c r="BO143" s="10">
        <v>440811.8</v>
      </c>
      <c r="BP143" s="9" t="s">
        <v>6</v>
      </c>
      <c r="BQ143" s="10">
        <v>468743.5</v>
      </c>
      <c r="BR143" s="9" t="s">
        <v>6</v>
      </c>
      <c r="BS143" s="10">
        <v>415266.5</v>
      </c>
      <c r="BT143" s="9" t="s">
        <v>6</v>
      </c>
      <c r="BU143" s="10">
        <v>514681.2</v>
      </c>
      <c r="BV143" s="9" t="s">
        <v>6</v>
      </c>
      <c r="BW143" s="10">
        <v>529192.5</v>
      </c>
      <c r="BX143" s="9" t="s">
        <v>6</v>
      </c>
      <c r="BY143" s="11">
        <v>603942</v>
      </c>
      <c r="BZ143" s="9" t="s">
        <v>6</v>
      </c>
      <c r="CA143" s="10">
        <v>631158.19999999995</v>
      </c>
      <c r="CB143" s="9" t="s">
        <v>6</v>
      </c>
      <c r="CC143" s="10">
        <v>625708.6</v>
      </c>
      <c r="CD143" s="9" t="s">
        <v>6</v>
      </c>
      <c r="CE143" s="10">
        <v>685182.8</v>
      </c>
      <c r="CF143" s="9" t="s">
        <v>6</v>
      </c>
      <c r="CG143" s="11">
        <v>693007</v>
      </c>
      <c r="CH143" s="9" t="s">
        <v>6</v>
      </c>
      <c r="CI143" s="10">
        <v>674612.8</v>
      </c>
      <c r="CJ143" s="9" t="s">
        <v>6</v>
      </c>
      <c r="CK143" s="10">
        <v>590779.30000000005</v>
      </c>
      <c r="CL143" s="9" t="s">
        <v>6</v>
      </c>
      <c r="CM143" s="10">
        <v>611524.5</v>
      </c>
      <c r="CN143" s="9" t="s">
        <v>6</v>
      </c>
      <c r="CO143" s="10">
        <v>557192.4</v>
      </c>
      <c r="CP143" s="9" t="s">
        <v>6</v>
      </c>
      <c r="CQ143" s="10">
        <v>617227.69999999995</v>
      </c>
      <c r="CR143" s="9" t="s">
        <v>6</v>
      </c>
      <c r="CS143" s="10">
        <v>771838.8</v>
      </c>
      <c r="CT143" s="9" t="s">
        <v>6</v>
      </c>
      <c r="CU143" s="9" t="s">
        <v>55</v>
      </c>
      <c r="CV143" s="9" t="s">
        <v>6</v>
      </c>
    </row>
    <row r="144" spans="1:100" ht="15" x14ac:dyDescent="0.2">
      <c r="A144" s="8" t="s">
        <v>58</v>
      </c>
      <c r="B144" s="8" t="s">
        <v>9</v>
      </c>
      <c r="C144" s="7" t="s">
        <v>55</v>
      </c>
      <c r="D144" s="7" t="s">
        <v>6</v>
      </c>
      <c r="E144" s="7" t="s">
        <v>55</v>
      </c>
      <c r="F144" s="7" t="s">
        <v>6</v>
      </c>
      <c r="G144" s="7" t="s">
        <v>55</v>
      </c>
      <c r="H144" s="7" t="s">
        <v>6</v>
      </c>
      <c r="I144" s="7" t="s">
        <v>55</v>
      </c>
      <c r="J144" s="7" t="s">
        <v>6</v>
      </c>
      <c r="K144" s="7" t="s">
        <v>55</v>
      </c>
      <c r="L144" s="7" t="s">
        <v>6</v>
      </c>
      <c r="M144" s="7" t="s">
        <v>55</v>
      </c>
      <c r="N144" s="7" t="s">
        <v>6</v>
      </c>
      <c r="O144" s="7" t="s">
        <v>55</v>
      </c>
      <c r="P144" s="7" t="s">
        <v>6</v>
      </c>
      <c r="Q144" s="7" t="s">
        <v>55</v>
      </c>
      <c r="R144" s="7" t="s">
        <v>6</v>
      </c>
      <c r="S144" s="7" t="s">
        <v>55</v>
      </c>
      <c r="T144" s="7" t="s">
        <v>6</v>
      </c>
      <c r="U144" s="7" t="s">
        <v>55</v>
      </c>
      <c r="V144" s="7" t="s">
        <v>6</v>
      </c>
      <c r="W144" s="7" t="s">
        <v>55</v>
      </c>
      <c r="X144" s="7" t="s">
        <v>6</v>
      </c>
      <c r="Y144" s="7" t="s">
        <v>55</v>
      </c>
      <c r="Z144" s="7" t="s">
        <v>6</v>
      </c>
      <c r="AA144" s="7" t="s">
        <v>55</v>
      </c>
      <c r="AB144" s="7" t="s">
        <v>6</v>
      </c>
      <c r="AC144" s="7" t="s">
        <v>55</v>
      </c>
      <c r="AD144" s="7" t="s">
        <v>6</v>
      </c>
      <c r="AE144" s="7" t="s">
        <v>55</v>
      </c>
      <c r="AF144" s="7" t="s">
        <v>6</v>
      </c>
      <c r="AG144" s="7" t="s">
        <v>55</v>
      </c>
      <c r="AH144" s="7" t="s">
        <v>6</v>
      </c>
      <c r="AI144" s="7" t="s">
        <v>55</v>
      </c>
      <c r="AJ144" s="7" t="s">
        <v>6</v>
      </c>
      <c r="AK144" s="7" t="s">
        <v>55</v>
      </c>
      <c r="AL144" s="7" t="s">
        <v>6</v>
      </c>
      <c r="AM144" s="7" t="s">
        <v>55</v>
      </c>
      <c r="AN144" s="7" t="s">
        <v>6</v>
      </c>
      <c r="AO144" s="7" t="s">
        <v>55</v>
      </c>
      <c r="AP144" s="7" t="s">
        <v>6</v>
      </c>
      <c r="AQ144" s="7" t="s">
        <v>55</v>
      </c>
      <c r="AR144" s="7" t="s">
        <v>6</v>
      </c>
      <c r="AS144" s="7" t="s">
        <v>55</v>
      </c>
      <c r="AT144" s="7" t="s">
        <v>6</v>
      </c>
      <c r="AU144" s="7" t="s">
        <v>55</v>
      </c>
      <c r="AV144" s="7" t="s">
        <v>6</v>
      </c>
      <c r="AW144" s="7" t="s">
        <v>55</v>
      </c>
      <c r="AX144" s="7" t="s">
        <v>6</v>
      </c>
      <c r="AY144" s="7" t="s">
        <v>55</v>
      </c>
      <c r="AZ144" s="7" t="s">
        <v>6</v>
      </c>
      <c r="BA144" s="7" t="s">
        <v>55</v>
      </c>
      <c r="BB144" s="7" t="s">
        <v>6</v>
      </c>
      <c r="BC144" s="7" t="s">
        <v>55</v>
      </c>
      <c r="BD144" s="7" t="s">
        <v>6</v>
      </c>
      <c r="BE144" s="7" t="s">
        <v>55</v>
      </c>
      <c r="BF144" s="7" t="s">
        <v>6</v>
      </c>
      <c r="BG144" s="7" t="s">
        <v>55</v>
      </c>
      <c r="BH144" s="7" t="s">
        <v>6</v>
      </c>
      <c r="BI144" s="7" t="s">
        <v>55</v>
      </c>
      <c r="BJ144" s="7" t="s">
        <v>6</v>
      </c>
      <c r="BK144" s="7" t="s">
        <v>55</v>
      </c>
      <c r="BL144" s="7" t="s">
        <v>6</v>
      </c>
      <c r="BM144" s="7" t="s">
        <v>55</v>
      </c>
      <c r="BN144" s="7" t="s">
        <v>6</v>
      </c>
      <c r="BO144" s="7" t="s">
        <v>55</v>
      </c>
      <c r="BP144" s="7" t="s">
        <v>6</v>
      </c>
      <c r="BQ144" s="7" t="s">
        <v>55</v>
      </c>
      <c r="BR144" s="7" t="s">
        <v>6</v>
      </c>
      <c r="BS144" s="7" t="s">
        <v>55</v>
      </c>
      <c r="BT144" s="7" t="s">
        <v>50</v>
      </c>
      <c r="BU144" s="7" t="s">
        <v>55</v>
      </c>
      <c r="BV144" s="7" t="s">
        <v>50</v>
      </c>
      <c r="BW144" s="7" t="s">
        <v>55</v>
      </c>
      <c r="BX144" s="7" t="s">
        <v>50</v>
      </c>
      <c r="BY144" s="7" t="s">
        <v>55</v>
      </c>
      <c r="BZ144" s="7" t="s">
        <v>50</v>
      </c>
      <c r="CA144" s="7" t="s">
        <v>55</v>
      </c>
      <c r="CB144" s="7" t="s">
        <v>50</v>
      </c>
      <c r="CC144" s="7" t="s">
        <v>55</v>
      </c>
      <c r="CD144" s="7" t="s">
        <v>50</v>
      </c>
      <c r="CE144" s="7" t="s">
        <v>55</v>
      </c>
      <c r="CF144" s="7" t="s">
        <v>50</v>
      </c>
      <c r="CG144" s="7" t="s">
        <v>55</v>
      </c>
      <c r="CH144" s="7" t="s">
        <v>50</v>
      </c>
      <c r="CI144" s="7" t="s">
        <v>55</v>
      </c>
      <c r="CJ144" s="7" t="s">
        <v>50</v>
      </c>
      <c r="CK144" s="7" t="s">
        <v>55</v>
      </c>
      <c r="CL144" s="7" t="s">
        <v>50</v>
      </c>
      <c r="CM144" s="7" t="s">
        <v>55</v>
      </c>
      <c r="CN144" s="7" t="s">
        <v>50</v>
      </c>
      <c r="CO144" s="7" t="s">
        <v>55</v>
      </c>
      <c r="CP144" s="7" t="s">
        <v>50</v>
      </c>
      <c r="CQ144" s="7" t="s">
        <v>55</v>
      </c>
      <c r="CR144" s="7" t="s">
        <v>50</v>
      </c>
      <c r="CS144" s="7" t="s">
        <v>55</v>
      </c>
      <c r="CT144" s="7" t="s">
        <v>6</v>
      </c>
      <c r="CU144" s="7" t="s">
        <v>55</v>
      </c>
      <c r="CV144" s="7" t="s">
        <v>6</v>
      </c>
    </row>
    <row r="145" spans="1:100" ht="15" x14ac:dyDescent="0.2">
      <c r="A145" s="8" t="s">
        <v>58</v>
      </c>
      <c r="B145" s="8" t="s">
        <v>7</v>
      </c>
      <c r="C145" s="9" t="s">
        <v>55</v>
      </c>
      <c r="D145" s="9" t="s">
        <v>6</v>
      </c>
      <c r="E145" s="9" t="s">
        <v>55</v>
      </c>
      <c r="F145" s="9" t="s">
        <v>6</v>
      </c>
      <c r="G145" s="9" t="s">
        <v>55</v>
      </c>
      <c r="H145" s="9" t="s">
        <v>6</v>
      </c>
      <c r="I145" s="9" t="s">
        <v>55</v>
      </c>
      <c r="J145" s="9" t="s">
        <v>6</v>
      </c>
      <c r="K145" s="9" t="s">
        <v>55</v>
      </c>
      <c r="L145" s="9" t="s">
        <v>6</v>
      </c>
      <c r="M145" s="9" t="s">
        <v>55</v>
      </c>
      <c r="N145" s="9" t="s">
        <v>6</v>
      </c>
      <c r="O145" s="9" t="s">
        <v>55</v>
      </c>
      <c r="P145" s="9" t="s">
        <v>6</v>
      </c>
      <c r="Q145" s="9" t="s">
        <v>55</v>
      </c>
      <c r="R145" s="9" t="s">
        <v>6</v>
      </c>
      <c r="S145" s="9" t="s">
        <v>55</v>
      </c>
      <c r="T145" s="9" t="s">
        <v>6</v>
      </c>
      <c r="U145" s="9" t="s">
        <v>55</v>
      </c>
      <c r="V145" s="9" t="s">
        <v>6</v>
      </c>
      <c r="W145" s="9" t="s">
        <v>55</v>
      </c>
      <c r="X145" s="9" t="s">
        <v>6</v>
      </c>
      <c r="Y145" s="9" t="s">
        <v>55</v>
      </c>
      <c r="Z145" s="9" t="s">
        <v>6</v>
      </c>
      <c r="AA145" s="9" t="s">
        <v>55</v>
      </c>
      <c r="AB145" s="9" t="s">
        <v>6</v>
      </c>
      <c r="AC145" s="9" t="s">
        <v>55</v>
      </c>
      <c r="AD145" s="9" t="s">
        <v>6</v>
      </c>
      <c r="AE145" s="9" t="s">
        <v>55</v>
      </c>
      <c r="AF145" s="9" t="s">
        <v>6</v>
      </c>
      <c r="AG145" s="9" t="s">
        <v>55</v>
      </c>
      <c r="AH145" s="9" t="s">
        <v>6</v>
      </c>
      <c r="AI145" s="9" t="s">
        <v>55</v>
      </c>
      <c r="AJ145" s="9" t="s">
        <v>6</v>
      </c>
      <c r="AK145" s="9" t="s">
        <v>55</v>
      </c>
      <c r="AL145" s="9" t="s">
        <v>6</v>
      </c>
      <c r="AM145" s="9" t="s">
        <v>55</v>
      </c>
      <c r="AN145" s="9" t="s">
        <v>6</v>
      </c>
      <c r="AO145" s="9" t="s">
        <v>55</v>
      </c>
      <c r="AP145" s="9" t="s">
        <v>6</v>
      </c>
      <c r="AQ145" s="9" t="s">
        <v>55</v>
      </c>
      <c r="AR145" s="9" t="s">
        <v>6</v>
      </c>
      <c r="AS145" s="9" t="s">
        <v>55</v>
      </c>
      <c r="AT145" s="9" t="s">
        <v>6</v>
      </c>
      <c r="AU145" s="9" t="s">
        <v>55</v>
      </c>
      <c r="AV145" s="9" t="s">
        <v>6</v>
      </c>
      <c r="AW145" s="9" t="s">
        <v>55</v>
      </c>
      <c r="AX145" s="9" t="s">
        <v>6</v>
      </c>
      <c r="AY145" s="9" t="s">
        <v>55</v>
      </c>
      <c r="AZ145" s="9" t="s">
        <v>6</v>
      </c>
      <c r="BA145" s="9" t="s">
        <v>55</v>
      </c>
      <c r="BB145" s="9" t="s">
        <v>6</v>
      </c>
      <c r="BC145" s="9" t="s">
        <v>55</v>
      </c>
      <c r="BD145" s="9" t="s">
        <v>6</v>
      </c>
      <c r="BE145" s="9" t="s">
        <v>55</v>
      </c>
      <c r="BF145" s="9" t="s">
        <v>6</v>
      </c>
      <c r="BG145" s="9" t="s">
        <v>55</v>
      </c>
      <c r="BH145" s="9" t="s">
        <v>6</v>
      </c>
      <c r="BI145" s="9" t="s">
        <v>55</v>
      </c>
      <c r="BJ145" s="9" t="s">
        <v>6</v>
      </c>
      <c r="BK145" s="9" t="s">
        <v>55</v>
      </c>
      <c r="BL145" s="9" t="s">
        <v>6</v>
      </c>
      <c r="BM145" s="9" t="s">
        <v>55</v>
      </c>
      <c r="BN145" s="9" t="s">
        <v>6</v>
      </c>
      <c r="BO145" s="9" t="s">
        <v>55</v>
      </c>
      <c r="BP145" s="9" t="s">
        <v>6</v>
      </c>
      <c r="BQ145" s="9" t="s">
        <v>55</v>
      </c>
      <c r="BR145" s="9" t="s">
        <v>6</v>
      </c>
      <c r="BS145" s="9" t="s">
        <v>55</v>
      </c>
      <c r="BT145" s="9" t="s">
        <v>50</v>
      </c>
      <c r="BU145" s="9" t="s">
        <v>55</v>
      </c>
      <c r="BV145" s="9" t="s">
        <v>50</v>
      </c>
      <c r="BW145" s="9" t="s">
        <v>55</v>
      </c>
      <c r="BX145" s="9" t="s">
        <v>50</v>
      </c>
      <c r="BY145" s="9" t="s">
        <v>55</v>
      </c>
      <c r="BZ145" s="9" t="s">
        <v>50</v>
      </c>
      <c r="CA145" s="9" t="s">
        <v>55</v>
      </c>
      <c r="CB145" s="9" t="s">
        <v>50</v>
      </c>
      <c r="CC145" s="9" t="s">
        <v>55</v>
      </c>
      <c r="CD145" s="9" t="s">
        <v>50</v>
      </c>
      <c r="CE145" s="9" t="s">
        <v>55</v>
      </c>
      <c r="CF145" s="9" t="s">
        <v>50</v>
      </c>
      <c r="CG145" s="9" t="s">
        <v>55</v>
      </c>
      <c r="CH145" s="9" t="s">
        <v>50</v>
      </c>
      <c r="CI145" s="9" t="s">
        <v>55</v>
      </c>
      <c r="CJ145" s="9" t="s">
        <v>50</v>
      </c>
      <c r="CK145" s="9" t="s">
        <v>55</v>
      </c>
      <c r="CL145" s="9" t="s">
        <v>50</v>
      </c>
      <c r="CM145" s="9" t="s">
        <v>55</v>
      </c>
      <c r="CN145" s="9" t="s">
        <v>50</v>
      </c>
      <c r="CO145" s="9" t="s">
        <v>55</v>
      </c>
      <c r="CP145" s="9" t="s">
        <v>50</v>
      </c>
      <c r="CQ145" s="9" t="s">
        <v>55</v>
      </c>
      <c r="CR145" s="9" t="s">
        <v>50</v>
      </c>
      <c r="CS145" s="9" t="s">
        <v>55</v>
      </c>
      <c r="CT145" s="9" t="s">
        <v>6</v>
      </c>
      <c r="CU145" s="9" t="s">
        <v>55</v>
      </c>
      <c r="CV145" s="9" t="s">
        <v>6</v>
      </c>
    </row>
    <row r="146" spans="1:100" ht="15" x14ac:dyDescent="0.2">
      <c r="A146" s="8" t="s">
        <v>57</v>
      </c>
      <c r="B146" s="8" t="s">
        <v>10</v>
      </c>
      <c r="C146" s="7" t="s">
        <v>55</v>
      </c>
      <c r="D146" s="7" t="s">
        <v>6</v>
      </c>
      <c r="E146" s="7" t="s">
        <v>55</v>
      </c>
      <c r="F146" s="7" t="s">
        <v>6</v>
      </c>
      <c r="G146" s="7" t="s">
        <v>55</v>
      </c>
      <c r="H146" s="7" t="s">
        <v>6</v>
      </c>
      <c r="I146" s="7" t="s">
        <v>55</v>
      </c>
      <c r="J146" s="7" t="s">
        <v>6</v>
      </c>
      <c r="K146" s="7" t="s">
        <v>55</v>
      </c>
      <c r="L146" s="7" t="s">
        <v>6</v>
      </c>
      <c r="M146" s="7" t="s">
        <v>55</v>
      </c>
      <c r="N146" s="7" t="s">
        <v>6</v>
      </c>
      <c r="O146" s="7" t="s">
        <v>55</v>
      </c>
      <c r="P146" s="7" t="s">
        <v>6</v>
      </c>
      <c r="Q146" s="7" t="s">
        <v>55</v>
      </c>
      <c r="R146" s="7" t="s">
        <v>6</v>
      </c>
      <c r="S146" s="7" t="s">
        <v>55</v>
      </c>
      <c r="T146" s="7" t="s">
        <v>6</v>
      </c>
      <c r="U146" s="7" t="s">
        <v>55</v>
      </c>
      <c r="V146" s="7" t="s">
        <v>6</v>
      </c>
      <c r="W146" s="7" t="s">
        <v>55</v>
      </c>
      <c r="X146" s="7" t="s">
        <v>6</v>
      </c>
      <c r="Y146" s="7" t="s">
        <v>55</v>
      </c>
      <c r="Z146" s="7" t="s">
        <v>6</v>
      </c>
      <c r="AA146" s="7" t="s">
        <v>55</v>
      </c>
      <c r="AB146" s="7" t="s">
        <v>6</v>
      </c>
      <c r="AC146" s="7" t="s">
        <v>55</v>
      </c>
      <c r="AD146" s="7" t="s">
        <v>6</v>
      </c>
      <c r="AE146" s="7" t="s">
        <v>55</v>
      </c>
      <c r="AF146" s="7" t="s">
        <v>6</v>
      </c>
      <c r="AG146" s="7" t="s">
        <v>55</v>
      </c>
      <c r="AH146" s="7" t="s">
        <v>6</v>
      </c>
      <c r="AI146" s="7" t="s">
        <v>55</v>
      </c>
      <c r="AJ146" s="7" t="s">
        <v>6</v>
      </c>
      <c r="AK146" s="7" t="s">
        <v>55</v>
      </c>
      <c r="AL146" s="7" t="s">
        <v>6</v>
      </c>
      <c r="AM146" s="7" t="s">
        <v>55</v>
      </c>
      <c r="AN146" s="7" t="s">
        <v>6</v>
      </c>
      <c r="AO146" s="7" t="s">
        <v>55</v>
      </c>
      <c r="AP146" s="7" t="s">
        <v>6</v>
      </c>
      <c r="AQ146" s="7" t="s">
        <v>55</v>
      </c>
      <c r="AR146" s="7" t="s">
        <v>6</v>
      </c>
      <c r="AS146" s="7" t="s">
        <v>55</v>
      </c>
      <c r="AT146" s="7" t="s">
        <v>6</v>
      </c>
      <c r="AU146" s="7" t="s">
        <v>55</v>
      </c>
      <c r="AV146" s="7" t="s">
        <v>6</v>
      </c>
      <c r="AW146" s="7" t="s">
        <v>55</v>
      </c>
      <c r="AX146" s="7" t="s">
        <v>6</v>
      </c>
      <c r="AY146" s="7" t="s">
        <v>55</v>
      </c>
      <c r="AZ146" s="7" t="s">
        <v>6</v>
      </c>
      <c r="BA146" s="7" t="s">
        <v>55</v>
      </c>
      <c r="BB146" s="7" t="s">
        <v>6</v>
      </c>
      <c r="BC146" s="7" t="s">
        <v>55</v>
      </c>
      <c r="BD146" s="7" t="s">
        <v>6</v>
      </c>
      <c r="BE146" s="7" t="s">
        <v>55</v>
      </c>
      <c r="BF146" s="7" t="s">
        <v>6</v>
      </c>
      <c r="BG146" s="7" t="s">
        <v>55</v>
      </c>
      <c r="BH146" s="7" t="s">
        <v>6</v>
      </c>
      <c r="BI146" s="7" t="s">
        <v>55</v>
      </c>
      <c r="BJ146" s="7" t="s">
        <v>6</v>
      </c>
      <c r="BK146" s="7" t="s">
        <v>55</v>
      </c>
      <c r="BL146" s="7" t="s">
        <v>6</v>
      </c>
      <c r="BM146" s="7" t="s">
        <v>55</v>
      </c>
      <c r="BN146" s="7" t="s">
        <v>6</v>
      </c>
      <c r="BO146" s="7" t="s">
        <v>55</v>
      </c>
      <c r="BP146" s="7" t="s">
        <v>6</v>
      </c>
      <c r="BQ146" s="7" t="s">
        <v>55</v>
      </c>
      <c r="BR146" s="7" t="s">
        <v>6</v>
      </c>
      <c r="BS146" s="7" t="s">
        <v>55</v>
      </c>
      <c r="BT146" s="7" t="s">
        <v>6</v>
      </c>
      <c r="BU146" s="7" t="s">
        <v>55</v>
      </c>
      <c r="BV146" s="7" t="s">
        <v>6</v>
      </c>
      <c r="BW146" s="7" t="s">
        <v>55</v>
      </c>
      <c r="BX146" s="7" t="s">
        <v>6</v>
      </c>
      <c r="BY146" s="7" t="s">
        <v>55</v>
      </c>
      <c r="BZ146" s="7" t="s">
        <v>6</v>
      </c>
      <c r="CA146" s="7" t="s">
        <v>55</v>
      </c>
      <c r="CB146" s="7" t="s">
        <v>6</v>
      </c>
      <c r="CC146" s="7" t="s">
        <v>55</v>
      </c>
      <c r="CD146" s="7" t="s">
        <v>6</v>
      </c>
      <c r="CE146" s="7" t="s">
        <v>55</v>
      </c>
      <c r="CF146" s="7" t="s">
        <v>6</v>
      </c>
      <c r="CG146" s="7" t="s">
        <v>55</v>
      </c>
      <c r="CH146" s="7" t="s">
        <v>6</v>
      </c>
      <c r="CI146" s="7" t="s">
        <v>55</v>
      </c>
      <c r="CJ146" s="7" t="s">
        <v>6</v>
      </c>
      <c r="CK146" s="7" t="s">
        <v>55</v>
      </c>
      <c r="CL146" s="7" t="s">
        <v>6</v>
      </c>
      <c r="CM146" s="7" t="s">
        <v>55</v>
      </c>
      <c r="CN146" s="7" t="s">
        <v>6</v>
      </c>
      <c r="CO146" s="7" t="s">
        <v>55</v>
      </c>
      <c r="CP146" s="7" t="s">
        <v>6</v>
      </c>
      <c r="CQ146" s="7" t="s">
        <v>55</v>
      </c>
      <c r="CR146" s="7" t="s">
        <v>6</v>
      </c>
      <c r="CS146" s="7" t="s">
        <v>55</v>
      </c>
      <c r="CT146" s="7" t="s">
        <v>6</v>
      </c>
      <c r="CU146" s="7" t="s">
        <v>55</v>
      </c>
      <c r="CV146" s="7" t="s">
        <v>6</v>
      </c>
    </row>
    <row r="147" spans="1:100" ht="15" x14ac:dyDescent="0.2">
      <c r="A147" s="8" t="s">
        <v>57</v>
      </c>
      <c r="B147" s="8" t="s">
        <v>9</v>
      </c>
      <c r="C147" s="9" t="s">
        <v>55</v>
      </c>
      <c r="D147" s="9" t="s">
        <v>6</v>
      </c>
      <c r="E147" s="9" t="s">
        <v>55</v>
      </c>
      <c r="F147" s="9" t="s">
        <v>6</v>
      </c>
      <c r="G147" s="9" t="s">
        <v>55</v>
      </c>
      <c r="H147" s="9" t="s">
        <v>6</v>
      </c>
      <c r="I147" s="9" t="s">
        <v>55</v>
      </c>
      <c r="J147" s="9" t="s">
        <v>6</v>
      </c>
      <c r="K147" s="9" t="s">
        <v>55</v>
      </c>
      <c r="L147" s="9" t="s">
        <v>6</v>
      </c>
      <c r="M147" s="9" t="s">
        <v>55</v>
      </c>
      <c r="N147" s="9" t="s">
        <v>6</v>
      </c>
      <c r="O147" s="9" t="s">
        <v>55</v>
      </c>
      <c r="P147" s="9" t="s">
        <v>6</v>
      </c>
      <c r="Q147" s="9" t="s">
        <v>55</v>
      </c>
      <c r="R147" s="9" t="s">
        <v>6</v>
      </c>
      <c r="S147" s="9" t="s">
        <v>55</v>
      </c>
      <c r="T147" s="9" t="s">
        <v>6</v>
      </c>
      <c r="U147" s="9" t="s">
        <v>55</v>
      </c>
      <c r="V147" s="9" t="s">
        <v>6</v>
      </c>
      <c r="W147" s="9" t="s">
        <v>55</v>
      </c>
      <c r="X147" s="9" t="s">
        <v>6</v>
      </c>
      <c r="Y147" s="9" t="s">
        <v>55</v>
      </c>
      <c r="Z147" s="9" t="s">
        <v>6</v>
      </c>
      <c r="AA147" s="9" t="s">
        <v>55</v>
      </c>
      <c r="AB147" s="9" t="s">
        <v>6</v>
      </c>
      <c r="AC147" s="9" t="s">
        <v>55</v>
      </c>
      <c r="AD147" s="9" t="s">
        <v>6</v>
      </c>
      <c r="AE147" s="9" t="s">
        <v>55</v>
      </c>
      <c r="AF147" s="9" t="s">
        <v>6</v>
      </c>
      <c r="AG147" s="9" t="s">
        <v>55</v>
      </c>
      <c r="AH147" s="9" t="s">
        <v>6</v>
      </c>
      <c r="AI147" s="9" t="s">
        <v>55</v>
      </c>
      <c r="AJ147" s="9" t="s">
        <v>6</v>
      </c>
      <c r="AK147" s="9" t="s">
        <v>55</v>
      </c>
      <c r="AL147" s="9" t="s">
        <v>6</v>
      </c>
      <c r="AM147" s="9" t="s">
        <v>55</v>
      </c>
      <c r="AN147" s="9" t="s">
        <v>6</v>
      </c>
      <c r="AO147" s="9" t="s">
        <v>55</v>
      </c>
      <c r="AP147" s="9" t="s">
        <v>6</v>
      </c>
      <c r="AQ147" s="9" t="s">
        <v>55</v>
      </c>
      <c r="AR147" s="9" t="s">
        <v>6</v>
      </c>
      <c r="AS147" s="9" t="s">
        <v>55</v>
      </c>
      <c r="AT147" s="9" t="s">
        <v>6</v>
      </c>
      <c r="AU147" s="9" t="s">
        <v>55</v>
      </c>
      <c r="AV147" s="9" t="s">
        <v>6</v>
      </c>
      <c r="AW147" s="9" t="s">
        <v>55</v>
      </c>
      <c r="AX147" s="9" t="s">
        <v>6</v>
      </c>
      <c r="AY147" s="9" t="s">
        <v>55</v>
      </c>
      <c r="AZ147" s="9" t="s">
        <v>6</v>
      </c>
      <c r="BA147" s="9" t="s">
        <v>55</v>
      </c>
      <c r="BB147" s="9" t="s">
        <v>6</v>
      </c>
      <c r="BC147" s="9" t="s">
        <v>55</v>
      </c>
      <c r="BD147" s="9" t="s">
        <v>6</v>
      </c>
      <c r="BE147" s="9" t="s">
        <v>55</v>
      </c>
      <c r="BF147" s="9" t="s">
        <v>6</v>
      </c>
      <c r="BG147" s="9" t="s">
        <v>55</v>
      </c>
      <c r="BH147" s="9" t="s">
        <v>6</v>
      </c>
      <c r="BI147" s="9" t="s">
        <v>55</v>
      </c>
      <c r="BJ147" s="9" t="s">
        <v>6</v>
      </c>
      <c r="BK147" s="9" t="s">
        <v>55</v>
      </c>
      <c r="BL147" s="9" t="s">
        <v>6</v>
      </c>
      <c r="BM147" s="9" t="s">
        <v>55</v>
      </c>
      <c r="BN147" s="9" t="s">
        <v>6</v>
      </c>
      <c r="BO147" s="9" t="s">
        <v>55</v>
      </c>
      <c r="BP147" s="9" t="s">
        <v>6</v>
      </c>
      <c r="BQ147" s="9" t="s">
        <v>55</v>
      </c>
      <c r="BR147" s="9" t="s">
        <v>6</v>
      </c>
      <c r="BS147" s="9" t="s">
        <v>55</v>
      </c>
      <c r="BT147" s="9" t="s">
        <v>6</v>
      </c>
      <c r="BU147" s="9" t="s">
        <v>55</v>
      </c>
      <c r="BV147" s="9" t="s">
        <v>6</v>
      </c>
      <c r="BW147" s="9" t="s">
        <v>55</v>
      </c>
      <c r="BX147" s="9" t="s">
        <v>6</v>
      </c>
      <c r="BY147" s="9" t="s">
        <v>55</v>
      </c>
      <c r="BZ147" s="9" t="s">
        <v>6</v>
      </c>
      <c r="CA147" s="9" t="s">
        <v>55</v>
      </c>
      <c r="CB147" s="9" t="s">
        <v>6</v>
      </c>
      <c r="CC147" s="9" t="s">
        <v>55</v>
      </c>
      <c r="CD147" s="9" t="s">
        <v>6</v>
      </c>
      <c r="CE147" s="9" t="s">
        <v>55</v>
      </c>
      <c r="CF147" s="9" t="s">
        <v>6</v>
      </c>
      <c r="CG147" s="9" t="s">
        <v>55</v>
      </c>
      <c r="CH147" s="9" t="s">
        <v>6</v>
      </c>
      <c r="CI147" s="9" t="s">
        <v>55</v>
      </c>
      <c r="CJ147" s="9" t="s">
        <v>6</v>
      </c>
      <c r="CK147" s="9" t="s">
        <v>55</v>
      </c>
      <c r="CL147" s="9" t="s">
        <v>6</v>
      </c>
      <c r="CM147" s="9" t="s">
        <v>55</v>
      </c>
      <c r="CN147" s="9" t="s">
        <v>6</v>
      </c>
      <c r="CO147" s="9" t="s">
        <v>55</v>
      </c>
      <c r="CP147" s="9" t="s">
        <v>6</v>
      </c>
      <c r="CQ147" s="9" t="s">
        <v>55</v>
      </c>
      <c r="CR147" s="9" t="s">
        <v>6</v>
      </c>
      <c r="CS147" s="9" t="s">
        <v>55</v>
      </c>
      <c r="CT147" s="9" t="s">
        <v>6</v>
      </c>
      <c r="CU147" s="9" t="s">
        <v>55</v>
      </c>
      <c r="CV147" s="9" t="s">
        <v>6</v>
      </c>
    </row>
    <row r="148" spans="1:100" ht="15" x14ac:dyDescent="0.2">
      <c r="A148" s="8" t="s">
        <v>57</v>
      </c>
      <c r="B148" s="8" t="s">
        <v>7</v>
      </c>
      <c r="C148" s="7" t="s">
        <v>55</v>
      </c>
      <c r="D148" s="7" t="s">
        <v>6</v>
      </c>
      <c r="E148" s="7" t="s">
        <v>55</v>
      </c>
      <c r="F148" s="7" t="s">
        <v>6</v>
      </c>
      <c r="G148" s="7" t="s">
        <v>55</v>
      </c>
      <c r="H148" s="7" t="s">
        <v>6</v>
      </c>
      <c r="I148" s="7" t="s">
        <v>55</v>
      </c>
      <c r="J148" s="7" t="s">
        <v>6</v>
      </c>
      <c r="K148" s="7" t="s">
        <v>55</v>
      </c>
      <c r="L148" s="7" t="s">
        <v>6</v>
      </c>
      <c r="M148" s="7" t="s">
        <v>55</v>
      </c>
      <c r="N148" s="7" t="s">
        <v>6</v>
      </c>
      <c r="O148" s="7" t="s">
        <v>55</v>
      </c>
      <c r="P148" s="7" t="s">
        <v>6</v>
      </c>
      <c r="Q148" s="7" t="s">
        <v>55</v>
      </c>
      <c r="R148" s="7" t="s">
        <v>6</v>
      </c>
      <c r="S148" s="7" t="s">
        <v>55</v>
      </c>
      <c r="T148" s="7" t="s">
        <v>6</v>
      </c>
      <c r="U148" s="7" t="s">
        <v>55</v>
      </c>
      <c r="V148" s="7" t="s">
        <v>6</v>
      </c>
      <c r="W148" s="7" t="s">
        <v>55</v>
      </c>
      <c r="X148" s="7" t="s">
        <v>6</v>
      </c>
      <c r="Y148" s="7" t="s">
        <v>55</v>
      </c>
      <c r="Z148" s="7" t="s">
        <v>6</v>
      </c>
      <c r="AA148" s="7" t="s">
        <v>55</v>
      </c>
      <c r="AB148" s="7" t="s">
        <v>6</v>
      </c>
      <c r="AC148" s="7" t="s">
        <v>55</v>
      </c>
      <c r="AD148" s="7" t="s">
        <v>6</v>
      </c>
      <c r="AE148" s="7" t="s">
        <v>55</v>
      </c>
      <c r="AF148" s="7" t="s">
        <v>6</v>
      </c>
      <c r="AG148" s="7" t="s">
        <v>55</v>
      </c>
      <c r="AH148" s="7" t="s">
        <v>6</v>
      </c>
      <c r="AI148" s="7" t="s">
        <v>55</v>
      </c>
      <c r="AJ148" s="7" t="s">
        <v>6</v>
      </c>
      <c r="AK148" s="7" t="s">
        <v>55</v>
      </c>
      <c r="AL148" s="7" t="s">
        <v>6</v>
      </c>
      <c r="AM148" s="7" t="s">
        <v>55</v>
      </c>
      <c r="AN148" s="7" t="s">
        <v>6</v>
      </c>
      <c r="AO148" s="7" t="s">
        <v>55</v>
      </c>
      <c r="AP148" s="7" t="s">
        <v>6</v>
      </c>
      <c r="AQ148" s="7" t="s">
        <v>55</v>
      </c>
      <c r="AR148" s="7" t="s">
        <v>6</v>
      </c>
      <c r="AS148" s="7" t="s">
        <v>55</v>
      </c>
      <c r="AT148" s="7" t="s">
        <v>6</v>
      </c>
      <c r="AU148" s="7" t="s">
        <v>55</v>
      </c>
      <c r="AV148" s="7" t="s">
        <v>6</v>
      </c>
      <c r="AW148" s="7" t="s">
        <v>55</v>
      </c>
      <c r="AX148" s="7" t="s">
        <v>6</v>
      </c>
      <c r="AY148" s="7" t="s">
        <v>55</v>
      </c>
      <c r="AZ148" s="7" t="s">
        <v>6</v>
      </c>
      <c r="BA148" s="7" t="s">
        <v>55</v>
      </c>
      <c r="BB148" s="7" t="s">
        <v>6</v>
      </c>
      <c r="BC148" s="7" t="s">
        <v>55</v>
      </c>
      <c r="BD148" s="7" t="s">
        <v>6</v>
      </c>
      <c r="BE148" s="7" t="s">
        <v>55</v>
      </c>
      <c r="BF148" s="7" t="s">
        <v>6</v>
      </c>
      <c r="BG148" s="7" t="s">
        <v>55</v>
      </c>
      <c r="BH148" s="7" t="s">
        <v>6</v>
      </c>
      <c r="BI148" s="7" t="s">
        <v>55</v>
      </c>
      <c r="BJ148" s="7" t="s">
        <v>6</v>
      </c>
      <c r="BK148" s="7" t="s">
        <v>55</v>
      </c>
      <c r="BL148" s="7" t="s">
        <v>6</v>
      </c>
      <c r="BM148" s="7" t="s">
        <v>55</v>
      </c>
      <c r="BN148" s="7" t="s">
        <v>6</v>
      </c>
      <c r="BO148" s="7" t="s">
        <v>55</v>
      </c>
      <c r="BP148" s="7" t="s">
        <v>6</v>
      </c>
      <c r="BQ148" s="7" t="s">
        <v>55</v>
      </c>
      <c r="BR148" s="7" t="s">
        <v>6</v>
      </c>
      <c r="BS148" s="7" t="s">
        <v>55</v>
      </c>
      <c r="BT148" s="7" t="s">
        <v>6</v>
      </c>
      <c r="BU148" s="7" t="s">
        <v>55</v>
      </c>
      <c r="BV148" s="7" t="s">
        <v>6</v>
      </c>
      <c r="BW148" s="7" t="s">
        <v>55</v>
      </c>
      <c r="BX148" s="7" t="s">
        <v>6</v>
      </c>
      <c r="BY148" s="7" t="s">
        <v>55</v>
      </c>
      <c r="BZ148" s="7" t="s">
        <v>6</v>
      </c>
      <c r="CA148" s="7" t="s">
        <v>55</v>
      </c>
      <c r="CB148" s="7" t="s">
        <v>6</v>
      </c>
      <c r="CC148" s="7" t="s">
        <v>55</v>
      </c>
      <c r="CD148" s="7" t="s">
        <v>6</v>
      </c>
      <c r="CE148" s="7" t="s">
        <v>55</v>
      </c>
      <c r="CF148" s="7" t="s">
        <v>6</v>
      </c>
      <c r="CG148" s="7" t="s">
        <v>55</v>
      </c>
      <c r="CH148" s="7" t="s">
        <v>6</v>
      </c>
      <c r="CI148" s="7" t="s">
        <v>55</v>
      </c>
      <c r="CJ148" s="7" t="s">
        <v>6</v>
      </c>
      <c r="CK148" s="7" t="s">
        <v>55</v>
      </c>
      <c r="CL148" s="7" t="s">
        <v>6</v>
      </c>
      <c r="CM148" s="7" t="s">
        <v>55</v>
      </c>
      <c r="CN148" s="7" t="s">
        <v>6</v>
      </c>
      <c r="CO148" s="7" t="s">
        <v>55</v>
      </c>
      <c r="CP148" s="7" t="s">
        <v>6</v>
      </c>
      <c r="CQ148" s="7" t="s">
        <v>55</v>
      </c>
      <c r="CR148" s="7" t="s">
        <v>6</v>
      </c>
      <c r="CS148" s="7" t="s">
        <v>55</v>
      </c>
      <c r="CT148" s="7" t="s">
        <v>6</v>
      </c>
      <c r="CU148" s="7" t="s">
        <v>55</v>
      </c>
      <c r="CV148" s="7" t="s">
        <v>6</v>
      </c>
    </row>
    <row r="150" spans="1:100" ht="15" x14ac:dyDescent="0.2">
      <c r="A150" s="6" t="s">
        <v>56</v>
      </c>
    </row>
    <row r="151" spans="1:100" ht="15" x14ac:dyDescent="0.2">
      <c r="A151" s="6" t="s">
        <v>55</v>
      </c>
      <c r="B151" s="5" t="s">
        <v>54</v>
      </c>
    </row>
    <row r="152" spans="1:100" ht="15" x14ac:dyDescent="0.2">
      <c r="A152" s="6" t="s">
        <v>53</v>
      </c>
    </row>
    <row r="153" spans="1:100" ht="15" x14ac:dyDescent="0.2">
      <c r="A153" s="6" t="s">
        <v>52</v>
      </c>
      <c r="B153" s="5" t="s">
        <v>51</v>
      </c>
    </row>
    <row r="154" spans="1:100" ht="15" x14ac:dyDescent="0.2">
      <c r="A154" s="6" t="s">
        <v>50</v>
      </c>
      <c r="B154" s="5" t="s">
        <v>49</v>
      </c>
    </row>
    <row r="155" spans="1:100" ht="15" x14ac:dyDescent="0.2">
      <c r="A155" s="6" t="s">
        <v>48</v>
      </c>
      <c r="B155" s="5" t="s">
        <v>47</v>
      </c>
    </row>
    <row r="156" spans="1:100" ht="15" x14ac:dyDescent="0.2">
      <c r="A156" s="6" t="s">
        <v>46</v>
      </c>
      <c r="B156" s="5" t="s">
        <v>45</v>
      </c>
    </row>
  </sheetData>
  <mergeCells count="50">
    <mergeCell ref="CC9:CD9"/>
    <mergeCell ref="CE9:CF9"/>
    <mergeCell ref="CG9:CH9"/>
    <mergeCell ref="CI9:CJ9"/>
    <mergeCell ref="CK9:CL9"/>
    <mergeCell ref="CM9:CN9"/>
    <mergeCell ref="CO9:CP9"/>
    <mergeCell ref="CQ9:CR9"/>
    <mergeCell ref="CS9:CT9"/>
    <mergeCell ref="CU9:CV9"/>
    <mergeCell ref="BI9:BJ9"/>
    <mergeCell ref="BK9:BL9"/>
    <mergeCell ref="BM9:BN9"/>
    <mergeCell ref="BO9:BP9"/>
    <mergeCell ref="BQ9:BR9"/>
    <mergeCell ref="BS9:BT9"/>
    <mergeCell ref="BU9:BV9"/>
    <mergeCell ref="BW9:BX9"/>
    <mergeCell ref="BY9:BZ9"/>
    <mergeCell ref="CA9:CB9"/>
    <mergeCell ref="AO9:AP9"/>
    <mergeCell ref="AQ9:AR9"/>
    <mergeCell ref="AS9:AT9"/>
    <mergeCell ref="AU9:AV9"/>
    <mergeCell ref="AW9:AX9"/>
    <mergeCell ref="AY9:AZ9"/>
    <mergeCell ref="BA9:BB9"/>
    <mergeCell ref="BC9:BD9"/>
    <mergeCell ref="BE9:BF9"/>
    <mergeCell ref="BG9:BH9"/>
    <mergeCell ref="U9:V9"/>
    <mergeCell ref="W9:X9"/>
    <mergeCell ref="Y9:Z9"/>
    <mergeCell ref="AA9:AB9"/>
    <mergeCell ref="AC9:AD9"/>
    <mergeCell ref="AE9:AF9"/>
    <mergeCell ref="AG9:AH9"/>
    <mergeCell ref="AI9:AJ9"/>
    <mergeCell ref="AK9:AL9"/>
    <mergeCell ref="AM9:AN9"/>
    <mergeCell ref="A9:B9"/>
    <mergeCell ref="C9:D9"/>
    <mergeCell ref="E9:F9"/>
    <mergeCell ref="G9:H9"/>
    <mergeCell ref="I9:J9"/>
    <mergeCell ref="K9:L9"/>
    <mergeCell ref="M9:N9"/>
    <mergeCell ref="O9:P9"/>
    <mergeCell ref="Q9:R9"/>
    <mergeCell ref="S9:T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9B113-3353-BA41-9852-6AD5C57679B4}">
  <dimension ref="A1:AC46"/>
  <sheetViews>
    <sheetView workbookViewId="0">
      <selection activeCell="A42" sqref="A42:AB46"/>
    </sheetView>
  </sheetViews>
  <sheetFormatPr baseColWidth="10" defaultRowHeight="15" x14ac:dyDescent="0.2"/>
  <cols>
    <col min="1" max="1" width="10.83203125" style="1"/>
    <col min="2" max="2" width="54.5" style="1" bestFit="1" customWidth="1"/>
    <col min="3" max="16384" width="10.83203125" style="1"/>
  </cols>
  <sheetData>
    <row r="1" spans="1:29" x14ac:dyDescent="0.2">
      <c r="C1" s="1">
        <v>1995</v>
      </c>
      <c r="D1" s="1">
        <v>1996</v>
      </c>
      <c r="E1" s="1">
        <v>1997</v>
      </c>
      <c r="F1" s="1">
        <v>1998</v>
      </c>
      <c r="G1" s="1">
        <v>1999</v>
      </c>
      <c r="H1" s="1">
        <v>2000</v>
      </c>
      <c r="I1" s="1">
        <v>2001</v>
      </c>
      <c r="J1" s="1">
        <v>2002</v>
      </c>
      <c r="K1" s="1">
        <v>2003</v>
      </c>
      <c r="L1" s="1">
        <v>2004</v>
      </c>
      <c r="M1" s="1">
        <v>2005</v>
      </c>
      <c r="N1" s="1">
        <v>2006</v>
      </c>
      <c r="O1" s="1">
        <v>2007</v>
      </c>
      <c r="P1" s="1">
        <v>2008</v>
      </c>
      <c r="Q1" s="1">
        <v>2009</v>
      </c>
      <c r="R1" s="1">
        <v>2010</v>
      </c>
      <c r="S1" s="1">
        <v>2011</v>
      </c>
      <c r="T1" s="1">
        <v>2012</v>
      </c>
      <c r="U1" s="1">
        <v>2013</v>
      </c>
      <c r="V1" s="1">
        <v>2014</v>
      </c>
      <c r="W1" s="1">
        <v>2015</v>
      </c>
      <c r="X1" s="1">
        <v>2016</v>
      </c>
      <c r="Y1" s="1">
        <v>2017</v>
      </c>
      <c r="Z1" s="1">
        <v>2018</v>
      </c>
      <c r="AA1" s="1">
        <v>2019</v>
      </c>
      <c r="AB1" s="1">
        <v>2020</v>
      </c>
      <c r="AC1" s="1" t="s">
        <v>6</v>
      </c>
    </row>
    <row r="2" spans="1:29" x14ac:dyDescent="0.2">
      <c r="C2" s="1" t="s">
        <v>6</v>
      </c>
      <c r="D2" s="1" t="s">
        <v>6</v>
      </c>
      <c r="E2" s="1" t="s">
        <v>6</v>
      </c>
      <c r="F2" s="1" t="s">
        <v>6</v>
      </c>
      <c r="G2" s="1" t="s">
        <v>6</v>
      </c>
      <c r="H2" s="1" t="s">
        <v>6</v>
      </c>
      <c r="I2" s="1" t="s">
        <v>6</v>
      </c>
      <c r="J2" s="1" t="s">
        <v>6</v>
      </c>
      <c r="K2" s="1" t="s">
        <v>6</v>
      </c>
      <c r="L2" s="1" t="s">
        <v>6</v>
      </c>
      <c r="M2" s="1" t="s">
        <v>6</v>
      </c>
      <c r="N2" s="1" t="s">
        <v>6</v>
      </c>
      <c r="O2" s="1" t="s">
        <v>6</v>
      </c>
      <c r="P2" s="1" t="s">
        <v>6</v>
      </c>
      <c r="Q2" s="1" t="s">
        <v>6</v>
      </c>
      <c r="R2" s="1" t="s">
        <v>6</v>
      </c>
      <c r="S2" s="1" t="s">
        <v>6</v>
      </c>
      <c r="T2" s="1" t="s">
        <v>6</v>
      </c>
      <c r="U2" s="1" t="s">
        <v>6</v>
      </c>
      <c r="V2" s="1" t="s">
        <v>6</v>
      </c>
      <c r="W2" s="1" t="s">
        <v>6</v>
      </c>
      <c r="X2" s="1" t="s">
        <v>6</v>
      </c>
      <c r="Y2" s="1" t="s">
        <v>6</v>
      </c>
      <c r="Z2" s="1" t="s">
        <v>6</v>
      </c>
      <c r="AA2" s="1" t="s">
        <v>6</v>
      </c>
      <c r="AB2" s="1" t="s">
        <v>6</v>
      </c>
      <c r="AC2" s="1" t="s">
        <v>6</v>
      </c>
    </row>
    <row r="3" spans="1:29" x14ac:dyDescent="0.2">
      <c r="A3" s="1" t="s">
        <v>22</v>
      </c>
      <c r="B3" s="1" t="s">
        <v>10</v>
      </c>
      <c r="C3" s="1">
        <v>13407.8</v>
      </c>
      <c r="D3" s="1">
        <v>9017.6</v>
      </c>
      <c r="E3" s="1">
        <v>9193.4</v>
      </c>
      <c r="F3" s="1">
        <v>11977.8</v>
      </c>
      <c r="G3" s="1">
        <v>11357.6</v>
      </c>
      <c r="H3" s="1">
        <v>12658.8</v>
      </c>
      <c r="I3" s="1">
        <v>14008.6</v>
      </c>
      <c r="J3" s="1">
        <v>15551.4</v>
      </c>
      <c r="K3" s="1">
        <v>16404.8</v>
      </c>
      <c r="L3" s="1">
        <v>18064.2</v>
      </c>
      <c r="M3" s="1">
        <v>20444.8</v>
      </c>
      <c r="N3" s="1">
        <v>23135.9</v>
      </c>
      <c r="O3" s="1">
        <v>27541.5</v>
      </c>
      <c r="P3" s="1">
        <v>31315.7</v>
      </c>
      <c r="Q3" s="1">
        <v>32514.7</v>
      </c>
      <c r="R3" s="1">
        <v>33422.300000000003</v>
      </c>
      <c r="S3" s="1">
        <v>36204.400000000001</v>
      </c>
      <c r="T3" s="1">
        <v>36760.300000000003</v>
      </c>
      <c r="U3" s="1">
        <v>36257.9</v>
      </c>
      <c r="V3" s="1">
        <v>37315.800000000003</v>
      </c>
      <c r="W3" s="1">
        <v>39554.300000000003</v>
      </c>
      <c r="X3" s="1">
        <v>41979.4</v>
      </c>
      <c r="Y3" s="1">
        <v>45146.9</v>
      </c>
      <c r="Z3" s="1">
        <v>48690.8</v>
      </c>
      <c r="AA3" s="1">
        <v>53123.3</v>
      </c>
      <c r="AB3" s="1">
        <v>53440</v>
      </c>
      <c r="AC3" s="1" t="s">
        <v>6</v>
      </c>
    </row>
    <row r="4" spans="1:29" x14ac:dyDescent="0.2">
      <c r="A4" s="1" t="s">
        <v>22</v>
      </c>
      <c r="B4" s="1" t="s">
        <v>9</v>
      </c>
      <c r="C4" s="1">
        <v>1278.2</v>
      </c>
      <c r="D4" s="1">
        <v>900.7</v>
      </c>
      <c r="E4" s="1">
        <v>1969</v>
      </c>
      <c r="F4" s="1">
        <v>1721.6</v>
      </c>
      <c r="G4" s="1">
        <v>1585.8</v>
      </c>
      <c r="H4" s="1">
        <v>1524.2</v>
      </c>
      <c r="I4" s="1">
        <v>1636.7</v>
      </c>
      <c r="J4" s="1">
        <v>1639.3</v>
      </c>
      <c r="K4" s="1">
        <v>1640.6</v>
      </c>
      <c r="L4" s="1">
        <v>1707</v>
      </c>
      <c r="M4" s="1">
        <v>1627.9</v>
      </c>
      <c r="N4" s="1">
        <v>1542.3</v>
      </c>
      <c r="O4" s="1">
        <v>1384.4</v>
      </c>
      <c r="P4" s="1">
        <v>2019.4</v>
      </c>
      <c r="Q4" s="1">
        <v>1408.3</v>
      </c>
      <c r="R4" s="1">
        <v>1338.7</v>
      </c>
      <c r="S4" s="1">
        <v>1739.6</v>
      </c>
      <c r="T4" s="1">
        <v>1680.7</v>
      </c>
      <c r="U4" s="1">
        <v>1695.6</v>
      </c>
      <c r="V4" s="1">
        <v>1741.8</v>
      </c>
      <c r="W4" s="1">
        <v>1624.4</v>
      </c>
      <c r="X4" s="1">
        <v>1767.9</v>
      </c>
      <c r="Y4" s="1">
        <v>1907.4</v>
      </c>
      <c r="Z4" s="1">
        <v>1632.7</v>
      </c>
      <c r="AA4" s="1">
        <v>1733.1</v>
      </c>
      <c r="AB4" s="1">
        <v>1899.2</v>
      </c>
      <c r="AC4" s="1" t="s">
        <v>6</v>
      </c>
    </row>
    <row r="5" spans="1:29" x14ac:dyDescent="0.2">
      <c r="A5" s="1" t="s">
        <v>22</v>
      </c>
      <c r="B5" s="1" t="s">
        <v>7</v>
      </c>
      <c r="C5" s="1">
        <v>54.6</v>
      </c>
      <c r="D5" s="1">
        <v>38.700000000000003</v>
      </c>
      <c r="E5" s="1">
        <v>84</v>
      </c>
      <c r="F5" s="1">
        <v>73.8</v>
      </c>
      <c r="G5" s="1">
        <v>67.3</v>
      </c>
      <c r="H5" s="1">
        <v>53.7</v>
      </c>
      <c r="I5" s="1">
        <v>43.3</v>
      </c>
      <c r="J5" s="1">
        <v>50.9</v>
      </c>
      <c r="K5" s="1">
        <v>62.4</v>
      </c>
      <c r="L5" s="1">
        <v>68.900000000000006</v>
      </c>
      <c r="M5" s="1">
        <v>114.8</v>
      </c>
      <c r="N5" s="1">
        <v>120.4</v>
      </c>
      <c r="O5" s="1">
        <v>117.8</v>
      </c>
      <c r="P5" s="1">
        <v>156.80000000000001</v>
      </c>
      <c r="Q5" s="1">
        <v>167.4</v>
      </c>
      <c r="R5" s="1">
        <v>194.1</v>
      </c>
      <c r="S5" s="1">
        <v>179.8</v>
      </c>
      <c r="T5" s="1">
        <v>175.9</v>
      </c>
      <c r="U5" s="1">
        <v>185.4</v>
      </c>
      <c r="V5" s="1">
        <v>194</v>
      </c>
      <c r="W5" s="1">
        <v>212.2</v>
      </c>
      <c r="X5" s="1">
        <v>188.8</v>
      </c>
      <c r="Y5" s="1">
        <v>192.2</v>
      </c>
      <c r="Z5" s="1">
        <v>257.10000000000002</v>
      </c>
      <c r="AA5" s="1">
        <v>238.1</v>
      </c>
      <c r="AB5" s="1">
        <v>229.9</v>
      </c>
      <c r="AC5" s="1" t="s">
        <v>6</v>
      </c>
    </row>
    <row r="6" spans="1:29" x14ac:dyDescent="0.2">
      <c r="A6" s="1" t="s">
        <v>21</v>
      </c>
      <c r="B6" s="1" t="s">
        <v>10</v>
      </c>
      <c r="C6" s="1">
        <v>41801.5</v>
      </c>
      <c r="D6" s="1">
        <v>48178</v>
      </c>
      <c r="E6" s="1">
        <v>49978.8</v>
      </c>
      <c r="F6" s="1">
        <v>54578.6</v>
      </c>
      <c r="G6" s="1">
        <v>55473.2</v>
      </c>
      <c r="H6" s="1">
        <v>61063.4</v>
      </c>
      <c r="I6" s="1">
        <v>69092.100000000006</v>
      </c>
      <c r="J6" s="1">
        <v>79882.5</v>
      </c>
      <c r="K6" s="1">
        <v>81050.899999999994</v>
      </c>
      <c r="L6" s="1">
        <v>87421</v>
      </c>
      <c r="M6" s="1">
        <v>99776.8</v>
      </c>
      <c r="N6" s="1">
        <v>113231.5</v>
      </c>
      <c r="O6" s="1">
        <v>125885.3</v>
      </c>
      <c r="P6" s="1">
        <v>147036.20000000001</v>
      </c>
      <c r="Q6" s="1">
        <v>135353.1</v>
      </c>
      <c r="R6" s="1">
        <v>142917.6</v>
      </c>
      <c r="S6" s="1">
        <v>149203.1</v>
      </c>
      <c r="T6" s="1">
        <v>146229</v>
      </c>
      <c r="U6" s="1">
        <v>142918.20000000001</v>
      </c>
      <c r="V6" s="1">
        <v>142743.20000000001</v>
      </c>
      <c r="W6" s="1">
        <v>152687.9</v>
      </c>
      <c r="X6" s="1">
        <v>159603.4</v>
      </c>
      <c r="Y6" s="1">
        <v>174451.9</v>
      </c>
      <c r="Z6" s="1">
        <v>190124.2</v>
      </c>
      <c r="AA6" s="1">
        <v>203852.3</v>
      </c>
      <c r="AB6" s="1">
        <v>196415.8</v>
      </c>
      <c r="AC6" s="1" t="s">
        <v>6</v>
      </c>
    </row>
    <row r="7" spans="1:29" x14ac:dyDescent="0.2">
      <c r="A7" s="1" t="s">
        <v>21</v>
      </c>
      <c r="B7" s="1" t="s">
        <v>9</v>
      </c>
      <c r="C7" s="1">
        <v>1459</v>
      </c>
      <c r="D7" s="1">
        <v>1655</v>
      </c>
      <c r="E7" s="1">
        <v>1518</v>
      </c>
      <c r="F7" s="1">
        <v>1645.8</v>
      </c>
      <c r="G7" s="1">
        <v>1497.5</v>
      </c>
      <c r="H7" s="1">
        <v>1663.8</v>
      </c>
      <c r="I7" s="1">
        <v>1867.3</v>
      </c>
      <c r="J7" s="1">
        <v>1718.4</v>
      </c>
      <c r="K7" s="1">
        <v>1598.1</v>
      </c>
      <c r="L7" s="1">
        <v>1722.8</v>
      </c>
      <c r="M7" s="1">
        <v>1818.5</v>
      </c>
      <c r="N7" s="1">
        <v>1940.5</v>
      </c>
      <c r="O7" s="1">
        <v>2150.1</v>
      </c>
      <c r="P7" s="1">
        <v>2336.4</v>
      </c>
      <c r="Q7" s="1">
        <v>1918</v>
      </c>
      <c r="R7" s="1">
        <v>1633.4</v>
      </c>
      <c r="S7" s="1">
        <v>2211.1999999999998</v>
      </c>
      <c r="T7" s="1">
        <v>2587.6999999999998</v>
      </c>
      <c r="U7" s="1">
        <v>2703.2</v>
      </c>
      <c r="V7" s="1">
        <v>2812</v>
      </c>
      <c r="W7" s="1">
        <v>2735.5</v>
      </c>
      <c r="X7" s="1">
        <v>2753.9</v>
      </c>
      <c r="Y7" s="1">
        <v>2995</v>
      </c>
      <c r="Z7" s="1">
        <v>3318.6</v>
      </c>
      <c r="AA7" s="1">
        <v>3506</v>
      </c>
      <c r="AB7" s="1">
        <v>3504.4</v>
      </c>
      <c r="AC7" s="1" t="s">
        <v>6</v>
      </c>
    </row>
    <row r="8" spans="1:29" x14ac:dyDescent="0.2">
      <c r="A8" s="1" t="s">
        <v>21</v>
      </c>
      <c r="B8" s="1" t="s">
        <v>7</v>
      </c>
      <c r="C8" s="1">
        <v>375</v>
      </c>
      <c r="D8" s="1">
        <v>389.2</v>
      </c>
      <c r="E8" s="1">
        <v>374.5</v>
      </c>
      <c r="F8" s="1">
        <v>430.4</v>
      </c>
      <c r="G8" s="1">
        <v>448.4</v>
      </c>
      <c r="H8" s="1">
        <v>497.8</v>
      </c>
      <c r="I8" s="1">
        <v>541.1</v>
      </c>
      <c r="J8" s="1">
        <v>585.1</v>
      </c>
      <c r="K8" s="1">
        <v>547.6</v>
      </c>
      <c r="L8" s="1">
        <v>592.79999999999995</v>
      </c>
      <c r="M8" s="1">
        <v>680.1</v>
      </c>
      <c r="N8" s="1">
        <v>731.8</v>
      </c>
      <c r="O8" s="1">
        <v>736.4</v>
      </c>
      <c r="P8" s="1">
        <v>756.6</v>
      </c>
      <c r="Q8" s="1">
        <v>690.7</v>
      </c>
      <c r="R8" s="1">
        <v>775.8</v>
      </c>
      <c r="S8" s="1">
        <v>1035.5</v>
      </c>
      <c r="T8" s="1">
        <v>1046.3</v>
      </c>
      <c r="U8" s="1">
        <v>1042.3</v>
      </c>
      <c r="V8" s="1">
        <v>975.6</v>
      </c>
      <c r="W8" s="1">
        <v>990.4</v>
      </c>
      <c r="X8" s="1">
        <v>924.5</v>
      </c>
      <c r="Y8" s="1">
        <v>972.2</v>
      </c>
      <c r="Z8" s="1">
        <v>741.2</v>
      </c>
      <c r="AA8" s="1">
        <v>665.6</v>
      </c>
      <c r="AB8" s="1">
        <v>703.1</v>
      </c>
      <c r="AC8" s="1" t="s">
        <v>6</v>
      </c>
    </row>
    <row r="9" spans="1:29" x14ac:dyDescent="0.2">
      <c r="A9" s="1" t="s">
        <v>20</v>
      </c>
      <c r="B9" s="1" t="s">
        <v>10</v>
      </c>
      <c r="C9" s="1">
        <v>2646.2</v>
      </c>
      <c r="D9" s="1">
        <v>3317.2</v>
      </c>
      <c r="E9" s="1">
        <v>3994.6</v>
      </c>
      <c r="F9" s="1">
        <v>4515.3999999999996</v>
      </c>
      <c r="G9" s="1">
        <v>4863.3999999999996</v>
      </c>
      <c r="H9" s="1">
        <v>5512.9</v>
      </c>
      <c r="I9" s="1">
        <v>6236.9</v>
      </c>
      <c r="J9" s="1">
        <v>6962.6</v>
      </c>
      <c r="K9" s="1">
        <v>7807.6</v>
      </c>
      <c r="L9" s="1">
        <v>8664.7000000000007</v>
      </c>
      <c r="M9" s="1">
        <v>10052.700000000001</v>
      </c>
      <c r="N9" s="1">
        <v>11935.2</v>
      </c>
      <c r="O9" s="1">
        <v>14412.1</v>
      </c>
      <c r="P9" s="1">
        <v>14818.7</v>
      </c>
      <c r="Q9" s="1">
        <v>12265.7</v>
      </c>
      <c r="R9" s="1">
        <v>12897.6</v>
      </c>
      <c r="S9" s="1">
        <v>14624.7</v>
      </c>
      <c r="T9" s="1">
        <v>15656.5</v>
      </c>
      <c r="U9" s="1">
        <v>16568.099999999999</v>
      </c>
      <c r="V9" s="1">
        <v>17482.5</v>
      </c>
      <c r="W9" s="1">
        <v>17890.7</v>
      </c>
      <c r="X9" s="1">
        <v>18745.7</v>
      </c>
      <c r="Y9" s="1">
        <v>20676.2</v>
      </c>
      <c r="Z9" s="1">
        <v>22558.3</v>
      </c>
      <c r="AA9" s="1">
        <v>24306.400000000001</v>
      </c>
      <c r="AB9" s="1">
        <v>24080.7</v>
      </c>
      <c r="AC9" s="1" t="s">
        <v>6</v>
      </c>
    </row>
    <row r="10" spans="1:29" x14ac:dyDescent="0.2">
      <c r="A10" s="1" t="s">
        <v>20</v>
      </c>
      <c r="B10" s="1" t="s">
        <v>9</v>
      </c>
      <c r="C10" s="1">
        <v>87.1</v>
      </c>
      <c r="D10" s="1">
        <v>110</v>
      </c>
      <c r="E10" s="1">
        <v>116.9</v>
      </c>
      <c r="F10" s="1">
        <v>151.69999999999999</v>
      </c>
      <c r="G10" s="1">
        <v>107.4</v>
      </c>
      <c r="H10" s="1">
        <v>152.9</v>
      </c>
      <c r="I10" s="1">
        <v>177.8</v>
      </c>
      <c r="J10" s="1">
        <v>167.7</v>
      </c>
      <c r="K10" s="1">
        <v>177.8</v>
      </c>
      <c r="L10" s="1">
        <v>200.5</v>
      </c>
      <c r="M10" s="1">
        <v>213.4</v>
      </c>
      <c r="N10" s="1">
        <v>237.4</v>
      </c>
      <c r="O10" s="1">
        <v>297.39999999999998</v>
      </c>
      <c r="P10" s="1">
        <v>223.6</v>
      </c>
      <c r="Q10" s="1">
        <v>178.1</v>
      </c>
      <c r="R10" s="1">
        <v>233.7</v>
      </c>
      <c r="S10" s="1">
        <v>310.3</v>
      </c>
      <c r="T10" s="1">
        <v>358.2</v>
      </c>
      <c r="U10" s="1">
        <v>331.7</v>
      </c>
      <c r="V10" s="1">
        <v>346.5</v>
      </c>
      <c r="W10" s="1">
        <v>279.3</v>
      </c>
      <c r="X10" s="1">
        <v>154</v>
      </c>
      <c r="Y10" s="1">
        <v>280.10000000000002</v>
      </c>
      <c r="Z10" s="1">
        <v>210.9</v>
      </c>
      <c r="AA10" s="1">
        <v>286.10000000000002</v>
      </c>
      <c r="AB10" s="1">
        <v>262.89999999999998</v>
      </c>
      <c r="AC10" s="1" t="s">
        <v>6</v>
      </c>
    </row>
    <row r="11" spans="1:29" x14ac:dyDescent="0.2">
      <c r="A11" s="1" t="s">
        <v>20</v>
      </c>
      <c r="B11" s="1" t="s">
        <v>7</v>
      </c>
      <c r="C11" s="1">
        <v>21.5</v>
      </c>
      <c r="D11" s="1">
        <v>28.5</v>
      </c>
      <c r="E11" s="1">
        <v>47.3</v>
      </c>
      <c r="F11" s="1">
        <v>80.3</v>
      </c>
      <c r="G11" s="1">
        <v>70.8</v>
      </c>
      <c r="H11" s="1">
        <v>68.7</v>
      </c>
      <c r="I11" s="1">
        <v>46.4</v>
      </c>
      <c r="J11" s="1">
        <v>89.9</v>
      </c>
      <c r="K11" s="1">
        <v>104.7</v>
      </c>
      <c r="L11" s="1">
        <v>136.9</v>
      </c>
      <c r="M11" s="1">
        <v>140.19999999999999</v>
      </c>
      <c r="N11" s="1">
        <v>169</v>
      </c>
      <c r="O11" s="1">
        <v>323.60000000000002</v>
      </c>
      <c r="P11" s="1">
        <v>313.5</v>
      </c>
      <c r="Q11" s="1">
        <v>150.19999999999999</v>
      </c>
      <c r="R11" s="1">
        <v>209.7</v>
      </c>
      <c r="S11" s="1">
        <v>269.8</v>
      </c>
      <c r="T11" s="1">
        <v>202.5</v>
      </c>
      <c r="U11" s="1">
        <v>220.7</v>
      </c>
      <c r="V11" s="1">
        <v>258</v>
      </c>
      <c r="W11" s="1">
        <v>271</v>
      </c>
      <c r="X11" s="1">
        <v>265.8</v>
      </c>
      <c r="Y11" s="1">
        <v>249.2</v>
      </c>
      <c r="Z11" s="1">
        <v>292.39999999999998</v>
      </c>
      <c r="AA11" s="1">
        <v>319.10000000000002</v>
      </c>
      <c r="AB11" s="1">
        <v>253.8</v>
      </c>
      <c r="AC11" s="1" t="s">
        <v>6</v>
      </c>
    </row>
    <row r="12" spans="1:29" x14ac:dyDescent="0.2">
      <c r="A12" s="1" t="s">
        <v>19</v>
      </c>
      <c r="B12" s="1" t="s">
        <v>10</v>
      </c>
      <c r="C12" s="1">
        <v>14476.1</v>
      </c>
      <c r="D12" s="1">
        <v>16043.5</v>
      </c>
      <c r="E12" s="1">
        <v>17879.5</v>
      </c>
      <c r="F12" s="1">
        <v>18958.599999999999</v>
      </c>
      <c r="G12" s="1">
        <v>18458.400000000001</v>
      </c>
      <c r="H12" s="1">
        <v>19546.400000000001</v>
      </c>
      <c r="I12" s="1">
        <v>21536.7</v>
      </c>
      <c r="J12" s="1">
        <v>23841.200000000001</v>
      </c>
      <c r="K12" s="1">
        <v>25924.5</v>
      </c>
      <c r="L12" s="1">
        <v>28475.4</v>
      </c>
      <c r="M12" s="1">
        <v>31053.200000000001</v>
      </c>
      <c r="N12" s="1">
        <v>34138.1</v>
      </c>
      <c r="O12" s="1">
        <v>37513.9</v>
      </c>
      <c r="P12" s="1">
        <v>41033.300000000003</v>
      </c>
      <c r="Q12" s="1">
        <v>39012.300000000003</v>
      </c>
      <c r="R12" s="1">
        <v>38908.400000000001</v>
      </c>
      <c r="S12" s="1">
        <v>38958.199999999997</v>
      </c>
      <c r="T12" s="1">
        <v>37646.9</v>
      </c>
      <c r="U12" s="1">
        <v>37136</v>
      </c>
      <c r="V12" s="1">
        <v>36718.199999999997</v>
      </c>
      <c r="W12" s="1">
        <v>37597.199999999997</v>
      </c>
      <c r="X12" s="1">
        <v>39338.300000000003</v>
      </c>
      <c r="Y12" s="1">
        <v>41432</v>
      </c>
      <c r="Z12" s="1">
        <v>43488</v>
      </c>
      <c r="AA12" s="1">
        <v>45826.400000000001</v>
      </c>
      <c r="AB12" s="1">
        <v>42174.1</v>
      </c>
      <c r="AC12" s="1" t="s">
        <v>6</v>
      </c>
    </row>
    <row r="13" spans="1:29" x14ac:dyDescent="0.2">
      <c r="A13" s="1" t="s">
        <v>19</v>
      </c>
      <c r="B13" s="1" t="s">
        <v>9</v>
      </c>
      <c r="C13" s="1">
        <v>855.9</v>
      </c>
      <c r="D13" s="1">
        <v>945.1</v>
      </c>
      <c r="E13" s="1">
        <v>981.5</v>
      </c>
      <c r="F13" s="1">
        <v>1074.5</v>
      </c>
      <c r="G13" s="1">
        <v>1039.0999999999999</v>
      </c>
      <c r="H13" s="1">
        <v>1007.4</v>
      </c>
      <c r="I13" s="1">
        <v>1108.3</v>
      </c>
      <c r="J13" s="1">
        <v>1199.4000000000001</v>
      </c>
      <c r="K13" s="1">
        <v>1023.7</v>
      </c>
      <c r="L13" s="1">
        <v>1283.7</v>
      </c>
      <c r="M13" s="1">
        <v>1204.5</v>
      </c>
      <c r="N13" s="1">
        <v>1377.6</v>
      </c>
      <c r="O13" s="1">
        <v>1377.8</v>
      </c>
      <c r="P13" s="1">
        <v>1571.7</v>
      </c>
      <c r="Q13" s="1">
        <v>1534.6</v>
      </c>
      <c r="R13" s="1">
        <v>1371.7</v>
      </c>
      <c r="S13" s="1">
        <v>1330.3</v>
      </c>
      <c r="T13" s="1">
        <v>1144.5999999999999</v>
      </c>
      <c r="U13" s="1">
        <v>1200.5</v>
      </c>
      <c r="V13" s="1">
        <v>960.2</v>
      </c>
      <c r="W13" s="1">
        <v>1013.2</v>
      </c>
      <c r="X13" s="1">
        <v>1117.9000000000001</v>
      </c>
      <c r="Y13" s="1">
        <v>1101.5999999999999</v>
      </c>
      <c r="Z13" s="1">
        <v>1196.3</v>
      </c>
      <c r="AA13" s="1">
        <v>1258.3</v>
      </c>
      <c r="AB13" s="1">
        <v>1220</v>
      </c>
      <c r="AC13" s="1" t="s">
        <v>6</v>
      </c>
    </row>
    <row r="14" spans="1:29" x14ac:dyDescent="0.2">
      <c r="A14" s="1" t="s">
        <v>19</v>
      </c>
      <c r="B14" s="1" t="s">
        <v>7</v>
      </c>
      <c r="C14" s="1">
        <v>97.5</v>
      </c>
      <c r="D14" s="1">
        <v>99.7</v>
      </c>
      <c r="E14" s="1">
        <v>99.2</v>
      </c>
      <c r="F14" s="1">
        <v>104.8</v>
      </c>
      <c r="G14" s="1">
        <v>121</v>
      </c>
      <c r="H14" s="1">
        <v>127.5</v>
      </c>
      <c r="I14" s="1">
        <v>134.6</v>
      </c>
      <c r="J14" s="1">
        <v>130.1</v>
      </c>
      <c r="K14" s="1">
        <v>134.69999999999999</v>
      </c>
      <c r="L14" s="1">
        <v>144.19999999999999</v>
      </c>
      <c r="M14" s="1">
        <v>146.19999999999999</v>
      </c>
      <c r="N14" s="1">
        <v>162.30000000000001</v>
      </c>
      <c r="O14" s="1">
        <v>180.6</v>
      </c>
      <c r="P14" s="1">
        <v>221.8</v>
      </c>
      <c r="Q14" s="1">
        <v>198.4</v>
      </c>
      <c r="R14" s="1">
        <v>221.6</v>
      </c>
      <c r="S14" s="1">
        <v>233.7</v>
      </c>
      <c r="T14" s="1">
        <v>225.8</v>
      </c>
      <c r="U14" s="1">
        <v>231.1</v>
      </c>
      <c r="V14" s="1">
        <v>230</v>
      </c>
      <c r="W14" s="1">
        <v>223.4</v>
      </c>
      <c r="X14" s="1">
        <v>219.6</v>
      </c>
      <c r="Y14" s="1">
        <v>214.5</v>
      </c>
      <c r="Z14" s="1">
        <v>224.6</v>
      </c>
      <c r="AA14" s="1">
        <v>220.5</v>
      </c>
      <c r="AB14" s="1">
        <v>208.9</v>
      </c>
      <c r="AC14" s="1" t="s">
        <v>6</v>
      </c>
    </row>
    <row r="15" spans="1:29" x14ac:dyDescent="0.2">
      <c r="A15" s="1" t="s">
        <v>18</v>
      </c>
      <c r="B15" s="1" t="s">
        <v>10</v>
      </c>
      <c r="C15" s="1">
        <v>6932.4</v>
      </c>
      <c r="D15" s="1">
        <v>7235.6</v>
      </c>
      <c r="E15" s="1">
        <v>7761.3</v>
      </c>
      <c r="F15" s="1">
        <v>8500.2000000000007</v>
      </c>
      <c r="G15" s="1">
        <v>9113.7000000000007</v>
      </c>
      <c r="H15" s="1">
        <v>9844.7000000000007</v>
      </c>
      <c r="I15" s="1">
        <v>10511.1</v>
      </c>
      <c r="J15" s="1">
        <v>10889.4</v>
      </c>
      <c r="K15" s="1">
        <v>11419.7</v>
      </c>
      <c r="L15" s="1">
        <v>12261.8</v>
      </c>
      <c r="M15" s="1">
        <v>13139.3</v>
      </c>
      <c r="N15" s="1">
        <v>14165.7</v>
      </c>
      <c r="O15" s="1">
        <v>15184.6</v>
      </c>
      <c r="P15" s="1">
        <v>16416.5</v>
      </c>
      <c r="Q15" s="1">
        <v>16419.5</v>
      </c>
      <c r="R15" s="1">
        <v>17160.5</v>
      </c>
      <c r="S15" s="1">
        <v>17649.099999999999</v>
      </c>
      <c r="T15" s="1">
        <v>17293.900000000001</v>
      </c>
      <c r="U15" s="1">
        <v>16037.8</v>
      </c>
      <c r="V15" s="1">
        <v>15322.8</v>
      </c>
      <c r="W15" s="1">
        <v>15714.9</v>
      </c>
      <c r="X15" s="1">
        <v>16646.5</v>
      </c>
      <c r="Y15" s="1">
        <v>17740.5</v>
      </c>
      <c r="Z15" s="1">
        <v>18891.900000000001</v>
      </c>
      <c r="AA15" s="1">
        <v>20327.7</v>
      </c>
      <c r="AB15" s="1">
        <v>19670.8</v>
      </c>
      <c r="AC15" s="1" t="s">
        <v>6</v>
      </c>
    </row>
    <row r="16" spans="1:29" x14ac:dyDescent="0.2">
      <c r="A16" s="1" t="s">
        <v>18</v>
      </c>
      <c r="B16" s="1" t="s">
        <v>9</v>
      </c>
      <c r="C16" s="1">
        <v>346</v>
      </c>
      <c r="D16" s="1">
        <v>341.4</v>
      </c>
      <c r="E16" s="1">
        <v>309.5</v>
      </c>
      <c r="F16" s="1">
        <v>377.1</v>
      </c>
      <c r="G16" s="1">
        <v>360.7</v>
      </c>
      <c r="H16" s="1">
        <v>373.2</v>
      </c>
      <c r="I16" s="1">
        <v>427.4</v>
      </c>
      <c r="J16" s="1">
        <v>436.3</v>
      </c>
      <c r="K16" s="1">
        <v>414</v>
      </c>
      <c r="L16" s="1">
        <v>401.6</v>
      </c>
      <c r="M16" s="1">
        <v>383.4</v>
      </c>
      <c r="N16" s="1">
        <v>342.8</v>
      </c>
      <c r="O16" s="1">
        <v>325.60000000000002</v>
      </c>
      <c r="P16" s="1">
        <v>368.3</v>
      </c>
      <c r="Q16" s="1">
        <v>343.2</v>
      </c>
      <c r="R16" s="1">
        <v>368.1</v>
      </c>
      <c r="S16" s="1">
        <v>380.6</v>
      </c>
      <c r="T16" s="1">
        <v>351.5</v>
      </c>
      <c r="U16" s="1">
        <v>325.10000000000002</v>
      </c>
      <c r="V16" s="1">
        <v>282.7</v>
      </c>
      <c r="W16" s="1">
        <v>293.10000000000002</v>
      </c>
      <c r="X16" s="1">
        <v>362.5</v>
      </c>
      <c r="Y16" s="1">
        <v>326</v>
      </c>
      <c r="Z16" s="1">
        <v>322.39999999999998</v>
      </c>
      <c r="AA16" s="1">
        <v>346.9</v>
      </c>
      <c r="AB16" s="1">
        <v>356.3</v>
      </c>
      <c r="AC16" s="1" t="s">
        <v>6</v>
      </c>
    </row>
    <row r="17" spans="1:29" x14ac:dyDescent="0.2">
      <c r="A17" s="1" t="s">
        <v>18</v>
      </c>
      <c r="B17" s="1" t="s">
        <v>7</v>
      </c>
      <c r="C17" s="1">
        <v>3.3</v>
      </c>
      <c r="D17" s="1">
        <v>3.3</v>
      </c>
      <c r="E17" s="1">
        <v>3</v>
      </c>
      <c r="F17" s="1">
        <v>2.5</v>
      </c>
      <c r="G17" s="1">
        <v>2.8</v>
      </c>
      <c r="H17" s="1">
        <v>2.4</v>
      </c>
      <c r="I17" s="1">
        <v>2.4</v>
      </c>
      <c r="J17" s="1">
        <v>2.4</v>
      </c>
      <c r="K17" s="1">
        <v>2.1</v>
      </c>
      <c r="L17" s="1">
        <v>1.8</v>
      </c>
      <c r="M17" s="1">
        <v>2.1</v>
      </c>
      <c r="N17" s="1">
        <v>2</v>
      </c>
      <c r="O17" s="1">
        <v>2.2000000000000002</v>
      </c>
      <c r="P17" s="1">
        <v>1.5</v>
      </c>
      <c r="Q17" s="1">
        <v>0.5</v>
      </c>
      <c r="R17" s="1">
        <v>17.3</v>
      </c>
      <c r="S17" s="1">
        <v>16.7</v>
      </c>
      <c r="T17" s="1">
        <v>15.2</v>
      </c>
      <c r="U17" s="1">
        <v>14</v>
      </c>
      <c r="V17" s="1">
        <v>12.5</v>
      </c>
      <c r="W17" s="1">
        <v>14.8</v>
      </c>
      <c r="X17" s="1">
        <v>17</v>
      </c>
      <c r="Y17" s="1">
        <v>16.5</v>
      </c>
      <c r="Z17" s="1">
        <v>19.5</v>
      </c>
      <c r="AA17" s="1">
        <v>21.6</v>
      </c>
      <c r="AB17" s="1">
        <v>23.1</v>
      </c>
      <c r="AC17" s="1" t="s">
        <v>6</v>
      </c>
    </row>
    <row r="18" spans="1:29" x14ac:dyDescent="0.2">
      <c r="A18" s="1" t="s">
        <v>17</v>
      </c>
      <c r="B18" s="1" t="s">
        <v>10</v>
      </c>
      <c r="C18" s="1">
        <v>3675.8</v>
      </c>
      <c r="D18" s="1">
        <v>4184.1000000000004</v>
      </c>
      <c r="E18" s="1">
        <v>5109</v>
      </c>
      <c r="F18" s="1">
        <v>5650.4</v>
      </c>
      <c r="G18" s="1">
        <v>6286</v>
      </c>
      <c r="H18" s="1">
        <v>7726.1</v>
      </c>
      <c r="I18" s="1">
        <v>8432.9</v>
      </c>
      <c r="J18" s="1">
        <v>9168.2000000000007</v>
      </c>
      <c r="K18" s="1">
        <v>9416.4</v>
      </c>
      <c r="L18" s="1">
        <v>10528.5</v>
      </c>
      <c r="M18" s="1">
        <v>12265</v>
      </c>
      <c r="N18" s="1">
        <v>15373.6</v>
      </c>
      <c r="O18" s="1">
        <v>20259.599999999999</v>
      </c>
      <c r="P18" s="1">
        <v>22091.599999999999</v>
      </c>
      <c r="Q18" s="1">
        <v>17033.8</v>
      </c>
      <c r="R18" s="1">
        <v>15962.8</v>
      </c>
      <c r="S18" s="1">
        <v>17412.3</v>
      </c>
      <c r="T18" s="1">
        <v>19555.8</v>
      </c>
      <c r="U18" s="1">
        <v>20072.2</v>
      </c>
      <c r="V18" s="1">
        <v>20802.900000000001</v>
      </c>
      <c r="W18" s="1">
        <v>21613.4</v>
      </c>
      <c r="X18" s="1">
        <v>22166.9</v>
      </c>
      <c r="Y18" s="1">
        <v>23574.400000000001</v>
      </c>
      <c r="Z18" s="1">
        <v>25307.4</v>
      </c>
      <c r="AA18" s="1">
        <v>26617.200000000001</v>
      </c>
      <c r="AB18" s="1">
        <v>26281</v>
      </c>
      <c r="AC18" s="1" t="s">
        <v>6</v>
      </c>
    </row>
    <row r="19" spans="1:29" x14ac:dyDescent="0.2">
      <c r="A19" s="1" t="s">
        <v>17</v>
      </c>
      <c r="B19" s="1" t="s">
        <v>9</v>
      </c>
      <c r="C19" s="1">
        <v>256.8</v>
      </c>
      <c r="D19" s="1">
        <v>257.2</v>
      </c>
      <c r="E19" s="1">
        <v>221.2</v>
      </c>
      <c r="F19" s="1">
        <v>164.5</v>
      </c>
      <c r="G19" s="1">
        <v>152.19999999999999</v>
      </c>
      <c r="H19" s="1">
        <v>234</v>
      </c>
      <c r="I19" s="1">
        <v>267.8</v>
      </c>
      <c r="J19" s="1">
        <v>273</v>
      </c>
      <c r="K19" s="1">
        <v>250.4</v>
      </c>
      <c r="L19" s="1">
        <v>314</v>
      </c>
      <c r="M19" s="1">
        <v>330.9</v>
      </c>
      <c r="N19" s="1">
        <v>341.1</v>
      </c>
      <c r="O19" s="1">
        <v>415.3</v>
      </c>
      <c r="P19" s="1">
        <v>370.1</v>
      </c>
      <c r="Q19" s="1">
        <v>295</v>
      </c>
      <c r="R19" s="1">
        <v>345.7</v>
      </c>
      <c r="S19" s="1">
        <v>353.1</v>
      </c>
      <c r="T19" s="1">
        <v>396.5</v>
      </c>
      <c r="U19" s="1">
        <v>318.39999999999998</v>
      </c>
      <c r="V19" s="1">
        <v>390</v>
      </c>
      <c r="W19" s="1">
        <v>440.5</v>
      </c>
      <c r="X19" s="1">
        <v>399.3</v>
      </c>
      <c r="Y19" s="1">
        <v>503</v>
      </c>
      <c r="Z19" s="1">
        <v>460.6</v>
      </c>
      <c r="AA19" s="1">
        <v>557</v>
      </c>
      <c r="AB19" s="1">
        <v>655.29999999999995</v>
      </c>
      <c r="AC19" s="1" t="s">
        <v>6</v>
      </c>
    </row>
    <row r="20" spans="1:29" x14ac:dyDescent="0.2">
      <c r="A20" s="1" t="s">
        <v>17</v>
      </c>
      <c r="B20" s="1" t="s">
        <v>7</v>
      </c>
      <c r="C20" s="1">
        <v>54</v>
      </c>
      <c r="D20" s="1">
        <v>46.9</v>
      </c>
      <c r="E20" s="1">
        <v>53.7</v>
      </c>
      <c r="F20" s="1">
        <v>66.599999999999994</v>
      </c>
      <c r="G20" s="1">
        <v>85.9</v>
      </c>
      <c r="H20" s="1">
        <v>122.7</v>
      </c>
      <c r="I20" s="1">
        <v>122</v>
      </c>
      <c r="J20" s="1">
        <v>167.1</v>
      </c>
      <c r="K20" s="1">
        <v>150.80000000000001</v>
      </c>
      <c r="L20" s="1">
        <v>164.3</v>
      </c>
      <c r="M20" s="1">
        <v>168.2</v>
      </c>
      <c r="N20" s="1">
        <v>208.4</v>
      </c>
      <c r="O20" s="1">
        <v>316.5</v>
      </c>
      <c r="P20" s="1">
        <v>321.10000000000002</v>
      </c>
      <c r="Q20" s="1">
        <v>271.60000000000002</v>
      </c>
      <c r="R20" s="1">
        <v>355.2</v>
      </c>
      <c r="S20" s="1">
        <v>335.4</v>
      </c>
      <c r="T20" s="1">
        <v>331.7</v>
      </c>
      <c r="U20" s="1">
        <v>372.5</v>
      </c>
      <c r="V20" s="1">
        <v>414.4</v>
      </c>
      <c r="W20" s="1">
        <v>387.9</v>
      </c>
      <c r="X20" s="1">
        <v>394.2</v>
      </c>
      <c r="Y20" s="1">
        <v>421.4</v>
      </c>
      <c r="Z20" s="1">
        <v>554.6</v>
      </c>
      <c r="AA20" s="1">
        <v>546.29999999999995</v>
      </c>
      <c r="AB20" s="1">
        <v>490.4</v>
      </c>
      <c r="AC20" s="1" t="s">
        <v>6</v>
      </c>
    </row>
    <row r="21" spans="1:29" x14ac:dyDescent="0.2">
      <c r="A21" s="1" t="s">
        <v>16</v>
      </c>
      <c r="B21" s="1" t="s">
        <v>10</v>
      </c>
      <c r="C21" s="1">
        <v>4574.8</v>
      </c>
      <c r="D21" s="1">
        <v>5935.4</v>
      </c>
      <c r="E21" s="1">
        <v>7819.7</v>
      </c>
      <c r="F21" s="1">
        <v>8787</v>
      </c>
      <c r="G21" s="1">
        <v>9046.6</v>
      </c>
      <c r="H21" s="1">
        <v>11086</v>
      </c>
      <c r="I21" s="1">
        <v>12160.9</v>
      </c>
      <c r="J21" s="1">
        <v>13478.3</v>
      </c>
      <c r="K21" s="1">
        <v>14918.8</v>
      </c>
      <c r="L21" s="1">
        <v>16481.3</v>
      </c>
      <c r="M21" s="1">
        <v>18987.3</v>
      </c>
      <c r="N21" s="1">
        <v>21707.8</v>
      </c>
      <c r="O21" s="1">
        <v>26047.1</v>
      </c>
      <c r="P21" s="1">
        <v>29313</v>
      </c>
      <c r="Q21" s="1">
        <v>24262.6</v>
      </c>
      <c r="R21" s="1">
        <v>25215.9</v>
      </c>
      <c r="S21" s="1">
        <v>28201.9</v>
      </c>
      <c r="T21" s="1">
        <v>30226.9</v>
      </c>
      <c r="U21" s="1">
        <v>31770</v>
      </c>
      <c r="V21" s="1">
        <v>33080.699999999997</v>
      </c>
      <c r="W21" s="1">
        <v>33627.5</v>
      </c>
      <c r="X21" s="1">
        <v>34997</v>
      </c>
      <c r="Y21" s="1">
        <v>37981.9</v>
      </c>
      <c r="Z21" s="1">
        <v>40928.1</v>
      </c>
      <c r="AA21" s="1">
        <v>43994.8</v>
      </c>
      <c r="AB21" s="1">
        <v>44708.6</v>
      </c>
      <c r="AC21" s="1" t="s">
        <v>6</v>
      </c>
    </row>
    <row r="22" spans="1:29" x14ac:dyDescent="0.2">
      <c r="A22" s="1" t="s">
        <v>16</v>
      </c>
      <c r="B22" s="1" t="s">
        <v>9</v>
      </c>
      <c r="C22" s="1">
        <v>460</v>
      </c>
      <c r="D22" s="1">
        <v>674.2</v>
      </c>
      <c r="E22" s="1">
        <v>786.2</v>
      </c>
      <c r="F22" s="1">
        <v>710.2</v>
      </c>
      <c r="G22" s="1">
        <v>606.29999999999995</v>
      </c>
      <c r="H22" s="1">
        <v>624.6</v>
      </c>
      <c r="I22" s="1">
        <v>590.5</v>
      </c>
      <c r="J22" s="1">
        <v>638</v>
      </c>
      <c r="K22" s="1">
        <v>644.20000000000005</v>
      </c>
      <c r="L22" s="1">
        <v>660.9</v>
      </c>
      <c r="M22" s="1">
        <v>798.5</v>
      </c>
      <c r="N22" s="1">
        <v>808.4</v>
      </c>
      <c r="O22" s="1">
        <v>843.5</v>
      </c>
      <c r="P22" s="1">
        <v>908.1</v>
      </c>
      <c r="Q22" s="1">
        <v>563.29999999999995</v>
      </c>
      <c r="R22" s="1">
        <v>692.7</v>
      </c>
      <c r="S22" s="1">
        <v>911.7</v>
      </c>
      <c r="T22" s="1">
        <v>1172.5999999999999</v>
      </c>
      <c r="U22" s="1">
        <v>1042.5999999999999</v>
      </c>
      <c r="V22" s="1">
        <v>1018.9</v>
      </c>
      <c r="W22" s="1">
        <v>1106.0999999999999</v>
      </c>
      <c r="X22" s="1">
        <v>998.3</v>
      </c>
      <c r="Y22" s="1">
        <v>1238.5999999999999</v>
      </c>
      <c r="Z22" s="1">
        <v>1012.6</v>
      </c>
      <c r="AA22" s="1">
        <v>1229</v>
      </c>
      <c r="AB22" s="1">
        <v>1491.8</v>
      </c>
      <c r="AC22" s="1" t="s">
        <v>6</v>
      </c>
    </row>
    <row r="23" spans="1:29" x14ac:dyDescent="0.2">
      <c r="A23" s="1" t="s">
        <v>16</v>
      </c>
      <c r="B23" s="1" t="s">
        <v>7</v>
      </c>
      <c r="C23" s="1">
        <v>43.5</v>
      </c>
      <c r="D23" s="1">
        <v>45</v>
      </c>
      <c r="E23" s="1">
        <v>50.9</v>
      </c>
      <c r="F23" s="1">
        <v>52.7</v>
      </c>
      <c r="G23" s="1">
        <v>45.4</v>
      </c>
      <c r="H23" s="1">
        <v>65.099999999999994</v>
      </c>
      <c r="I23" s="1">
        <v>67.5</v>
      </c>
      <c r="J23" s="1">
        <v>74.3</v>
      </c>
      <c r="K23" s="1">
        <v>79.5</v>
      </c>
      <c r="L23" s="1">
        <v>85.9</v>
      </c>
      <c r="M23" s="1">
        <v>94.6</v>
      </c>
      <c r="N23" s="1">
        <v>104.7</v>
      </c>
      <c r="O23" s="1">
        <v>146.1</v>
      </c>
      <c r="P23" s="1">
        <v>144.19999999999999</v>
      </c>
      <c r="Q23" s="1">
        <v>100.4</v>
      </c>
      <c r="R23" s="1">
        <v>139.69999999999999</v>
      </c>
      <c r="S23" s="1">
        <v>162.80000000000001</v>
      </c>
      <c r="T23" s="1">
        <v>138.9</v>
      </c>
      <c r="U23" s="1">
        <v>174.5</v>
      </c>
      <c r="V23" s="1">
        <v>201.6</v>
      </c>
      <c r="W23" s="1">
        <v>149.6</v>
      </c>
      <c r="X23" s="1">
        <v>181.7</v>
      </c>
      <c r="Y23" s="1">
        <v>211.5</v>
      </c>
      <c r="Z23" s="1">
        <v>268.3</v>
      </c>
      <c r="AA23" s="1">
        <v>246.8</v>
      </c>
      <c r="AB23" s="1">
        <v>211.7</v>
      </c>
      <c r="AC23" s="1" t="s">
        <v>6</v>
      </c>
    </row>
    <row r="24" spans="1:29" x14ac:dyDescent="0.2">
      <c r="A24" s="1" t="s">
        <v>15</v>
      </c>
      <c r="B24" s="1" t="s">
        <v>10</v>
      </c>
      <c r="C24" s="1">
        <v>30037.8</v>
      </c>
      <c r="D24" s="1">
        <v>31359.599999999999</v>
      </c>
      <c r="E24" s="1">
        <v>36049.4</v>
      </c>
      <c r="F24" s="1">
        <v>37451</v>
      </c>
      <c r="G24" s="1">
        <v>39499.800000000003</v>
      </c>
      <c r="H24" s="1">
        <v>43677</v>
      </c>
      <c r="I24" s="1">
        <v>51864.3</v>
      </c>
      <c r="J24" s="1">
        <v>62292.1</v>
      </c>
      <c r="K24" s="1">
        <v>64830.6</v>
      </c>
      <c r="L24" s="1">
        <v>71808.100000000006</v>
      </c>
      <c r="M24" s="1">
        <v>78505.5</v>
      </c>
      <c r="N24" s="1">
        <v>80000</v>
      </c>
      <c r="O24" s="1">
        <v>88093.7</v>
      </c>
      <c r="P24" s="1">
        <v>92824</v>
      </c>
      <c r="Q24" s="1">
        <v>80434.3</v>
      </c>
      <c r="R24" s="1">
        <v>84698.6</v>
      </c>
      <c r="S24" s="1">
        <v>86928.3</v>
      </c>
      <c r="T24" s="1">
        <v>84388.6</v>
      </c>
      <c r="U24" s="1">
        <v>86341.3</v>
      </c>
      <c r="V24" s="1">
        <v>89788.800000000003</v>
      </c>
      <c r="W24" s="1">
        <v>95031.5</v>
      </c>
      <c r="X24" s="1">
        <v>98620.5</v>
      </c>
      <c r="Y24" s="1">
        <v>107729.9</v>
      </c>
      <c r="Z24" s="1">
        <v>114905.3</v>
      </c>
      <c r="AA24" s="1">
        <v>123784.4</v>
      </c>
      <c r="AB24" s="1">
        <v>116402.6</v>
      </c>
      <c r="AC24" s="1" t="s">
        <v>6</v>
      </c>
    </row>
    <row r="25" spans="1:29" x14ac:dyDescent="0.2">
      <c r="A25" s="1" t="s">
        <v>15</v>
      </c>
      <c r="B25" s="1" t="s">
        <v>9</v>
      </c>
      <c r="C25" s="1">
        <v>2427.6999999999998</v>
      </c>
      <c r="D25" s="1">
        <v>2554</v>
      </c>
      <c r="E25" s="1">
        <v>2513.8000000000002</v>
      </c>
      <c r="F25" s="1">
        <v>2473.9</v>
      </c>
      <c r="G25" s="1">
        <v>2301.9</v>
      </c>
      <c r="H25" s="1">
        <v>2378.6999999999998</v>
      </c>
      <c r="I25" s="1">
        <v>2774.6</v>
      </c>
      <c r="J25" s="1">
        <v>2860.1</v>
      </c>
      <c r="K25" s="1">
        <v>2763.2</v>
      </c>
      <c r="L25" s="1">
        <v>3461.3</v>
      </c>
      <c r="M25" s="1">
        <v>3220.1</v>
      </c>
      <c r="N25" s="1">
        <v>3099.1</v>
      </c>
      <c r="O25" s="1">
        <v>3378.5</v>
      </c>
      <c r="P25" s="1">
        <v>3531.7</v>
      </c>
      <c r="Q25" s="1">
        <v>2713.4</v>
      </c>
      <c r="R25" s="1">
        <v>2830.5</v>
      </c>
      <c r="S25" s="1">
        <v>3858.2</v>
      </c>
      <c r="T25" s="1">
        <v>3664.1</v>
      </c>
      <c r="U25" s="1">
        <v>3778</v>
      </c>
      <c r="V25" s="1">
        <v>3962.4</v>
      </c>
      <c r="W25" s="1">
        <v>4035.2</v>
      </c>
      <c r="X25" s="1">
        <v>4272.3999999999996</v>
      </c>
      <c r="Y25" s="1">
        <v>4505.6000000000004</v>
      </c>
      <c r="Z25" s="1">
        <v>4462</v>
      </c>
      <c r="AA25" s="1">
        <v>4591.7</v>
      </c>
      <c r="AB25" s="1">
        <v>4418.7</v>
      </c>
      <c r="AC25" s="1" t="s">
        <v>6</v>
      </c>
    </row>
    <row r="26" spans="1:29" x14ac:dyDescent="0.2">
      <c r="A26" s="1" t="s">
        <v>15</v>
      </c>
      <c r="B26" s="1" t="s">
        <v>7</v>
      </c>
      <c r="C26" s="1">
        <v>112.9</v>
      </c>
      <c r="D26" s="1">
        <v>108.9</v>
      </c>
      <c r="E26" s="1">
        <v>116.2</v>
      </c>
      <c r="F26" s="1">
        <v>137.5</v>
      </c>
      <c r="G26" s="1">
        <v>134.1</v>
      </c>
      <c r="H26" s="1">
        <v>142.6</v>
      </c>
      <c r="I26" s="1">
        <v>163.6</v>
      </c>
      <c r="J26" s="1">
        <v>183.5</v>
      </c>
      <c r="K26" s="1">
        <v>167.8</v>
      </c>
      <c r="L26" s="1">
        <v>175.6</v>
      </c>
      <c r="M26" s="1">
        <v>160.5</v>
      </c>
      <c r="N26" s="1">
        <v>146</v>
      </c>
      <c r="O26" s="1">
        <v>178.3</v>
      </c>
      <c r="P26" s="1">
        <v>194.4</v>
      </c>
      <c r="Q26" s="1">
        <v>164.7</v>
      </c>
      <c r="R26" s="1">
        <v>181.6</v>
      </c>
      <c r="S26" s="1">
        <v>209.6</v>
      </c>
      <c r="T26" s="1">
        <v>224.3</v>
      </c>
      <c r="U26" s="1">
        <v>211.7</v>
      </c>
      <c r="V26" s="1">
        <v>205</v>
      </c>
      <c r="W26" s="1">
        <v>223.8</v>
      </c>
      <c r="X26" s="1">
        <v>235.4</v>
      </c>
      <c r="Y26" s="1">
        <v>248.1</v>
      </c>
      <c r="Z26" s="1">
        <v>264.5</v>
      </c>
      <c r="AA26" s="1">
        <v>275.10000000000002</v>
      </c>
      <c r="AB26" s="1">
        <v>238.5</v>
      </c>
      <c r="AC26" s="1" t="s">
        <v>6</v>
      </c>
    </row>
    <row r="27" spans="1:29" x14ac:dyDescent="0.2">
      <c r="A27" s="1" t="s">
        <v>14</v>
      </c>
      <c r="B27" s="1" t="s">
        <v>10</v>
      </c>
      <c r="C27" s="1">
        <v>2535</v>
      </c>
      <c r="D27" s="1">
        <v>2721.4</v>
      </c>
      <c r="E27" s="1">
        <v>3003</v>
      </c>
      <c r="F27" s="1">
        <v>3252.5</v>
      </c>
      <c r="G27" s="1">
        <v>3454.2</v>
      </c>
      <c r="H27" s="1">
        <v>3933.6</v>
      </c>
      <c r="I27" s="1">
        <v>4050.4</v>
      </c>
      <c r="J27" s="1">
        <v>4196.6000000000004</v>
      </c>
      <c r="K27" s="1">
        <v>4283.1000000000004</v>
      </c>
      <c r="L27" s="1">
        <v>4302.1000000000004</v>
      </c>
      <c r="M27" s="1">
        <v>4475.3</v>
      </c>
      <c r="N27" s="1">
        <v>4698.3999999999996</v>
      </c>
      <c r="O27" s="1">
        <v>5052.1000000000004</v>
      </c>
      <c r="P27" s="1">
        <v>5461.8</v>
      </c>
      <c r="Q27" s="1">
        <v>5477.9</v>
      </c>
      <c r="R27" s="1">
        <v>6007</v>
      </c>
      <c r="S27" s="1">
        <v>6042.9</v>
      </c>
      <c r="T27" s="1">
        <v>6477.6</v>
      </c>
      <c r="U27" s="1">
        <v>7019.2</v>
      </c>
      <c r="V27" s="1">
        <v>7716.2</v>
      </c>
      <c r="W27" s="1">
        <v>8888.7999999999993</v>
      </c>
      <c r="X27" s="1">
        <v>9355.7000000000007</v>
      </c>
      <c r="Y27" s="1">
        <v>10629</v>
      </c>
      <c r="Z27" s="1">
        <v>11575</v>
      </c>
      <c r="AA27" s="1">
        <v>12802.9</v>
      </c>
      <c r="AB27" s="1">
        <v>12141.2</v>
      </c>
      <c r="AC27" s="1" t="s">
        <v>6</v>
      </c>
    </row>
    <row r="28" spans="1:29" x14ac:dyDescent="0.2">
      <c r="A28" s="1" t="s">
        <v>14</v>
      </c>
      <c r="B28" s="1" t="s">
        <v>9</v>
      </c>
      <c r="C28" s="1">
        <v>59.1</v>
      </c>
      <c r="D28" s="1">
        <v>60.8</v>
      </c>
      <c r="E28" s="1">
        <v>66.400000000000006</v>
      </c>
      <c r="F28" s="1">
        <v>75.7</v>
      </c>
      <c r="G28" s="1">
        <v>74.400000000000006</v>
      </c>
      <c r="H28" s="1">
        <v>72.099999999999994</v>
      </c>
      <c r="I28" s="1">
        <v>80.3</v>
      </c>
      <c r="J28" s="1">
        <v>78.7</v>
      </c>
      <c r="K28" s="1">
        <v>70.2</v>
      </c>
      <c r="L28" s="1">
        <v>67.400000000000006</v>
      </c>
      <c r="M28" s="1">
        <v>65.2</v>
      </c>
      <c r="N28" s="1">
        <v>63.5</v>
      </c>
      <c r="O28" s="1">
        <v>58.6</v>
      </c>
      <c r="P28" s="1">
        <v>59.4</v>
      </c>
      <c r="Q28" s="1">
        <v>64.900000000000006</v>
      </c>
      <c r="R28" s="1">
        <v>67.2</v>
      </c>
      <c r="S28" s="1">
        <v>61.8</v>
      </c>
      <c r="T28" s="1">
        <v>57.6</v>
      </c>
      <c r="U28" s="1">
        <v>60.8</v>
      </c>
      <c r="V28" s="1">
        <v>60.8</v>
      </c>
      <c r="W28" s="1">
        <v>65.7</v>
      </c>
      <c r="X28" s="1">
        <v>63.9</v>
      </c>
      <c r="Y28" s="1">
        <v>64.599999999999994</v>
      </c>
      <c r="Z28" s="1">
        <v>60.8</v>
      </c>
      <c r="AA28" s="1">
        <v>62.8</v>
      </c>
      <c r="AB28" s="1">
        <v>54.8</v>
      </c>
      <c r="AC28" s="1" t="s">
        <v>6</v>
      </c>
    </row>
    <row r="29" spans="1:29" x14ac:dyDescent="0.2">
      <c r="A29" s="1" t="s">
        <v>14</v>
      </c>
      <c r="B29" s="1" t="s">
        <v>7</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c r="AC29" s="1" t="s">
        <v>6</v>
      </c>
    </row>
    <row r="30" spans="1:29" x14ac:dyDescent="0.2">
      <c r="A30" s="1" t="s">
        <v>13</v>
      </c>
      <c r="B30" s="1" t="s">
        <v>10</v>
      </c>
      <c r="C30" s="1">
        <v>95998.1</v>
      </c>
      <c r="D30" s="1">
        <v>111019.8</v>
      </c>
      <c r="E30" s="1">
        <v>124060.8</v>
      </c>
      <c r="F30" s="1">
        <v>137505.4</v>
      </c>
      <c r="G30" s="1">
        <v>140351.29999999999</v>
      </c>
      <c r="H30" s="1">
        <v>165740.70000000001</v>
      </c>
      <c r="I30" s="1">
        <v>189215.7</v>
      </c>
      <c r="J30" s="1">
        <v>185764</v>
      </c>
      <c r="K30" s="1">
        <v>169660.2</v>
      </c>
      <c r="L30" s="1">
        <v>182318.2</v>
      </c>
      <c r="M30" s="1">
        <v>216371.6</v>
      </c>
      <c r="N30" s="1">
        <v>240580.9</v>
      </c>
      <c r="O30" s="1">
        <v>273922.09999999998</v>
      </c>
      <c r="P30" s="1">
        <v>319339.7</v>
      </c>
      <c r="Q30" s="1">
        <v>281412.8</v>
      </c>
      <c r="R30" s="1">
        <v>315554.59999999998</v>
      </c>
      <c r="S30" s="1">
        <v>330967.3</v>
      </c>
      <c r="T30" s="1">
        <v>340997.2</v>
      </c>
      <c r="U30" s="1">
        <v>344049.6</v>
      </c>
      <c r="V30" s="1">
        <v>359866.4</v>
      </c>
      <c r="W30" s="1">
        <v>381297.5</v>
      </c>
      <c r="X30" s="1">
        <v>374955.3</v>
      </c>
      <c r="Y30" s="1">
        <v>408852.2</v>
      </c>
      <c r="Z30" s="1">
        <v>437037.2</v>
      </c>
      <c r="AA30" s="1">
        <v>468018.4</v>
      </c>
      <c r="AB30" s="1">
        <v>463438.2</v>
      </c>
      <c r="AC30" s="1" t="s">
        <v>6</v>
      </c>
    </row>
    <row r="31" spans="1:29" x14ac:dyDescent="0.2">
      <c r="A31" s="1" t="s">
        <v>13</v>
      </c>
      <c r="B31" s="1" t="s">
        <v>9</v>
      </c>
      <c r="C31" s="1">
        <v>5156.8999999999996</v>
      </c>
      <c r="D31" s="1">
        <v>5541.6</v>
      </c>
      <c r="E31" s="1">
        <v>5413</v>
      </c>
      <c r="F31" s="1">
        <v>5010.3</v>
      </c>
      <c r="G31" s="1">
        <v>4228.6000000000004</v>
      </c>
      <c r="H31" s="1">
        <v>5175.3999999999996</v>
      </c>
      <c r="I31" s="1">
        <v>6199.2</v>
      </c>
      <c r="J31" s="1">
        <v>5068.2</v>
      </c>
      <c r="K31" s="1">
        <v>4413.1000000000004</v>
      </c>
      <c r="L31" s="1">
        <v>6182.3</v>
      </c>
      <c r="M31" s="1">
        <v>6452.4</v>
      </c>
      <c r="N31" s="1">
        <v>6540.2</v>
      </c>
      <c r="O31" s="1">
        <v>8513.6</v>
      </c>
      <c r="P31" s="1">
        <v>8419.7000000000007</v>
      </c>
      <c r="Q31" s="1">
        <v>7201</v>
      </c>
      <c r="R31" s="1">
        <v>8685.7999999999993</v>
      </c>
      <c r="S31" s="1">
        <v>9966</v>
      </c>
      <c r="T31" s="1">
        <v>9683.6</v>
      </c>
      <c r="U31" s="1">
        <v>10755.7</v>
      </c>
      <c r="V31" s="1">
        <v>10010.799999999999</v>
      </c>
      <c r="W31" s="1">
        <v>8744.5</v>
      </c>
      <c r="X31" s="1">
        <v>9234.7000000000007</v>
      </c>
      <c r="Y31" s="1">
        <v>12045.1</v>
      </c>
      <c r="Z31" s="1">
        <v>10420.299999999999</v>
      </c>
      <c r="AA31" s="1">
        <v>10820.9</v>
      </c>
      <c r="AB31" s="1">
        <v>11694.4</v>
      </c>
      <c r="AC31" s="1" t="s">
        <v>6</v>
      </c>
    </row>
    <row r="32" spans="1:29" x14ac:dyDescent="0.2">
      <c r="A32" s="1" t="s">
        <v>13</v>
      </c>
      <c r="B32" s="1" t="s">
        <v>7</v>
      </c>
      <c r="C32" s="1">
        <v>870.8</v>
      </c>
      <c r="D32" s="1">
        <v>933.3</v>
      </c>
      <c r="E32" s="1">
        <v>874.4</v>
      </c>
      <c r="F32" s="1">
        <v>956.2</v>
      </c>
      <c r="G32" s="1">
        <v>905.5</v>
      </c>
      <c r="H32" s="1">
        <v>617.20000000000005</v>
      </c>
      <c r="I32" s="1">
        <v>669.4</v>
      </c>
      <c r="J32" s="1">
        <v>609.5</v>
      </c>
      <c r="K32" s="1">
        <v>556</v>
      </c>
      <c r="L32" s="1">
        <v>563.29999999999995</v>
      </c>
      <c r="M32" s="1">
        <v>689.5</v>
      </c>
      <c r="N32" s="1">
        <v>794.4</v>
      </c>
      <c r="O32" s="1">
        <v>997.2</v>
      </c>
      <c r="P32" s="1">
        <v>1023</v>
      </c>
      <c r="Q32" s="1">
        <v>864.5</v>
      </c>
      <c r="R32" s="1">
        <v>1795.1</v>
      </c>
      <c r="S32" s="1">
        <v>2035.1</v>
      </c>
      <c r="T32" s="1">
        <v>1850.6</v>
      </c>
      <c r="U32" s="1">
        <v>1793</v>
      </c>
      <c r="V32" s="1">
        <v>2093.1</v>
      </c>
      <c r="W32" s="1">
        <v>1934.7</v>
      </c>
      <c r="X32" s="1">
        <v>1907.8</v>
      </c>
      <c r="Y32" s="1">
        <v>1891</v>
      </c>
      <c r="Z32" s="1">
        <v>1550.6</v>
      </c>
      <c r="AA32" s="1">
        <v>1714</v>
      </c>
      <c r="AB32" s="1">
        <v>1728.3</v>
      </c>
      <c r="AC32" s="1" t="s">
        <v>6</v>
      </c>
    </row>
    <row r="33" spans="1:29" x14ac:dyDescent="0.2">
      <c r="A33" s="1" t="s">
        <v>12</v>
      </c>
      <c r="B33" s="1" t="s">
        <v>10</v>
      </c>
      <c r="C33" s="1">
        <v>27109.7</v>
      </c>
      <c r="D33" s="1">
        <v>27634.400000000001</v>
      </c>
      <c r="E33" s="1">
        <v>29416.1</v>
      </c>
      <c r="F33" s="1">
        <v>33424.6</v>
      </c>
      <c r="G33" s="1">
        <v>30233</v>
      </c>
      <c r="H33" s="1">
        <v>36656.5</v>
      </c>
      <c r="I33" s="1">
        <v>40955.699999999997</v>
      </c>
      <c r="J33" s="1">
        <v>43982.8</v>
      </c>
      <c r="K33" s="1">
        <v>45599.199999999997</v>
      </c>
      <c r="L33" s="1">
        <v>54181.4</v>
      </c>
      <c r="M33" s="1">
        <v>70256.2</v>
      </c>
      <c r="N33" s="1">
        <v>86573</v>
      </c>
      <c r="O33" s="1">
        <v>113758.6</v>
      </c>
      <c r="P33" s="1">
        <v>131496.4</v>
      </c>
      <c r="Q33" s="1">
        <v>113845.5</v>
      </c>
      <c r="R33" s="1">
        <v>114782.2</v>
      </c>
      <c r="S33" s="1">
        <v>122583.5</v>
      </c>
      <c r="T33" s="1">
        <v>123143.9</v>
      </c>
      <c r="U33" s="1">
        <v>125970.2</v>
      </c>
      <c r="V33" s="1">
        <v>133112.9</v>
      </c>
      <c r="W33" s="1">
        <v>140797</v>
      </c>
      <c r="X33" s="1">
        <v>149951.70000000001</v>
      </c>
      <c r="Y33" s="1">
        <v>168614.7</v>
      </c>
      <c r="Z33" s="1">
        <v>186382.6</v>
      </c>
      <c r="AA33" s="1">
        <v>202806.3</v>
      </c>
      <c r="AB33" s="1">
        <v>199987.6</v>
      </c>
      <c r="AC33" s="1" t="s">
        <v>6</v>
      </c>
    </row>
    <row r="34" spans="1:29" x14ac:dyDescent="0.2">
      <c r="A34" s="1" t="s">
        <v>12</v>
      </c>
      <c r="B34" s="1" t="s">
        <v>9</v>
      </c>
      <c r="C34" s="1">
        <v>5082.6000000000004</v>
      </c>
      <c r="D34" s="1">
        <v>4973</v>
      </c>
      <c r="E34" s="1">
        <v>5384.4</v>
      </c>
      <c r="F34" s="1">
        <v>5175.8</v>
      </c>
      <c r="G34" s="1">
        <v>4122.3</v>
      </c>
      <c r="H34" s="1">
        <v>4212</v>
      </c>
      <c r="I34" s="1">
        <v>5736.1</v>
      </c>
      <c r="J34" s="1">
        <v>5300.2</v>
      </c>
      <c r="K34" s="1">
        <v>5812.9</v>
      </c>
      <c r="L34" s="1">
        <v>7396.8</v>
      </c>
      <c r="M34" s="1">
        <v>6404.5</v>
      </c>
      <c r="N34" s="1">
        <v>7236.8</v>
      </c>
      <c r="O34" s="1">
        <v>6579.5</v>
      </c>
      <c r="P34" s="1">
        <v>8770.6</v>
      </c>
      <c r="Q34" s="1">
        <v>7241.8</v>
      </c>
      <c r="R34" s="1">
        <v>5861.1</v>
      </c>
      <c r="S34" s="1">
        <v>7593.9</v>
      </c>
      <c r="T34" s="1">
        <v>5667.9</v>
      </c>
      <c r="U34" s="1">
        <v>7055.3</v>
      </c>
      <c r="V34" s="1">
        <v>6443.1</v>
      </c>
      <c r="W34" s="1">
        <v>5913.9</v>
      </c>
      <c r="X34" s="1">
        <v>6023.9</v>
      </c>
      <c r="Y34" s="1">
        <v>7088.3</v>
      </c>
      <c r="Z34" s="1">
        <v>7777</v>
      </c>
      <c r="AA34" s="1">
        <v>8227.2999999999993</v>
      </c>
      <c r="AB34" s="1">
        <v>7029.5</v>
      </c>
      <c r="AC34" s="1" t="s">
        <v>6</v>
      </c>
    </row>
    <row r="35" spans="1:29" x14ac:dyDescent="0.2">
      <c r="A35" s="1" t="s">
        <v>12</v>
      </c>
      <c r="B35" s="1" t="s">
        <v>7</v>
      </c>
      <c r="C35" s="1">
        <v>107.4</v>
      </c>
      <c r="D35" s="1">
        <v>117</v>
      </c>
      <c r="E35" s="1">
        <v>120.3</v>
      </c>
      <c r="F35" s="1">
        <v>151.9</v>
      </c>
      <c r="G35" s="1">
        <v>142.30000000000001</v>
      </c>
      <c r="H35" s="1">
        <v>192.6</v>
      </c>
      <c r="I35" s="1">
        <v>197.4</v>
      </c>
      <c r="J35" s="1">
        <v>220.3</v>
      </c>
      <c r="K35" s="1">
        <v>272.60000000000002</v>
      </c>
      <c r="L35" s="1">
        <v>274.10000000000002</v>
      </c>
      <c r="M35" s="1">
        <v>314.60000000000002</v>
      </c>
      <c r="N35" s="1">
        <v>361.5</v>
      </c>
      <c r="O35" s="1">
        <v>435.7</v>
      </c>
      <c r="P35" s="1">
        <v>455.4</v>
      </c>
      <c r="Q35" s="1">
        <v>393</v>
      </c>
      <c r="R35" s="1">
        <v>742.7</v>
      </c>
      <c r="S35" s="1">
        <v>589.5</v>
      </c>
      <c r="T35" s="1">
        <v>618.20000000000005</v>
      </c>
      <c r="U35" s="1">
        <v>754.1</v>
      </c>
      <c r="V35" s="1">
        <v>901.9</v>
      </c>
      <c r="W35" s="1">
        <v>1023.8</v>
      </c>
      <c r="X35" s="1">
        <v>975.9</v>
      </c>
      <c r="Y35" s="1">
        <v>995.2</v>
      </c>
      <c r="Z35" s="1">
        <v>1408.4</v>
      </c>
      <c r="AA35" s="1">
        <v>1442.9</v>
      </c>
      <c r="AB35" s="1">
        <v>1880.1</v>
      </c>
      <c r="AC35" s="1" t="s">
        <v>6</v>
      </c>
    </row>
    <row r="36" spans="1:29" x14ac:dyDescent="0.2">
      <c r="A36" s="1" t="s">
        <v>11</v>
      </c>
      <c r="B36" s="1" t="s">
        <v>10</v>
      </c>
      <c r="C36" s="1">
        <v>14032.8</v>
      </c>
      <c r="D36" s="1">
        <v>14586.6</v>
      </c>
      <c r="E36" s="1">
        <v>15958.8</v>
      </c>
      <c r="F36" s="1">
        <v>17157.099999999999</v>
      </c>
      <c r="G36" s="1">
        <v>18315.900000000001</v>
      </c>
      <c r="H36" s="1">
        <v>19096</v>
      </c>
      <c r="I36" s="1">
        <v>20399.7</v>
      </c>
      <c r="J36" s="1">
        <v>21809.5</v>
      </c>
      <c r="K36" s="1">
        <v>22974.2</v>
      </c>
      <c r="L36" s="1">
        <v>24295.200000000001</v>
      </c>
      <c r="M36" s="1">
        <v>25576.400000000001</v>
      </c>
      <c r="N36" s="1">
        <v>27654.7</v>
      </c>
      <c r="O36" s="1">
        <v>30729.599999999999</v>
      </c>
      <c r="P36" s="1">
        <v>33204.300000000003</v>
      </c>
      <c r="Q36" s="1">
        <v>31725.200000000001</v>
      </c>
      <c r="R36" s="1">
        <v>31693.5</v>
      </c>
      <c r="S36" s="1">
        <v>32265.7</v>
      </c>
      <c r="T36" s="1">
        <v>31475.200000000001</v>
      </c>
      <c r="U36" s="1">
        <v>31508.799999999999</v>
      </c>
      <c r="V36" s="1">
        <v>32532</v>
      </c>
      <c r="W36" s="1">
        <v>33591.699999999997</v>
      </c>
      <c r="X36" s="1">
        <v>35029.599999999999</v>
      </c>
      <c r="Y36" s="1">
        <v>37370</v>
      </c>
      <c r="Z36" s="1">
        <v>39961.4</v>
      </c>
      <c r="AA36" s="1">
        <v>42377.1</v>
      </c>
      <c r="AB36" s="1">
        <v>41561.599999999999</v>
      </c>
      <c r="AC36" s="1" t="s">
        <v>6</v>
      </c>
    </row>
    <row r="37" spans="1:29" x14ac:dyDescent="0.2">
      <c r="A37" s="1" t="s">
        <v>11</v>
      </c>
      <c r="B37" s="1" t="s">
        <v>9</v>
      </c>
      <c r="C37" s="1">
        <v>499</v>
      </c>
      <c r="D37" s="1">
        <v>472.6</v>
      </c>
      <c r="E37" s="1">
        <v>542.5</v>
      </c>
      <c r="F37" s="1">
        <v>556.20000000000005</v>
      </c>
      <c r="G37" s="1">
        <v>490.9</v>
      </c>
      <c r="H37" s="1">
        <v>513.1</v>
      </c>
      <c r="I37" s="1">
        <v>482.1</v>
      </c>
      <c r="J37" s="1">
        <v>576.5</v>
      </c>
      <c r="K37" s="1">
        <v>432.5</v>
      </c>
      <c r="L37" s="1">
        <v>515.6</v>
      </c>
      <c r="M37" s="1">
        <v>535.4</v>
      </c>
      <c r="N37" s="1">
        <v>467</v>
      </c>
      <c r="O37" s="1">
        <v>463.7</v>
      </c>
      <c r="P37" s="1">
        <v>434.7</v>
      </c>
      <c r="Q37" s="1">
        <v>422.1</v>
      </c>
      <c r="R37" s="1">
        <v>440.5</v>
      </c>
      <c r="S37" s="1">
        <v>519.9</v>
      </c>
      <c r="T37" s="1">
        <v>431.5</v>
      </c>
      <c r="U37" s="1">
        <v>425.4</v>
      </c>
      <c r="V37" s="1">
        <v>513.20000000000005</v>
      </c>
      <c r="W37" s="1">
        <v>570.5</v>
      </c>
      <c r="X37" s="1">
        <v>534.1</v>
      </c>
      <c r="Y37" s="1">
        <v>472.5</v>
      </c>
      <c r="Z37" s="1">
        <v>651.70000000000005</v>
      </c>
      <c r="AA37" s="1">
        <v>585.29999999999995</v>
      </c>
      <c r="AB37" s="1">
        <v>637.5</v>
      </c>
      <c r="AC37" s="1" t="s">
        <v>6</v>
      </c>
    </row>
    <row r="38" spans="1:29" x14ac:dyDescent="0.2">
      <c r="A38" s="1" t="s">
        <v>11</v>
      </c>
      <c r="B38" s="1" t="s">
        <v>7</v>
      </c>
      <c r="C38" s="1">
        <v>156</v>
      </c>
      <c r="D38" s="1">
        <v>159.80000000000001</v>
      </c>
      <c r="E38" s="1">
        <v>142.19999999999999</v>
      </c>
      <c r="F38" s="1">
        <v>148.1</v>
      </c>
      <c r="G38" s="1">
        <v>140.30000000000001</v>
      </c>
      <c r="H38" s="1">
        <v>158.4</v>
      </c>
      <c r="I38" s="1">
        <v>162.6</v>
      </c>
      <c r="J38" s="1">
        <v>164.4</v>
      </c>
      <c r="K38" s="1">
        <v>154.9</v>
      </c>
      <c r="L38" s="1">
        <v>154.1</v>
      </c>
      <c r="M38" s="1">
        <v>167.6</v>
      </c>
      <c r="N38" s="1">
        <v>196.7</v>
      </c>
      <c r="O38" s="1">
        <v>251.6</v>
      </c>
      <c r="P38" s="1">
        <v>255.8</v>
      </c>
      <c r="Q38" s="1">
        <v>232.2</v>
      </c>
      <c r="R38" s="1">
        <v>243.9</v>
      </c>
      <c r="S38" s="1">
        <v>270</v>
      </c>
      <c r="T38" s="1">
        <v>276.10000000000002</v>
      </c>
      <c r="U38" s="1">
        <v>288.5</v>
      </c>
      <c r="V38" s="1">
        <v>241.4</v>
      </c>
      <c r="W38" s="1">
        <v>239.2</v>
      </c>
      <c r="X38" s="1">
        <v>262.5</v>
      </c>
      <c r="Y38" s="1">
        <v>313.7</v>
      </c>
      <c r="Z38" s="1">
        <v>373.8</v>
      </c>
      <c r="AA38" s="1">
        <v>391.1</v>
      </c>
      <c r="AB38" s="1">
        <v>340.1</v>
      </c>
      <c r="AC38" s="1" t="s">
        <v>6</v>
      </c>
    </row>
    <row r="39" spans="1:29" x14ac:dyDescent="0.2">
      <c r="A39" s="1" t="s">
        <v>8</v>
      </c>
      <c r="B39" s="1" t="s">
        <v>10</v>
      </c>
      <c r="C39" s="1">
        <v>13268.5</v>
      </c>
      <c r="D39" s="1">
        <v>14933.2</v>
      </c>
      <c r="E39" s="1">
        <v>16997.900000000001</v>
      </c>
      <c r="F39" s="1">
        <v>17903.099999999999</v>
      </c>
      <c r="G39" s="1">
        <v>17260.900000000001</v>
      </c>
      <c r="H39" s="1">
        <v>19776.900000000001</v>
      </c>
      <c r="I39" s="1">
        <v>21384.400000000001</v>
      </c>
      <c r="J39" s="1">
        <v>23557.5</v>
      </c>
      <c r="K39" s="1">
        <v>26780.400000000001</v>
      </c>
      <c r="L39" s="1">
        <v>30795.200000000001</v>
      </c>
      <c r="M39" s="1">
        <v>34826.300000000003</v>
      </c>
      <c r="N39" s="1">
        <v>40832.1</v>
      </c>
      <c r="O39" s="1">
        <v>50455.9</v>
      </c>
      <c r="P39" s="1">
        <v>59567.3</v>
      </c>
      <c r="Q39" s="1">
        <v>57993.5</v>
      </c>
      <c r="R39" s="1">
        <v>62331.3</v>
      </c>
      <c r="S39" s="1">
        <v>64659.7</v>
      </c>
      <c r="T39" s="1">
        <v>66940.5</v>
      </c>
      <c r="U39" s="1">
        <v>67402.7</v>
      </c>
      <c r="V39" s="1">
        <v>68941.8</v>
      </c>
      <c r="W39" s="1">
        <v>72144.7</v>
      </c>
      <c r="X39" s="1">
        <v>73235.7</v>
      </c>
      <c r="Y39" s="1">
        <v>75861.899999999994</v>
      </c>
      <c r="Z39" s="1">
        <v>80517.3</v>
      </c>
      <c r="AA39" s="1">
        <v>84425.8</v>
      </c>
      <c r="AB39" s="1">
        <v>83784</v>
      </c>
      <c r="AC39" s="1" t="s">
        <v>6</v>
      </c>
    </row>
    <row r="40" spans="1:29" x14ac:dyDescent="0.2">
      <c r="A40" s="1" t="s">
        <v>8</v>
      </c>
      <c r="B40" s="1" t="s">
        <v>9</v>
      </c>
      <c r="C40" s="1">
        <v>164.5</v>
      </c>
      <c r="D40" s="1">
        <v>244.7</v>
      </c>
      <c r="E40" s="1">
        <v>233.6</v>
      </c>
      <c r="F40" s="1">
        <v>263.3</v>
      </c>
      <c r="G40" s="1">
        <v>161.9</v>
      </c>
      <c r="H40" s="1">
        <v>232.2</v>
      </c>
      <c r="I40" s="1">
        <v>346.1</v>
      </c>
      <c r="J40" s="1">
        <v>349.4</v>
      </c>
      <c r="K40" s="1">
        <v>353.2</v>
      </c>
      <c r="L40" s="1">
        <v>359.2</v>
      </c>
      <c r="M40" s="1">
        <v>411.7</v>
      </c>
      <c r="N40" s="1">
        <v>562.1</v>
      </c>
      <c r="O40" s="1">
        <v>915</v>
      </c>
      <c r="P40" s="1">
        <v>1217.2</v>
      </c>
      <c r="Q40" s="1">
        <v>936.2</v>
      </c>
      <c r="R40" s="1">
        <v>624.20000000000005</v>
      </c>
      <c r="S40" s="1">
        <v>873.5</v>
      </c>
      <c r="T40" s="1">
        <v>923.3</v>
      </c>
      <c r="U40" s="1">
        <v>1109.5</v>
      </c>
      <c r="V40" s="1">
        <v>1486.5</v>
      </c>
      <c r="W40" s="1">
        <v>1142.3</v>
      </c>
      <c r="X40" s="1">
        <v>1215</v>
      </c>
      <c r="Y40" s="1">
        <v>1161.4000000000001</v>
      </c>
      <c r="Z40" s="1">
        <v>1311.4</v>
      </c>
      <c r="AA40" s="1">
        <v>1015.4</v>
      </c>
      <c r="AB40" s="1">
        <v>1010.1</v>
      </c>
      <c r="AC40" s="1" t="s">
        <v>6</v>
      </c>
    </row>
    <row r="41" spans="1:29" x14ac:dyDescent="0.2">
      <c r="A41" s="1" t="s">
        <v>8</v>
      </c>
      <c r="B41" s="1" t="s">
        <v>7</v>
      </c>
      <c r="C41" s="1">
        <v>180.4</v>
      </c>
      <c r="D41" s="1">
        <v>146.6</v>
      </c>
      <c r="E41" s="1">
        <v>165.5</v>
      </c>
      <c r="F41" s="1">
        <v>168</v>
      </c>
      <c r="G41" s="1">
        <v>158.19999999999999</v>
      </c>
      <c r="H41" s="1">
        <v>150.19999999999999</v>
      </c>
      <c r="I41" s="1">
        <v>160</v>
      </c>
      <c r="J41" s="1">
        <v>187.9</v>
      </c>
      <c r="K41" s="1">
        <v>191.4</v>
      </c>
      <c r="L41" s="1">
        <v>219.5</v>
      </c>
      <c r="M41" s="1">
        <v>225.1</v>
      </c>
      <c r="N41" s="1">
        <v>278.89999999999998</v>
      </c>
      <c r="O41" s="1">
        <v>374.9</v>
      </c>
      <c r="P41" s="1">
        <v>452.6</v>
      </c>
      <c r="Q41" s="1">
        <v>398.9</v>
      </c>
      <c r="R41" s="1">
        <v>452.8</v>
      </c>
      <c r="S41" s="1">
        <v>475.1</v>
      </c>
      <c r="T41" s="1">
        <v>475.1</v>
      </c>
      <c r="U41" s="1">
        <v>534.29999999999995</v>
      </c>
      <c r="V41" s="1">
        <v>574</v>
      </c>
      <c r="W41" s="1">
        <v>580</v>
      </c>
      <c r="X41" s="1">
        <v>583.6</v>
      </c>
      <c r="Y41" s="1">
        <v>594.20000000000005</v>
      </c>
      <c r="Z41" s="1">
        <v>612.20000000000005</v>
      </c>
      <c r="AA41" s="1">
        <v>608.79999999999995</v>
      </c>
      <c r="AB41" s="1">
        <v>595.79999999999995</v>
      </c>
      <c r="AC41" s="1" t="s">
        <v>6</v>
      </c>
    </row>
    <row r="42" spans="1:29" x14ac:dyDescent="0.2">
      <c r="A42" s="1" t="s">
        <v>1</v>
      </c>
      <c r="B42" s="1" t="s">
        <v>5</v>
      </c>
      <c r="C42" s="1">
        <f t="shared" ref="C42:AB42" si="0">SUMIF($B3:$B41,$B9,C3:C41)</f>
        <v>270496.5</v>
      </c>
      <c r="D42" s="1">
        <f t="shared" si="0"/>
        <v>296166.40000000002</v>
      </c>
      <c r="E42" s="1">
        <f t="shared" si="0"/>
        <v>327222.3</v>
      </c>
      <c r="F42" s="1">
        <f t="shared" si="0"/>
        <v>359661.69999999995</v>
      </c>
      <c r="G42" s="1">
        <f t="shared" si="0"/>
        <v>363714.00000000006</v>
      </c>
      <c r="H42" s="1">
        <f t="shared" si="0"/>
        <v>416319</v>
      </c>
      <c r="I42" s="1">
        <f t="shared" si="0"/>
        <v>469849.4</v>
      </c>
      <c r="J42" s="1">
        <f t="shared" si="0"/>
        <v>501376.10000000003</v>
      </c>
      <c r="K42" s="1">
        <f t="shared" si="0"/>
        <v>501070.4</v>
      </c>
      <c r="L42" s="1">
        <f t="shared" si="0"/>
        <v>549597.1</v>
      </c>
      <c r="M42" s="1">
        <f t="shared" si="0"/>
        <v>635730.4</v>
      </c>
      <c r="N42" s="1">
        <f t="shared" si="0"/>
        <v>714026.9</v>
      </c>
      <c r="O42" s="1">
        <f t="shared" si="0"/>
        <v>828856.1</v>
      </c>
      <c r="P42" s="1">
        <f t="shared" si="0"/>
        <v>943918.50000000012</v>
      </c>
      <c r="Q42" s="1">
        <f t="shared" si="0"/>
        <v>847750.89999999991</v>
      </c>
      <c r="R42" s="1">
        <f t="shared" si="0"/>
        <v>901552.3</v>
      </c>
      <c r="S42" s="1">
        <f t="shared" si="0"/>
        <v>945701.1</v>
      </c>
      <c r="T42" s="1">
        <f t="shared" si="0"/>
        <v>956792.29999999993</v>
      </c>
      <c r="U42" s="1">
        <f t="shared" si="0"/>
        <v>963052</v>
      </c>
      <c r="V42" s="1">
        <f t="shared" si="0"/>
        <v>995424.20000000007</v>
      </c>
      <c r="W42" s="1">
        <f t="shared" si="0"/>
        <v>1050437.1000000001</v>
      </c>
      <c r="X42" s="1">
        <f t="shared" si="0"/>
        <v>1074625.7</v>
      </c>
      <c r="Y42" s="1">
        <f t="shared" si="0"/>
        <v>1170061.5</v>
      </c>
      <c r="Z42" s="1">
        <f t="shared" si="0"/>
        <v>1260367.5</v>
      </c>
      <c r="AA42" s="1">
        <f t="shared" si="0"/>
        <v>1352263.0000000002</v>
      </c>
      <c r="AB42" s="1">
        <f t="shared" si="0"/>
        <v>1324086.2000000002</v>
      </c>
    </row>
    <row r="43" spans="1:29" x14ac:dyDescent="0.2">
      <c r="A43" s="1" t="s">
        <v>1</v>
      </c>
      <c r="B43" s="1" t="s">
        <v>4</v>
      </c>
      <c r="C43" s="1">
        <f t="shared" ref="C43:AB43" si="1">SUMIF($B3:$B41,$B40,C3:C41)</f>
        <v>18132.800000000003</v>
      </c>
      <c r="D43" s="1">
        <f t="shared" si="1"/>
        <v>18730.3</v>
      </c>
      <c r="E43" s="1">
        <f t="shared" si="1"/>
        <v>20055.999999999996</v>
      </c>
      <c r="F43" s="1">
        <f t="shared" si="1"/>
        <v>19400.599999999999</v>
      </c>
      <c r="G43" s="1">
        <f t="shared" si="1"/>
        <v>16729.000000000004</v>
      </c>
      <c r="H43" s="1">
        <f t="shared" si="1"/>
        <v>18163.599999999999</v>
      </c>
      <c r="I43" s="1">
        <f t="shared" si="1"/>
        <v>21694.199999999997</v>
      </c>
      <c r="J43" s="1">
        <f t="shared" si="1"/>
        <v>20305.2</v>
      </c>
      <c r="K43" s="1">
        <f t="shared" si="1"/>
        <v>19593.900000000001</v>
      </c>
      <c r="L43" s="1">
        <f t="shared" si="1"/>
        <v>24273.1</v>
      </c>
      <c r="M43" s="1">
        <f t="shared" si="1"/>
        <v>23466.400000000001</v>
      </c>
      <c r="N43" s="1">
        <f t="shared" si="1"/>
        <v>24558.799999999999</v>
      </c>
      <c r="O43" s="1">
        <f t="shared" si="1"/>
        <v>26703.000000000004</v>
      </c>
      <c r="P43" s="1">
        <f t="shared" si="1"/>
        <v>30230.9</v>
      </c>
      <c r="Q43" s="1">
        <f t="shared" si="1"/>
        <v>24819.899999999998</v>
      </c>
      <c r="R43" s="1">
        <f t="shared" si="1"/>
        <v>24493.3</v>
      </c>
      <c r="S43" s="1">
        <f t="shared" si="1"/>
        <v>30110.1</v>
      </c>
      <c r="T43" s="1">
        <f t="shared" si="1"/>
        <v>28119.8</v>
      </c>
      <c r="U43" s="1">
        <f t="shared" si="1"/>
        <v>30801.8</v>
      </c>
      <c r="V43" s="1">
        <f t="shared" si="1"/>
        <v>30028.899999999998</v>
      </c>
      <c r="W43" s="1">
        <f t="shared" si="1"/>
        <v>27964.2</v>
      </c>
      <c r="X43" s="1">
        <f t="shared" si="1"/>
        <v>28897.800000000003</v>
      </c>
      <c r="Y43" s="1">
        <f t="shared" si="1"/>
        <v>33689.199999999997</v>
      </c>
      <c r="Z43" s="1">
        <f t="shared" si="1"/>
        <v>32837.299999999996</v>
      </c>
      <c r="AA43" s="1">
        <f t="shared" si="1"/>
        <v>34219.800000000003</v>
      </c>
      <c r="AB43" s="1">
        <f t="shared" si="1"/>
        <v>34234.899999999994</v>
      </c>
    </row>
    <row r="44" spans="1:29" x14ac:dyDescent="0.2">
      <c r="A44" s="1" t="s">
        <v>1</v>
      </c>
      <c r="B44" s="1" t="s">
        <v>3</v>
      </c>
      <c r="C44" s="1">
        <f t="shared" ref="C44:AB44" si="2">SUMIF($B3:$B41,$B41,C3:C41)</f>
        <v>2076.9</v>
      </c>
      <c r="D44" s="1">
        <f t="shared" si="2"/>
        <v>2116.9</v>
      </c>
      <c r="E44" s="1">
        <f t="shared" si="2"/>
        <v>2131.1999999999998</v>
      </c>
      <c r="F44" s="1">
        <f t="shared" si="2"/>
        <v>2372.8000000000002</v>
      </c>
      <c r="G44" s="1">
        <f t="shared" si="2"/>
        <v>2321.9999999999995</v>
      </c>
      <c r="H44" s="1">
        <f t="shared" si="2"/>
        <v>2198.8999999999996</v>
      </c>
      <c r="I44" s="1">
        <f t="shared" si="2"/>
        <v>2310.2999999999997</v>
      </c>
      <c r="J44" s="1">
        <f t="shared" si="2"/>
        <v>2465.4</v>
      </c>
      <c r="K44" s="1">
        <f t="shared" si="2"/>
        <v>2424.5000000000005</v>
      </c>
      <c r="L44" s="1">
        <f t="shared" si="2"/>
        <v>2581.3999999999996</v>
      </c>
      <c r="M44" s="1">
        <f t="shared" si="2"/>
        <v>2903.4999999999995</v>
      </c>
      <c r="N44" s="1">
        <f t="shared" si="2"/>
        <v>3276.1</v>
      </c>
      <c r="O44" s="1">
        <f t="shared" si="2"/>
        <v>4060.8999999999996</v>
      </c>
      <c r="P44" s="1">
        <f t="shared" si="2"/>
        <v>4296.7000000000007</v>
      </c>
      <c r="Q44" s="1">
        <f t="shared" si="2"/>
        <v>3632.5000000000005</v>
      </c>
      <c r="R44" s="1">
        <f t="shared" si="2"/>
        <v>5329.5</v>
      </c>
      <c r="S44" s="1">
        <f t="shared" si="2"/>
        <v>5813</v>
      </c>
      <c r="T44" s="1">
        <f t="shared" si="2"/>
        <v>5580.6000000000013</v>
      </c>
      <c r="U44" s="1">
        <f t="shared" si="2"/>
        <v>5822.1</v>
      </c>
      <c r="V44" s="1">
        <f t="shared" si="2"/>
        <v>6301.4999999999991</v>
      </c>
      <c r="W44" s="1">
        <f t="shared" si="2"/>
        <v>6250.8</v>
      </c>
      <c r="X44" s="1">
        <f t="shared" si="2"/>
        <v>6156.8</v>
      </c>
      <c r="Y44" s="1">
        <f t="shared" si="2"/>
        <v>6319.7</v>
      </c>
      <c r="Z44" s="1">
        <f t="shared" si="2"/>
        <v>6567.2000000000007</v>
      </c>
      <c r="AA44" s="1">
        <f t="shared" si="2"/>
        <v>6689.9000000000005</v>
      </c>
      <c r="AB44" s="1">
        <f t="shared" si="2"/>
        <v>6903.7</v>
      </c>
    </row>
    <row r="45" spans="1:29" x14ac:dyDescent="0.2">
      <c r="A45" s="1" t="s">
        <v>1</v>
      </c>
      <c r="B45" s="1" t="s">
        <v>2</v>
      </c>
      <c r="C45" s="1">
        <f t="shared" ref="C45:AB45" si="3">SUM(C43:C44)</f>
        <v>20209.700000000004</v>
      </c>
      <c r="D45" s="1">
        <f t="shared" si="3"/>
        <v>20847.2</v>
      </c>
      <c r="E45" s="1">
        <f t="shared" si="3"/>
        <v>22187.199999999997</v>
      </c>
      <c r="F45" s="1">
        <f t="shared" si="3"/>
        <v>21773.399999999998</v>
      </c>
      <c r="G45" s="1">
        <f t="shared" si="3"/>
        <v>19051.000000000004</v>
      </c>
      <c r="H45" s="1">
        <f t="shared" si="3"/>
        <v>20362.5</v>
      </c>
      <c r="I45" s="1">
        <f t="shared" si="3"/>
        <v>24004.499999999996</v>
      </c>
      <c r="J45" s="1">
        <f t="shared" si="3"/>
        <v>22770.600000000002</v>
      </c>
      <c r="K45" s="1">
        <f t="shared" si="3"/>
        <v>22018.400000000001</v>
      </c>
      <c r="L45" s="1">
        <f t="shared" si="3"/>
        <v>26854.5</v>
      </c>
      <c r="M45" s="1">
        <f t="shared" si="3"/>
        <v>26369.9</v>
      </c>
      <c r="N45" s="1">
        <f t="shared" si="3"/>
        <v>27834.899999999998</v>
      </c>
      <c r="O45" s="1">
        <f t="shared" si="3"/>
        <v>30763.9</v>
      </c>
      <c r="P45" s="1">
        <f t="shared" si="3"/>
        <v>34527.600000000006</v>
      </c>
      <c r="Q45" s="1">
        <f t="shared" si="3"/>
        <v>28452.399999999998</v>
      </c>
      <c r="R45" s="1">
        <f t="shared" si="3"/>
        <v>29822.799999999999</v>
      </c>
      <c r="S45" s="1">
        <f t="shared" si="3"/>
        <v>35923.1</v>
      </c>
      <c r="T45" s="1">
        <f t="shared" si="3"/>
        <v>33700.400000000001</v>
      </c>
      <c r="U45" s="1">
        <f t="shared" si="3"/>
        <v>36623.9</v>
      </c>
      <c r="V45" s="1">
        <f t="shared" si="3"/>
        <v>36330.399999999994</v>
      </c>
      <c r="W45" s="1">
        <f t="shared" si="3"/>
        <v>34215</v>
      </c>
      <c r="X45" s="1">
        <f t="shared" si="3"/>
        <v>35054.600000000006</v>
      </c>
      <c r="Y45" s="1">
        <f t="shared" si="3"/>
        <v>40008.899999999994</v>
      </c>
      <c r="Z45" s="1">
        <f t="shared" si="3"/>
        <v>39404.5</v>
      </c>
      <c r="AA45" s="1">
        <f t="shared" si="3"/>
        <v>40909.700000000004</v>
      </c>
      <c r="AB45" s="1">
        <f t="shared" si="3"/>
        <v>41138.599999999991</v>
      </c>
    </row>
    <row r="46" spans="1:29" x14ac:dyDescent="0.2">
      <c r="A46" s="1" t="s">
        <v>1</v>
      </c>
      <c r="B46" s="1" t="s">
        <v>0</v>
      </c>
      <c r="C46" s="1">
        <f t="shared" ref="C46:AB46" si="4">C45/C42</f>
        <v>7.4713351189386934E-2</v>
      </c>
      <c r="D46" s="1">
        <f t="shared" si="4"/>
        <v>7.0390159045725639E-2</v>
      </c>
      <c r="E46" s="1">
        <f t="shared" si="4"/>
        <v>6.7804669791759295E-2</v>
      </c>
      <c r="F46" s="1">
        <f t="shared" si="4"/>
        <v>6.053855609312863E-2</v>
      </c>
      <c r="G46" s="1">
        <f t="shared" si="4"/>
        <v>5.2379067069180732E-2</v>
      </c>
      <c r="H46" s="1">
        <f t="shared" si="4"/>
        <v>4.8910811180849299E-2</v>
      </c>
      <c r="I46" s="1">
        <f t="shared" si="4"/>
        <v>5.1089774723560348E-2</v>
      </c>
      <c r="J46" s="1">
        <f t="shared" si="4"/>
        <v>4.5416205519170139E-2</v>
      </c>
      <c r="K46" s="1">
        <f t="shared" si="4"/>
        <v>4.3942727409162469E-2</v>
      </c>
      <c r="L46" s="1">
        <f t="shared" si="4"/>
        <v>4.886215738765725E-2</v>
      </c>
      <c r="M46" s="1">
        <f t="shared" si="4"/>
        <v>4.1479690132798432E-2</v>
      </c>
      <c r="N46" s="1">
        <f t="shared" si="4"/>
        <v>3.8982985094819254E-2</v>
      </c>
      <c r="O46" s="1">
        <f t="shared" si="4"/>
        <v>3.7116092889947966E-2</v>
      </c>
      <c r="P46" s="1">
        <f t="shared" si="4"/>
        <v>3.6579005496766938E-2</v>
      </c>
      <c r="Q46" s="1">
        <f t="shared" si="4"/>
        <v>3.3562217391924914E-2</v>
      </c>
      <c r="R46" s="1">
        <f t="shared" si="4"/>
        <v>3.3079389847932281E-2</v>
      </c>
      <c r="S46" s="1">
        <f t="shared" si="4"/>
        <v>3.7985680676484355E-2</v>
      </c>
      <c r="T46" s="1">
        <f t="shared" si="4"/>
        <v>3.5222273423396074E-2</v>
      </c>
      <c r="U46" s="1">
        <f t="shared" si="4"/>
        <v>3.8028995319048194E-2</v>
      </c>
      <c r="V46" s="1">
        <f t="shared" si="4"/>
        <v>3.649740482499822E-2</v>
      </c>
      <c r="W46" s="1">
        <f t="shared" si="4"/>
        <v>3.2572154962919722E-2</v>
      </c>
      <c r="X46" s="1">
        <f t="shared" si="4"/>
        <v>3.2620288161729252E-2</v>
      </c>
      <c r="Y46" s="1">
        <f t="shared" si="4"/>
        <v>3.4193843656935979E-2</v>
      </c>
      <c r="Z46" s="1">
        <f t="shared" si="4"/>
        <v>3.1264293946011781E-2</v>
      </c>
      <c r="AA46" s="1">
        <f t="shared" si="4"/>
        <v>3.0252768877060156E-2</v>
      </c>
      <c r="AB46" s="1">
        <f t="shared" si="4"/>
        <v>3.1069427352992566E-2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52029-1F29-8B4F-B315-A633409384A8}">
  <dimension ref="A1:AC49"/>
  <sheetViews>
    <sheetView workbookViewId="0">
      <selection activeCell="C47" sqref="C47"/>
    </sheetView>
  </sheetViews>
  <sheetFormatPr baseColWidth="10" defaultRowHeight="15" x14ac:dyDescent="0.2"/>
  <cols>
    <col min="1" max="1" width="10.83203125" style="1"/>
    <col min="2" max="2" width="54.83203125" style="1" bestFit="1" customWidth="1"/>
    <col min="3" max="16384" width="10.83203125" style="1"/>
  </cols>
  <sheetData>
    <row r="1" spans="1:29" x14ac:dyDescent="0.2">
      <c r="C1" s="1">
        <v>1995</v>
      </c>
      <c r="D1" s="1">
        <v>1996</v>
      </c>
      <c r="E1" s="1">
        <v>1997</v>
      </c>
      <c r="F1" s="1">
        <v>1998</v>
      </c>
      <c r="G1" s="1">
        <v>1999</v>
      </c>
      <c r="H1" s="1">
        <v>2000</v>
      </c>
      <c r="I1" s="1">
        <v>2001</v>
      </c>
      <c r="J1" s="1">
        <v>2002</v>
      </c>
      <c r="K1" s="1">
        <v>2003</v>
      </c>
      <c r="L1" s="1">
        <v>2004</v>
      </c>
      <c r="M1" s="1">
        <v>2005</v>
      </c>
      <c r="N1" s="1">
        <v>2006</v>
      </c>
      <c r="O1" s="1">
        <v>2007</v>
      </c>
      <c r="P1" s="1">
        <v>2008</v>
      </c>
      <c r="Q1" s="1">
        <v>2009</v>
      </c>
      <c r="R1" s="1">
        <v>2010</v>
      </c>
      <c r="S1" s="1">
        <v>2011</v>
      </c>
      <c r="T1" s="1">
        <v>2012</v>
      </c>
      <c r="U1" s="1">
        <v>2013</v>
      </c>
      <c r="V1" s="1">
        <v>2014</v>
      </c>
      <c r="W1" s="1">
        <v>2015</v>
      </c>
      <c r="X1" s="1">
        <v>2016</v>
      </c>
      <c r="Y1" s="1">
        <v>2017</v>
      </c>
      <c r="Z1" s="1">
        <v>2018</v>
      </c>
      <c r="AA1" s="1">
        <v>2019</v>
      </c>
      <c r="AB1" s="1">
        <v>2020</v>
      </c>
      <c r="AC1" s="1" t="s">
        <v>6</v>
      </c>
    </row>
    <row r="2" spans="1:29" x14ac:dyDescent="0.2">
      <c r="C2" s="1" t="s">
        <v>6</v>
      </c>
      <c r="D2" s="1" t="s">
        <v>6</v>
      </c>
      <c r="E2" s="1" t="s">
        <v>6</v>
      </c>
      <c r="F2" s="1" t="s">
        <v>6</v>
      </c>
      <c r="G2" s="1" t="s">
        <v>6</v>
      </c>
      <c r="H2" s="1" t="s">
        <v>6</v>
      </c>
      <c r="I2" s="1" t="s">
        <v>6</v>
      </c>
      <c r="J2" s="1" t="s">
        <v>6</v>
      </c>
      <c r="K2" s="1" t="s">
        <v>6</v>
      </c>
      <c r="L2" s="1" t="s">
        <v>6</v>
      </c>
      <c r="M2" s="1" t="s">
        <v>6</v>
      </c>
      <c r="N2" s="1" t="s">
        <v>6</v>
      </c>
      <c r="O2" s="1" t="s">
        <v>6</v>
      </c>
      <c r="P2" s="1" t="s">
        <v>6</v>
      </c>
      <c r="Q2" s="1" t="s">
        <v>6</v>
      </c>
      <c r="R2" s="1" t="s">
        <v>6</v>
      </c>
      <c r="S2" s="1" t="s">
        <v>6</v>
      </c>
      <c r="T2" s="1" t="s">
        <v>6</v>
      </c>
      <c r="U2" s="1" t="s">
        <v>6</v>
      </c>
      <c r="V2" s="1" t="s">
        <v>6</v>
      </c>
      <c r="W2" s="1" t="s">
        <v>6</v>
      </c>
      <c r="X2" s="1" t="s">
        <v>6</v>
      </c>
      <c r="Y2" s="1" t="s">
        <v>6</v>
      </c>
      <c r="Z2" s="1" t="s">
        <v>6</v>
      </c>
      <c r="AA2" s="1" t="s">
        <v>6</v>
      </c>
      <c r="AB2" s="1" t="s">
        <v>6</v>
      </c>
      <c r="AC2" s="1" t="s">
        <v>6</v>
      </c>
    </row>
    <row r="3" spans="1:29" x14ac:dyDescent="0.2">
      <c r="A3" s="1" t="s">
        <v>42</v>
      </c>
      <c r="B3" s="1" t="s">
        <v>10</v>
      </c>
      <c r="C3" s="2">
        <v>198543</v>
      </c>
      <c r="D3" s="2">
        <v>197322.2</v>
      </c>
      <c r="E3" s="2">
        <v>199659.1</v>
      </c>
      <c r="F3" s="2">
        <v>206675.9</v>
      </c>
      <c r="G3" s="2">
        <v>216177.4</v>
      </c>
      <c r="H3" s="2">
        <v>228625.4</v>
      </c>
      <c r="I3" s="2">
        <v>236804.2</v>
      </c>
      <c r="J3" s="2">
        <v>244560.7</v>
      </c>
      <c r="K3" s="2">
        <v>251865.8</v>
      </c>
      <c r="L3" s="2">
        <v>264845.40000000002</v>
      </c>
      <c r="M3" s="2">
        <v>276828.7</v>
      </c>
      <c r="N3" s="2">
        <v>290022.59999999998</v>
      </c>
      <c r="O3" s="2">
        <v>306588.90000000002</v>
      </c>
      <c r="P3" s="2">
        <v>313984</v>
      </c>
      <c r="Q3" s="2">
        <v>309511.7</v>
      </c>
      <c r="R3" s="2">
        <v>324347</v>
      </c>
      <c r="S3" s="2">
        <v>336110.2</v>
      </c>
      <c r="T3" s="2">
        <v>345068.6</v>
      </c>
      <c r="U3" s="2">
        <v>350968.6</v>
      </c>
      <c r="V3" s="2">
        <v>360582.40000000002</v>
      </c>
      <c r="W3" s="2">
        <v>373301.6</v>
      </c>
      <c r="X3" s="1">
        <v>384032.7</v>
      </c>
      <c r="Y3" s="1">
        <v>397034.3</v>
      </c>
      <c r="Z3" s="1">
        <v>410200.8</v>
      </c>
      <c r="AA3" s="1">
        <v>427346.3</v>
      </c>
      <c r="AB3" s="1">
        <v>413620.9</v>
      </c>
      <c r="AC3" s="1" t="s">
        <v>6</v>
      </c>
    </row>
    <row r="4" spans="1:29" x14ac:dyDescent="0.2">
      <c r="A4" s="1" t="s">
        <v>42</v>
      </c>
      <c r="B4" s="1" t="s">
        <v>9</v>
      </c>
      <c r="C4" s="2">
        <v>2694.2</v>
      </c>
      <c r="D4" s="2">
        <v>2746.7</v>
      </c>
      <c r="E4" s="2">
        <v>2821.2</v>
      </c>
      <c r="F4" s="2">
        <v>2711.2</v>
      </c>
      <c r="G4" s="2">
        <v>2411.3000000000002</v>
      </c>
      <c r="H4" s="2">
        <v>2856.3</v>
      </c>
      <c r="I4" s="2">
        <v>2764.7</v>
      </c>
      <c r="J4" s="2">
        <v>2672.5</v>
      </c>
      <c r="K4" s="2">
        <v>2736.3</v>
      </c>
      <c r="L4" s="2">
        <v>2883</v>
      </c>
      <c r="M4" s="2">
        <v>2456.1999999999998</v>
      </c>
      <c r="N4" s="2">
        <v>2783.2</v>
      </c>
      <c r="O4" s="2">
        <v>2860.4</v>
      </c>
      <c r="P4" s="2">
        <v>2367.1999999999998</v>
      </c>
      <c r="Q4" s="2">
        <v>2119.8000000000002</v>
      </c>
      <c r="R4" s="2">
        <v>2650.4</v>
      </c>
      <c r="S4" s="2">
        <v>2295.4</v>
      </c>
      <c r="T4" s="2">
        <v>2885.1</v>
      </c>
      <c r="U4" s="2">
        <v>2545.6999999999998</v>
      </c>
      <c r="V4" s="2">
        <v>2433</v>
      </c>
      <c r="W4" s="2">
        <v>2719</v>
      </c>
      <c r="X4" s="1">
        <v>2541.1999999999998</v>
      </c>
      <c r="Y4" s="1">
        <v>2825.3</v>
      </c>
      <c r="Z4" s="1">
        <v>2641.8</v>
      </c>
      <c r="AA4" s="1">
        <v>3068</v>
      </c>
      <c r="AB4" s="1">
        <v>2991.1</v>
      </c>
      <c r="AC4" s="1" t="s">
        <v>6</v>
      </c>
    </row>
    <row r="5" spans="1:29" x14ac:dyDescent="0.2">
      <c r="A5" s="1" t="s">
        <v>42</v>
      </c>
      <c r="B5" s="1" t="s">
        <v>7</v>
      </c>
      <c r="C5" s="2">
        <v>125.4</v>
      </c>
      <c r="D5" s="2">
        <v>118.3</v>
      </c>
      <c r="E5" s="2">
        <v>108.4</v>
      </c>
      <c r="F5" s="2">
        <v>121.1</v>
      </c>
      <c r="G5" s="2">
        <v>130.5</v>
      </c>
      <c r="H5" s="2">
        <v>99.5</v>
      </c>
      <c r="I5" s="2">
        <v>99</v>
      </c>
      <c r="J5" s="2">
        <v>89.1</v>
      </c>
      <c r="K5" s="2">
        <v>92.8</v>
      </c>
      <c r="L5" s="2">
        <v>97.8</v>
      </c>
      <c r="M5" s="2">
        <v>94.1</v>
      </c>
      <c r="N5" s="2">
        <v>110.5</v>
      </c>
      <c r="O5" s="2">
        <v>125.9</v>
      </c>
      <c r="P5" s="2">
        <v>96.9</v>
      </c>
      <c r="Q5" s="2">
        <v>77.2</v>
      </c>
      <c r="R5" s="2">
        <v>85.2</v>
      </c>
      <c r="S5" s="2">
        <v>95.5</v>
      </c>
      <c r="T5" s="2">
        <v>90.6</v>
      </c>
      <c r="U5" s="2">
        <v>87.6</v>
      </c>
      <c r="V5" s="2">
        <v>88.8</v>
      </c>
      <c r="W5" s="2">
        <v>90.7</v>
      </c>
      <c r="X5" s="1">
        <v>93.6</v>
      </c>
      <c r="Y5" s="1">
        <v>82.6</v>
      </c>
      <c r="Z5" s="1">
        <v>85.1</v>
      </c>
      <c r="AA5" s="1">
        <v>91.4</v>
      </c>
      <c r="AB5" s="1">
        <v>93.6</v>
      </c>
      <c r="AC5" s="1" t="s">
        <v>6</v>
      </c>
    </row>
    <row r="6" spans="1:29" x14ac:dyDescent="0.2">
      <c r="A6" s="1" t="s">
        <v>41</v>
      </c>
      <c r="B6" s="1" t="s">
        <v>10</v>
      </c>
      <c r="C6" s="2">
        <v>122457.7</v>
      </c>
      <c r="D6" s="2">
        <v>127255.3</v>
      </c>
      <c r="E6" s="2">
        <v>131495</v>
      </c>
      <c r="F6" s="2">
        <v>134755.9</v>
      </c>
      <c r="G6" s="2">
        <v>142453.20000000001</v>
      </c>
      <c r="H6" s="2">
        <v>153361.1</v>
      </c>
      <c r="I6" s="2">
        <v>158494.70000000001</v>
      </c>
      <c r="J6" s="2">
        <v>163060</v>
      </c>
      <c r="K6" s="2">
        <v>166313.29999999999</v>
      </c>
      <c r="L6" s="2">
        <v>173567.1</v>
      </c>
      <c r="M6" s="2">
        <v>180848.9</v>
      </c>
      <c r="N6" s="2">
        <v>191531.7</v>
      </c>
      <c r="O6" s="2">
        <v>197972.6</v>
      </c>
      <c r="P6" s="2">
        <v>207276.3</v>
      </c>
      <c r="Q6" s="2">
        <v>199422.7</v>
      </c>
      <c r="R6" s="2">
        <v>209840.2</v>
      </c>
      <c r="S6" s="2">
        <v>213907.9</v>
      </c>
      <c r="T6" s="2">
        <v>219794.7</v>
      </c>
      <c r="U6" s="2">
        <v>223850.7</v>
      </c>
      <c r="V6" s="2">
        <v>230586.9</v>
      </c>
      <c r="W6" s="2">
        <v>236921.4</v>
      </c>
      <c r="X6" s="1">
        <v>245680.2</v>
      </c>
      <c r="Y6" s="1">
        <v>256348.5</v>
      </c>
      <c r="Z6" s="1">
        <v>262324.8</v>
      </c>
      <c r="AA6" s="1">
        <v>269428.3</v>
      </c>
      <c r="AB6" s="1">
        <v>270445</v>
      </c>
      <c r="AC6" s="1" t="s">
        <v>6</v>
      </c>
    </row>
    <row r="7" spans="1:29" x14ac:dyDescent="0.2">
      <c r="A7" s="1" t="s">
        <v>41</v>
      </c>
      <c r="B7" s="1" t="s">
        <v>9</v>
      </c>
      <c r="C7" s="2">
        <v>3600.8</v>
      </c>
      <c r="D7" s="2">
        <v>3712.6</v>
      </c>
      <c r="E7" s="2">
        <v>3586.2</v>
      </c>
      <c r="F7" s="2">
        <v>2923.1</v>
      </c>
      <c r="G7" s="2">
        <v>2786</v>
      </c>
      <c r="H7" s="2">
        <v>3402</v>
      </c>
      <c r="I7" s="2">
        <v>3801.7</v>
      </c>
      <c r="J7" s="2">
        <v>2848</v>
      </c>
      <c r="K7" s="2">
        <v>2695.4</v>
      </c>
      <c r="L7" s="2">
        <v>2892.6</v>
      </c>
      <c r="M7" s="2">
        <v>2039.9</v>
      </c>
      <c r="N7" s="2">
        <v>2170.4</v>
      </c>
      <c r="O7" s="2">
        <v>2308.1</v>
      </c>
      <c r="P7" s="2">
        <v>1633</v>
      </c>
      <c r="Q7" s="2">
        <v>1565.5</v>
      </c>
      <c r="R7" s="2">
        <v>2451.6</v>
      </c>
      <c r="S7" s="2">
        <v>2756.3</v>
      </c>
      <c r="T7" s="2">
        <v>3690.1</v>
      </c>
      <c r="U7" s="2">
        <v>2792.3</v>
      </c>
      <c r="V7" s="2">
        <v>3109.3</v>
      </c>
      <c r="W7" s="2">
        <v>2018.7</v>
      </c>
      <c r="X7" s="1">
        <v>2132.4</v>
      </c>
      <c r="Y7" s="1">
        <v>3255</v>
      </c>
      <c r="Z7" s="1">
        <v>2487.6999999999998</v>
      </c>
      <c r="AA7" s="1">
        <v>3375.7</v>
      </c>
      <c r="AB7" s="1">
        <v>3809.8</v>
      </c>
      <c r="AC7" s="1" t="s">
        <v>6</v>
      </c>
    </row>
    <row r="8" spans="1:29" x14ac:dyDescent="0.2">
      <c r="A8" s="1" t="s">
        <v>41</v>
      </c>
      <c r="B8" s="1" t="s">
        <v>7</v>
      </c>
      <c r="C8" s="2">
        <v>136.69999999999999</v>
      </c>
      <c r="D8" s="2">
        <v>125.3</v>
      </c>
      <c r="E8" s="2">
        <v>128</v>
      </c>
      <c r="F8" s="2">
        <v>120.1</v>
      </c>
      <c r="G8" s="2">
        <v>132.30000000000001</v>
      </c>
      <c r="H8" s="2">
        <v>129.1</v>
      </c>
      <c r="I8" s="2">
        <v>171.2</v>
      </c>
      <c r="J8" s="2">
        <v>171.6</v>
      </c>
      <c r="K8" s="2">
        <v>167.7</v>
      </c>
      <c r="L8" s="2">
        <v>172.6</v>
      </c>
      <c r="M8" s="2">
        <v>161.30000000000001</v>
      </c>
      <c r="N8" s="2">
        <v>184.5</v>
      </c>
      <c r="O8" s="2">
        <v>179.3</v>
      </c>
      <c r="P8" s="2">
        <v>191</v>
      </c>
      <c r="Q8" s="2">
        <v>178.6</v>
      </c>
      <c r="R8" s="2">
        <v>214.2</v>
      </c>
      <c r="S8" s="2">
        <v>239</v>
      </c>
      <c r="T8" s="2">
        <v>261.7</v>
      </c>
      <c r="U8" s="2">
        <v>307.5</v>
      </c>
      <c r="V8" s="2">
        <v>306.10000000000002</v>
      </c>
      <c r="W8" s="2">
        <v>259.7</v>
      </c>
      <c r="X8" s="1">
        <v>225.9</v>
      </c>
      <c r="Y8" s="1">
        <v>252.6</v>
      </c>
      <c r="Z8" s="1">
        <v>293</v>
      </c>
      <c r="AA8" s="1">
        <v>288</v>
      </c>
      <c r="AB8" s="1">
        <v>234.5</v>
      </c>
      <c r="AC8" s="1" t="s">
        <v>6</v>
      </c>
    </row>
    <row r="9" spans="1:29" x14ac:dyDescent="0.2">
      <c r="A9" s="1" t="s">
        <v>40</v>
      </c>
      <c r="B9" s="1" t="s">
        <v>10</v>
      </c>
      <c r="C9" s="2">
        <v>1791713.8</v>
      </c>
      <c r="D9" s="2">
        <v>1783877.6</v>
      </c>
      <c r="E9" s="2">
        <v>1771333</v>
      </c>
      <c r="F9" s="2">
        <v>1813529.3</v>
      </c>
      <c r="G9" s="2">
        <v>1856619</v>
      </c>
      <c r="H9" s="2">
        <v>1901809</v>
      </c>
      <c r="I9" s="2">
        <v>1962576</v>
      </c>
      <c r="J9" s="2">
        <v>1987125</v>
      </c>
      <c r="K9" s="2">
        <v>1996524</v>
      </c>
      <c r="L9" s="2">
        <v>2049674</v>
      </c>
      <c r="M9" s="2">
        <v>2069658</v>
      </c>
      <c r="N9" s="2">
        <v>2156957</v>
      </c>
      <c r="O9" s="2">
        <v>2247830</v>
      </c>
      <c r="P9" s="2">
        <v>2289553</v>
      </c>
      <c r="Q9" s="2">
        <v>2192834</v>
      </c>
      <c r="R9" s="2">
        <v>2305684</v>
      </c>
      <c r="S9" s="2">
        <v>2418099</v>
      </c>
      <c r="T9" s="2">
        <v>2465800</v>
      </c>
      <c r="U9" s="2">
        <v>2527883</v>
      </c>
      <c r="V9" s="2">
        <v>2635393</v>
      </c>
      <c r="W9" s="2">
        <v>2722020</v>
      </c>
      <c r="X9" s="1">
        <v>2822443</v>
      </c>
      <c r="Y9" s="1">
        <v>2944074</v>
      </c>
      <c r="Z9" s="1">
        <v>3032736</v>
      </c>
      <c r="AA9" s="1">
        <v>3130567</v>
      </c>
      <c r="AB9" s="1">
        <v>3086377</v>
      </c>
      <c r="AC9" s="1" t="s">
        <v>6</v>
      </c>
    </row>
    <row r="10" spans="1:29" x14ac:dyDescent="0.2">
      <c r="A10" s="1" t="s">
        <v>40</v>
      </c>
      <c r="B10" s="1" t="s">
        <v>9</v>
      </c>
      <c r="C10" s="2">
        <v>17215.5</v>
      </c>
      <c r="D10" s="2">
        <v>18243.8</v>
      </c>
      <c r="E10" s="2">
        <v>17745.5</v>
      </c>
      <c r="F10" s="2">
        <v>17011.3</v>
      </c>
      <c r="G10" s="2">
        <v>17164</v>
      </c>
      <c r="H10" s="2">
        <v>19066</v>
      </c>
      <c r="I10" s="2">
        <v>21481</v>
      </c>
      <c r="J10" s="2">
        <v>17643</v>
      </c>
      <c r="K10" s="2">
        <v>16430</v>
      </c>
      <c r="L10" s="2">
        <v>19628</v>
      </c>
      <c r="M10" s="2">
        <v>14555</v>
      </c>
      <c r="N10" s="2">
        <v>15309</v>
      </c>
      <c r="O10" s="2">
        <v>16528</v>
      </c>
      <c r="P10" s="2">
        <v>18692</v>
      </c>
      <c r="Q10" s="2">
        <v>14874</v>
      </c>
      <c r="R10" s="2">
        <v>18759</v>
      </c>
      <c r="S10" s="2">
        <v>21672</v>
      </c>
      <c r="T10" s="2">
        <v>19934</v>
      </c>
      <c r="U10" s="2">
        <v>23210</v>
      </c>
      <c r="V10" s="2">
        <v>22782</v>
      </c>
      <c r="W10" s="2">
        <v>16855</v>
      </c>
      <c r="X10" s="1">
        <v>18068</v>
      </c>
      <c r="Y10" s="1">
        <v>24100</v>
      </c>
      <c r="Z10" s="1">
        <v>19291</v>
      </c>
      <c r="AA10" s="1">
        <v>24918</v>
      </c>
      <c r="AB10" s="1">
        <v>23838</v>
      </c>
      <c r="AC10" s="1" t="s">
        <v>6</v>
      </c>
    </row>
    <row r="11" spans="1:29" x14ac:dyDescent="0.2">
      <c r="A11" s="1" t="s">
        <v>40</v>
      </c>
      <c r="B11" s="1" t="s">
        <v>7</v>
      </c>
      <c r="C11" s="2">
        <v>2309.9</v>
      </c>
      <c r="D11" s="2">
        <v>2100.6999999999998</v>
      </c>
      <c r="E11" s="2">
        <v>2224.3000000000002</v>
      </c>
      <c r="F11" s="2">
        <v>2323.1999999999998</v>
      </c>
      <c r="G11" s="2">
        <v>2381</v>
      </c>
      <c r="H11" s="2">
        <v>1725</v>
      </c>
      <c r="I11" s="2">
        <v>1869</v>
      </c>
      <c r="J11" s="2">
        <v>1959</v>
      </c>
      <c r="K11" s="2">
        <v>1788</v>
      </c>
      <c r="L11" s="2">
        <v>1704</v>
      </c>
      <c r="M11" s="2">
        <v>1879</v>
      </c>
      <c r="N11" s="2">
        <v>2074</v>
      </c>
      <c r="O11" s="2">
        <v>2714</v>
      </c>
      <c r="P11" s="2">
        <v>2449</v>
      </c>
      <c r="Q11" s="2">
        <v>1964</v>
      </c>
      <c r="R11" s="2">
        <v>1642</v>
      </c>
      <c r="S11" s="2">
        <v>2619</v>
      </c>
      <c r="T11" s="2">
        <v>3132</v>
      </c>
      <c r="U11" s="2">
        <v>3074</v>
      </c>
      <c r="V11" s="2">
        <v>3470</v>
      </c>
      <c r="W11" s="2">
        <v>3634</v>
      </c>
      <c r="X11" s="1">
        <v>3575</v>
      </c>
      <c r="Y11" s="1">
        <v>3531</v>
      </c>
      <c r="Z11" s="1">
        <v>3709</v>
      </c>
      <c r="AA11" s="1">
        <v>2445</v>
      </c>
      <c r="AB11" s="1">
        <v>1167</v>
      </c>
      <c r="AC11" s="1" t="s">
        <v>6</v>
      </c>
    </row>
    <row r="12" spans="1:29" x14ac:dyDescent="0.2">
      <c r="A12" s="1" t="s">
        <v>39</v>
      </c>
      <c r="B12" s="1" t="s">
        <v>10</v>
      </c>
      <c r="C12" s="2">
        <v>47755.4</v>
      </c>
      <c r="D12" s="2">
        <v>53119.3</v>
      </c>
      <c r="E12" s="2">
        <v>65158.2</v>
      </c>
      <c r="F12" s="2">
        <v>72876.2</v>
      </c>
      <c r="G12" s="2">
        <v>82670.8</v>
      </c>
      <c r="H12" s="2">
        <v>96721.8</v>
      </c>
      <c r="I12" s="2">
        <v>108813.8</v>
      </c>
      <c r="J12" s="2">
        <v>120604.6</v>
      </c>
      <c r="K12" s="2">
        <v>128986.9</v>
      </c>
      <c r="L12" s="2">
        <v>137429.20000000001</v>
      </c>
      <c r="M12" s="2">
        <v>149522.70000000001</v>
      </c>
      <c r="N12" s="2">
        <v>162578.1</v>
      </c>
      <c r="O12" s="2">
        <v>175065.9</v>
      </c>
      <c r="P12" s="2">
        <v>167335</v>
      </c>
      <c r="Q12" s="2">
        <v>152335.9</v>
      </c>
      <c r="R12" s="2">
        <v>152323.70000000001</v>
      </c>
      <c r="S12" s="2">
        <v>155292.9</v>
      </c>
      <c r="T12" s="2">
        <v>158292</v>
      </c>
      <c r="U12" s="2">
        <v>163957.1</v>
      </c>
      <c r="V12" s="2">
        <v>178907.4</v>
      </c>
      <c r="W12" s="2">
        <v>244655.5</v>
      </c>
      <c r="X12" s="1">
        <v>250333.8</v>
      </c>
      <c r="Y12" s="1">
        <v>275428</v>
      </c>
      <c r="Z12" s="1">
        <v>306661.8</v>
      </c>
      <c r="AA12" s="1">
        <v>334041.3</v>
      </c>
      <c r="AB12" s="1">
        <v>356186.1</v>
      </c>
      <c r="AC12" s="1" t="s">
        <v>6</v>
      </c>
    </row>
    <row r="13" spans="1:29" x14ac:dyDescent="0.2">
      <c r="A13" s="1" t="s">
        <v>39</v>
      </c>
      <c r="B13" s="1" t="s">
        <v>9</v>
      </c>
      <c r="C13" s="2">
        <v>2657.9</v>
      </c>
      <c r="D13" s="2">
        <v>2515.8000000000002</v>
      </c>
      <c r="E13" s="2">
        <v>2628.5</v>
      </c>
      <c r="F13" s="2">
        <v>2572.4</v>
      </c>
      <c r="G13" s="2">
        <v>2173.8000000000002</v>
      </c>
      <c r="H13" s="2">
        <v>2492.9</v>
      </c>
      <c r="I13" s="2">
        <v>2192</v>
      </c>
      <c r="J13" s="2">
        <v>2129.8000000000002</v>
      </c>
      <c r="K13" s="2">
        <v>1937.9</v>
      </c>
      <c r="L13" s="2">
        <v>2248.6</v>
      </c>
      <c r="M13" s="2">
        <v>1571.4</v>
      </c>
      <c r="N13" s="2">
        <v>1480.2</v>
      </c>
      <c r="O13" s="2">
        <v>1811.2</v>
      </c>
      <c r="P13" s="2">
        <v>1461.4</v>
      </c>
      <c r="Q13" s="2">
        <v>776.6</v>
      </c>
      <c r="R13" s="2">
        <v>1356.4</v>
      </c>
      <c r="S13" s="2">
        <v>1926.9</v>
      </c>
      <c r="T13" s="2">
        <v>1577.4</v>
      </c>
      <c r="U13" s="2">
        <v>1794.8</v>
      </c>
      <c r="V13" s="2">
        <v>2270</v>
      </c>
      <c r="W13" s="2">
        <v>2193.6</v>
      </c>
      <c r="X13" s="1">
        <v>2404.5</v>
      </c>
      <c r="Y13" s="1">
        <v>3310.5</v>
      </c>
      <c r="Z13" s="1">
        <v>2723.4</v>
      </c>
      <c r="AA13" s="1">
        <v>3017</v>
      </c>
      <c r="AB13" s="1">
        <v>3295.8</v>
      </c>
      <c r="AC13" s="1" t="s">
        <v>6</v>
      </c>
    </row>
    <row r="14" spans="1:29" x14ac:dyDescent="0.2">
      <c r="A14" s="1" t="s">
        <v>39</v>
      </c>
      <c r="B14" s="1" t="s">
        <v>7</v>
      </c>
      <c r="C14" s="2">
        <v>60.6</v>
      </c>
      <c r="D14" s="2">
        <v>54.3</v>
      </c>
      <c r="E14" s="2">
        <v>6.7</v>
      </c>
      <c r="F14" s="2">
        <v>21.4</v>
      </c>
      <c r="G14" s="2">
        <v>30.9</v>
      </c>
      <c r="H14" s="2">
        <v>52.8</v>
      </c>
      <c r="I14" s="2">
        <v>64.599999999999994</v>
      </c>
      <c r="J14" s="2">
        <v>61.1</v>
      </c>
      <c r="K14" s="2">
        <v>72.8</v>
      </c>
      <c r="L14" s="2">
        <v>79.5</v>
      </c>
      <c r="M14" s="2">
        <v>60.1</v>
      </c>
      <c r="N14" s="2">
        <v>109.8</v>
      </c>
      <c r="O14" s="2">
        <v>125</v>
      </c>
      <c r="P14" s="2">
        <v>63.6</v>
      </c>
      <c r="Q14" s="2">
        <v>80.400000000000006</v>
      </c>
      <c r="R14" s="2">
        <v>104.4</v>
      </c>
      <c r="S14" s="2">
        <v>-4.5</v>
      </c>
      <c r="T14" s="2">
        <v>4.3</v>
      </c>
      <c r="U14" s="2">
        <v>8</v>
      </c>
      <c r="V14" s="2">
        <v>12.7</v>
      </c>
      <c r="W14" s="2">
        <v>9.1</v>
      </c>
      <c r="X14" s="1">
        <v>14.4</v>
      </c>
      <c r="Y14" s="1">
        <v>30.7</v>
      </c>
      <c r="Z14" s="1">
        <v>17.399999999999999</v>
      </c>
      <c r="AA14" s="1">
        <v>35.200000000000003</v>
      </c>
      <c r="AB14" s="1">
        <v>38.799999999999997</v>
      </c>
      <c r="AC14" s="1" t="s">
        <v>6</v>
      </c>
    </row>
    <row r="15" spans="1:29" x14ac:dyDescent="0.2">
      <c r="A15" s="1" t="s">
        <v>38</v>
      </c>
      <c r="B15" s="1" t="s">
        <v>10</v>
      </c>
      <c r="C15" s="2">
        <v>95232.8</v>
      </c>
      <c r="D15" s="2">
        <v>104022.9</v>
      </c>
      <c r="E15" s="2">
        <v>113934.6</v>
      </c>
      <c r="F15" s="2">
        <v>116859.8</v>
      </c>
      <c r="G15" s="2">
        <v>125480.9</v>
      </c>
      <c r="H15" s="2">
        <v>127725.7</v>
      </c>
      <c r="I15" s="2">
        <v>135470.29999999999</v>
      </c>
      <c r="J15" s="2">
        <v>145797.4</v>
      </c>
      <c r="K15" s="2">
        <v>160513.4</v>
      </c>
      <c r="L15" s="2">
        <v>174773</v>
      </c>
      <c r="M15" s="2">
        <v>178820.5</v>
      </c>
      <c r="N15" s="2">
        <v>193047.1</v>
      </c>
      <c r="O15" s="2">
        <v>205267</v>
      </c>
      <c r="P15" s="2">
        <v>213818.9</v>
      </c>
      <c r="Q15" s="2">
        <v>212390.9</v>
      </c>
      <c r="R15" s="2">
        <v>197729.2</v>
      </c>
      <c r="S15" s="2">
        <v>178180.5</v>
      </c>
      <c r="T15" s="2">
        <v>166150.70000000001</v>
      </c>
      <c r="U15" s="2">
        <v>159466.79999999999</v>
      </c>
      <c r="V15" s="2">
        <v>156492.5</v>
      </c>
      <c r="W15" s="2">
        <v>155835.6</v>
      </c>
      <c r="X15" s="1">
        <v>152196.6</v>
      </c>
      <c r="Y15" s="1">
        <v>154344.20000000001</v>
      </c>
      <c r="Z15" s="1">
        <v>155610.9</v>
      </c>
      <c r="AA15" s="1">
        <v>158898.79999999999</v>
      </c>
      <c r="AB15" s="1">
        <v>144712.5</v>
      </c>
      <c r="AC15" s="1" t="s">
        <v>6</v>
      </c>
    </row>
    <row r="16" spans="1:29" x14ac:dyDescent="0.2">
      <c r="A16" s="1" t="s">
        <v>38</v>
      </c>
      <c r="B16" s="1" t="s">
        <v>9</v>
      </c>
      <c r="C16" s="2">
        <v>7385.8</v>
      </c>
      <c r="D16" s="2">
        <v>7184.6</v>
      </c>
      <c r="E16" s="2">
        <v>7511.6</v>
      </c>
      <c r="F16" s="2">
        <v>7336</v>
      </c>
      <c r="G16" s="2">
        <v>7496.2</v>
      </c>
      <c r="H16" s="2">
        <v>7175.8</v>
      </c>
      <c r="I16" s="2">
        <v>7332.7</v>
      </c>
      <c r="J16" s="2">
        <v>7563.9</v>
      </c>
      <c r="K16" s="2">
        <v>8275</v>
      </c>
      <c r="L16" s="2">
        <v>7598.4</v>
      </c>
      <c r="M16" s="2">
        <v>7788.8</v>
      </c>
      <c r="N16" s="2">
        <v>6179.2</v>
      </c>
      <c r="O16" s="2">
        <v>6261.9</v>
      </c>
      <c r="P16" s="2">
        <v>6026.3</v>
      </c>
      <c r="Q16" s="2">
        <v>5902.4</v>
      </c>
      <c r="R16" s="2">
        <v>5919.8</v>
      </c>
      <c r="S16" s="2">
        <v>5565.6</v>
      </c>
      <c r="T16" s="2">
        <v>5780.4</v>
      </c>
      <c r="U16" s="2">
        <v>5389.3</v>
      </c>
      <c r="V16" s="2">
        <v>5657.7</v>
      </c>
      <c r="W16" s="2">
        <v>6179.8</v>
      </c>
      <c r="X16" s="1">
        <v>5498.3</v>
      </c>
      <c r="Y16" s="1">
        <v>6177.1</v>
      </c>
      <c r="Z16" s="1">
        <v>5885.8</v>
      </c>
      <c r="AA16" s="1">
        <v>6336.1</v>
      </c>
      <c r="AB16" s="1">
        <v>6120.5</v>
      </c>
      <c r="AC16" s="1" t="s">
        <v>6</v>
      </c>
    </row>
    <row r="17" spans="1:29" x14ac:dyDescent="0.2">
      <c r="A17" s="1" t="s">
        <v>38</v>
      </c>
      <c r="B17" s="1" t="s">
        <v>7</v>
      </c>
      <c r="C17" s="2">
        <v>63.4</v>
      </c>
      <c r="D17" s="2">
        <v>46.9</v>
      </c>
      <c r="E17" s="2">
        <v>54.7</v>
      </c>
      <c r="F17" s="2">
        <v>53.7</v>
      </c>
      <c r="G17" s="2">
        <v>65.099999999999994</v>
      </c>
      <c r="H17" s="2">
        <v>53</v>
      </c>
      <c r="I17" s="2">
        <v>39.200000000000003</v>
      </c>
      <c r="J17" s="2">
        <v>43.2</v>
      </c>
      <c r="K17" s="2">
        <v>50.3</v>
      </c>
      <c r="L17" s="2">
        <v>47.6</v>
      </c>
      <c r="M17" s="2">
        <v>52.1</v>
      </c>
      <c r="N17" s="2">
        <v>57.8</v>
      </c>
      <c r="O17" s="2">
        <v>54.7</v>
      </c>
      <c r="P17" s="2">
        <v>62.6</v>
      </c>
      <c r="Q17" s="2">
        <v>56.1</v>
      </c>
      <c r="R17" s="2">
        <v>49.2</v>
      </c>
      <c r="S17" s="2">
        <v>59.5</v>
      </c>
      <c r="T17" s="2">
        <v>63.8</v>
      </c>
      <c r="U17" s="2">
        <v>73.5</v>
      </c>
      <c r="V17" s="2">
        <v>62.4</v>
      </c>
      <c r="W17" s="2">
        <v>72.400000000000006</v>
      </c>
      <c r="X17" s="1">
        <v>65.599999999999994</v>
      </c>
      <c r="Y17" s="1">
        <v>60.5</v>
      </c>
      <c r="Z17" s="1">
        <v>59.7</v>
      </c>
      <c r="AA17" s="1">
        <v>60.6</v>
      </c>
      <c r="AB17" s="1">
        <v>46.8</v>
      </c>
      <c r="AC17" s="1" t="s">
        <v>6</v>
      </c>
    </row>
    <row r="18" spans="1:29" x14ac:dyDescent="0.2">
      <c r="A18" s="1" t="s">
        <v>37</v>
      </c>
      <c r="B18" s="1" t="s">
        <v>10</v>
      </c>
      <c r="C18" s="2">
        <v>435296.3</v>
      </c>
      <c r="D18" s="2">
        <v>467748</v>
      </c>
      <c r="E18" s="2">
        <v>478936.3</v>
      </c>
      <c r="F18" s="2">
        <v>505352.6</v>
      </c>
      <c r="G18" s="2">
        <v>541434</v>
      </c>
      <c r="H18" s="2">
        <v>588988</v>
      </c>
      <c r="I18" s="2">
        <v>639118</v>
      </c>
      <c r="J18" s="2">
        <v>683263</v>
      </c>
      <c r="K18" s="2">
        <v>727883</v>
      </c>
      <c r="L18" s="2">
        <v>775375</v>
      </c>
      <c r="M18" s="2">
        <v>832410</v>
      </c>
      <c r="N18" s="2">
        <v>897257</v>
      </c>
      <c r="O18" s="2">
        <v>969173</v>
      </c>
      <c r="P18" s="2">
        <v>1022552</v>
      </c>
      <c r="Q18" s="2">
        <v>1002045</v>
      </c>
      <c r="R18" s="2">
        <v>985479</v>
      </c>
      <c r="S18" s="2">
        <v>980239</v>
      </c>
      <c r="T18" s="2">
        <v>948344</v>
      </c>
      <c r="U18" s="2">
        <v>932777</v>
      </c>
      <c r="V18" s="2">
        <v>940399</v>
      </c>
      <c r="W18" s="2">
        <v>978971</v>
      </c>
      <c r="X18" s="1">
        <v>1011268</v>
      </c>
      <c r="Y18" s="1">
        <v>1053805</v>
      </c>
      <c r="Z18" s="1">
        <v>1089420</v>
      </c>
      <c r="AA18" s="1">
        <v>1129619</v>
      </c>
      <c r="AB18" s="1">
        <v>1021086</v>
      </c>
      <c r="AC18" s="1" t="s">
        <v>6</v>
      </c>
    </row>
    <row r="19" spans="1:29" x14ac:dyDescent="0.2">
      <c r="A19" s="1" t="s">
        <v>37</v>
      </c>
      <c r="B19" s="1" t="s">
        <v>9</v>
      </c>
      <c r="C19" s="2">
        <v>16105.8</v>
      </c>
      <c r="D19" s="2">
        <v>19835.2</v>
      </c>
      <c r="E19" s="2">
        <v>19978</v>
      </c>
      <c r="F19" s="2">
        <v>20324.5</v>
      </c>
      <c r="G19" s="2">
        <v>19935</v>
      </c>
      <c r="H19" s="2">
        <v>21316</v>
      </c>
      <c r="I19" s="2">
        <v>22853</v>
      </c>
      <c r="J19" s="2">
        <v>23128</v>
      </c>
      <c r="K19" s="2">
        <v>24568</v>
      </c>
      <c r="L19" s="2">
        <v>23885</v>
      </c>
      <c r="M19" s="2">
        <v>22751</v>
      </c>
      <c r="N19" s="2">
        <v>21300</v>
      </c>
      <c r="O19" s="2">
        <v>23949</v>
      </c>
      <c r="P19" s="2">
        <v>23826</v>
      </c>
      <c r="Q19" s="2">
        <v>22114</v>
      </c>
      <c r="R19" s="2">
        <v>23976</v>
      </c>
      <c r="S19" s="2">
        <v>22931</v>
      </c>
      <c r="T19" s="2">
        <v>22620</v>
      </c>
      <c r="U19" s="2">
        <v>24480</v>
      </c>
      <c r="V19" s="2">
        <v>23797</v>
      </c>
      <c r="W19" s="2">
        <v>27138</v>
      </c>
      <c r="X19" s="1">
        <v>28928</v>
      </c>
      <c r="Y19" s="1">
        <v>29852</v>
      </c>
      <c r="Z19" s="1">
        <v>30782</v>
      </c>
      <c r="AA19" s="1">
        <v>28738</v>
      </c>
      <c r="AB19" s="1">
        <v>29541</v>
      </c>
      <c r="AC19" s="1" t="s">
        <v>6</v>
      </c>
    </row>
    <row r="20" spans="1:29" x14ac:dyDescent="0.2">
      <c r="A20" s="1" t="s">
        <v>37</v>
      </c>
      <c r="B20" s="1" t="s">
        <v>7</v>
      </c>
      <c r="C20" s="2">
        <v>790.1</v>
      </c>
      <c r="D20" s="2">
        <v>876.7</v>
      </c>
      <c r="E20" s="2">
        <v>964.9</v>
      </c>
      <c r="F20" s="2">
        <v>1131.5999999999999</v>
      </c>
      <c r="G20" s="2">
        <v>1211</v>
      </c>
      <c r="H20" s="2">
        <v>1448</v>
      </c>
      <c r="I20" s="2">
        <v>1418</v>
      </c>
      <c r="J20" s="2">
        <v>1550</v>
      </c>
      <c r="K20" s="2">
        <v>1573</v>
      </c>
      <c r="L20" s="2">
        <v>1580</v>
      </c>
      <c r="M20" s="2">
        <v>1661</v>
      </c>
      <c r="N20" s="2">
        <v>1732</v>
      </c>
      <c r="O20" s="2">
        <v>1803</v>
      </c>
      <c r="P20" s="2">
        <v>1483</v>
      </c>
      <c r="Q20" s="2">
        <v>981</v>
      </c>
      <c r="R20" s="2">
        <v>981</v>
      </c>
      <c r="S20" s="2">
        <v>1085</v>
      </c>
      <c r="T20" s="2">
        <v>958</v>
      </c>
      <c r="U20" s="2">
        <v>1049</v>
      </c>
      <c r="V20" s="2">
        <v>956</v>
      </c>
      <c r="W20" s="2">
        <v>968</v>
      </c>
      <c r="X20" s="1">
        <v>966</v>
      </c>
      <c r="Y20" s="1">
        <v>931</v>
      </c>
      <c r="Z20" s="1">
        <v>1002</v>
      </c>
      <c r="AA20" s="1">
        <v>734</v>
      </c>
      <c r="AB20" s="1">
        <v>704</v>
      </c>
      <c r="AC20" s="1" t="s">
        <v>6</v>
      </c>
    </row>
    <row r="21" spans="1:29" x14ac:dyDescent="0.2">
      <c r="A21" s="1" t="s">
        <v>36</v>
      </c>
      <c r="B21" s="1" t="s">
        <v>10</v>
      </c>
      <c r="C21" s="2">
        <v>1096469.3999999999</v>
      </c>
      <c r="D21" s="2">
        <v>1128313.1000000001</v>
      </c>
      <c r="E21" s="2">
        <v>1144789.1000000001</v>
      </c>
      <c r="F21" s="2">
        <v>1199515.6000000001</v>
      </c>
      <c r="G21" s="2">
        <v>1251478</v>
      </c>
      <c r="H21" s="2">
        <v>1326341</v>
      </c>
      <c r="I21" s="2">
        <v>1384016</v>
      </c>
      <c r="J21" s="2">
        <v>1430220</v>
      </c>
      <c r="K21" s="2">
        <v>1469233</v>
      </c>
      <c r="L21" s="2">
        <v>1532690</v>
      </c>
      <c r="M21" s="2">
        <v>1586085</v>
      </c>
      <c r="N21" s="2">
        <v>1654464</v>
      </c>
      <c r="O21" s="2">
        <v>1742511</v>
      </c>
      <c r="P21" s="2">
        <v>1792805</v>
      </c>
      <c r="Q21" s="2">
        <v>1750127</v>
      </c>
      <c r="R21" s="2">
        <v>1797790</v>
      </c>
      <c r="S21" s="2">
        <v>1848583</v>
      </c>
      <c r="T21" s="2">
        <v>1875325</v>
      </c>
      <c r="U21" s="2">
        <v>1899841</v>
      </c>
      <c r="V21" s="2">
        <v>1927230</v>
      </c>
      <c r="W21" s="2">
        <v>1967466</v>
      </c>
      <c r="X21" s="1">
        <v>1996790</v>
      </c>
      <c r="Y21" s="1">
        <v>2046129</v>
      </c>
      <c r="Z21" s="1">
        <v>2101770</v>
      </c>
      <c r="AA21" s="1">
        <v>2169269</v>
      </c>
      <c r="AB21" s="1">
        <v>2068844</v>
      </c>
      <c r="AC21" s="1" t="s">
        <v>6</v>
      </c>
    </row>
    <row r="22" spans="1:29" x14ac:dyDescent="0.2">
      <c r="A22" s="1" t="s">
        <v>36</v>
      </c>
      <c r="B22" s="1" t="s">
        <v>9</v>
      </c>
      <c r="C22" s="2">
        <v>26846.3</v>
      </c>
      <c r="D22" s="2">
        <v>27261.7</v>
      </c>
      <c r="E22" s="2">
        <v>26929.3</v>
      </c>
      <c r="F22" s="2">
        <v>28464.400000000001</v>
      </c>
      <c r="G22" s="2">
        <v>28091</v>
      </c>
      <c r="H22" s="2">
        <v>28270</v>
      </c>
      <c r="I22" s="2">
        <v>28742</v>
      </c>
      <c r="J22" s="2">
        <v>28546</v>
      </c>
      <c r="K22" s="2">
        <v>27482</v>
      </c>
      <c r="L22" s="2">
        <v>28256</v>
      </c>
      <c r="M22" s="2">
        <v>26889</v>
      </c>
      <c r="N22" s="2">
        <v>24973</v>
      </c>
      <c r="O22" s="2">
        <v>27686</v>
      </c>
      <c r="P22" s="2">
        <v>27009</v>
      </c>
      <c r="Q22" s="2">
        <v>23132</v>
      </c>
      <c r="R22" s="2">
        <v>29139</v>
      </c>
      <c r="S22" s="2">
        <v>30701</v>
      </c>
      <c r="T22" s="2">
        <v>31314</v>
      </c>
      <c r="U22" s="2">
        <v>27937</v>
      </c>
      <c r="V22" s="2">
        <v>29691</v>
      </c>
      <c r="W22" s="2">
        <v>31244</v>
      </c>
      <c r="X22" s="1">
        <v>28263</v>
      </c>
      <c r="Y22" s="1">
        <v>31613</v>
      </c>
      <c r="Z22" s="1">
        <v>35054</v>
      </c>
      <c r="AA22" s="1">
        <v>33389</v>
      </c>
      <c r="AB22" s="1">
        <v>33146</v>
      </c>
      <c r="AC22" s="1" t="s">
        <v>6</v>
      </c>
    </row>
    <row r="23" spans="1:29" x14ac:dyDescent="0.2">
      <c r="A23" s="1" t="s">
        <v>36</v>
      </c>
      <c r="B23" s="1" t="s">
        <v>7</v>
      </c>
      <c r="C23" s="2">
        <v>2393.6</v>
      </c>
      <c r="D23" s="2">
        <v>2328.6</v>
      </c>
      <c r="E23" s="2">
        <v>2282.5</v>
      </c>
      <c r="F23" s="2">
        <v>2393.6999999999998</v>
      </c>
      <c r="G23" s="2">
        <v>2416</v>
      </c>
      <c r="H23" s="2">
        <v>1991</v>
      </c>
      <c r="I23" s="2">
        <v>2667</v>
      </c>
      <c r="J23" s="2">
        <v>2414</v>
      </c>
      <c r="K23" s="2">
        <v>1605</v>
      </c>
      <c r="L23" s="2">
        <v>1877</v>
      </c>
      <c r="M23" s="2">
        <v>1909</v>
      </c>
      <c r="N23" s="2">
        <v>2390</v>
      </c>
      <c r="O23" s="2">
        <v>2891</v>
      </c>
      <c r="P23" s="2">
        <v>2468</v>
      </c>
      <c r="Q23" s="2">
        <v>1802</v>
      </c>
      <c r="R23" s="2">
        <v>2169</v>
      </c>
      <c r="S23" s="2">
        <v>2520</v>
      </c>
      <c r="T23" s="2">
        <v>2147</v>
      </c>
      <c r="U23" s="2">
        <v>2310</v>
      </c>
      <c r="V23" s="2">
        <v>3066</v>
      </c>
      <c r="W23" s="2">
        <v>3349</v>
      </c>
      <c r="X23" s="1">
        <v>3066</v>
      </c>
      <c r="Y23" s="1">
        <v>2975</v>
      </c>
      <c r="Z23" s="1">
        <v>3141</v>
      </c>
      <c r="AA23" s="1">
        <v>2878</v>
      </c>
      <c r="AB23" s="1">
        <v>2687</v>
      </c>
      <c r="AC23" s="1" t="s">
        <v>6</v>
      </c>
    </row>
    <row r="24" spans="1:29" x14ac:dyDescent="0.2">
      <c r="A24" s="1" t="s">
        <v>35</v>
      </c>
      <c r="B24" s="1" t="s">
        <v>10</v>
      </c>
      <c r="C24" s="2">
        <v>811758.4</v>
      </c>
      <c r="D24" s="2">
        <v>936713.8</v>
      </c>
      <c r="E24" s="2">
        <v>988152.8</v>
      </c>
      <c r="F24" s="2">
        <v>1017723.8</v>
      </c>
      <c r="G24" s="2">
        <v>1051978.5</v>
      </c>
      <c r="H24" s="2">
        <v>1112455.8999999999</v>
      </c>
      <c r="I24" s="2">
        <v>1175476.8</v>
      </c>
      <c r="J24" s="2">
        <v>1217299.8999999999</v>
      </c>
      <c r="K24" s="2">
        <v>1261478.2</v>
      </c>
      <c r="L24" s="2">
        <v>1310293</v>
      </c>
      <c r="M24" s="2">
        <v>1346105.3</v>
      </c>
      <c r="N24" s="2">
        <v>1391185.8</v>
      </c>
      <c r="O24" s="2">
        <v>1449716.8</v>
      </c>
      <c r="P24" s="2">
        <v>1477269.4</v>
      </c>
      <c r="Q24" s="2">
        <v>1425156.9</v>
      </c>
      <c r="R24" s="2">
        <v>1449430.4</v>
      </c>
      <c r="S24" s="2">
        <v>1480874.8</v>
      </c>
      <c r="T24" s="2">
        <v>1458006.7</v>
      </c>
      <c r="U24" s="2">
        <v>1451514.3</v>
      </c>
      <c r="V24" s="2">
        <v>1462744.6</v>
      </c>
      <c r="W24" s="2">
        <v>1488049</v>
      </c>
      <c r="X24" s="1">
        <v>1522753.8</v>
      </c>
      <c r="Y24" s="1">
        <v>1557795.8</v>
      </c>
      <c r="Z24" s="1">
        <v>1589576.2</v>
      </c>
      <c r="AA24" s="1">
        <v>1611368.5</v>
      </c>
      <c r="AB24" s="1">
        <v>1502860.8</v>
      </c>
      <c r="AC24" s="1" t="s">
        <v>6</v>
      </c>
    </row>
    <row r="25" spans="1:29" x14ac:dyDescent="0.2">
      <c r="A25" s="1" t="s">
        <v>35</v>
      </c>
      <c r="B25" s="1" t="s">
        <v>9</v>
      </c>
      <c r="C25" s="2">
        <v>24458.2</v>
      </c>
      <c r="D25" s="2">
        <v>28224.5</v>
      </c>
      <c r="E25" s="2">
        <v>28832.9</v>
      </c>
      <c r="F25" s="2">
        <v>28898.799999999999</v>
      </c>
      <c r="G25" s="2">
        <v>29593</v>
      </c>
      <c r="H25" s="2">
        <v>29444.3</v>
      </c>
      <c r="I25" s="2">
        <v>30098.5</v>
      </c>
      <c r="J25" s="2">
        <v>29390.9</v>
      </c>
      <c r="K25" s="2">
        <v>30079.1</v>
      </c>
      <c r="L25" s="2">
        <v>31286.1</v>
      </c>
      <c r="M25" s="2">
        <v>27571.4</v>
      </c>
      <c r="N25" s="2">
        <v>27116</v>
      </c>
      <c r="O25" s="2">
        <v>27600</v>
      </c>
      <c r="P25" s="2">
        <v>28008.3</v>
      </c>
      <c r="Q25" s="2">
        <v>25580.400000000001</v>
      </c>
      <c r="R25" s="2">
        <v>25778.7</v>
      </c>
      <c r="S25" s="2">
        <v>28141</v>
      </c>
      <c r="T25" s="2">
        <v>29270.1</v>
      </c>
      <c r="U25" s="2">
        <v>31846.2</v>
      </c>
      <c r="V25" s="2">
        <v>29820</v>
      </c>
      <c r="W25" s="2">
        <v>31373.200000000001</v>
      </c>
      <c r="X25" s="1">
        <v>29798.3</v>
      </c>
      <c r="Y25" s="1">
        <v>31412.1</v>
      </c>
      <c r="Z25" s="1">
        <v>31534.3</v>
      </c>
      <c r="AA25" s="1">
        <v>31422.5</v>
      </c>
      <c r="AB25" s="1">
        <v>30581.8</v>
      </c>
      <c r="AC25" s="1" t="s">
        <v>6</v>
      </c>
    </row>
    <row r="26" spans="1:29" x14ac:dyDescent="0.2">
      <c r="A26" s="1" t="s">
        <v>35</v>
      </c>
      <c r="B26" s="1" t="s">
        <v>7</v>
      </c>
      <c r="C26" s="2">
        <v>1035.8</v>
      </c>
      <c r="D26" s="2">
        <v>1220.8</v>
      </c>
      <c r="E26" s="2">
        <v>1307.5</v>
      </c>
      <c r="F26" s="2">
        <v>1240</v>
      </c>
      <c r="G26" s="2">
        <v>1157</v>
      </c>
      <c r="H26" s="2">
        <v>1083</v>
      </c>
      <c r="I26" s="2">
        <v>1065.7</v>
      </c>
      <c r="J26" s="2">
        <v>1188.9000000000001</v>
      </c>
      <c r="K26" s="2">
        <v>1256.7</v>
      </c>
      <c r="L26" s="2">
        <v>1269</v>
      </c>
      <c r="M26" s="2">
        <v>1269.0999999999999</v>
      </c>
      <c r="N26" s="2">
        <v>1432.2</v>
      </c>
      <c r="O26" s="2">
        <v>1435.2</v>
      </c>
      <c r="P26" s="2">
        <v>1496.8</v>
      </c>
      <c r="Q26" s="2">
        <v>1491.9</v>
      </c>
      <c r="R26" s="2">
        <v>1454.5</v>
      </c>
      <c r="S26" s="2">
        <v>1597.9</v>
      </c>
      <c r="T26" s="2">
        <v>1642.4</v>
      </c>
      <c r="U26" s="2">
        <v>1810.9</v>
      </c>
      <c r="V26" s="2">
        <v>1785</v>
      </c>
      <c r="W26" s="2">
        <v>1788.2</v>
      </c>
      <c r="X26" s="1">
        <v>1892</v>
      </c>
      <c r="Y26" s="1">
        <v>1919.9</v>
      </c>
      <c r="Z26" s="1">
        <v>1990.4</v>
      </c>
      <c r="AA26" s="1">
        <v>2028.6</v>
      </c>
      <c r="AB26" s="1">
        <v>2114</v>
      </c>
      <c r="AC26" s="1" t="s">
        <v>6</v>
      </c>
    </row>
    <row r="27" spans="1:29" x14ac:dyDescent="0.2">
      <c r="A27" s="1" t="s">
        <v>34</v>
      </c>
      <c r="B27" s="1" t="s">
        <v>10</v>
      </c>
      <c r="C27" s="2">
        <v>14358.7</v>
      </c>
      <c r="D27" s="2">
        <v>14854.4</v>
      </c>
      <c r="E27" s="2">
        <v>15518.3</v>
      </c>
      <c r="F27" s="2">
        <v>16117</v>
      </c>
      <c r="G27" s="2">
        <v>18373.900000000001</v>
      </c>
      <c r="H27" s="2">
        <v>20502.099999999999</v>
      </c>
      <c r="I27" s="2">
        <v>21424.2</v>
      </c>
      <c r="J27" s="2">
        <v>22423.9</v>
      </c>
      <c r="K27" s="2">
        <v>23474.6</v>
      </c>
      <c r="L27" s="2">
        <v>25053.3</v>
      </c>
      <c r="M27" s="2">
        <v>26894</v>
      </c>
      <c r="N27" s="2">
        <v>30683.9</v>
      </c>
      <c r="O27" s="2">
        <v>33658.400000000001</v>
      </c>
      <c r="P27" s="2">
        <v>35998.300000000003</v>
      </c>
      <c r="Q27" s="2">
        <v>35116.9</v>
      </c>
      <c r="R27" s="2">
        <v>38235.9</v>
      </c>
      <c r="S27" s="2">
        <v>39801.1</v>
      </c>
      <c r="T27" s="2">
        <v>41682.699999999997</v>
      </c>
      <c r="U27" s="2">
        <v>44019.4</v>
      </c>
      <c r="V27" s="2">
        <v>46255</v>
      </c>
      <c r="W27" s="2">
        <v>49537.3</v>
      </c>
      <c r="X27" s="1">
        <v>51386.2</v>
      </c>
      <c r="Y27" s="1">
        <v>53011.5</v>
      </c>
      <c r="Z27" s="1">
        <v>54631.8</v>
      </c>
      <c r="AA27" s="1">
        <v>56771</v>
      </c>
      <c r="AB27" s="1">
        <v>58889.4</v>
      </c>
      <c r="AC27" s="1" t="s">
        <v>6</v>
      </c>
    </row>
    <row r="28" spans="1:29" x14ac:dyDescent="0.2">
      <c r="A28" s="1" t="s">
        <v>34</v>
      </c>
      <c r="B28" s="1" t="s">
        <v>9</v>
      </c>
      <c r="C28" s="2">
        <v>136.4</v>
      </c>
      <c r="D28" s="2">
        <v>123.7</v>
      </c>
      <c r="E28" s="2">
        <v>111</v>
      </c>
      <c r="F28" s="2">
        <v>125.3</v>
      </c>
      <c r="G28" s="2">
        <v>133.19999999999999</v>
      </c>
      <c r="H28" s="2">
        <v>126.5</v>
      </c>
      <c r="I28" s="2">
        <v>127.6</v>
      </c>
      <c r="J28" s="2">
        <v>166.8</v>
      </c>
      <c r="K28" s="2">
        <v>116.6</v>
      </c>
      <c r="L28" s="2">
        <v>146.30000000000001</v>
      </c>
      <c r="M28" s="2">
        <v>103.2</v>
      </c>
      <c r="N28" s="2">
        <v>101.7</v>
      </c>
      <c r="O28" s="2">
        <v>126.8</v>
      </c>
      <c r="P28" s="2">
        <v>114.1</v>
      </c>
      <c r="Q28" s="2">
        <v>86.9</v>
      </c>
      <c r="R28" s="2">
        <v>102.8</v>
      </c>
      <c r="S28" s="2">
        <v>96.4</v>
      </c>
      <c r="T28" s="2">
        <v>119</v>
      </c>
      <c r="U28" s="2">
        <v>114.7</v>
      </c>
      <c r="V28" s="2">
        <v>136.6</v>
      </c>
      <c r="W28" s="2">
        <v>108.9</v>
      </c>
      <c r="X28" s="1">
        <v>108.6</v>
      </c>
      <c r="Y28" s="1">
        <v>124.6</v>
      </c>
      <c r="Z28" s="1">
        <v>128.69999999999999</v>
      </c>
      <c r="AA28" s="1">
        <v>127.7</v>
      </c>
      <c r="AB28" s="1">
        <v>129.1</v>
      </c>
      <c r="AC28" s="1" t="s">
        <v>6</v>
      </c>
    </row>
    <row r="29" spans="1:29" x14ac:dyDescent="0.2">
      <c r="A29" s="1" t="s">
        <v>34</v>
      </c>
      <c r="B29" s="1" t="s">
        <v>7</v>
      </c>
      <c r="C29" s="2">
        <v>12.6</v>
      </c>
      <c r="D29" s="2">
        <v>10.4</v>
      </c>
      <c r="E29" s="2">
        <v>11.9</v>
      </c>
      <c r="F29" s="2">
        <v>14.6</v>
      </c>
      <c r="G29" s="2">
        <v>13.4</v>
      </c>
      <c r="H29" s="2">
        <v>10.7</v>
      </c>
      <c r="I29" s="2">
        <v>6.2</v>
      </c>
      <c r="J29" s="2">
        <v>5.9</v>
      </c>
      <c r="K29" s="2">
        <v>5.0999999999999996</v>
      </c>
      <c r="L29" s="2">
        <v>4.5999999999999996</v>
      </c>
      <c r="M29" s="2">
        <v>4.8</v>
      </c>
      <c r="N29" s="2">
        <v>4.8</v>
      </c>
      <c r="O29" s="2">
        <v>10</v>
      </c>
      <c r="P29" s="2">
        <v>9</v>
      </c>
      <c r="Q29" s="2">
        <v>4.2</v>
      </c>
      <c r="R29" s="2">
        <v>11</v>
      </c>
      <c r="S29" s="2">
        <v>14.9</v>
      </c>
      <c r="T29" s="2">
        <v>15</v>
      </c>
      <c r="U29" s="2">
        <v>13.9</v>
      </c>
      <c r="V29" s="2">
        <v>13.3</v>
      </c>
      <c r="W29" s="2">
        <v>12.2</v>
      </c>
      <c r="X29" s="1">
        <v>11.8</v>
      </c>
      <c r="Y29" s="1">
        <v>11.9</v>
      </c>
      <c r="Z29" s="1">
        <v>12.3</v>
      </c>
      <c r="AA29" s="1">
        <v>6.8</v>
      </c>
      <c r="AB29" s="1">
        <v>-0.6</v>
      </c>
      <c r="AC29" s="1" t="s">
        <v>6</v>
      </c>
    </row>
    <row r="30" spans="1:29" x14ac:dyDescent="0.2">
      <c r="A30" s="1" t="s">
        <v>33</v>
      </c>
      <c r="B30" s="1" t="s">
        <v>10</v>
      </c>
      <c r="C30" s="2">
        <v>314216.3</v>
      </c>
      <c r="D30" s="2">
        <v>320644.8</v>
      </c>
      <c r="E30" s="2">
        <v>331862.5</v>
      </c>
      <c r="F30" s="2">
        <v>352810.7</v>
      </c>
      <c r="G30" s="2">
        <v>375889</v>
      </c>
      <c r="H30" s="2">
        <v>405832</v>
      </c>
      <c r="I30" s="2">
        <v>430408</v>
      </c>
      <c r="J30" s="2">
        <v>448394</v>
      </c>
      <c r="K30" s="2">
        <v>458616</v>
      </c>
      <c r="L30" s="2">
        <v>472578</v>
      </c>
      <c r="M30" s="2">
        <v>491394</v>
      </c>
      <c r="N30" s="2">
        <v>520586</v>
      </c>
      <c r="O30" s="2">
        <v>552505</v>
      </c>
      <c r="P30" s="2">
        <v>578387</v>
      </c>
      <c r="Q30" s="2">
        <v>561185</v>
      </c>
      <c r="R30" s="2">
        <v>574280</v>
      </c>
      <c r="S30" s="2">
        <v>585953</v>
      </c>
      <c r="T30" s="2">
        <v>590316</v>
      </c>
      <c r="U30" s="2">
        <v>595709</v>
      </c>
      <c r="V30" s="2">
        <v>604814</v>
      </c>
      <c r="W30" s="2">
        <v>620835</v>
      </c>
      <c r="X30" s="1">
        <v>634824</v>
      </c>
      <c r="Y30" s="1">
        <v>661566</v>
      </c>
      <c r="Z30" s="1">
        <v>692632</v>
      </c>
      <c r="AA30" s="1">
        <v>724960</v>
      </c>
      <c r="AB30" s="1">
        <v>709628</v>
      </c>
      <c r="AC30" s="1" t="s">
        <v>6</v>
      </c>
    </row>
    <row r="31" spans="1:29" x14ac:dyDescent="0.2">
      <c r="A31" s="1" t="s">
        <v>33</v>
      </c>
      <c r="B31" s="1" t="s">
        <v>9</v>
      </c>
      <c r="C31" s="2">
        <v>10290.299999999999</v>
      </c>
      <c r="D31" s="2">
        <v>9789.2000000000007</v>
      </c>
      <c r="E31" s="2">
        <v>10511.2</v>
      </c>
      <c r="F31" s="2">
        <v>9563.7999999999993</v>
      </c>
      <c r="G31" s="2">
        <v>9294</v>
      </c>
      <c r="H31" s="2">
        <v>9940</v>
      </c>
      <c r="I31" s="2">
        <v>10230</v>
      </c>
      <c r="J31" s="2">
        <v>9969</v>
      </c>
      <c r="K31" s="2">
        <v>10121</v>
      </c>
      <c r="L31" s="2">
        <v>9463</v>
      </c>
      <c r="M31" s="2">
        <v>9812</v>
      </c>
      <c r="N31" s="2">
        <v>10941</v>
      </c>
      <c r="O31" s="2">
        <v>10789</v>
      </c>
      <c r="P31" s="2">
        <v>10140</v>
      </c>
      <c r="Q31" s="2">
        <v>9337</v>
      </c>
      <c r="R31" s="2">
        <v>10964</v>
      </c>
      <c r="S31" s="2">
        <v>9878</v>
      </c>
      <c r="T31" s="2">
        <v>10433</v>
      </c>
      <c r="U31" s="2">
        <v>11480</v>
      </c>
      <c r="V31" s="2">
        <v>11316</v>
      </c>
      <c r="W31" s="2">
        <v>11477</v>
      </c>
      <c r="X31" s="1">
        <v>12028</v>
      </c>
      <c r="Y31" s="1">
        <v>13198</v>
      </c>
      <c r="Z31" s="1">
        <v>12273</v>
      </c>
      <c r="AA31" s="1">
        <v>12823</v>
      </c>
      <c r="AB31" s="1">
        <v>12280</v>
      </c>
      <c r="AC31" s="1" t="s">
        <v>6</v>
      </c>
    </row>
    <row r="32" spans="1:29" x14ac:dyDescent="0.2">
      <c r="A32" s="1" t="s">
        <v>33</v>
      </c>
      <c r="B32" s="1" t="s">
        <v>7</v>
      </c>
      <c r="C32" s="2">
        <v>77.7</v>
      </c>
      <c r="D32" s="2">
        <v>76.2</v>
      </c>
      <c r="E32" s="2">
        <v>72.8</v>
      </c>
      <c r="F32" s="2">
        <v>74.5</v>
      </c>
      <c r="G32" s="2">
        <v>79</v>
      </c>
      <c r="H32" s="2">
        <v>76</v>
      </c>
      <c r="I32" s="2">
        <v>87</v>
      </c>
      <c r="J32" s="2">
        <v>86</v>
      </c>
      <c r="K32" s="2">
        <v>83</v>
      </c>
      <c r="L32" s="2">
        <v>93</v>
      </c>
      <c r="M32" s="2">
        <v>98</v>
      </c>
      <c r="N32" s="2">
        <v>100</v>
      </c>
      <c r="O32" s="2">
        <v>92</v>
      </c>
      <c r="P32" s="2">
        <v>99</v>
      </c>
      <c r="Q32" s="2">
        <v>104</v>
      </c>
      <c r="R32" s="2">
        <v>111</v>
      </c>
      <c r="S32" s="2">
        <v>118</v>
      </c>
      <c r="T32" s="2">
        <v>127</v>
      </c>
      <c r="U32" s="2">
        <v>126</v>
      </c>
      <c r="V32" s="2">
        <v>122</v>
      </c>
      <c r="W32" s="2">
        <v>130</v>
      </c>
      <c r="X32" s="1">
        <v>133</v>
      </c>
      <c r="Y32" s="1">
        <v>141</v>
      </c>
      <c r="Z32" s="1">
        <v>158</v>
      </c>
      <c r="AA32" s="1">
        <v>171</v>
      </c>
      <c r="AB32" s="1">
        <v>169</v>
      </c>
      <c r="AC32" s="1" t="s">
        <v>6</v>
      </c>
    </row>
    <row r="33" spans="1:29" x14ac:dyDescent="0.2">
      <c r="A33" s="1" t="s">
        <v>32</v>
      </c>
      <c r="B33" s="1" t="s">
        <v>10</v>
      </c>
      <c r="C33" s="2">
        <v>165783.29999999999</v>
      </c>
      <c r="D33" s="2">
        <v>167178.20000000001</v>
      </c>
      <c r="E33" s="2">
        <v>167327.79999999999</v>
      </c>
      <c r="F33" s="2">
        <v>173885.8</v>
      </c>
      <c r="G33" s="2">
        <v>181186.5</v>
      </c>
      <c r="H33" s="2">
        <v>190624.8</v>
      </c>
      <c r="I33" s="2">
        <v>197076.6</v>
      </c>
      <c r="J33" s="2">
        <v>202353.4</v>
      </c>
      <c r="K33" s="2">
        <v>207247.7</v>
      </c>
      <c r="L33" s="2">
        <v>216098.3</v>
      </c>
      <c r="M33" s="2">
        <v>225888.1</v>
      </c>
      <c r="N33" s="2">
        <v>239076</v>
      </c>
      <c r="O33" s="2">
        <v>253604.7</v>
      </c>
      <c r="P33" s="2">
        <v>262414.8</v>
      </c>
      <c r="Q33" s="2">
        <v>256671</v>
      </c>
      <c r="R33" s="2">
        <v>263633.5</v>
      </c>
      <c r="S33" s="2">
        <v>276404</v>
      </c>
      <c r="T33" s="2">
        <v>283548.2</v>
      </c>
      <c r="U33" s="2">
        <v>288624.2</v>
      </c>
      <c r="V33" s="2">
        <v>297230.2</v>
      </c>
      <c r="W33" s="2">
        <v>307037.7</v>
      </c>
      <c r="X33" s="1">
        <v>318952.7</v>
      </c>
      <c r="Y33" s="1">
        <v>329416.8</v>
      </c>
      <c r="Z33" s="1">
        <v>344266.9</v>
      </c>
      <c r="AA33" s="1">
        <v>354912.5</v>
      </c>
      <c r="AB33" s="1">
        <v>341842.1</v>
      </c>
      <c r="AC33" s="1" t="s">
        <v>6</v>
      </c>
    </row>
    <row r="34" spans="1:29" x14ac:dyDescent="0.2">
      <c r="A34" s="1" t="s">
        <v>32</v>
      </c>
      <c r="B34" s="1" t="s">
        <v>9</v>
      </c>
      <c r="C34" s="2">
        <v>3061.6</v>
      </c>
      <c r="D34" s="2">
        <v>2848.9</v>
      </c>
      <c r="E34" s="2">
        <v>2678.6</v>
      </c>
      <c r="F34" s="2">
        <v>2559.3000000000002</v>
      </c>
      <c r="G34" s="2">
        <v>2560.1</v>
      </c>
      <c r="H34" s="2">
        <v>2652.5</v>
      </c>
      <c r="I34" s="2">
        <v>2824.8</v>
      </c>
      <c r="J34" s="2">
        <v>2645</v>
      </c>
      <c r="K34" s="2">
        <v>2592.6999999999998</v>
      </c>
      <c r="L34" s="2">
        <v>2718.2</v>
      </c>
      <c r="M34" s="2">
        <v>2316.6999999999998</v>
      </c>
      <c r="N34" s="2">
        <v>2470.4</v>
      </c>
      <c r="O34" s="2">
        <v>2885.1</v>
      </c>
      <c r="P34" s="2">
        <v>2884.2</v>
      </c>
      <c r="Q34" s="2">
        <v>2350.8000000000002</v>
      </c>
      <c r="R34" s="2">
        <v>2656</v>
      </c>
      <c r="S34" s="2">
        <v>3097.6</v>
      </c>
      <c r="T34" s="2">
        <v>3047.7</v>
      </c>
      <c r="U34" s="2">
        <v>2802.8</v>
      </c>
      <c r="V34" s="2">
        <v>2757.7</v>
      </c>
      <c r="W34" s="2">
        <v>2646.9</v>
      </c>
      <c r="X34" s="1">
        <v>2781.6</v>
      </c>
      <c r="Y34" s="1">
        <v>3273.7</v>
      </c>
      <c r="Z34" s="1">
        <v>3159.6</v>
      </c>
      <c r="AA34" s="1">
        <v>3075.7</v>
      </c>
      <c r="AB34" s="1">
        <v>3154.5</v>
      </c>
      <c r="AC34" s="1" t="s">
        <v>6</v>
      </c>
    </row>
    <row r="35" spans="1:29" x14ac:dyDescent="0.2">
      <c r="A35" s="1" t="s">
        <v>32</v>
      </c>
      <c r="B35" s="1" t="s">
        <v>7</v>
      </c>
      <c r="C35" s="2">
        <v>912</v>
      </c>
      <c r="D35" s="2">
        <v>851.9</v>
      </c>
      <c r="E35" s="2">
        <v>894.6</v>
      </c>
      <c r="F35" s="2">
        <v>932.3</v>
      </c>
      <c r="G35" s="2">
        <v>944.5</v>
      </c>
      <c r="H35" s="2">
        <v>860.5</v>
      </c>
      <c r="I35" s="2">
        <v>853.6</v>
      </c>
      <c r="J35" s="2">
        <v>892.6</v>
      </c>
      <c r="K35" s="2">
        <v>860.6</v>
      </c>
      <c r="L35" s="2">
        <v>854.3</v>
      </c>
      <c r="M35" s="2">
        <v>876.1</v>
      </c>
      <c r="N35" s="2">
        <v>1010.9</v>
      </c>
      <c r="O35" s="2">
        <v>1127.2</v>
      </c>
      <c r="P35" s="2">
        <v>1047.7</v>
      </c>
      <c r="Q35" s="2">
        <v>940.2</v>
      </c>
      <c r="R35" s="2">
        <v>1080.4000000000001</v>
      </c>
      <c r="S35" s="2">
        <v>1233.9000000000001</v>
      </c>
      <c r="T35" s="2">
        <v>1229.4000000000001</v>
      </c>
      <c r="U35" s="2">
        <v>1239.2</v>
      </c>
      <c r="V35" s="2">
        <v>1220.8</v>
      </c>
      <c r="W35" s="2">
        <v>1219.9000000000001</v>
      </c>
      <c r="X35" s="1">
        <v>1162.2</v>
      </c>
      <c r="Y35" s="1">
        <v>1170.2</v>
      </c>
      <c r="Z35" s="1">
        <v>1166.5999999999999</v>
      </c>
      <c r="AA35" s="1">
        <v>1070.0999999999999</v>
      </c>
      <c r="AB35" s="1">
        <v>876.8</v>
      </c>
      <c r="AC35" s="1" t="s">
        <v>6</v>
      </c>
    </row>
    <row r="36" spans="1:29" x14ac:dyDescent="0.2">
      <c r="A36" s="1" t="s">
        <v>31</v>
      </c>
      <c r="B36" s="1" t="s">
        <v>10</v>
      </c>
      <c r="C36" s="2">
        <v>80203.8</v>
      </c>
      <c r="D36" s="2">
        <v>84875.3</v>
      </c>
      <c r="E36" s="2">
        <v>90904.8</v>
      </c>
      <c r="F36" s="2">
        <v>96769</v>
      </c>
      <c r="G36" s="2">
        <v>104225.1</v>
      </c>
      <c r="H36" s="2">
        <v>112521.7</v>
      </c>
      <c r="I36" s="2">
        <v>119098.2</v>
      </c>
      <c r="J36" s="2">
        <v>124721.5</v>
      </c>
      <c r="K36" s="2">
        <v>127734.3</v>
      </c>
      <c r="L36" s="2">
        <v>133144.79999999999</v>
      </c>
      <c r="M36" s="2">
        <v>137485.70000000001</v>
      </c>
      <c r="N36" s="2">
        <v>143562.1</v>
      </c>
      <c r="O36" s="2">
        <v>152166</v>
      </c>
      <c r="P36" s="2">
        <v>156158.20000000001</v>
      </c>
      <c r="Q36" s="2">
        <v>155546.5</v>
      </c>
      <c r="R36" s="2">
        <v>157970.79999999999</v>
      </c>
      <c r="S36" s="2">
        <v>154128.20000000001</v>
      </c>
      <c r="T36" s="2">
        <v>147214.79999999999</v>
      </c>
      <c r="U36" s="2">
        <v>149802.29999999999</v>
      </c>
      <c r="V36" s="2">
        <v>151135.79999999999</v>
      </c>
      <c r="W36" s="2">
        <v>156517.29999999999</v>
      </c>
      <c r="X36" s="1">
        <v>161993.29999999999</v>
      </c>
      <c r="Y36" s="1">
        <v>169642.3</v>
      </c>
      <c r="Z36" s="1">
        <v>177465.9</v>
      </c>
      <c r="AA36" s="1">
        <v>185536.3</v>
      </c>
      <c r="AB36" s="1">
        <v>174768</v>
      </c>
      <c r="AC36" s="1" t="s">
        <v>6</v>
      </c>
    </row>
    <row r="37" spans="1:29" x14ac:dyDescent="0.2">
      <c r="A37" s="1" t="s">
        <v>31</v>
      </c>
      <c r="B37" s="1" t="s">
        <v>9</v>
      </c>
      <c r="C37" s="2">
        <v>3486.7</v>
      </c>
      <c r="D37" s="2">
        <v>3627.2</v>
      </c>
      <c r="E37" s="2">
        <v>3213.3</v>
      </c>
      <c r="F37" s="2">
        <v>3097.7</v>
      </c>
      <c r="G37" s="2">
        <v>3101</v>
      </c>
      <c r="H37" s="2">
        <v>3022.2</v>
      </c>
      <c r="I37" s="2">
        <v>2966</v>
      </c>
      <c r="J37" s="2">
        <v>2807.3</v>
      </c>
      <c r="K37" s="2">
        <v>2844.2</v>
      </c>
      <c r="L37" s="2">
        <v>2932.3</v>
      </c>
      <c r="M37" s="2">
        <v>2685.8</v>
      </c>
      <c r="N37" s="2">
        <v>2760.4</v>
      </c>
      <c r="O37" s="2">
        <v>2529.6</v>
      </c>
      <c r="P37" s="2">
        <v>2541.4</v>
      </c>
      <c r="Q37" s="2">
        <v>2512</v>
      </c>
      <c r="R37" s="2">
        <v>2497.9</v>
      </c>
      <c r="S37" s="2">
        <v>2171.3000000000002</v>
      </c>
      <c r="T37" s="2">
        <v>2155.1999999999998</v>
      </c>
      <c r="U37" s="2">
        <v>2428</v>
      </c>
      <c r="V37" s="2">
        <v>2451.5</v>
      </c>
      <c r="W37" s="2">
        <v>2588.6999999999998</v>
      </c>
      <c r="X37" s="1">
        <v>2640.4</v>
      </c>
      <c r="Y37" s="1">
        <v>2876.7</v>
      </c>
      <c r="Z37" s="1">
        <v>2924.5</v>
      </c>
      <c r="AA37" s="1">
        <v>3219.6</v>
      </c>
      <c r="AB37" s="1">
        <v>3168.3</v>
      </c>
      <c r="AC37" s="1" t="s">
        <v>6</v>
      </c>
    </row>
    <row r="38" spans="1:29" x14ac:dyDescent="0.2">
      <c r="A38" s="1" t="s">
        <v>31</v>
      </c>
      <c r="B38" s="1" t="s">
        <v>7</v>
      </c>
      <c r="C38" s="2">
        <v>566.29999999999995</v>
      </c>
      <c r="D38" s="2">
        <v>486.3</v>
      </c>
      <c r="E38" s="2">
        <v>453.4</v>
      </c>
      <c r="F38" s="2">
        <v>533</v>
      </c>
      <c r="G38" s="2">
        <v>543</v>
      </c>
      <c r="H38" s="2">
        <v>676.2</v>
      </c>
      <c r="I38" s="2">
        <v>757.2</v>
      </c>
      <c r="J38" s="2">
        <v>786.1</v>
      </c>
      <c r="K38" s="2">
        <v>741.1</v>
      </c>
      <c r="L38" s="2">
        <v>736</v>
      </c>
      <c r="M38" s="2">
        <v>694.9</v>
      </c>
      <c r="N38" s="2">
        <v>706.9</v>
      </c>
      <c r="O38" s="2">
        <v>687.9</v>
      </c>
      <c r="P38" s="2">
        <v>686</v>
      </c>
      <c r="Q38" s="2">
        <v>644.20000000000005</v>
      </c>
      <c r="R38" s="2">
        <v>700.1</v>
      </c>
      <c r="S38" s="2">
        <v>771.3</v>
      </c>
      <c r="T38" s="2">
        <v>792.2</v>
      </c>
      <c r="U38" s="2">
        <v>860.8</v>
      </c>
      <c r="V38" s="2">
        <v>866.5</v>
      </c>
      <c r="W38" s="2">
        <v>914.4</v>
      </c>
      <c r="X38" s="1">
        <v>906.8</v>
      </c>
      <c r="Y38" s="1">
        <v>895.8</v>
      </c>
      <c r="Z38" s="1">
        <v>912.2</v>
      </c>
      <c r="AA38" s="1">
        <v>882.2</v>
      </c>
      <c r="AB38" s="1">
        <v>857.8</v>
      </c>
      <c r="AC38" s="1" t="s">
        <v>6</v>
      </c>
    </row>
    <row r="39" spans="1:29" x14ac:dyDescent="0.2">
      <c r="A39" s="1" t="s">
        <v>30</v>
      </c>
      <c r="B39" s="1" t="s">
        <v>10</v>
      </c>
      <c r="C39" s="2">
        <v>89932.5</v>
      </c>
      <c r="D39" s="2">
        <v>90993.2</v>
      </c>
      <c r="E39" s="2">
        <v>97197</v>
      </c>
      <c r="F39" s="2">
        <v>104126.9</v>
      </c>
      <c r="G39" s="2">
        <v>110428</v>
      </c>
      <c r="H39" s="2">
        <v>119381</v>
      </c>
      <c r="I39" s="2">
        <v>127302</v>
      </c>
      <c r="J39" s="2">
        <v>130218</v>
      </c>
      <c r="K39" s="2">
        <v>132423</v>
      </c>
      <c r="L39" s="2">
        <v>139033</v>
      </c>
      <c r="M39" s="2">
        <v>143921</v>
      </c>
      <c r="N39" s="2">
        <v>150758</v>
      </c>
      <c r="O39" s="2">
        <v>164142</v>
      </c>
      <c r="P39" s="2">
        <v>170940</v>
      </c>
      <c r="Q39" s="2">
        <v>159066</v>
      </c>
      <c r="R39" s="2">
        <v>164663</v>
      </c>
      <c r="S39" s="2">
        <v>171583</v>
      </c>
      <c r="T39" s="2">
        <v>173661</v>
      </c>
      <c r="U39" s="2">
        <v>175985</v>
      </c>
      <c r="V39" s="2">
        <v>178410</v>
      </c>
      <c r="W39" s="2">
        <v>182599</v>
      </c>
      <c r="X39" s="1">
        <v>187394</v>
      </c>
      <c r="Y39" s="1">
        <v>195707</v>
      </c>
      <c r="Z39" s="1">
        <v>201308</v>
      </c>
      <c r="AA39" s="1">
        <v>207291</v>
      </c>
      <c r="AB39" s="1">
        <v>206158</v>
      </c>
      <c r="AC39" s="1" t="s">
        <v>6</v>
      </c>
    </row>
    <row r="40" spans="1:29" x14ac:dyDescent="0.2">
      <c r="A40" s="1" t="s">
        <v>30</v>
      </c>
      <c r="B40" s="1" t="s">
        <v>9</v>
      </c>
      <c r="C40" s="2">
        <v>1967.5</v>
      </c>
      <c r="D40" s="2">
        <v>1737.4</v>
      </c>
      <c r="E40" s="2">
        <v>1729.9</v>
      </c>
      <c r="F40" s="2">
        <v>1311.9</v>
      </c>
      <c r="G40" s="2">
        <v>1572</v>
      </c>
      <c r="H40" s="2">
        <v>1707</v>
      </c>
      <c r="I40" s="2">
        <v>1772</v>
      </c>
      <c r="J40" s="2">
        <v>1764</v>
      </c>
      <c r="K40" s="2">
        <v>1690</v>
      </c>
      <c r="L40" s="2">
        <v>1682</v>
      </c>
      <c r="M40" s="2">
        <v>1623</v>
      </c>
      <c r="N40" s="2">
        <v>1161</v>
      </c>
      <c r="O40" s="2">
        <v>1489</v>
      </c>
      <c r="P40" s="2">
        <v>1287</v>
      </c>
      <c r="Q40" s="2">
        <v>1470</v>
      </c>
      <c r="R40" s="2">
        <v>1604</v>
      </c>
      <c r="S40" s="2">
        <v>1414</v>
      </c>
      <c r="T40" s="2">
        <v>1480</v>
      </c>
      <c r="U40" s="2">
        <v>1412</v>
      </c>
      <c r="V40" s="2">
        <v>1413</v>
      </c>
      <c r="W40" s="2">
        <v>1250</v>
      </c>
      <c r="X40" s="1">
        <v>1327</v>
      </c>
      <c r="Y40" s="1">
        <v>1327</v>
      </c>
      <c r="Z40" s="1">
        <v>1344</v>
      </c>
      <c r="AA40" s="1">
        <v>1595</v>
      </c>
      <c r="AB40" s="1">
        <v>1683</v>
      </c>
      <c r="AC40" s="1" t="s">
        <v>6</v>
      </c>
    </row>
    <row r="41" spans="1:29" x14ac:dyDescent="0.2">
      <c r="A41" s="1" t="s">
        <v>30</v>
      </c>
      <c r="B41" s="1" t="s">
        <v>7</v>
      </c>
      <c r="C41" s="2">
        <v>1819.6</v>
      </c>
      <c r="D41" s="2">
        <v>1755.7</v>
      </c>
      <c r="E41" s="2">
        <v>2006</v>
      </c>
      <c r="F41" s="2">
        <v>2078.1</v>
      </c>
      <c r="G41" s="2">
        <v>2009</v>
      </c>
      <c r="H41" s="2">
        <v>2239</v>
      </c>
      <c r="I41" s="2">
        <v>2139</v>
      </c>
      <c r="J41" s="2">
        <v>2128</v>
      </c>
      <c r="K41" s="2">
        <v>2087</v>
      </c>
      <c r="L41" s="2">
        <v>2027</v>
      </c>
      <c r="M41" s="2">
        <v>2059</v>
      </c>
      <c r="N41" s="2">
        <v>2203</v>
      </c>
      <c r="O41" s="2">
        <v>2865</v>
      </c>
      <c r="P41" s="2">
        <v>2891</v>
      </c>
      <c r="Q41" s="2">
        <v>2519</v>
      </c>
      <c r="R41" s="2">
        <v>2833</v>
      </c>
      <c r="S41" s="2">
        <v>3058</v>
      </c>
      <c r="T41" s="2">
        <v>3060</v>
      </c>
      <c r="U41" s="2">
        <v>3306</v>
      </c>
      <c r="V41" s="2">
        <v>3429</v>
      </c>
      <c r="W41" s="2">
        <v>3403</v>
      </c>
      <c r="X41" s="1">
        <v>3582</v>
      </c>
      <c r="Y41" s="1">
        <v>3784</v>
      </c>
      <c r="Z41" s="1">
        <v>4109</v>
      </c>
      <c r="AA41" s="1">
        <v>3925</v>
      </c>
      <c r="AB41" s="1">
        <v>4046</v>
      </c>
      <c r="AC41" s="1" t="s">
        <v>6</v>
      </c>
    </row>
    <row r="42" spans="1:29" x14ac:dyDescent="0.2">
      <c r="A42" s="1" t="s">
        <v>29</v>
      </c>
      <c r="B42" s="1" t="s">
        <v>10</v>
      </c>
      <c r="C42" s="2">
        <v>179551.9</v>
      </c>
      <c r="D42" s="2">
        <v>202972.5</v>
      </c>
      <c r="E42" s="2">
        <v>209311</v>
      </c>
      <c r="F42" s="2">
        <v>213388.2</v>
      </c>
      <c r="G42" s="2">
        <v>227407.1</v>
      </c>
      <c r="H42" s="2">
        <v>253468.79999999999</v>
      </c>
      <c r="I42" s="2">
        <v>240345.60000000001</v>
      </c>
      <c r="J42" s="2">
        <v>251547.5</v>
      </c>
      <c r="K42" s="2">
        <v>262841</v>
      </c>
      <c r="L42" s="2">
        <v>275653.7</v>
      </c>
      <c r="M42" s="2">
        <v>279530</v>
      </c>
      <c r="N42" s="2">
        <v>299097.8</v>
      </c>
      <c r="O42" s="2">
        <v>318328.59999999998</v>
      </c>
      <c r="P42" s="2">
        <v>314246.09999999998</v>
      </c>
      <c r="Q42" s="2">
        <v>277564.79999999999</v>
      </c>
      <c r="R42" s="2">
        <v>330602.2</v>
      </c>
      <c r="S42" s="2">
        <v>365818.2</v>
      </c>
      <c r="T42" s="2">
        <v>381499.2</v>
      </c>
      <c r="U42" s="2">
        <v>392121.5</v>
      </c>
      <c r="V42" s="2">
        <v>390172.3</v>
      </c>
      <c r="W42" s="2">
        <v>404986.7</v>
      </c>
      <c r="X42" s="1">
        <v>413017.1</v>
      </c>
      <c r="Y42" s="1">
        <v>425594.5</v>
      </c>
      <c r="Z42" s="1">
        <v>417117.7</v>
      </c>
      <c r="AA42" s="1">
        <v>423512.4</v>
      </c>
      <c r="AB42" s="1">
        <v>426559.9</v>
      </c>
      <c r="AC42" s="1" t="s">
        <v>6</v>
      </c>
    </row>
    <row r="43" spans="1:29" x14ac:dyDescent="0.2">
      <c r="A43" s="1" t="s">
        <v>29</v>
      </c>
      <c r="B43" s="1" t="s">
        <v>9</v>
      </c>
      <c r="C43" s="2">
        <v>3439.6</v>
      </c>
      <c r="D43" s="2">
        <v>3290.9</v>
      </c>
      <c r="E43" s="2">
        <v>3280.6</v>
      </c>
      <c r="F43" s="2">
        <v>3155.4</v>
      </c>
      <c r="G43" s="2">
        <v>2971</v>
      </c>
      <c r="H43" s="2">
        <v>3060</v>
      </c>
      <c r="I43" s="2">
        <v>2916.9</v>
      </c>
      <c r="J43" s="2">
        <v>3083.7</v>
      </c>
      <c r="K43" s="2">
        <v>3043.6</v>
      </c>
      <c r="L43" s="2">
        <v>3079.5</v>
      </c>
      <c r="M43" s="2">
        <v>2599.6</v>
      </c>
      <c r="N43" s="2">
        <v>2401.1999999999998</v>
      </c>
      <c r="O43" s="2">
        <v>2872.2</v>
      </c>
      <c r="P43" s="2">
        <v>2751.9</v>
      </c>
      <c r="Q43" s="2">
        <v>2037.6</v>
      </c>
      <c r="R43" s="2">
        <v>3015.9</v>
      </c>
      <c r="S43" s="2">
        <v>3300</v>
      </c>
      <c r="T43" s="2">
        <v>3274.7</v>
      </c>
      <c r="U43" s="2">
        <v>3184.3</v>
      </c>
      <c r="V43" s="2">
        <v>3141.9</v>
      </c>
      <c r="W43" s="2">
        <v>3044.2</v>
      </c>
      <c r="X43" s="1">
        <v>2889.5</v>
      </c>
      <c r="Y43" s="1">
        <v>3269.7</v>
      </c>
      <c r="Z43" s="1">
        <v>2916.3</v>
      </c>
      <c r="AA43" s="1">
        <v>3052.6</v>
      </c>
      <c r="AB43" s="1">
        <v>3078.7</v>
      </c>
      <c r="AC43" s="1" t="s">
        <v>6</v>
      </c>
    </row>
    <row r="44" spans="1:29" x14ac:dyDescent="0.2">
      <c r="A44" s="1" t="s">
        <v>29</v>
      </c>
      <c r="B44" s="1" t="s">
        <v>7</v>
      </c>
      <c r="C44" s="2">
        <v>2402.4</v>
      </c>
      <c r="D44" s="2">
        <v>2506.5</v>
      </c>
      <c r="E44" s="2">
        <v>2494.9</v>
      </c>
      <c r="F44" s="2">
        <v>2358.6</v>
      </c>
      <c r="G44" s="2">
        <v>2438.4</v>
      </c>
      <c r="H44" s="2">
        <v>2411.8000000000002</v>
      </c>
      <c r="I44" s="2">
        <v>2268</v>
      </c>
      <c r="J44" s="2">
        <v>2235.6</v>
      </c>
      <c r="K44" s="2">
        <v>2401.1</v>
      </c>
      <c r="L44" s="2">
        <v>2528.6999999999998</v>
      </c>
      <c r="M44" s="2">
        <v>1288.9000000000001</v>
      </c>
      <c r="N44" s="2">
        <v>2111.4</v>
      </c>
      <c r="O44" s="2">
        <v>2711.4</v>
      </c>
      <c r="P44" s="2">
        <v>2733.5</v>
      </c>
      <c r="Q44" s="2">
        <v>2411</v>
      </c>
      <c r="R44" s="2">
        <v>3062</v>
      </c>
      <c r="S44" s="2">
        <v>3470.7</v>
      </c>
      <c r="T44" s="2">
        <v>3267</v>
      </c>
      <c r="U44" s="2">
        <v>3177.6</v>
      </c>
      <c r="V44" s="2">
        <v>3087.7</v>
      </c>
      <c r="W44" s="2">
        <v>3430.4</v>
      </c>
      <c r="X44" s="1">
        <v>3499.6</v>
      </c>
      <c r="Y44" s="1">
        <v>3520.9</v>
      </c>
      <c r="Z44" s="1">
        <v>3513.7</v>
      </c>
      <c r="AA44" s="1">
        <v>3471.4</v>
      </c>
      <c r="AB44" s="1">
        <v>3202.1</v>
      </c>
      <c r="AC44" s="1" t="s">
        <v>6</v>
      </c>
    </row>
    <row r="45" spans="1:29" x14ac:dyDescent="0.2">
      <c r="A45" s="1" t="s">
        <v>24</v>
      </c>
      <c r="B45" s="1" t="s">
        <v>28</v>
      </c>
      <c r="C45" s="1">
        <f t="shared" ref="C45:AB45" si="0">SUMIF($B3:$B44,$B9,C3:C44)</f>
        <v>5443273.2999999998</v>
      </c>
      <c r="D45" s="1">
        <f t="shared" si="0"/>
        <v>5679890.6000000006</v>
      </c>
      <c r="E45" s="1">
        <f t="shared" si="0"/>
        <v>5805579.5</v>
      </c>
      <c r="F45" s="1">
        <f t="shared" si="0"/>
        <v>6024386.7000000011</v>
      </c>
      <c r="G45" s="1">
        <f t="shared" si="0"/>
        <v>6285801.3999999994</v>
      </c>
      <c r="H45" s="1">
        <f t="shared" si="0"/>
        <v>6638358.2999999998</v>
      </c>
      <c r="I45" s="1">
        <f t="shared" si="0"/>
        <v>6936424.3999999994</v>
      </c>
      <c r="J45" s="1">
        <f t="shared" si="0"/>
        <v>7171588.9000000004</v>
      </c>
      <c r="K45" s="1">
        <f t="shared" si="0"/>
        <v>7375134.2000000002</v>
      </c>
      <c r="L45" s="1">
        <f t="shared" si="0"/>
        <v>7680207.7999999998</v>
      </c>
      <c r="M45" s="1">
        <f t="shared" si="0"/>
        <v>7925391.9000000004</v>
      </c>
      <c r="N45" s="1">
        <f t="shared" si="0"/>
        <v>8320807.0999999996</v>
      </c>
      <c r="O45" s="1">
        <f t="shared" si="0"/>
        <v>8768529.9000000004</v>
      </c>
      <c r="P45" s="1">
        <f t="shared" si="0"/>
        <v>9002737.9999999981</v>
      </c>
      <c r="Q45" s="1">
        <f t="shared" si="0"/>
        <v>8688974.3000000007</v>
      </c>
      <c r="R45" s="1">
        <f t="shared" si="0"/>
        <v>8952008.9000000004</v>
      </c>
      <c r="S45" s="1">
        <f t="shared" si="0"/>
        <v>9204974.799999997</v>
      </c>
      <c r="T45" s="1">
        <f t="shared" si="0"/>
        <v>9254703.5999999996</v>
      </c>
      <c r="U45" s="1">
        <f t="shared" si="0"/>
        <v>9356519.9000000004</v>
      </c>
      <c r="V45" s="1">
        <f t="shared" si="0"/>
        <v>9560353.0999999996</v>
      </c>
      <c r="W45" s="1">
        <f t="shared" si="0"/>
        <v>9888733.0999999978</v>
      </c>
      <c r="X45" s="1">
        <f t="shared" si="0"/>
        <v>10153065.399999999</v>
      </c>
      <c r="Y45" s="1">
        <f t="shared" si="0"/>
        <v>10519896.900000002</v>
      </c>
      <c r="Z45" s="1">
        <f t="shared" si="0"/>
        <v>10835722.800000001</v>
      </c>
      <c r="AA45" s="1">
        <f t="shared" si="0"/>
        <v>11183521.4</v>
      </c>
      <c r="AB45" s="1">
        <f t="shared" si="0"/>
        <v>10781977.700000001</v>
      </c>
    </row>
    <row r="46" spans="1:29" x14ac:dyDescent="0.2">
      <c r="A46" s="1" t="s">
        <v>24</v>
      </c>
      <c r="B46" s="1" t="s">
        <v>27</v>
      </c>
      <c r="C46" s="1">
        <f t="shared" ref="C46:AB46" si="1">SUMIF($B3:$B44,$B43,C3:C44)</f>
        <v>123346.6</v>
      </c>
      <c r="D46" s="1">
        <f t="shared" si="1"/>
        <v>131142.19999999998</v>
      </c>
      <c r="E46" s="1">
        <f t="shared" si="1"/>
        <v>131557.80000000002</v>
      </c>
      <c r="F46" s="1">
        <f t="shared" si="1"/>
        <v>130055.09999999999</v>
      </c>
      <c r="G46" s="1">
        <f t="shared" si="1"/>
        <v>129281.60000000001</v>
      </c>
      <c r="H46" s="1">
        <f t="shared" si="1"/>
        <v>134531.5</v>
      </c>
      <c r="I46" s="1">
        <f t="shared" si="1"/>
        <v>140102.9</v>
      </c>
      <c r="J46" s="1">
        <f t="shared" si="1"/>
        <v>134357.90000000002</v>
      </c>
      <c r="K46" s="1">
        <f t="shared" si="1"/>
        <v>134611.80000000002</v>
      </c>
      <c r="L46" s="1">
        <f t="shared" si="1"/>
        <v>138699</v>
      </c>
      <c r="M46" s="1">
        <f t="shared" si="1"/>
        <v>124763.00000000001</v>
      </c>
      <c r="N46" s="1">
        <f t="shared" si="1"/>
        <v>121146.69999999998</v>
      </c>
      <c r="O46" s="1">
        <f t="shared" si="1"/>
        <v>129696.30000000002</v>
      </c>
      <c r="P46" s="1">
        <f t="shared" si="1"/>
        <v>128741.79999999999</v>
      </c>
      <c r="Q46" s="1">
        <f t="shared" si="1"/>
        <v>113858.99999999999</v>
      </c>
      <c r="R46" s="1">
        <f t="shared" si="1"/>
        <v>130871.49999999999</v>
      </c>
      <c r="S46" s="1">
        <f t="shared" si="1"/>
        <v>135946.5</v>
      </c>
      <c r="T46" s="1">
        <f t="shared" si="1"/>
        <v>137580.70000000001</v>
      </c>
      <c r="U46" s="1">
        <f t="shared" si="1"/>
        <v>141417.09999999998</v>
      </c>
      <c r="V46" s="1">
        <f t="shared" si="1"/>
        <v>140776.70000000001</v>
      </c>
      <c r="W46" s="1">
        <f t="shared" si="1"/>
        <v>140837.00000000003</v>
      </c>
      <c r="X46" s="1">
        <f t="shared" si="1"/>
        <v>139408.79999999999</v>
      </c>
      <c r="Y46" s="1">
        <f t="shared" si="1"/>
        <v>156614.70000000004</v>
      </c>
      <c r="Z46" s="1">
        <f t="shared" si="1"/>
        <v>153146.1</v>
      </c>
      <c r="AA46" s="1">
        <f t="shared" si="1"/>
        <v>158157.90000000002</v>
      </c>
      <c r="AB46" s="1">
        <f t="shared" si="1"/>
        <v>156817.60000000001</v>
      </c>
    </row>
    <row r="47" spans="1:29" x14ac:dyDescent="0.2">
      <c r="A47" s="1" t="s">
        <v>24</v>
      </c>
      <c r="B47" s="1" t="s">
        <v>26</v>
      </c>
      <c r="C47" s="2">
        <f t="shared" ref="C47:AB47" si="2">SUMIF($B3:$B44,$B44,C3:C44)</f>
        <v>12706.1</v>
      </c>
      <c r="D47" s="2">
        <f t="shared" si="2"/>
        <v>12558.599999999999</v>
      </c>
      <c r="E47" s="2">
        <f t="shared" si="2"/>
        <v>13010.6</v>
      </c>
      <c r="F47" s="2">
        <f t="shared" si="2"/>
        <v>13395.9</v>
      </c>
      <c r="G47" s="2">
        <f t="shared" si="2"/>
        <v>13551.1</v>
      </c>
      <c r="H47" s="2">
        <f t="shared" si="2"/>
        <v>12855.599999999999</v>
      </c>
      <c r="I47" s="2">
        <f t="shared" si="2"/>
        <v>13504.7</v>
      </c>
      <c r="J47" s="2">
        <f t="shared" si="2"/>
        <v>13611.1</v>
      </c>
      <c r="K47" s="2">
        <f t="shared" si="2"/>
        <v>12784.2</v>
      </c>
      <c r="L47" s="2">
        <f t="shared" si="2"/>
        <v>13071.100000000002</v>
      </c>
      <c r="M47" s="2">
        <f t="shared" si="2"/>
        <v>12107.400000000001</v>
      </c>
      <c r="N47" s="2">
        <f t="shared" si="2"/>
        <v>14227.8</v>
      </c>
      <c r="O47" s="2">
        <f t="shared" si="2"/>
        <v>16821.600000000002</v>
      </c>
      <c r="P47" s="2">
        <f t="shared" si="2"/>
        <v>15777.1</v>
      </c>
      <c r="Q47" s="2">
        <f t="shared" si="2"/>
        <v>13253.800000000001</v>
      </c>
      <c r="R47" s="2">
        <f t="shared" si="2"/>
        <v>14497</v>
      </c>
      <c r="S47" s="2">
        <f t="shared" si="2"/>
        <v>16878.199999999997</v>
      </c>
      <c r="T47" s="2">
        <f t="shared" si="2"/>
        <v>16790.400000000001</v>
      </c>
      <c r="U47" s="2">
        <f t="shared" si="2"/>
        <v>17444</v>
      </c>
      <c r="V47" s="2">
        <f t="shared" si="2"/>
        <v>18486.3</v>
      </c>
      <c r="W47" s="2">
        <f t="shared" si="2"/>
        <v>19281</v>
      </c>
      <c r="X47" s="2">
        <f t="shared" si="2"/>
        <v>19193.899999999998</v>
      </c>
      <c r="Y47" s="2">
        <f t="shared" si="2"/>
        <v>19307.099999999999</v>
      </c>
      <c r="Z47" s="2">
        <f t="shared" si="2"/>
        <v>20169.400000000001</v>
      </c>
      <c r="AA47" s="2">
        <f t="shared" si="2"/>
        <v>18087.3</v>
      </c>
      <c r="AB47" s="2">
        <f t="shared" si="2"/>
        <v>16236.8</v>
      </c>
    </row>
    <row r="48" spans="1:29" x14ac:dyDescent="0.2">
      <c r="A48" s="1" t="s">
        <v>24</v>
      </c>
      <c r="B48" s="1" t="s">
        <v>25</v>
      </c>
      <c r="C48" s="1">
        <f t="shared" ref="C48:AB48" si="3">SUM(C46:C47)</f>
        <v>136052.70000000001</v>
      </c>
      <c r="D48" s="1">
        <f t="shared" si="3"/>
        <v>143700.79999999999</v>
      </c>
      <c r="E48" s="1">
        <f t="shared" si="3"/>
        <v>144568.40000000002</v>
      </c>
      <c r="F48" s="1">
        <f t="shared" si="3"/>
        <v>143451</v>
      </c>
      <c r="G48" s="1">
        <f t="shared" si="3"/>
        <v>142832.70000000001</v>
      </c>
      <c r="H48" s="1">
        <f t="shared" si="3"/>
        <v>147387.1</v>
      </c>
      <c r="I48" s="1">
        <f t="shared" si="3"/>
        <v>153607.6</v>
      </c>
      <c r="J48" s="1">
        <f t="shared" si="3"/>
        <v>147969.00000000003</v>
      </c>
      <c r="K48" s="1">
        <f t="shared" si="3"/>
        <v>147396.00000000003</v>
      </c>
      <c r="L48" s="1">
        <f t="shared" si="3"/>
        <v>151770.1</v>
      </c>
      <c r="M48" s="1">
        <f t="shared" si="3"/>
        <v>136870.40000000002</v>
      </c>
      <c r="N48" s="1">
        <f t="shared" si="3"/>
        <v>135374.49999999997</v>
      </c>
      <c r="O48" s="1">
        <f t="shared" si="3"/>
        <v>146517.90000000002</v>
      </c>
      <c r="P48" s="1">
        <f t="shared" si="3"/>
        <v>144518.9</v>
      </c>
      <c r="Q48" s="1">
        <f t="shared" si="3"/>
        <v>127112.79999999999</v>
      </c>
      <c r="R48" s="1">
        <f t="shared" si="3"/>
        <v>145368.5</v>
      </c>
      <c r="S48" s="1">
        <f t="shared" si="3"/>
        <v>152824.70000000001</v>
      </c>
      <c r="T48" s="1">
        <f t="shared" si="3"/>
        <v>154371.1</v>
      </c>
      <c r="U48" s="1">
        <f t="shared" si="3"/>
        <v>158861.09999999998</v>
      </c>
      <c r="V48" s="1">
        <f t="shared" si="3"/>
        <v>159263</v>
      </c>
      <c r="W48" s="1">
        <f t="shared" si="3"/>
        <v>160118.00000000003</v>
      </c>
      <c r="X48" s="1">
        <f t="shared" si="3"/>
        <v>158602.69999999998</v>
      </c>
      <c r="Y48" s="1">
        <f t="shared" si="3"/>
        <v>175921.80000000005</v>
      </c>
      <c r="Z48" s="1">
        <f t="shared" si="3"/>
        <v>173315.5</v>
      </c>
      <c r="AA48" s="1">
        <f t="shared" si="3"/>
        <v>176245.2</v>
      </c>
      <c r="AB48" s="1">
        <f t="shared" si="3"/>
        <v>173054.4</v>
      </c>
    </row>
    <row r="49" spans="1:28" x14ac:dyDescent="0.2">
      <c r="A49" s="1" t="s">
        <v>24</v>
      </c>
      <c r="B49" s="1" t="s">
        <v>23</v>
      </c>
      <c r="C49" s="1">
        <f t="shared" ref="C49:AB49" si="4">C48/C45</f>
        <v>2.4994647981390172E-2</v>
      </c>
      <c r="D49" s="1">
        <f t="shared" si="4"/>
        <v>2.5299923910506301E-2</v>
      </c>
      <c r="E49" s="1">
        <f t="shared" si="4"/>
        <v>2.4901631266956215E-2</v>
      </c>
      <c r="F49" s="1">
        <f t="shared" si="4"/>
        <v>2.3811718460901583E-2</v>
      </c>
      <c r="G49" s="1">
        <f t="shared" si="4"/>
        <v>2.2723069169827737E-2</v>
      </c>
      <c r="H49" s="1">
        <f t="shared" si="4"/>
        <v>2.2202341804900771E-2</v>
      </c>
      <c r="I49" s="1">
        <f t="shared" si="4"/>
        <v>2.2145069439522762E-2</v>
      </c>
      <c r="J49" s="1">
        <f t="shared" si="4"/>
        <v>2.0632666214316888E-2</v>
      </c>
      <c r="K49" s="1">
        <f t="shared" si="4"/>
        <v>1.9985534636101948E-2</v>
      </c>
      <c r="L49" s="1">
        <f t="shared" si="4"/>
        <v>1.9761197086360087E-2</v>
      </c>
      <c r="M49" s="1">
        <f t="shared" si="4"/>
        <v>1.7269858920162674E-2</v>
      </c>
      <c r="N49" s="1">
        <f t="shared" si="4"/>
        <v>1.6269395309019961E-2</v>
      </c>
      <c r="O49" s="1">
        <f t="shared" si="4"/>
        <v>1.6709517065112593E-2</v>
      </c>
      <c r="P49" s="1">
        <f t="shared" si="4"/>
        <v>1.6052771945601441E-2</v>
      </c>
      <c r="Q49" s="1">
        <f t="shared" si="4"/>
        <v>1.4629206579653478E-2</v>
      </c>
      <c r="R49" s="1">
        <f t="shared" si="4"/>
        <v>1.6238645607244646E-2</v>
      </c>
      <c r="S49" s="1">
        <f t="shared" si="4"/>
        <v>1.6602402865893783E-2</v>
      </c>
      <c r="T49" s="1">
        <f t="shared" si="4"/>
        <v>1.6680285687377391E-2</v>
      </c>
      <c r="U49" s="1">
        <f t="shared" si="4"/>
        <v>1.6978652500915428E-2</v>
      </c>
      <c r="V49" s="1">
        <f t="shared" si="4"/>
        <v>1.6658694332116249E-2</v>
      </c>
      <c r="W49" s="1">
        <f t="shared" si="4"/>
        <v>1.6191962952261302E-2</v>
      </c>
      <c r="X49" s="1">
        <f t="shared" si="4"/>
        <v>1.5621164027959478E-2</v>
      </c>
      <c r="Y49" s="1">
        <f t="shared" si="4"/>
        <v>1.6722768452226942E-2</v>
      </c>
      <c r="Z49" s="1">
        <f t="shared" si="4"/>
        <v>1.5994825928917267E-2</v>
      </c>
      <c r="AA49" s="1">
        <f t="shared" si="4"/>
        <v>1.5759365381998555E-2</v>
      </c>
      <c r="AB49" s="1">
        <f t="shared" si="4"/>
        <v>1.6050339261970463E-2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73FE8-3942-F749-B1CA-B482109A09F4}">
  <dimension ref="A1:AN116"/>
  <sheetViews>
    <sheetView workbookViewId="0">
      <selection activeCell="C17" sqref="C17"/>
    </sheetView>
  </sheetViews>
  <sheetFormatPr baseColWidth="10" defaultRowHeight="15" x14ac:dyDescent="0.2"/>
  <cols>
    <col min="1" max="1" width="33.33203125" style="1" bestFit="1" customWidth="1"/>
    <col min="2" max="2" width="49.83203125" style="1" bestFit="1" customWidth="1"/>
    <col min="3" max="18" width="11" style="1" bestFit="1" customWidth="1"/>
    <col min="19" max="28" width="11.6640625" style="1" bestFit="1" customWidth="1"/>
    <col min="29" max="31" width="10.83203125" style="1"/>
    <col min="32" max="32" width="27.1640625" style="1" customWidth="1"/>
    <col min="33" max="33" width="10.83203125" style="1" customWidth="1"/>
    <col min="34" max="41" width="11.6640625" style="1" bestFit="1" customWidth="1"/>
    <col min="42" max="16384" width="10.83203125" style="1"/>
  </cols>
  <sheetData>
    <row r="1" spans="1:32" x14ac:dyDescent="0.2">
      <c r="C1" s="4">
        <v>1995</v>
      </c>
      <c r="D1" s="4">
        <v>1996</v>
      </c>
      <c r="E1" s="4">
        <v>1997</v>
      </c>
      <c r="F1" s="4">
        <v>1998</v>
      </c>
      <c r="G1" s="4">
        <v>1999</v>
      </c>
      <c r="H1" s="4">
        <v>2000</v>
      </c>
      <c r="I1" s="4">
        <v>2001</v>
      </c>
      <c r="J1" s="4">
        <v>2002</v>
      </c>
      <c r="K1" s="4">
        <v>2003</v>
      </c>
      <c r="L1" s="4">
        <v>2004</v>
      </c>
      <c r="M1" s="4">
        <v>2005</v>
      </c>
      <c r="N1" s="4">
        <v>2006</v>
      </c>
      <c r="O1" s="4">
        <v>2007</v>
      </c>
      <c r="P1" s="4">
        <v>2008</v>
      </c>
      <c r="Q1" s="4">
        <v>2009</v>
      </c>
      <c r="R1" s="4">
        <v>2010</v>
      </c>
      <c r="S1" s="4">
        <v>2011</v>
      </c>
      <c r="T1" s="4">
        <v>2012</v>
      </c>
      <c r="U1" s="4">
        <v>2013</v>
      </c>
      <c r="V1" s="4">
        <v>2014</v>
      </c>
      <c r="W1" s="4">
        <v>2015</v>
      </c>
      <c r="X1" s="4">
        <v>2016</v>
      </c>
      <c r="Y1" s="4">
        <v>2017</v>
      </c>
      <c r="Z1" s="4">
        <v>2018</v>
      </c>
      <c r="AA1" s="4">
        <v>2019</v>
      </c>
      <c r="AB1" s="4">
        <v>2020</v>
      </c>
      <c r="AC1" s="1" t="s">
        <v>6</v>
      </c>
    </row>
    <row r="2" spans="1:32" x14ac:dyDescent="0.2">
      <c r="A2" s="1" t="s">
        <v>1</v>
      </c>
      <c r="B2" s="1" t="s">
        <v>364</v>
      </c>
      <c r="C2" s="1">
        <v>270496.5</v>
      </c>
      <c r="D2" s="1">
        <v>296166.40000000002</v>
      </c>
      <c r="E2" s="1">
        <v>327222.3</v>
      </c>
      <c r="F2" s="1">
        <v>359661.69999999995</v>
      </c>
      <c r="G2" s="1">
        <v>363714.00000000006</v>
      </c>
      <c r="H2" s="1">
        <v>416319</v>
      </c>
      <c r="I2" s="1">
        <v>469849.4</v>
      </c>
      <c r="J2" s="1">
        <v>501376.10000000003</v>
      </c>
      <c r="K2" s="1">
        <v>501070.4</v>
      </c>
      <c r="L2" s="1">
        <v>549597.1</v>
      </c>
      <c r="M2" s="1">
        <v>635730.4</v>
      </c>
      <c r="N2" s="1">
        <v>714026.9</v>
      </c>
      <c r="O2" s="1">
        <v>828856.1</v>
      </c>
      <c r="P2" s="1">
        <v>943918.50000000012</v>
      </c>
      <c r="Q2" s="1">
        <v>847750.89999999991</v>
      </c>
      <c r="R2" s="1">
        <v>901552.3</v>
      </c>
      <c r="S2" s="1">
        <v>945701.1</v>
      </c>
      <c r="T2" s="1">
        <v>956792.29999999993</v>
      </c>
      <c r="U2" s="1">
        <v>963052</v>
      </c>
      <c r="V2" s="1">
        <v>995424.20000000007</v>
      </c>
      <c r="W2" s="1">
        <v>1050437.1000000001</v>
      </c>
      <c r="X2" s="1">
        <v>1074625.7</v>
      </c>
      <c r="Y2" s="1">
        <v>1170061.5</v>
      </c>
      <c r="Z2" s="1">
        <v>1260367.5</v>
      </c>
      <c r="AA2" s="1">
        <v>1352263.0000000002</v>
      </c>
      <c r="AB2" s="1">
        <v>1324086.2000000002</v>
      </c>
    </row>
    <row r="3" spans="1:32" x14ac:dyDescent="0.2">
      <c r="A3" s="1" t="s">
        <v>1</v>
      </c>
      <c r="B3" s="1" t="s">
        <v>365</v>
      </c>
      <c r="C3" s="1">
        <v>18132.800000000003</v>
      </c>
      <c r="D3" s="1">
        <v>18730.3</v>
      </c>
      <c r="E3" s="1">
        <v>20055.999999999996</v>
      </c>
      <c r="F3" s="1">
        <v>19400.599999999999</v>
      </c>
      <c r="G3" s="1">
        <v>16729.000000000004</v>
      </c>
      <c r="H3" s="1">
        <v>18163.599999999999</v>
      </c>
      <c r="I3" s="1">
        <v>21694.199999999997</v>
      </c>
      <c r="J3" s="1">
        <v>20305.2</v>
      </c>
      <c r="K3" s="1">
        <v>19593.900000000001</v>
      </c>
      <c r="L3" s="1">
        <v>24273.1</v>
      </c>
      <c r="M3" s="1">
        <v>23466.400000000001</v>
      </c>
      <c r="N3" s="1">
        <v>24558.799999999999</v>
      </c>
      <c r="O3" s="1">
        <v>26703.000000000004</v>
      </c>
      <c r="P3" s="1">
        <v>30230.9</v>
      </c>
      <c r="Q3" s="1">
        <v>24819.899999999998</v>
      </c>
      <c r="R3" s="1">
        <v>24493.3</v>
      </c>
      <c r="S3" s="1">
        <v>30110.1</v>
      </c>
      <c r="T3" s="1">
        <v>28119.8</v>
      </c>
      <c r="U3" s="1">
        <v>30801.8</v>
      </c>
      <c r="V3" s="1">
        <v>30028.899999999998</v>
      </c>
      <c r="W3" s="1">
        <v>27964.2</v>
      </c>
      <c r="X3" s="1">
        <v>28897.800000000003</v>
      </c>
      <c r="Y3" s="1">
        <v>33689.199999999997</v>
      </c>
      <c r="Z3" s="1">
        <v>32837.299999999996</v>
      </c>
      <c r="AA3" s="1">
        <v>34219.800000000003</v>
      </c>
      <c r="AB3" s="1">
        <v>34234.899999999994</v>
      </c>
    </row>
    <row r="4" spans="1:32" x14ac:dyDescent="0.2">
      <c r="A4" s="1" t="s">
        <v>1</v>
      </c>
      <c r="B4" s="1" t="s">
        <v>366</v>
      </c>
      <c r="C4" s="1">
        <v>2076.9</v>
      </c>
      <c r="D4" s="1">
        <v>2116.9</v>
      </c>
      <c r="E4" s="1">
        <v>2131.1999999999998</v>
      </c>
      <c r="F4" s="1">
        <v>2372.8000000000002</v>
      </c>
      <c r="G4" s="1">
        <v>2321.9999999999995</v>
      </c>
      <c r="H4" s="1">
        <v>2198.8999999999996</v>
      </c>
      <c r="I4" s="1">
        <v>2310.2999999999997</v>
      </c>
      <c r="J4" s="1">
        <v>2465.4</v>
      </c>
      <c r="K4" s="1">
        <v>2424.5000000000005</v>
      </c>
      <c r="L4" s="1">
        <v>2581.3999999999996</v>
      </c>
      <c r="M4" s="1">
        <v>2903.4999999999995</v>
      </c>
      <c r="N4" s="1">
        <v>3276.1</v>
      </c>
      <c r="O4" s="1">
        <v>4060.8999999999996</v>
      </c>
      <c r="P4" s="1">
        <v>4296.7000000000007</v>
      </c>
      <c r="Q4" s="1">
        <v>3632.5000000000005</v>
      </c>
      <c r="R4" s="1">
        <v>5329.5</v>
      </c>
      <c r="S4" s="1">
        <v>5813</v>
      </c>
      <c r="T4" s="1">
        <v>5580.6000000000013</v>
      </c>
      <c r="U4" s="1">
        <v>5822.1</v>
      </c>
      <c r="V4" s="1">
        <v>6301.4999999999991</v>
      </c>
      <c r="W4" s="1">
        <v>6250.8</v>
      </c>
      <c r="X4" s="1">
        <v>6156.8</v>
      </c>
      <c r="Y4" s="1">
        <v>6319.7</v>
      </c>
      <c r="Z4" s="1">
        <v>6567.2000000000007</v>
      </c>
      <c r="AA4" s="1">
        <v>6689.9000000000005</v>
      </c>
      <c r="AB4" s="1">
        <v>6903.7</v>
      </c>
    </row>
    <row r="5" spans="1:32" x14ac:dyDescent="0.2">
      <c r="A5" s="1" t="s">
        <v>1</v>
      </c>
      <c r="B5" s="1" t="s">
        <v>2</v>
      </c>
      <c r="C5" s="1">
        <v>20209.700000000004</v>
      </c>
      <c r="D5" s="1">
        <v>20847.2</v>
      </c>
      <c r="E5" s="1">
        <v>22187.199999999997</v>
      </c>
      <c r="F5" s="1">
        <v>21773.399999999998</v>
      </c>
      <c r="G5" s="1">
        <v>19051.000000000004</v>
      </c>
      <c r="H5" s="1">
        <v>20362.5</v>
      </c>
      <c r="I5" s="1">
        <v>24004.499999999996</v>
      </c>
      <c r="J5" s="1">
        <v>22770.600000000002</v>
      </c>
      <c r="K5" s="1">
        <v>22018.400000000001</v>
      </c>
      <c r="L5" s="1">
        <v>26854.5</v>
      </c>
      <c r="M5" s="1">
        <v>26369.9</v>
      </c>
      <c r="N5" s="1">
        <v>27834.899999999998</v>
      </c>
      <c r="O5" s="1">
        <v>30763.9</v>
      </c>
      <c r="P5" s="1">
        <v>34527.600000000006</v>
      </c>
      <c r="Q5" s="1">
        <v>28452.399999999998</v>
      </c>
      <c r="R5" s="1">
        <v>29822.799999999999</v>
      </c>
      <c r="S5" s="1">
        <v>35923.1</v>
      </c>
      <c r="T5" s="1">
        <v>33700.400000000001</v>
      </c>
      <c r="U5" s="1">
        <v>36623.9</v>
      </c>
      <c r="V5" s="1">
        <v>36330.399999999994</v>
      </c>
      <c r="W5" s="1">
        <v>34215</v>
      </c>
      <c r="X5" s="1">
        <v>35054.600000000006</v>
      </c>
      <c r="Y5" s="1">
        <v>40008.899999999994</v>
      </c>
      <c r="Z5" s="1">
        <v>39404.5</v>
      </c>
      <c r="AA5" s="1">
        <v>40909.700000000004</v>
      </c>
      <c r="AB5" s="1">
        <v>41138.599999999991</v>
      </c>
    </row>
    <row r="6" spans="1:32" x14ac:dyDescent="0.2">
      <c r="A6" s="1" t="s">
        <v>24</v>
      </c>
      <c r="B6" s="1" t="s">
        <v>369</v>
      </c>
      <c r="C6" s="1">
        <v>5443273.2999999998</v>
      </c>
      <c r="D6" s="1">
        <v>5679890.6000000006</v>
      </c>
      <c r="E6" s="1">
        <v>5805579.5</v>
      </c>
      <c r="F6" s="1">
        <v>6024386.7000000011</v>
      </c>
      <c r="G6" s="1">
        <v>6285801.3999999994</v>
      </c>
      <c r="H6" s="1">
        <v>6638358.2999999998</v>
      </c>
      <c r="I6" s="1">
        <v>6936424.3999999994</v>
      </c>
      <c r="J6" s="1">
        <v>7171588.9000000004</v>
      </c>
      <c r="K6" s="1">
        <v>7375134.2000000002</v>
      </c>
      <c r="L6" s="1">
        <v>7680207.7999999998</v>
      </c>
      <c r="M6" s="1">
        <v>7925391.9000000004</v>
      </c>
      <c r="N6" s="1">
        <v>8320807.0999999996</v>
      </c>
      <c r="O6" s="1">
        <v>8768529.9000000004</v>
      </c>
      <c r="P6" s="1">
        <v>9002737.9999999981</v>
      </c>
      <c r="Q6" s="1">
        <v>8688974.3000000007</v>
      </c>
      <c r="R6" s="1">
        <v>8952008.9000000004</v>
      </c>
      <c r="S6" s="1">
        <v>9204974.799999997</v>
      </c>
      <c r="T6" s="1">
        <v>9254703.5999999996</v>
      </c>
      <c r="U6" s="1">
        <v>9356519.9000000004</v>
      </c>
      <c r="V6" s="1">
        <v>9560353.0999999996</v>
      </c>
      <c r="W6" s="1">
        <v>9888733.0999999978</v>
      </c>
      <c r="X6" s="1">
        <v>10153065.399999999</v>
      </c>
      <c r="Y6" s="1">
        <v>10519896.900000002</v>
      </c>
      <c r="Z6" s="1">
        <v>10835722.800000001</v>
      </c>
      <c r="AA6" s="1">
        <v>11183521.4</v>
      </c>
      <c r="AB6" s="1">
        <v>10781977.700000001</v>
      </c>
    </row>
    <row r="7" spans="1:32" x14ac:dyDescent="0.2">
      <c r="A7" s="1" t="s">
        <v>24</v>
      </c>
      <c r="B7" s="1" t="s">
        <v>27</v>
      </c>
      <c r="C7" s="1">
        <v>123346.6</v>
      </c>
      <c r="D7" s="1">
        <v>131142.19999999998</v>
      </c>
      <c r="E7" s="1">
        <v>131557.80000000002</v>
      </c>
      <c r="F7" s="1">
        <v>130055.09999999999</v>
      </c>
      <c r="G7" s="1">
        <v>129281.60000000001</v>
      </c>
      <c r="H7" s="1">
        <v>134531.5</v>
      </c>
      <c r="I7" s="1">
        <v>140102.9</v>
      </c>
      <c r="J7" s="1">
        <v>134357.90000000002</v>
      </c>
      <c r="K7" s="1">
        <v>134611.80000000002</v>
      </c>
      <c r="L7" s="1">
        <v>138699</v>
      </c>
      <c r="M7" s="1">
        <v>124763.00000000001</v>
      </c>
      <c r="N7" s="1">
        <v>121146.69999999998</v>
      </c>
      <c r="O7" s="1">
        <v>129696.30000000002</v>
      </c>
      <c r="P7" s="1">
        <v>128741.79999999999</v>
      </c>
      <c r="Q7" s="1">
        <v>113858.99999999999</v>
      </c>
      <c r="R7" s="1">
        <v>130871.49999999999</v>
      </c>
      <c r="S7" s="1">
        <v>135946.5</v>
      </c>
      <c r="T7" s="1">
        <v>137580.70000000001</v>
      </c>
      <c r="U7" s="1">
        <v>141417.09999999998</v>
      </c>
      <c r="V7" s="1">
        <v>140776.70000000001</v>
      </c>
      <c r="W7" s="1">
        <v>140837.00000000003</v>
      </c>
      <c r="X7" s="1">
        <v>139408.79999999999</v>
      </c>
      <c r="Y7" s="1">
        <v>156614.70000000004</v>
      </c>
      <c r="Z7" s="1">
        <v>153146.1</v>
      </c>
      <c r="AA7" s="1">
        <v>158157.90000000002</v>
      </c>
      <c r="AB7" s="1">
        <v>156817.60000000001</v>
      </c>
    </row>
    <row r="8" spans="1:32" x14ac:dyDescent="0.2">
      <c r="A8" s="1" t="s">
        <v>24</v>
      </c>
      <c r="B8" s="1" t="s">
        <v>367</v>
      </c>
      <c r="C8" s="1">
        <v>12706.1</v>
      </c>
      <c r="D8" s="1">
        <v>12558.599999999999</v>
      </c>
      <c r="E8" s="1">
        <v>13010.6</v>
      </c>
      <c r="F8" s="1">
        <v>13395.9</v>
      </c>
      <c r="G8" s="1">
        <v>13551.1</v>
      </c>
      <c r="H8" s="1">
        <v>12855.599999999999</v>
      </c>
      <c r="I8" s="1">
        <v>13504.7</v>
      </c>
      <c r="J8" s="1">
        <v>13611.1</v>
      </c>
      <c r="K8" s="1">
        <v>12784.2</v>
      </c>
      <c r="L8" s="1">
        <v>13071.100000000002</v>
      </c>
      <c r="M8" s="1">
        <v>12107.400000000001</v>
      </c>
      <c r="N8" s="1">
        <v>14227.8</v>
      </c>
      <c r="O8" s="1">
        <v>16821.600000000002</v>
      </c>
      <c r="P8" s="1">
        <v>15777.1</v>
      </c>
      <c r="Q8" s="1">
        <v>13253.800000000001</v>
      </c>
      <c r="R8" s="1">
        <v>14497</v>
      </c>
      <c r="S8" s="1">
        <v>16878.199999999997</v>
      </c>
      <c r="T8" s="1">
        <v>16790.400000000001</v>
      </c>
      <c r="U8" s="1">
        <v>17444</v>
      </c>
      <c r="V8" s="1">
        <v>18486.3</v>
      </c>
      <c r="W8" s="1">
        <v>19281</v>
      </c>
      <c r="X8" s="1">
        <v>19193.899999999998</v>
      </c>
      <c r="Y8" s="1">
        <v>19307.099999999999</v>
      </c>
      <c r="Z8" s="1">
        <v>20169.400000000001</v>
      </c>
      <c r="AA8" s="1">
        <v>18087.3</v>
      </c>
      <c r="AB8" s="1">
        <v>16236.8</v>
      </c>
    </row>
    <row r="9" spans="1:32" x14ac:dyDescent="0.2">
      <c r="A9" s="1" t="s">
        <v>24</v>
      </c>
      <c r="B9" s="1" t="s">
        <v>25</v>
      </c>
      <c r="C9" s="1">
        <v>136052.70000000001</v>
      </c>
      <c r="D9" s="1">
        <v>143700.79999999999</v>
      </c>
      <c r="E9" s="1">
        <v>144568.40000000002</v>
      </c>
      <c r="F9" s="1">
        <v>143451</v>
      </c>
      <c r="G9" s="1">
        <v>142832.70000000001</v>
      </c>
      <c r="H9" s="1">
        <v>147387.1</v>
      </c>
      <c r="I9" s="1">
        <v>153607.6</v>
      </c>
      <c r="J9" s="1">
        <v>147969.00000000003</v>
      </c>
      <c r="K9" s="1">
        <v>147396.00000000003</v>
      </c>
      <c r="L9" s="1">
        <v>151770.1</v>
      </c>
      <c r="M9" s="1">
        <v>136870.40000000002</v>
      </c>
      <c r="N9" s="1">
        <v>135374.49999999997</v>
      </c>
      <c r="O9" s="1">
        <v>146517.90000000002</v>
      </c>
      <c r="P9" s="1">
        <v>144518.9</v>
      </c>
      <c r="Q9" s="1">
        <v>127112.79999999999</v>
      </c>
      <c r="R9" s="1">
        <v>145368.5</v>
      </c>
      <c r="S9" s="1">
        <v>152824.70000000001</v>
      </c>
      <c r="T9" s="1">
        <v>154371.1</v>
      </c>
      <c r="U9" s="1">
        <v>158861.09999999998</v>
      </c>
      <c r="V9" s="1">
        <v>159263</v>
      </c>
      <c r="W9" s="1">
        <v>160118.00000000003</v>
      </c>
      <c r="X9" s="1">
        <v>158602.69999999998</v>
      </c>
      <c r="Y9" s="1">
        <v>175921.80000000005</v>
      </c>
      <c r="Z9" s="1">
        <v>173315.5</v>
      </c>
      <c r="AA9" s="1">
        <v>176245.2</v>
      </c>
      <c r="AB9" s="1">
        <v>173054.4</v>
      </c>
    </row>
    <row r="10" spans="1:32" x14ac:dyDescent="0.2">
      <c r="A10" s="1" t="s">
        <v>43</v>
      </c>
      <c r="B10" s="1" t="s">
        <v>362</v>
      </c>
      <c r="C10" s="2">
        <v>5711588.0999999996</v>
      </c>
      <c r="D10" s="2">
        <v>5974467.7000000002</v>
      </c>
      <c r="E10" s="2">
        <v>6130909.4000000004</v>
      </c>
      <c r="F10" s="2">
        <v>6380993.0999999996</v>
      </c>
      <c r="G10" s="2">
        <v>6647146.9000000004</v>
      </c>
      <c r="H10" s="2">
        <v>7052104.5</v>
      </c>
      <c r="I10" s="2">
        <v>7404555.2000000002</v>
      </c>
      <c r="J10" s="2">
        <v>7672237.4000000004</v>
      </c>
      <c r="K10" s="2">
        <v>7875043.0999999996</v>
      </c>
      <c r="L10" s="2">
        <v>8228681.4000000004</v>
      </c>
      <c r="M10" s="2">
        <v>8559036.0999999996</v>
      </c>
      <c r="N10" s="2">
        <v>9030886.5</v>
      </c>
      <c r="O10" s="2">
        <v>9592332</v>
      </c>
      <c r="P10" s="2">
        <v>9942913.3000000007</v>
      </c>
      <c r="Q10" s="2">
        <v>9534381.6999999993</v>
      </c>
      <c r="R10" s="2">
        <v>9851275</v>
      </c>
      <c r="S10" s="2">
        <v>10152349.4</v>
      </c>
      <c r="T10" s="2">
        <v>10213208.6</v>
      </c>
      <c r="U10" s="2">
        <v>10318983.1</v>
      </c>
      <c r="V10" s="2">
        <v>10554793.4</v>
      </c>
      <c r="W10" s="2">
        <v>10939262</v>
      </c>
      <c r="X10" s="2">
        <v>11227133.1</v>
      </c>
      <c r="Y10" s="2">
        <v>11692289.800000001</v>
      </c>
      <c r="Z10" s="2">
        <v>12095442.699999999</v>
      </c>
      <c r="AA10" s="2">
        <v>12534891.1</v>
      </c>
      <c r="AB10" s="2">
        <v>12105315.199999999</v>
      </c>
      <c r="AC10" s="1" t="s">
        <v>6</v>
      </c>
    </row>
    <row r="11" spans="1:32" x14ac:dyDescent="0.2">
      <c r="A11" s="1" t="s">
        <v>43</v>
      </c>
      <c r="B11" s="1" t="s">
        <v>360</v>
      </c>
      <c r="C11" s="2">
        <v>141730.4</v>
      </c>
      <c r="D11" s="2">
        <v>150136.70000000001</v>
      </c>
      <c r="E11" s="2">
        <v>151889.9</v>
      </c>
      <c r="F11" s="2">
        <v>149701</v>
      </c>
      <c r="G11" s="2">
        <v>146282.79999999999</v>
      </c>
      <c r="H11" s="2">
        <v>152952.6</v>
      </c>
      <c r="I11" s="2">
        <v>162083.29999999999</v>
      </c>
      <c r="J11" s="2">
        <v>154979.9</v>
      </c>
      <c r="K11" s="2">
        <v>154543.70000000001</v>
      </c>
      <c r="L11" s="2">
        <v>163295.5</v>
      </c>
      <c r="M11" s="2">
        <v>148540.5</v>
      </c>
      <c r="N11" s="2">
        <v>145934.29999999999</v>
      </c>
      <c r="O11" s="2">
        <v>156617.70000000001</v>
      </c>
      <c r="P11" s="2">
        <v>159208.1</v>
      </c>
      <c r="Q11" s="2">
        <v>138932.6</v>
      </c>
      <c r="R11" s="2">
        <v>155417.4</v>
      </c>
      <c r="S11" s="2">
        <v>166084.9</v>
      </c>
      <c r="T11" s="2">
        <v>165728.70000000001</v>
      </c>
      <c r="U11" s="2">
        <v>172209</v>
      </c>
      <c r="V11" s="2">
        <v>170789.6</v>
      </c>
      <c r="W11" s="2">
        <v>168802.5</v>
      </c>
      <c r="X11" s="2">
        <v>168297</v>
      </c>
      <c r="Y11" s="2">
        <v>190342.1</v>
      </c>
      <c r="Z11" s="2">
        <v>185973.4</v>
      </c>
      <c r="AA11" s="2">
        <v>192364.1</v>
      </c>
      <c r="AB11" s="2">
        <v>191047.5</v>
      </c>
      <c r="AC11" s="1" t="s">
        <v>6</v>
      </c>
    </row>
    <row r="12" spans="1:32" x14ac:dyDescent="0.2">
      <c r="A12" s="1" t="s">
        <v>43</v>
      </c>
      <c r="B12" s="1" t="s">
        <v>7</v>
      </c>
      <c r="C12" s="2">
        <v>14783.4</v>
      </c>
      <c r="D12" s="2">
        <v>14677.5</v>
      </c>
      <c r="E12" s="2">
        <v>15144</v>
      </c>
      <c r="F12" s="2">
        <v>15768.6</v>
      </c>
      <c r="G12" s="2">
        <v>15875.6</v>
      </c>
      <c r="H12" s="2">
        <v>15056.3</v>
      </c>
      <c r="I12" s="2">
        <v>15818.4</v>
      </c>
      <c r="J12" s="2">
        <v>16082.6</v>
      </c>
      <c r="K12" s="2">
        <v>15214.3</v>
      </c>
      <c r="L12" s="2">
        <v>15659</v>
      </c>
      <c r="M12" s="2">
        <v>15015.7</v>
      </c>
      <c r="N12" s="2">
        <v>17506.5</v>
      </c>
      <c r="O12" s="2">
        <v>20883.3</v>
      </c>
      <c r="P12" s="2">
        <v>20078.2</v>
      </c>
      <c r="Q12" s="2">
        <v>16893.099999999999</v>
      </c>
      <c r="R12" s="2">
        <v>19827.099999999999</v>
      </c>
      <c r="S12" s="2">
        <v>22695.200000000001</v>
      </c>
      <c r="T12" s="2">
        <v>22374.799999999999</v>
      </c>
      <c r="U12" s="2">
        <v>23264.7</v>
      </c>
      <c r="V12" s="2">
        <v>24785.5</v>
      </c>
      <c r="W12" s="2">
        <v>25531.9</v>
      </c>
      <c r="X12" s="2">
        <v>25349.200000000001</v>
      </c>
      <c r="Y12" s="2">
        <v>25632</v>
      </c>
      <c r="Z12" s="2">
        <v>26735.200000000001</v>
      </c>
      <c r="AA12" s="2">
        <v>24775.4</v>
      </c>
      <c r="AB12" s="2">
        <v>23139.200000000001</v>
      </c>
      <c r="AC12" s="1" t="s">
        <v>6</v>
      </c>
    </row>
    <row r="13" spans="1:32" x14ac:dyDescent="0.2">
      <c r="A13" s="1" t="s">
        <v>43</v>
      </c>
      <c r="B13" s="1" t="s">
        <v>363</v>
      </c>
      <c r="C13" s="2">
        <f t="shared" ref="C13:AB13" si="0">SUM(C11,C12)</f>
        <v>156513.79999999999</v>
      </c>
      <c r="D13" s="2">
        <f t="shared" si="0"/>
        <v>164814.20000000001</v>
      </c>
      <c r="E13" s="2">
        <f t="shared" si="0"/>
        <v>167033.9</v>
      </c>
      <c r="F13" s="2">
        <f t="shared" si="0"/>
        <v>165469.6</v>
      </c>
      <c r="G13" s="2">
        <f t="shared" si="0"/>
        <v>162158.39999999999</v>
      </c>
      <c r="H13" s="2">
        <f t="shared" si="0"/>
        <v>168008.9</v>
      </c>
      <c r="I13" s="2">
        <f t="shared" si="0"/>
        <v>177901.69999999998</v>
      </c>
      <c r="J13" s="2">
        <f t="shared" si="0"/>
        <v>171062.5</v>
      </c>
      <c r="K13" s="2">
        <f t="shared" si="0"/>
        <v>169758</v>
      </c>
      <c r="L13" s="2">
        <f t="shared" si="0"/>
        <v>178954.5</v>
      </c>
      <c r="M13" s="2">
        <f t="shared" si="0"/>
        <v>163556.20000000001</v>
      </c>
      <c r="N13" s="2">
        <f t="shared" si="0"/>
        <v>163440.79999999999</v>
      </c>
      <c r="O13" s="2">
        <f t="shared" si="0"/>
        <v>177501</v>
      </c>
      <c r="P13" s="2">
        <f t="shared" si="0"/>
        <v>179286.30000000002</v>
      </c>
      <c r="Q13" s="2">
        <f t="shared" si="0"/>
        <v>155825.70000000001</v>
      </c>
      <c r="R13" s="2">
        <f t="shared" si="0"/>
        <v>175244.5</v>
      </c>
      <c r="S13" s="2">
        <f t="shared" si="0"/>
        <v>188780.1</v>
      </c>
      <c r="T13" s="2">
        <f t="shared" si="0"/>
        <v>188103.5</v>
      </c>
      <c r="U13" s="2">
        <f t="shared" si="0"/>
        <v>195473.7</v>
      </c>
      <c r="V13" s="2">
        <f t="shared" si="0"/>
        <v>195575.1</v>
      </c>
      <c r="W13" s="2">
        <f t="shared" si="0"/>
        <v>194334.4</v>
      </c>
      <c r="X13" s="2">
        <f t="shared" si="0"/>
        <v>193646.2</v>
      </c>
      <c r="Y13" s="2">
        <f t="shared" si="0"/>
        <v>215974.1</v>
      </c>
      <c r="Z13" s="2">
        <f t="shared" si="0"/>
        <v>212708.6</v>
      </c>
      <c r="AA13" s="2">
        <f t="shared" si="0"/>
        <v>217139.5</v>
      </c>
      <c r="AB13" s="2">
        <f t="shared" si="0"/>
        <v>214186.7</v>
      </c>
    </row>
    <row r="14" spans="1:32" x14ac:dyDescent="0.2">
      <c r="A14" s="1" t="s">
        <v>1</v>
      </c>
      <c r="B14" s="1" t="s">
        <v>0</v>
      </c>
      <c r="C14" s="1">
        <v>7.4713351189386934E-2</v>
      </c>
      <c r="D14" s="1">
        <v>7.0390159045725639E-2</v>
      </c>
      <c r="E14" s="1">
        <v>6.7804669791759295E-2</v>
      </c>
      <c r="F14" s="1">
        <v>6.053855609312863E-2</v>
      </c>
      <c r="G14" s="1">
        <v>5.2379067069180732E-2</v>
      </c>
      <c r="H14" s="1">
        <v>4.8910811180849299E-2</v>
      </c>
      <c r="I14" s="1">
        <v>5.1089774723560348E-2</v>
      </c>
      <c r="J14" s="1">
        <v>4.5416205519170139E-2</v>
      </c>
      <c r="K14" s="1">
        <v>4.3942727409162469E-2</v>
      </c>
      <c r="L14" s="1">
        <v>4.886215738765725E-2</v>
      </c>
      <c r="M14" s="1">
        <v>4.1479690132798432E-2</v>
      </c>
      <c r="N14" s="1">
        <v>3.8982985094819254E-2</v>
      </c>
      <c r="O14" s="1">
        <v>3.7116092889947966E-2</v>
      </c>
      <c r="P14" s="1">
        <v>3.6579005496766938E-2</v>
      </c>
      <c r="Q14" s="1">
        <v>3.3562217391924914E-2</v>
      </c>
      <c r="R14" s="1">
        <v>3.3079389847932281E-2</v>
      </c>
      <c r="S14" s="1">
        <v>3.7985680676484355E-2</v>
      </c>
      <c r="T14" s="1">
        <v>3.5222273423396074E-2</v>
      </c>
      <c r="U14" s="1">
        <v>3.8028995319048194E-2</v>
      </c>
      <c r="V14" s="1">
        <v>3.649740482499822E-2</v>
      </c>
      <c r="W14" s="1">
        <v>3.2572154962919722E-2</v>
      </c>
      <c r="X14" s="1">
        <v>3.2620288161729252E-2</v>
      </c>
      <c r="Y14" s="1">
        <v>3.4193843656935979E-2</v>
      </c>
      <c r="Z14" s="1">
        <v>3.1264293946011781E-2</v>
      </c>
      <c r="AA14" s="1">
        <v>3.0252768877060156E-2</v>
      </c>
      <c r="AB14" s="1">
        <v>3.1069427352992566E-2</v>
      </c>
    </row>
    <row r="15" spans="1:32" x14ac:dyDescent="0.2">
      <c r="A15" s="1" t="s">
        <v>24</v>
      </c>
      <c r="B15" s="1" t="s">
        <v>23</v>
      </c>
      <c r="C15" s="1">
        <v>2.4994647981390172E-2</v>
      </c>
      <c r="D15" s="1">
        <v>2.5299923910506301E-2</v>
      </c>
      <c r="E15" s="1">
        <v>2.4901631266956215E-2</v>
      </c>
      <c r="F15" s="1">
        <v>2.3811718460901583E-2</v>
      </c>
      <c r="G15" s="1">
        <v>2.2723069169827737E-2</v>
      </c>
      <c r="H15" s="1">
        <v>2.2202341804900771E-2</v>
      </c>
      <c r="I15" s="1">
        <v>2.2145069439522762E-2</v>
      </c>
      <c r="J15" s="1">
        <v>2.0632666214316888E-2</v>
      </c>
      <c r="K15" s="1">
        <v>1.9985534636101948E-2</v>
      </c>
      <c r="L15" s="1">
        <v>1.9761197086360087E-2</v>
      </c>
      <c r="M15" s="1">
        <v>1.7269858920162674E-2</v>
      </c>
      <c r="N15" s="1">
        <v>1.6269395309019961E-2</v>
      </c>
      <c r="O15" s="1">
        <v>1.6709517065112593E-2</v>
      </c>
      <c r="P15" s="1">
        <v>1.6052771945601441E-2</v>
      </c>
      <c r="Q15" s="1">
        <v>1.4629206579653478E-2</v>
      </c>
      <c r="R15" s="1">
        <v>1.6238645607244646E-2</v>
      </c>
      <c r="S15" s="1">
        <v>1.6602402865893783E-2</v>
      </c>
      <c r="T15" s="1">
        <v>1.6680285687377391E-2</v>
      </c>
      <c r="U15" s="1">
        <v>1.6978652500915428E-2</v>
      </c>
      <c r="V15" s="1">
        <v>1.6658694332116249E-2</v>
      </c>
      <c r="W15" s="1">
        <v>1.6191962952261302E-2</v>
      </c>
      <c r="X15" s="1">
        <v>1.5621164027959478E-2</v>
      </c>
      <c r="Y15" s="1">
        <v>1.6722768452226942E-2</v>
      </c>
      <c r="Z15" s="1">
        <v>1.5994825928917267E-2</v>
      </c>
      <c r="AA15" s="1">
        <v>1.5759365381998555E-2</v>
      </c>
      <c r="AB15" s="1">
        <v>1.6050339261970463E-2</v>
      </c>
      <c r="AF15" s="93"/>
    </row>
    <row r="16" spans="1:32" ht="16" thickBot="1" x14ac:dyDescent="0.25">
      <c r="A16" s="1" t="s">
        <v>43</v>
      </c>
      <c r="B16" s="1" t="s">
        <v>44</v>
      </c>
      <c r="C16" s="3">
        <f t="shared" ref="C16:AB16" si="1">C13/C10</f>
        <v>2.7402851406599156E-2</v>
      </c>
      <c r="D16" s="3">
        <f t="shared" si="1"/>
        <v>2.7586424142857113E-2</v>
      </c>
      <c r="E16" s="3">
        <f t="shared" si="1"/>
        <v>2.7244555269402608E-2</v>
      </c>
      <c r="F16" s="3">
        <f t="shared" si="1"/>
        <v>2.5931637506393795E-2</v>
      </c>
      <c r="G16" s="3">
        <f t="shared" si="1"/>
        <v>2.4395188257386034E-2</v>
      </c>
      <c r="H16" s="3">
        <f t="shared" si="1"/>
        <v>2.3823937946466901E-2</v>
      </c>
      <c r="I16" s="3">
        <f t="shared" si="1"/>
        <v>2.4025980655799552E-2</v>
      </c>
      <c r="J16" s="3">
        <f t="shared" si="1"/>
        <v>2.2296299121296742E-2</v>
      </c>
      <c r="K16" s="3">
        <f t="shared" si="1"/>
        <v>2.1556453449759531E-2</v>
      </c>
      <c r="L16" s="3">
        <f t="shared" si="1"/>
        <v>2.1747652060025071E-2</v>
      </c>
      <c r="M16" s="3">
        <f t="shared" si="1"/>
        <v>1.9109184502680159E-2</v>
      </c>
      <c r="N16" s="3">
        <f t="shared" si="1"/>
        <v>1.8097979639097445E-2</v>
      </c>
      <c r="O16" s="3">
        <f t="shared" si="1"/>
        <v>1.8504467943770087E-2</v>
      </c>
      <c r="P16" s="3">
        <f t="shared" si="1"/>
        <v>1.8031566261369293E-2</v>
      </c>
      <c r="Q16" s="3">
        <f t="shared" si="1"/>
        <v>1.6343555870015149E-2</v>
      </c>
      <c r="R16" s="3">
        <f t="shared" si="1"/>
        <v>1.7789017157677559E-2</v>
      </c>
      <c r="S16" s="3">
        <f t="shared" si="1"/>
        <v>1.8594720548132434E-2</v>
      </c>
      <c r="T16" s="3">
        <f t="shared" si="1"/>
        <v>1.8417669448169305E-2</v>
      </c>
      <c r="U16" s="3">
        <f t="shared" si="1"/>
        <v>1.8943116594502419E-2</v>
      </c>
      <c r="V16" s="3">
        <f t="shared" si="1"/>
        <v>1.8529505276721002E-2</v>
      </c>
      <c r="W16" s="3">
        <f t="shared" si="1"/>
        <v>1.7764854704092468E-2</v>
      </c>
      <c r="X16" s="3">
        <f t="shared" si="1"/>
        <v>1.7248054180456808E-2</v>
      </c>
      <c r="Y16" s="3">
        <f t="shared" si="1"/>
        <v>1.8471497345199227E-2</v>
      </c>
      <c r="Z16" s="3">
        <f t="shared" si="1"/>
        <v>1.7585846609814458E-2</v>
      </c>
      <c r="AA16" s="3">
        <f t="shared" si="1"/>
        <v>1.7322807056536774E-2</v>
      </c>
      <c r="AB16" s="3">
        <f t="shared" si="1"/>
        <v>1.7693607845915491E-2</v>
      </c>
      <c r="AF16" s="94"/>
    </row>
    <row r="24" spans="1:9" ht="16" thickBot="1" x14ac:dyDescent="0.25"/>
    <row r="25" spans="1:9" ht="16" thickBot="1" x14ac:dyDescent="0.25">
      <c r="A25" s="91"/>
      <c r="B25" s="96">
        <v>1995</v>
      </c>
      <c r="C25" s="97">
        <v>1996</v>
      </c>
      <c r="D25" s="97">
        <v>1997</v>
      </c>
      <c r="E25" s="97">
        <v>1998</v>
      </c>
      <c r="F25" s="97">
        <v>1999</v>
      </c>
      <c r="G25" s="97">
        <v>2000</v>
      </c>
      <c r="H25" s="97">
        <v>2001</v>
      </c>
      <c r="I25" s="98">
        <v>2002</v>
      </c>
    </row>
    <row r="26" spans="1:9" x14ac:dyDescent="0.2">
      <c r="A26" s="102" t="s">
        <v>364</v>
      </c>
      <c r="B26" s="1">
        <v>270496.5</v>
      </c>
      <c r="C26" s="1">
        <v>296166.40000000002</v>
      </c>
      <c r="D26" s="1">
        <v>327222.3</v>
      </c>
      <c r="E26" s="1">
        <v>359661.69999999995</v>
      </c>
      <c r="F26" s="1">
        <v>363714.00000000006</v>
      </c>
      <c r="G26" s="1">
        <v>416319</v>
      </c>
      <c r="H26" s="1">
        <v>469849.4</v>
      </c>
      <c r="I26" s="100">
        <v>501376.10000000003</v>
      </c>
    </row>
    <row r="27" spans="1:9" x14ac:dyDescent="0.2">
      <c r="A27" s="103" t="s">
        <v>365</v>
      </c>
      <c r="B27" s="1">
        <v>18132.800000000003</v>
      </c>
      <c r="C27" s="1">
        <v>18730.3</v>
      </c>
      <c r="D27" s="1">
        <v>20055.999999999996</v>
      </c>
      <c r="E27" s="1">
        <v>19400.599999999999</v>
      </c>
      <c r="F27" s="1">
        <v>16729.000000000004</v>
      </c>
      <c r="G27" s="1">
        <v>18163.599999999999</v>
      </c>
      <c r="H27" s="1">
        <v>21694.199999999997</v>
      </c>
      <c r="I27" s="100">
        <v>20305.2</v>
      </c>
    </row>
    <row r="28" spans="1:9" x14ac:dyDescent="0.2">
      <c r="A28" s="103" t="s">
        <v>366</v>
      </c>
      <c r="B28" s="1">
        <v>2076.9</v>
      </c>
      <c r="C28" s="1">
        <v>2116.9</v>
      </c>
      <c r="D28" s="1">
        <v>2131.1999999999998</v>
      </c>
      <c r="E28" s="1">
        <v>2372.8000000000002</v>
      </c>
      <c r="F28" s="1">
        <v>2321.9999999999995</v>
      </c>
      <c r="G28" s="1">
        <v>2198.8999999999996</v>
      </c>
      <c r="H28" s="1">
        <v>2310.2999999999997</v>
      </c>
      <c r="I28" s="100">
        <v>2465.4</v>
      </c>
    </row>
    <row r="29" spans="1:9" ht="16" thickBot="1" x14ac:dyDescent="0.25">
      <c r="A29" s="104" t="s">
        <v>2</v>
      </c>
      <c r="B29" s="95">
        <v>20209.700000000004</v>
      </c>
      <c r="C29" s="95">
        <v>20847.2</v>
      </c>
      <c r="D29" s="95">
        <v>22187.199999999997</v>
      </c>
      <c r="E29" s="95">
        <v>21773.399999999998</v>
      </c>
      <c r="F29" s="95">
        <v>19051.000000000004</v>
      </c>
      <c r="G29" s="95">
        <v>20362.5</v>
      </c>
      <c r="H29" s="95">
        <v>24004.499999999996</v>
      </c>
      <c r="I29" s="101">
        <v>22770.600000000002</v>
      </c>
    </row>
    <row r="30" spans="1:9" x14ac:dyDescent="0.2">
      <c r="A30" s="103" t="s">
        <v>369</v>
      </c>
      <c r="B30" s="1">
        <v>5443273.2999999998</v>
      </c>
      <c r="C30" s="1">
        <v>5679890.6000000006</v>
      </c>
      <c r="D30" s="1">
        <v>5805579.5</v>
      </c>
      <c r="E30" s="1">
        <v>6024386.7000000011</v>
      </c>
      <c r="F30" s="1">
        <v>6285801.3999999994</v>
      </c>
      <c r="G30" s="1">
        <v>6638358.2999999998</v>
      </c>
      <c r="H30" s="1">
        <v>6936424.3999999994</v>
      </c>
      <c r="I30" s="100">
        <v>7171588.9000000004</v>
      </c>
    </row>
    <row r="31" spans="1:9" x14ac:dyDescent="0.2">
      <c r="A31" s="103" t="s">
        <v>368</v>
      </c>
      <c r="B31" s="1">
        <v>123346.6</v>
      </c>
      <c r="C31" s="1">
        <v>131142.19999999998</v>
      </c>
      <c r="D31" s="1">
        <v>131557.80000000002</v>
      </c>
      <c r="E31" s="1">
        <v>130055.09999999999</v>
      </c>
      <c r="F31" s="1">
        <v>129281.60000000001</v>
      </c>
      <c r="G31" s="1">
        <v>134531.5</v>
      </c>
      <c r="H31" s="1">
        <v>140102.9</v>
      </c>
      <c r="I31" s="100">
        <v>134357.90000000002</v>
      </c>
    </row>
    <row r="32" spans="1:9" x14ac:dyDescent="0.2">
      <c r="A32" s="103" t="s">
        <v>367</v>
      </c>
      <c r="B32" s="1">
        <v>12706.1</v>
      </c>
      <c r="C32" s="1">
        <v>12558.599999999999</v>
      </c>
      <c r="D32" s="1">
        <v>13010.6</v>
      </c>
      <c r="E32" s="1">
        <v>13395.9</v>
      </c>
      <c r="F32" s="1">
        <v>13551.1</v>
      </c>
      <c r="G32" s="1">
        <v>12855.599999999999</v>
      </c>
      <c r="H32" s="1">
        <v>13504.7</v>
      </c>
      <c r="I32" s="100">
        <v>13611.1</v>
      </c>
    </row>
    <row r="33" spans="1:9" ht="16" thickBot="1" x14ac:dyDescent="0.25">
      <c r="A33" s="103" t="s">
        <v>25</v>
      </c>
      <c r="B33" s="1">
        <v>136052.70000000001</v>
      </c>
      <c r="C33" s="1">
        <v>143700.79999999999</v>
      </c>
      <c r="D33" s="1">
        <v>144568.40000000002</v>
      </c>
      <c r="E33" s="1">
        <v>143451</v>
      </c>
      <c r="F33" s="1">
        <v>142832.70000000001</v>
      </c>
      <c r="G33" s="1">
        <v>147387.1</v>
      </c>
      <c r="H33" s="1">
        <v>153607.6</v>
      </c>
      <c r="I33" s="100">
        <v>147969.00000000003</v>
      </c>
    </row>
    <row r="34" spans="1:9" x14ac:dyDescent="0.2">
      <c r="A34" s="102" t="s">
        <v>362</v>
      </c>
      <c r="B34" s="92">
        <v>5711588.0999999996</v>
      </c>
      <c r="C34" s="92">
        <v>5974467.7000000002</v>
      </c>
      <c r="D34" s="92">
        <v>6130909.4000000004</v>
      </c>
      <c r="E34" s="92">
        <v>6380993.0999999996</v>
      </c>
      <c r="F34" s="92">
        <v>6647146.9000000004</v>
      </c>
      <c r="G34" s="92">
        <v>7052104.5</v>
      </c>
      <c r="H34" s="92">
        <v>7404555.2000000002</v>
      </c>
      <c r="I34" s="99">
        <v>7672237.4000000004</v>
      </c>
    </row>
    <row r="35" spans="1:9" x14ac:dyDescent="0.2">
      <c r="A35" s="103" t="s">
        <v>360</v>
      </c>
      <c r="B35" s="1">
        <v>141730.4</v>
      </c>
      <c r="C35" s="1">
        <v>150136.70000000001</v>
      </c>
      <c r="D35" s="1">
        <v>151889.9</v>
      </c>
      <c r="E35" s="1">
        <v>149701</v>
      </c>
      <c r="F35" s="1">
        <v>146282.79999999999</v>
      </c>
      <c r="G35" s="1">
        <v>152952.6</v>
      </c>
      <c r="H35" s="1">
        <v>162083.29999999999</v>
      </c>
      <c r="I35" s="100">
        <v>154979.9</v>
      </c>
    </row>
    <row r="36" spans="1:9" x14ac:dyDescent="0.2">
      <c r="A36" s="103" t="s">
        <v>361</v>
      </c>
      <c r="B36" s="1">
        <v>14783.4</v>
      </c>
      <c r="C36" s="1">
        <v>14677.5</v>
      </c>
      <c r="D36" s="1">
        <v>15144</v>
      </c>
      <c r="E36" s="1">
        <v>15768.6</v>
      </c>
      <c r="F36" s="1">
        <v>15875.6</v>
      </c>
      <c r="G36" s="1">
        <v>15056.3</v>
      </c>
      <c r="H36" s="1">
        <v>15818.4</v>
      </c>
      <c r="I36" s="100">
        <v>16082.6</v>
      </c>
    </row>
    <row r="37" spans="1:9" ht="16" thickBot="1" x14ac:dyDescent="0.25">
      <c r="A37" s="104" t="s">
        <v>363</v>
      </c>
      <c r="B37" s="95">
        <v>156513.79999999999</v>
      </c>
      <c r="C37" s="95">
        <v>164814.20000000001</v>
      </c>
      <c r="D37" s="95">
        <v>167033.9</v>
      </c>
      <c r="E37" s="95">
        <v>165469.6</v>
      </c>
      <c r="F37" s="95">
        <v>162158.39999999999</v>
      </c>
      <c r="G37" s="95">
        <v>168008.9</v>
      </c>
      <c r="H37" s="95">
        <v>177901.69999999998</v>
      </c>
      <c r="I37" s="101">
        <v>171062.5</v>
      </c>
    </row>
    <row r="38" spans="1:9" x14ac:dyDescent="0.2">
      <c r="A38" s="105" t="s">
        <v>0</v>
      </c>
      <c r="B38" s="106">
        <v>7.4713351189386934E-2</v>
      </c>
      <c r="C38" s="106">
        <v>7.0390159045725639E-2</v>
      </c>
      <c r="D38" s="106">
        <v>6.7804669791759295E-2</v>
      </c>
      <c r="E38" s="106">
        <v>6.053855609312863E-2</v>
      </c>
      <c r="F38" s="106">
        <v>5.2379067069180732E-2</v>
      </c>
      <c r="G38" s="106">
        <v>4.8910811180849299E-2</v>
      </c>
      <c r="H38" s="106">
        <v>5.1089774723560348E-2</v>
      </c>
      <c r="I38" s="107">
        <v>4.5416205519170139E-2</v>
      </c>
    </row>
    <row r="39" spans="1:9" x14ac:dyDescent="0.2">
      <c r="A39" s="108" t="s">
        <v>23</v>
      </c>
      <c r="B39" s="109">
        <v>2.4994647981390172E-2</v>
      </c>
      <c r="C39" s="109">
        <v>2.5299923910506301E-2</v>
      </c>
      <c r="D39" s="109">
        <v>2.4901631266956215E-2</v>
      </c>
      <c r="E39" s="109">
        <v>2.3811718460901583E-2</v>
      </c>
      <c r="F39" s="109">
        <v>2.2723069169827737E-2</v>
      </c>
      <c r="G39" s="109">
        <v>2.2202341804900771E-2</v>
      </c>
      <c r="H39" s="109">
        <v>2.2145069439522762E-2</v>
      </c>
      <c r="I39" s="110">
        <v>2.0632666214316888E-2</v>
      </c>
    </row>
    <row r="40" spans="1:9" ht="16" thickBot="1" x14ac:dyDescent="0.25">
      <c r="A40" s="111" t="s">
        <v>44</v>
      </c>
      <c r="B40" s="112">
        <v>2.7402851406599156E-2</v>
      </c>
      <c r="C40" s="112">
        <v>2.7586424142857113E-2</v>
      </c>
      <c r="D40" s="112">
        <v>2.7244555269402608E-2</v>
      </c>
      <c r="E40" s="112">
        <v>2.5931637506393795E-2</v>
      </c>
      <c r="F40" s="112">
        <v>2.4395188257386034E-2</v>
      </c>
      <c r="G40" s="112">
        <v>2.3823937946466901E-2</v>
      </c>
      <c r="H40" s="112">
        <v>2.4025980655799552E-2</v>
      </c>
      <c r="I40" s="113">
        <v>2.2296299121296742E-2</v>
      </c>
    </row>
    <row r="41" spans="1:9" ht="16" thickBot="1" x14ac:dyDescent="0.25">
      <c r="A41" s="103"/>
      <c r="B41" s="92">
        <v>2003</v>
      </c>
      <c r="C41" s="92">
        <v>2004</v>
      </c>
      <c r="D41" s="92">
        <v>2005</v>
      </c>
      <c r="E41" s="92">
        <v>2006</v>
      </c>
      <c r="F41" s="92">
        <v>2007</v>
      </c>
      <c r="G41" s="92">
        <v>2008</v>
      </c>
      <c r="H41" s="92">
        <v>2009</v>
      </c>
      <c r="I41" s="99">
        <v>2010</v>
      </c>
    </row>
    <row r="42" spans="1:9" x14ac:dyDescent="0.2">
      <c r="A42" s="102" t="s">
        <v>364</v>
      </c>
      <c r="B42" s="92">
        <v>501070.4</v>
      </c>
      <c r="C42" s="92">
        <v>549597.1</v>
      </c>
      <c r="D42" s="92">
        <v>635730.4</v>
      </c>
      <c r="E42" s="92">
        <v>714026.9</v>
      </c>
      <c r="F42" s="92">
        <v>828856.1</v>
      </c>
      <c r="G42" s="92">
        <v>943918.50000000012</v>
      </c>
      <c r="H42" s="92">
        <v>847750.89999999991</v>
      </c>
      <c r="I42" s="99">
        <v>901552.3</v>
      </c>
    </row>
    <row r="43" spans="1:9" x14ac:dyDescent="0.2">
      <c r="A43" s="103" t="s">
        <v>365</v>
      </c>
      <c r="B43" s="1">
        <v>19593.900000000001</v>
      </c>
      <c r="C43" s="1">
        <v>24273.1</v>
      </c>
      <c r="D43" s="1">
        <v>23466.400000000001</v>
      </c>
      <c r="E43" s="1">
        <v>24558.799999999999</v>
      </c>
      <c r="F43" s="1">
        <v>26703.000000000004</v>
      </c>
      <c r="G43" s="1">
        <v>30230.9</v>
      </c>
      <c r="H43" s="1">
        <v>24819.899999999998</v>
      </c>
      <c r="I43" s="100">
        <v>24493.3</v>
      </c>
    </row>
    <row r="44" spans="1:9" x14ac:dyDescent="0.2">
      <c r="A44" s="103" t="s">
        <v>366</v>
      </c>
      <c r="B44" s="1">
        <v>2424.5000000000005</v>
      </c>
      <c r="C44" s="1">
        <v>2581.3999999999996</v>
      </c>
      <c r="D44" s="1">
        <v>2903.4999999999995</v>
      </c>
      <c r="E44" s="1">
        <v>3276.1</v>
      </c>
      <c r="F44" s="1">
        <v>4060.8999999999996</v>
      </c>
      <c r="G44" s="1">
        <v>4296.7000000000007</v>
      </c>
      <c r="H44" s="1">
        <v>3632.5000000000005</v>
      </c>
      <c r="I44" s="100">
        <v>5329.5</v>
      </c>
    </row>
    <row r="45" spans="1:9" ht="16" thickBot="1" x14ac:dyDescent="0.25">
      <c r="A45" s="104" t="s">
        <v>2</v>
      </c>
      <c r="B45" s="95">
        <v>22018.400000000001</v>
      </c>
      <c r="C45" s="95">
        <v>26854.5</v>
      </c>
      <c r="D45" s="95">
        <v>26369.9</v>
      </c>
      <c r="E45" s="95">
        <v>27834.899999999998</v>
      </c>
      <c r="F45" s="95">
        <v>30763.9</v>
      </c>
      <c r="G45" s="95">
        <v>34527.600000000006</v>
      </c>
      <c r="H45" s="95">
        <v>28452.399999999998</v>
      </c>
      <c r="I45" s="101">
        <v>29822.799999999999</v>
      </c>
    </row>
    <row r="46" spans="1:9" x14ac:dyDescent="0.2">
      <c r="A46" s="102" t="s">
        <v>369</v>
      </c>
      <c r="B46" s="92">
        <v>7375134.2000000002</v>
      </c>
      <c r="C46" s="92">
        <v>7680207.7999999998</v>
      </c>
      <c r="D46" s="92">
        <v>7925391.9000000004</v>
      </c>
      <c r="E46" s="92">
        <v>8320807.0999999996</v>
      </c>
      <c r="F46" s="92">
        <v>8768529.9000000004</v>
      </c>
      <c r="G46" s="92">
        <v>9002737.9999999981</v>
      </c>
      <c r="H46" s="92">
        <v>8688974.3000000007</v>
      </c>
      <c r="I46" s="99">
        <v>8952008.9000000004</v>
      </c>
    </row>
    <row r="47" spans="1:9" x14ac:dyDescent="0.2">
      <c r="A47" s="103" t="s">
        <v>368</v>
      </c>
      <c r="B47" s="1">
        <v>134611.80000000002</v>
      </c>
      <c r="C47" s="1">
        <v>138699</v>
      </c>
      <c r="D47" s="1">
        <v>124763.00000000001</v>
      </c>
      <c r="E47" s="1">
        <v>121146.69999999998</v>
      </c>
      <c r="F47" s="1">
        <v>129696.30000000002</v>
      </c>
      <c r="G47" s="1">
        <v>128741.79999999999</v>
      </c>
      <c r="H47" s="1">
        <v>113858.99999999999</v>
      </c>
      <c r="I47" s="100">
        <v>130871.49999999999</v>
      </c>
    </row>
    <row r="48" spans="1:9" x14ac:dyDescent="0.2">
      <c r="A48" s="103" t="s">
        <v>367</v>
      </c>
      <c r="B48" s="1">
        <v>12784.2</v>
      </c>
      <c r="C48" s="1">
        <v>13071.100000000002</v>
      </c>
      <c r="D48" s="1">
        <v>12107.400000000001</v>
      </c>
      <c r="E48" s="1">
        <v>14227.8</v>
      </c>
      <c r="F48" s="1">
        <v>16821.600000000002</v>
      </c>
      <c r="G48" s="1">
        <v>15777.1</v>
      </c>
      <c r="H48" s="1">
        <v>13253.800000000001</v>
      </c>
      <c r="I48" s="100">
        <v>14497</v>
      </c>
    </row>
    <row r="49" spans="1:40" ht="16" thickBot="1" x14ac:dyDescent="0.25">
      <c r="A49" s="104" t="s">
        <v>25</v>
      </c>
      <c r="B49" s="95">
        <v>147396.00000000003</v>
      </c>
      <c r="C49" s="95">
        <v>151770.1</v>
      </c>
      <c r="D49" s="95">
        <v>136870.40000000002</v>
      </c>
      <c r="E49" s="95">
        <v>135374.49999999997</v>
      </c>
      <c r="F49" s="95">
        <v>146517.90000000002</v>
      </c>
      <c r="G49" s="95">
        <v>144518.9</v>
      </c>
      <c r="H49" s="95">
        <v>127112.79999999999</v>
      </c>
      <c r="I49" s="101">
        <v>145368.5</v>
      </c>
    </row>
    <row r="50" spans="1:40" x14ac:dyDescent="0.2">
      <c r="A50" s="102" t="s">
        <v>362</v>
      </c>
      <c r="B50" s="92">
        <v>7875043.0999999996</v>
      </c>
      <c r="C50" s="92">
        <v>8228681.4000000004</v>
      </c>
      <c r="D50" s="92">
        <v>8559036.0999999996</v>
      </c>
      <c r="E50" s="92">
        <v>9030886.5</v>
      </c>
      <c r="F50" s="92">
        <v>9592332</v>
      </c>
      <c r="G50" s="92">
        <v>9942913.3000000007</v>
      </c>
      <c r="H50" s="92">
        <v>9534381.6999999993</v>
      </c>
      <c r="I50" s="99">
        <v>9851275</v>
      </c>
    </row>
    <row r="51" spans="1:40" x14ac:dyDescent="0.2">
      <c r="A51" s="103" t="s">
        <v>360</v>
      </c>
      <c r="B51" s="1">
        <v>154543.70000000001</v>
      </c>
      <c r="C51" s="1">
        <v>163295.5</v>
      </c>
      <c r="D51" s="1">
        <v>148540.5</v>
      </c>
      <c r="E51" s="1">
        <v>145934.29999999999</v>
      </c>
      <c r="F51" s="1">
        <v>156617.70000000001</v>
      </c>
      <c r="G51" s="1">
        <v>159208.1</v>
      </c>
      <c r="H51" s="1">
        <v>138932.6</v>
      </c>
      <c r="I51" s="100">
        <v>155417.4</v>
      </c>
    </row>
    <row r="52" spans="1:40" ht="16" thickBot="1" x14ac:dyDescent="0.25">
      <c r="A52" s="103" t="s">
        <v>361</v>
      </c>
      <c r="B52" s="1">
        <v>15214.3</v>
      </c>
      <c r="C52" s="1">
        <v>15659</v>
      </c>
      <c r="D52" s="1">
        <v>15015.7</v>
      </c>
      <c r="E52" s="1">
        <v>17506.5</v>
      </c>
      <c r="F52" s="1">
        <v>20883.3</v>
      </c>
      <c r="G52" s="1">
        <v>20078.2</v>
      </c>
      <c r="H52" s="1">
        <v>16893.099999999999</v>
      </c>
      <c r="I52" s="100">
        <v>19827.099999999999</v>
      </c>
    </row>
    <row r="53" spans="1:40" ht="16" thickBot="1" x14ac:dyDescent="0.25">
      <c r="A53" s="104" t="s">
        <v>363</v>
      </c>
      <c r="B53" s="95">
        <v>169758</v>
      </c>
      <c r="C53" s="95">
        <v>178954.5</v>
      </c>
      <c r="D53" s="95">
        <v>163556.20000000001</v>
      </c>
      <c r="E53" s="95">
        <v>163440.79999999999</v>
      </c>
      <c r="F53" s="95">
        <v>177501</v>
      </c>
      <c r="G53" s="95">
        <v>179286.30000000002</v>
      </c>
      <c r="H53" s="95">
        <v>155825.70000000001</v>
      </c>
      <c r="I53" s="101">
        <v>175244.5</v>
      </c>
      <c r="AF53" s="91"/>
      <c r="AG53" s="96">
        <v>1995</v>
      </c>
      <c r="AH53" s="97">
        <v>1996</v>
      </c>
      <c r="AI53" s="97">
        <v>1997</v>
      </c>
      <c r="AJ53" s="97">
        <v>1998</v>
      </c>
      <c r="AK53" s="97">
        <v>1999</v>
      </c>
      <c r="AL53" s="97">
        <v>2000</v>
      </c>
      <c r="AM53" s="97">
        <v>2001</v>
      </c>
      <c r="AN53" s="98">
        <v>2002</v>
      </c>
    </row>
    <row r="54" spans="1:40" ht="32" x14ac:dyDescent="0.2">
      <c r="A54" s="105" t="s">
        <v>0</v>
      </c>
      <c r="B54" s="106">
        <v>4.3942727409162469E-2</v>
      </c>
      <c r="C54" s="106">
        <v>4.886215738765725E-2</v>
      </c>
      <c r="D54" s="106">
        <v>4.1479690132798432E-2</v>
      </c>
      <c r="E54" s="106">
        <v>3.8982985094819254E-2</v>
      </c>
      <c r="F54" s="106">
        <v>3.7116092889947966E-2</v>
      </c>
      <c r="G54" s="106">
        <v>3.6579005496766938E-2</v>
      </c>
      <c r="H54" s="106">
        <v>3.3562217391924914E-2</v>
      </c>
      <c r="I54" s="107">
        <v>3.3079389847932281E-2</v>
      </c>
      <c r="AF54" s="114" t="s">
        <v>364</v>
      </c>
      <c r="AG54" s="1">
        <v>270496.5</v>
      </c>
      <c r="AH54" s="1">
        <v>296166.40000000002</v>
      </c>
      <c r="AI54" s="1">
        <v>327222.3</v>
      </c>
      <c r="AJ54" s="1">
        <v>359661.69999999995</v>
      </c>
      <c r="AK54" s="1">
        <v>363714.00000000006</v>
      </c>
      <c r="AL54" s="1">
        <v>416319</v>
      </c>
      <c r="AM54" s="1">
        <v>469849.4</v>
      </c>
      <c r="AN54" s="100">
        <v>501376.10000000003</v>
      </c>
    </row>
    <row r="55" spans="1:40" ht="48" x14ac:dyDescent="0.2">
      <c r="A55" s="108" t="s">
        <v>23</v>
      </c>
      <c r="B55" s="109">
        <v>1.9985534636101948E-2</v>
      </c>
      <c r="C55" s="109">
        <v>1.9761197086360087E-2</v>
      </c>
      <c r="D55" s="109">
        <v>1.7269858920162674E-2</v>
      </c>
      <c r="E55" s="109">
        <v>1.6269395309019961E-2</v>
      </c>
      <c r="F55" s="109">
        <v>1.6709517065112593E-2</v>
      </c>
      <c r="G55" s="109">
        <v>1.6052771945601441E-2</v>
      </c>
      <c r="H55" s="109">
        <v>1.4629206579653478E-2</v>
      </c>
      <c r="I55" s="110">
        <v>1.6238645607244646E-2</v>
      </c>
      <c r="AF55" s="115" t="s">
        <v>365</v>
      </c>
      <c r="AG55" s="1">
        <v>18132.800000000003</v>
      </c>
      <c r="AH55" s="1">
        <v>18730.3</v>
      </c>
      <c r="AI55" s="1">
        <v>20055.999999999996</v>
      </c>
      <c r="AJ55" s="1">
        <v>19400.599999999999</v>
      </c>
      <c r="AK55" s="1">
        <v>16729.000000000004</v>
      </c>
      <c r="AL55" s="1">
        <v>18163.599999999999</v>
      </c>
      <c r="AM55" s="1">
        <v>21694.199999999997</v>
      </c>
      <c r="AN55" s="100">
        <v>20305.2</v>
      </c>
    </row>
    <row r="56" spans="1:40" ht="17" thickBot="1" x14ac:dyDescent="0.25">
      <c r="A56" s="111" t="s">
        <v>44</v>
      </c>
      <c r="B56" s="112">
        <v>2.1556453449759531E-2</v>
      </c>
      <c r="C56" s="112">
        <v>2.1747652060025071E-2</v>
      </c>
      <c r="D56" s="112">
        <v>1.9109184502680159E-2</v>
      </c>
      <c r="E56" s="112">
        <v>1.8097979639097445E-2</v>
      </c>
      <c r="F56" s="112">
        <v>1.8504467943770087E-2</v>
      </c>
      <c r="G56" s="112">
        <v>1.8031566261369293E-2</v>
      </c>
      <c r="H56" s="112">
        <v>1.6343555870015149E-2</v>
      </c>
      <c r="I56" s="113">
        <v>1.7789017157677559E-2</v>
      </c>
      <c r="AF56" s="115" t="s">
        <v>366</v>
      </c>
      <c r="AG56" s="1">
        <v>2076.9</v>
      </c>
      <c r="AH56" s="1">
        <v>2116.9</v>
      </c>
      <c r="AI56" s="1">
        <v>2131.1999999999998</v>
      </c>
      <c r="AJ56" s="1">
        <v>2372.8000000000002</v>
      </c>
      <c r="AK56" s="1">
        <v>2321.9999999999995</v>
      </c>
      <c r="AL56" s="1">
        <v>2198.8999999999996</v>
      </c>
      <c r="AM56" s="1">
        <v>2310.2999999999997</v>
      </c>
      <c r="AN56" s="100">
        <v>2465.4</v>
      </c>
    </row>
    <row r="57" spans="1:40" ht="17" thickBot="1" x14ac:dyDescent="0.25">
      <c r="A57" s="103"/>
      <c r="B57" s="92">
        <v>2011</v>
      </c>
      <c r="C57" s="92">
        <v>2012</v>
      </c>
      <c r="D57" s="92">
        <v>2013</v>
      </c>
      <c r="E57" s="92">
        <v>2014</v>
      </c>
      <c r="F57" s="92">
        <v>2015</v>
      </c>
      <c r="G57" s="92">
        <v>2016</v>
      </c>
      <c r="H57" s="92">
        <v>2017</v>
      </c>
      <c r="I57" s="99">
        <v>2018</v>
      </c>
      <c r="AF57" s="116" t="s">
        <v>2</v>
      </c>
      <c r="AG57" s="95">
        <v>20209.700000000004</v>
      </c>
      <c r="AH57" s="95">
        <v>20847.2</v>
      </c>
      <c r="AI57" s="95">
        <v>22187.199999999997</v>
      </c>
      <c r="AJ57" s="95">
        <v>21773.399999999998</v>
      </c>
      <c r="AK57" s="95">
        <v>19051.000000000004</v>
      </c>
      <c r="AL57" s="95">
        <v>20362.5</v>
      </c>
      <c r="AM57" s="95">
        <v>24004.499999999996</v>
      </c>
      <c r="AN57" s="101">
        <v>22770.600000000002</v>
      </c>
    </row>
    <row r="58" spans="1:40" ht="32" x14ac:dyDescent="0.2">
      <c r="A58" s="102" t="s">
        <v>364</v>
      </c>
      <c r="B58" s="92">
        <v>945701.1</v>
      </c>
      <c r="C58" s="92">
        <v>956792.29999999993</v>
      </c>
      <c r="D58" s="92">
        <v>963052</v>
      </c>
      <c r="E58" s="92">
        <v>995424.20000000007</v>
      </c>
      <c r="F58" s="92">
        <v>1050437.1000000001</v>
      </c>
      <c r="G58" s="92">
        <v>1074625.7</v>
      </c>
      <c r="H58" s="92">
        <v>1170061.5</v>
      </c>
      <c r="I58" s="99">
        <v>1260367.5</v>
      </c>
      <c r="AF58" s="115" t="s">
        <v>369</v>
      </c>
      <c r="AG58" s="1">
        <v>5443273.2999999998</v>
      </c>
      <c r="AH58" s="1">
        <v>5679890.6000000006</v>
      </c>
      <c r="AI58" s="1">
        <v>5805579.5</v>
      </c>
      <c r="AJ58" s="1">
        <v>6024386.7000000011</v>
      </c>
      <c r="AK58" s="1">
        <v>6285801.3999999994</v>
      </c>
      <c r="AL58" s="1">
        <v>6638358.2999999998</v>
      </c>
      <c r="AM58" s="1">
        <v>6936424.3999999994</v>
      </c>
      <c r="AN58" s="100">
        <v>7171588.9000000004</v>
      </c>
    </row>
    <row r="59" spans="1:40" ht="48" x14ac:dyDescent="0.2">
      <c r="A59" s="103" t="s">
        <v>365</v>
      </c>
      <c r="B59" s="1">
        <v>30110.1</v>
      </c>
      <c r="C59" s="1">
        <v>28119.8</v>
      </c>
      <c r="D59" s="1">
        <v>30801.8</v>
      </c>
      <c r="E59" s="1">
        <v>30028.899999999998</v>
      </c>
      <c r="F59" s="1">
        <v>27964.2</v>
      </c>
      <c r="G59" s="1">
        <v>28897.800000000003</v>
      </c>
      <c r="H59" s="1">
        <v>33689.199999999997</v>
      </c>
      <c r="I59" s="100">
        <v>32837.299999999996</v>
      </c>
      <c r="AF59" s="115" t="s">
        <v>368</v>
      </c>
      <c r="AG59" s="1">
        <v>123346.6</v>
      </c>
      <c r="AH59" s="1">
        <v>131142.19999999998</v>
      </c>
      <c r="AI59" s="1">
        <v>131557.80000000002</v>
      </c>
      <c r="AJ59" s="1">
        <v>130055.09999999999</v>
      </c>
      <c r="AK59" s="1">
        <v>129281.60000000001</v>
      </c>
      <c r="AL59" s="1">
        <v>134531.5</v>
      </c>
      <c r="AM59" s="1">
        <v>140102.9</v>
      </c>
      <c r="AN59" s="100">
        <v>134357.90000000002</v>
      </c>
    </row>
    <row r="60" spans="1:40" ht="16" x14ac:dyDescent="0.2">
      <c r="A60" s="103" t="s">
        <v>366</v>
      </c>
      <c r="B60" s="1">
        <v>5813</v>
      </c>
      <c r="C60" s="1">
        <v>5580.6000000000013</v>
      </c>
      <c r="D60" s="1">
        <v>5822.1</v>
      </c>
      <c r="E60" s="1">
        <v>6301.4999999999991</v>
      </c>
      <c r="F60" s="1">
        <v>6250.8</v>
      </c>
      <c r="G60" s="1">
        <v>6156.8</v>
      </c>
      <c r="H60" s="1">
        <v>6319.7</v>
      </c>
      <c r="I60" s="100">
        <v>6567.2000000000007</v>
      </c>
      <c r="AF60" s="115" t="s">
        <v>367</v>
      </c>
      <c r="AG60" s="1">
        <v>12706.1</v>
      </c>
      <c r="AH60" s="1">
        <v>12558.599999999999</v>
      </c>
      <c r="AI60" s="1">
        <v>13010.6</v>
      </c>
      <c r="AJ60" s="1">
        <v>13395.9</v>
      </c>
      <c r="AK60" s="1">
        <v>13551.1</v>
      </c>
      <c r="AL60" s="1">
        <v>12855.599999999999</v>
      </c>
      <c r="AM60" s="1">
        <v>13504.7</v>
      </c>
      <c r="AN60" s="100">
        <v>13611.1</v>
      </c>
    </row>
    <row r="61" spans="1:40" ht="17" thickBot="1" x14ac:dyDescent="0.25">
      <c r="A61" s="104" t="s">
        <v>2</v>
      </c>
      <c r="B61" s="95">
        <v>35923.1</v>
      </c>
      <c r="C61" s="95">
        <v>33700.400000000001</v>
      </c>
      <c r="D61" s="95">
        <v>36623.9</v>
      </c>
      <c r="E61" s="95">
        <v>36330.399999999994</v>
      </c>
      <c r="F61" s="95">
        <v>34215</v>
      </c>
      <c r="G61" s="95">
        <v>35054.600000000006</v>
      </c>
      <c r="H61" s="95">
        <v>40008.899999999994</v>
      </c>
      <c r="I61" s="101">
        <v>39404.5</v>
      </c>
      <c r="AF61" s="115" t="s">
        <v>25</v>
      </c>
      <c r="AG61" s="1">
        <v>136052.70000000001</v>
      </c>
      <c r="AH61" s="1">
        <v>143700.79999999999</v>
      </c>
      <c r="AI61" s="1">
        <v>144568.40000000002</v>
      </c>
      <c r="AJ61" s="1">
        <v>143451</v>
      </c>
      <c r="AK61" s="1">
        <v>142832.70000000001</v>
      </c>
      <c r="AL61" s="1">
        <v>147387.1</v>
      </c>
      <c r="AM61" s="1">
        <v>153607.6</v>
      </c>
      <c r="AN61" s="100">
        <v>147969.00000000003</v>
      </c>
    </row>
    <row r="62" spans="1:40" ht="32" x14ac:dyDescent="0.2">
      <c r="A62" s="103" t="s">
        <v>369</v>
      </c>
      <c r="B62" s="1">
        <v>9204974.799999997</v>
      </c>
      <c r="C62" s="1">
        <v>9254703.5999999996</v>
      </c>
      <c r="D62" s="1">
        <v>9356519.9000000004</v>
      </c>
      <c r="E62" s="1">
        <v>9560353.0999999996</v>
      </c>
      <c r="F62" s="1">
        <v>9888733.0999999978</v>
      </c>
      <c r="G62" s="1">
        <v>10153065.399999999</v>
      </c>
      <c r="H62" s="1">
        <v>10519896.900000002</v>
      </c>
      <c r="I62" s="100">
        <v>10835722.800000001</v>
      </c>
      <c r="AF62" s="114" t="s">
        <v>362</v>
      </c>
      <c r="AG62" s="92">
        <v>5711588.0999999996</v>
      </c>
      <c r="AH62" s="92">
        <v>5974467.7000000002</v>
      </c>
      <c r="AI62" s="92">
        <v>6130909.4000000004</v>
      </c>
      <c r="AJ62" s="92">
        <v>6380993.0999999996</v>
      </c>
      <c r="AK62" s="92">
        <v>6647146.9000000004</v>
      </c>
      <c r="AL62" s="92">
        <v>7052104.5</v>
      </c>
      <c r="AM62" s="92">
        <v>7404555.2000000002</v>
      </c>
      <c r="AN62" s="99">
        <v>7672237.4000000004</v>
      </c>
    </row>
    <row r="63" spans="1:40" ht="48" x14ac:dyDescent="0.2">
      <c r="A63" s="103" t="s">
        <v>368</v>
      </c>
      <c r="B63" s="1">
        <v>135946.5</v>
      </c>
      <c r="C63" s="1">
        <v>137580.70000000001</v>
      </c>
      <c r="D63" s="1">
        <v>141417.09999999998</v>
      </c>
      <c r="E63" s="1">
        <v>140776.70000000001</v>
      </c>
      <c r="F63" s="1">
        <v>140837.00000000003</v>
      </c>
      <c r="G63" s="1">
        <v>139408.79999999999</v>
      </c>
      <c r="H63" s="1">
        <v>156614.70000000004</v>
      </c>
      <c r="I63" s="100">
        <v>153146.1</v>
      </c>
      <c r="AF63" s="115" t="s">
        <v>360</v>
      </c>
      <c r="AG63" s="1">
        <v>141730.4</v>
      </c>
      <c r="AH63" s="1">
        <v>150136.70000000001</v>
      </c>
      <c r="AI63" s="1">
        <v>151889.9</v>
      </c>
      <c r="AJ63" s="1">
        <v>149701</v>
      </c>
      <c r="AK63" s="1">
        <v>146282.79999999999</v>
      </c>
      <c r="AL63" s="1">
        <v>152952.6</v>
      </c>
      <c r="AM63" s="1">
        <v>162083.29999999999</v>
      </c>
      <c r="AN63" s="100">
        <v>154979.9</v>
      </c>
    </row>
    <row r="64" spans="1:40" ht="16" x14ac:dyDescent="0.2">
      <c r="A64" s="103" t="s">
        <v>367</v>
      </c>
      <c r="B64" s="1">
        <v>16878.199999999997</v>
      </c>
      <c r="C64" s="1">
        <v>16790.400000000001</v>
      </c>
      <c r="D64" s="1">
        <v>17444</v>
      </c>
      <c r="E64" s="1">
        <v>18486.3</v>
      </c>
      <c r="F64" s="1">
        <v>19281</v>
      </c>
      <c r="G64" s="1">
        <v>19193.899999999998</v>
      </c>
      <c r="H64" s="1">
        <v>19307.099999999999</v>
      </c>
      <c r="I64" s="100">
        <v>20169.400000000001</v>
      </c>
      <c r="AF64" s="115" t="s">
        <v>361</v>
      </c>
      <c r="AG64" s="1">
        <v>14783.4</v>
      </c>
      <c r="AH64" s="1">
        <v>14677.5</v>
      </c>
      <c r="AI64" s="1">
        <v>15144</v>
      </c>
      <c r="AJ64" s="1">
        <v>15768.6</v>
      </c>
      <c r="AK64" s="1">
        <v>15875.6</v>
      </c>
      <c r="AL64" s="1">
        <v>15056.3</v>
      </c>
      <c r="AM64" s="1">
        <v>15818.4</v>
      </c>
      <c r="AN64" s="100">
        <v>16082.6</v>
      </c>
    </row>
    <row r="65" spans="1:40" ht="17" thickBot="1" x14ac:dyDescent="0.25">
      <c r="A65" s="103" t="s">
        <v>25</v>
      </c>
      <c r="B65" s="1">
        <v>152824.70000000001</v>
      </c>
      <c r="C65" s="1">
        <v>154371.1</v>
      </c>
      <c r="D65" s="1">
        <v>158861.09999999998</v>
      </c>
      <c r="E65" s="1">
        <v>159263</v>
      </c>
      <c r="F65" s="1">
        <v>160118.00000000003</v>
      </c>
      <c r="G65" s="1">
        <v>158602.69999999998</v>
      </c>
      <c r="H65" s="1">
        <v>175921.80000000005</v>
      </c>
      <c r="I65" s="100">
        <v>173315.5</v>
      </c>
      <c r="AF65" s="116" t="s">
        <v>363</v>
      </c>
      <c r="AG65" s="95">
        <v>156513.79999999999</v>
      </c>
      <c r="AH65" s="95">
        <v>164814.20000000001</v>
      </c>
      <c r="AI65" s="95">
        <v>167033.9</v>
      </c>
      <c r="AJ65" s="95">
        <v>165469.6</v>
      </c>
      <c r="AK65" s="95">
        <v>162158.39999999999</v>
      </c>
      <c r="AL65" s="95">
        <v>168008.9</v>
      </c>
      <c r="AM65" s="95">
        <v>177901.69999999998</v>
      </c>
      <c r="AN65" s="101">
        <v>171062.5</v>
      </c>
    </row>
    <row r="66" spans="1:40" ht="16" x14ac:dyDescent="0.2">
      <c r="A66" s="102" t="s">
        <v>362</v>
      </c>
      <c r="B66" s="92">
        <v>10152349.4</v>
      </c>
      <c r="C66" s="92">
        <v>10213208.6</v>
      </c>
      <c r="D66" s="92">
        <v>10318983.1</v>
      </c>
      <c r="E66" s="92">
        <v>10554793.4</v>
      </c>
      <c r="F66" s="92">
        <v>10939262</v>
      </c>
      <c r="G66" s="92">
        <v>11227133.1</v>
      </c>
      <c r="H66" s="92">
        <v>11692289.800000001</v>
      </c>
      <c r="I66" s="99">
        <v>12095442.699999999</v>
      </c>
      <c r="AF66" s="117" t="s">
        <v>0</v>
      </c>
      <c r="AG66" s="106">
        <v>7.4713351189386934E-2</v>
      </c>
      <c r="AH66" s="106">
        <v>7.0390159045725639E-2</v>
      </c>
      <c r="AI66" s="106">
        <v>6.7804669791759295E-2</v>
      </c>
      <c r="AJ66" s="106">
        <v>6.053855609312863E-2</v>
      </c>
      <c r="AK66" s="106">
        <v>5.2379067069180732E-2</v>
      </c>
      <c r="AL66" s="106">
        <v>4.8910811180849299E-2</v>
      </c>
      <c r="AM66" s="106">
        <v>5.1089774723560348E-2</v>
      </c>
      <c r="AN66" s="107">
        <v>4.5416205519170139E-2</v>
      </c>
    </row>
    <row r="67" spans="1:40" ht="16" x14ac:dyDescent="0.2">
      <c r="A67" s="103" t="s">
        <v>360</v>
      </c>
      <c r="B67" s="1">
        <v>166084.9</v>
      </c>
      <c r="C67" s="1">
        <v>165728.70000000001</v>
      </c>
      <c r="D67" s="1">
        <v>172209</v>
      </c>
      <c r="E67" s="1">
        <v>170789.6</v>
      </c>
      <c r="F67" s="1">
        <v>168802.5</v>
      </c>
      <c r="G67" s="1">
        <v>168297</v>
      </c>
      <c r="H67" s="1">
        <v>190342.1</v>
      </c>
      <c r="I67" s="100">
        <v>185973.4</v>
      </c>
      <c r="AF67" s="118" t="s">
        <v>23</v>
      </c>
      <c r="AG67" s="109">
        <v>2.4994647981390172E-2</v>
      </c>
      <c r="AH67" s="109">
        <v>2.5299923910506301E-2</v>
      </c>
      <c r="AI67" s="109">
        <v>2.4901631266956215E-2</v>
      </c>
      <c r="AJ67" s="109">
        <v>2.3811718460901583E-2</v>
      </c>
      <c r="AK67" s="109">
        <v>2.2723069169827737E-2</v>
      </c>
      <c r="AL67" s="109">
        <v>2.2202341804900771E-2</v>
      </c>
      <c r="AM67" s="109">
        <v>2.2145069439522762E-2</v>
      </c>
      <c r="AN67" s="110">
        <v>2.0632666214316888E-2</v>
      </c>
    </row>
    <row r="68" spans="1:40" ht="17" thickBot="1" x14ac:dyDescent="0.25">
      <c r="A68" s="103" t="s">
        <v>361</v>
      </c>
      <c r="B68" s="1">
        <v>22695.200000000001</v>
      </c>
      <c r="C68" s="1">
        <v>22374.799999999999</v>
      </c>
      <c r="D68" s="1">
        <v>23264.7</v>
      </c>
      <c r="E68" s="1">
        <v>24785.5</v>
      </c>
      <c r="F68" s="1">
        <v>25531.9</v>
      </c>
      <c r="G68" s="1">
        <v>25349.200000000001</v>
      </c>
      <c r="H68" s="1">
        <v>25632</v>
      </c>
      <c r="I68" s="100">
        <v>26735.200000000001</v>
      </c>
      <c r="AF68" s="119" t="s">
        <v>44</v>
      </c>
      <c r="AG68" s="112">
        <v>2.7402851406599156E-2</v>
      </c>
      <c r="AH68" s="112">
        <v>2.7586424142857113E-2</v>
      </c>
      <c r="AI68" s="112">
        <v>2.7244555269402608E-2</v>
      </c>
      <c r="AJ68" s="112">
        <v>2.5931637506393795E-2</v>
      </c>
      <c r="AK68" s="112">
        <v>2.4395188257386034E-2</v>
      </c>
      <c r="AL68" s="112">
        <v>2.3823937946466901E-2</v>
      </c>
      <c r="AM68" s="112">
        <v>2.4025980655799552E-2</v>
      </c>
      <c r="AN68" s="113">
        <v>2.2296299121296742E-2</v>
      </c>
    </row>
    <row r="69" spans="1:40" ht="16" thickBot="1" x14ac:dyDescent="0.25">
      <c r="A69" s="104" t="s">
        <v>363</v>
      </c>
      <c r="B69" s="95">
        <v>188780.1</v>
      </c>
      <c r="C69" s="95">
        <v>188103.5</v>
      </c>
      <c r="D69" s="95">
        <v>195473.7</v>
      </c>
      <c r="E69" s="95">
        <v>195575.1</v>
      </c>
      <c r="F69" s="95">
        <v>194334.4</v>
      </c>
      <c r="G69" s="95">
        <v>193646.2</v>
      </c>
      <c r="H69" s="95">
        <v>215974.1</v>
      </c>
      <c r="I69" s="101">
        <v>212708.6</v>
      </c>
      <c r="AF69" s="115"/>
      <c r="AG69" s="92">
        <v>2003</v>
      </c>
      <c r="AH69" s="92">
        <v>2004</v>
      </c>
      <c r="AI69" s="92">
        <v>2005</v>
      </c>
      <c r="AJ69" s="92">
        <v>2006</v>
      </c>
      <c r="AK69" s="92">
        <v>2007</v>
      </c>
      <c r="AL69" s="92">
        <v>2008</v>
      </c>
      <c r="AM69" s="92">
        <v>2009</v>
      </c>
      <c r="AN69" s="99">
        <v>2010</v>
      </c>
    </row>
    <row r="70" spans="1:40" ht="32" x14ac:dyDescent="0.2">
      <c r="A70" s="105" t="s">
        <v>0</v>
      </c>
      <c r="B70" s="106">
        <v>3.7985680676484355E-2</v>
      </c>
      <c r="C70" s="106">
        <v>3.5222273423396074E-2</v>
      </c>
      <c r="D70" s="106">
        <v>3.8028995319048194E-2</v>
      </c>
      <c r="E70" s="106">
        <v>3.649740482499822E-2</v>
      </c>
      <c r="F70" s="106">
        <v>3.2572154962919722E-2</v>
      </c>
      <c r="G70" s="106">
        <v>3.2620288161729252E-2</v>
      </c>
      <c r="H70" s="106">
        <v>3.4193843656935979E-2</v>
      </c>
      <c r="I70" s="107">
        <v>3.1264293946011781E-2</v>
      </c>
      <c r="AF70" s="114" t="s">
        <v>364</v>
      </c>
      <c r="AG70" s="92">
        <v>501070.4</v>
      </c>
      <c r="AH70" s="92">
        <v>549597.1</v>
      </c>
      <c r="AI70" s="92">
        <v>635730.4</v>
      </c>
      <c r="AJ70" s="92">
        <v>714026.9</v>
      </c>
      <c r="AK70" s="92">
        <v>828856.1</v>
      </c>
      <c r="AL70" s="92">
        <v>943918.50000000012</v>
      </c>
      <c r="AM70" s="92">
        <v>847750.89999999991</v>
      </c>
      <c r="AN70" s="99">
        <v>901552.3</v>
      </c>
    </row>
    <row r="71" spans="1:40" ht="48" x14ac:dyDescent="0.2">
      <c r="A71" s="108" t="s">
        <v>23</v>
      </c>
      <c r="B71" s="109">
        <v>1.6602402865893783E-2</v>
      </c>
      <c r="C71" s="109">
        <v>1.6680285687377391E-2</v>
      </c>
      <c r="D71" s="109">
        <v>1.6978652500915428E-2</v>
      </c>
      <c r="E71" s="109">
        <v>1.6658694332116249E-2</v>
      </c>
      <c r="F71" s="109">
        <v>1.6191962952261302E-2</v>
      </c>
      <c r="G71" s="109">
        <v>1.5621164027959478E-2</v>
      </c>
      <c r="H71" s="109">
        <v>1.6722768452226942E-2</v>
      </c>
      <c r="I71" s="110">
        <v>1.5994825928917267E-2</v>
      </c>
      <c r="AF71" s="115" t="s">
        <v>365</v>
      </c>
      <c r="AG71" s="1">
        <v>19593.900000000001</v>
      </c>
      <c r="AH71" s="1">
        <v>24273.1</v>
      </c>
      <c r="AI71" s="1">
        <v>23466.400000000001</v>
      </c>
      <c r="AJ71" s="1">
        <v>24558.799999999999</v>
      </c>
      <c r="AK71" s="1">
        <v>26703.000000000004</v>
      </c>
      <c r="AL71" s="1">
        <v>30230.9</v>
      </c>
      <c r="AM71" s="1">
        <v>24819.899999999998</v>
      </c>
      <c r="AN71" s="100">
        <v>24493.3</v>
      </c>
    </row>
    <row r="72" spans="1:40" ht="17" thickBot="1" x14ac:dyDescent="0.25">
      <c r="A72" s="111" t="s">
        <v>44</v>
      </c>
      <c r="B72" s="112">
        <v>1.8594720548132434E-2</v>
      </c>
      <c r="C72" s="112">
        <v>1.8417669448169305E-2</v>
      </c>
      <c r="D72" s="112">
        <v>1.8943116594502419E-2</v>
      </c>
      <c r="E72" s="112">
        <v>1.8529505276721002E-2</v>
      </c>
      <c r="F72" s="112">
        <v>1.7764854704092468E-2</v>
      </c>
      <c r="G72" s="112">
        <v>1.7248054180456808E-2</v>
      </c>
      <c r="H72" s="112">
        <v>1.8471497345199227E-2</v>
      </c>
      <c r="I72" s="113">
        <v>1.7585846609814458E-2</v>
      </c>
      <c r="AF72" s="115" t="s">
        <v>366</v>
      </c>
      <c r="AG72" s="1">
        <v>2424.5000000000005</v>
      </c>
      <c r="AH72" s="1">
        <v>2581.3999999999996</v>
      </c>
      <c r="AI72" s="1">
        <v>2903.4999999999995</v>
      </c>
      <c r="AJ72" s="1">
        <v>3276.1</v>
      </c>
      <c r="AK72" s="1">
        <v>4060.8999999999996</v>
      </c>
      <c r="AL72" s="1">
        <v>4296.7000000000007</v>
      </c>
      <c r="AM72" s="1">
        <v>3632.5000000000005</v>
      </c>
      <c r="AN72" s="100">
        <v>5329.5</v>
      </c>
    </row>
    <row r="73" spans="1:40" ht="17" thickBot="1" x14ac:dyDescent="0.25">
      <c r="A73" s="103"/>
      <c r="B73" s="92">
        <v>2019</v>
      </c>
      <c r="C73" s="99">
        <v>2020</v>
      </c>
      <c r="I73" s="100"/>
      <c r="AF73" s="116" t="s">
        <v>2</v>
      </c>
      <c r="AG73" s="95">
        <v>22018.400000000001</v>
      </c>
      <c r="AH73" s="95">
        <v>26854.5</v>
      </c>
      <c r="AI73" s="95">
        <v>26369.9</v>
      </c>
      <c r="AJ73" s="95">
        <v>27834.899999999998</v>
      </c>
      <c r="AK73" s="95">
        <v>30763.9</v>
      </c>
      <c r="AL73" s="95">
        <v>34527.600000000006</v>
      </c>
      <c r="AM73" s="95">
        <v>28452.399999999998</v>
      </c>
      <c r="AN73" s="101">
        <v>29822.799999999999</v>
      </c>
    </row>
    <row r="74" spans="1:40" ht="32" x14ac:dyDescent="0.2">
      <c r="A74" s="102" t="s">
        <v>364</v>
      </c>
      <c r="B74" s="92">
        <v>1352263.0000000002</v>
      </c>
      <c r="C74" s="99">
        <v>1324086.2000000002</v>
      </c>
      <c r="I74" s="100"/>
      <c r="AF74" s="114" t="s">
        <v>369</v>
      </c>
      <c r="AG74" s="92">
        <v>7375134.2000000002</v>
      </c>
      <c r="AH74" s="92">
        <v>7680207.7999999998</v>
      </c>
      <c r="AI74" s="92">
        <v>7925391.9000000004</v>
      </c>
      <c r="AJ74" s="92">
        <v>8320807.0999999996</v>
      </c>
      <c r="AK74" s="92">
        <v>8768529.9000000004</v>
      </c>
      <c r="AL74" s="92">
        <v>9002737.9999999981</v>
      </c>
      <c r="AM74" s="92">
        <v>8688974.3000000007</v>
      </c>
      <c r="AN74" s="99">
        <v>8952008.9000000004</v>
      </c>
    </row>
    <row r="75" spans="1:40" ht="48" x14ac:dyDescent="0.2">
      <c r="A75" s="103" t="s">
        <v>365</v>
      </c>
      <c r="B75" s="1">
        <v>34219.800000000003</v>
      </c>
      <c r="C75" s="100">
        <v>34234.899999999994</v>
      </c>
      <c r="I75" s="100"/>
      <c r="AF75" s="115" t="s">
        <v>368</v>
      </c>
      <c r="AG75" s="1">
        <v>134611.80000000002</v>
      </c>
      <c r="AH75" s="1">
        <v>138699</v>
      </c>
      <c r="AI75" s="1">
        <v>124763.00000000001</v>
      </c>
      <c r="AJ75" s="1">
        <v>121146.69999999998</v>
      </c>
      <c r="AK75" s="1">
        <v>129696.30000000002</v>
      </c>
      <c r="AL75" s="1">
        <v>128741.79999999999</v>
      </c>
      <c r="AM75" s="1">
        <v>113858.99999999999</v>
      </c>
      <c r="AN75" s="100">
        <v>130871.49999999999</v>
      </c>
    </row>
    <row r="76" spans="1:40" ht="16" x14ac:dyDescent="0.2">
      <c r="A76" s="103" t="s">
        <v>366</v>
      </c>
      <c r="B76" s="1">
        <v>6689.9000000000005</v>
      </c>
      <c r="C76" s="100">
        <v>6903.7</v>
      </c>
      <c r="I76" s="100"/>
      <c r="AF76" s="115" t="s">
        <v>367</v>
      </c>
      <c r="AG76" s="1">
        <v>12784.2</v>
      </c>
      <c r="AH76" s="1">
        <v>13071.100000000002</v>
      </c>
      <c r="AI76" s="1">
        <v>12107.400000000001</v>
      </c>
      <c r="AJ76" s="1">
        <v>14227.8</v>
      </c>
      <c r="AK76" s="1">
        <v>16821.600000000002</v>
      </c>
      <c r="AL76" s="1">
        <v>15777.1</v>
      </c>
      <c r="AM76" s="1">
        <v>13253.800000000001</v>
      </c>
      <c r="AN76" s="100">
        <v>14497</v>
      </c>
    </row>
    <row r="77" spans="1:40" ht="17" thickBot="1" x14ac:dyDescent="0.25">
      <c r="A77" s="104" t="s">
        <v>2</v>
      </c>
      <c r="B77" s="95">
        <v>40909.700000000004</v>
      </c>
      <c r="C77" s="101">
        <v>41138.599999999991</v>
      </c>
      <c r="I77" s="100"/>
      <c r="AF77" s="116" t="s">
        <v>25</v>
      </c>
      <c r="AG77" s="95">
        <v>147396.00000000003</v>
      </c>
      <c r="AH77" s="95">
        <v>151770.1</v>
      </c>
      <c r="AI77" s="95">
        <v>136870.40000000002</v>
      </c>
      <c r="AJ77" s="95">
        <v>135374.49999999997</v>
      </c>
      <c r="AK77" s="95">
        <v>146517.90000000002</v>
      </c>
      <c r="AL77" s="95">
        <v>144518.9</v>
      </c>
      <c r="AM77" s="95">
        <v>127112.79999999999</v>
      </c>
      <c r="AN77" s="101">
        <v>145368.5</v>
      </c>
    </row>
    <row r="78" spans="1:40" ht="32" x14ac:dyDescent="0.2">
      <c r="A78" s="103" t="s">
        <v>369</v>
      </c>
      <c r="B78" s="1">
        <v>11183521.4</v>
      </c>
      <c r="C78" s="100">
        <v>10781977.700000001</v>
      </c>
      <c r="I78" s="100"/>
      <c r="AF78" s="114" t="s">
        <v>362</v>
      </c>
      <c r="AG78" s="92">
        <v>7875043.0999999996</v>
      </c>
      <c r="AH78" s="92">
        <v>8228681.4000000004</v>
      </c>
      <c r="AI78" s="92">
        <v>8559036.0999999996</v>
      </c>
      <c r="AJ78" s="92">
        <v>9030886.5</v>
      </c>
      <c r="AK78" s="92">
        <v>9592332</v>
      </c>
      <c r="AL78" s="92">
        <v>9942913.3000000007</v>
      </c>
      <c r="AM78" s="92">
        <v>9534381.6999999993</v>
      </c>
      <c r="AN78" s="99">
        <v>9851275</v>
      </c>
    </row>
    <row r="79" spans="1:40" ht="48" x14ac:dyDescent="0.2">
      <c r="A79" s="103" t="s">
        <v>368</v>
      </c>
      <c r="B79" s="1">
        <v>158157.90000000002</v>
      </c>
      <c r="C79" s="100">
        <v>156817.60000000001</v>
      </c>
      <c r="I79" s="100"/>
      <c r="AF79" s="115" t="s">
        <v>360</v>
      </c>
      <c r="AG79" s="1">
        <v>154543.70000000001</v>
      </c>
      <c r="AH79" s="1">
        <v>163295.5</v>
      </c>
      <c r="AI79" s="1">
        <v>148540.5</v>
      </c>
      <c r="AJ79" s="1">
        <v>145934.29999999999</v>
      </c>
      <c r="AK79" s="1">
        <v>156617.70000000001</v>
      </c>
      <c r="AL79" s="1">
        <v>159208.1</v>
      </c>
      <c r="AM79" s="1">
        <v>138932.6</v>
      </c>
      <c r="AN79" s="100">
        <v>155417.4</v>
      </c>
    </row>
    <row r="80" spans="1:40" ht="16" x14ac:dyDescent="0.2">
      <c r="A80" s="103" t="s">
        <v>367</v>
      </c>
      <c r="B80" s="1">
        <v>18087.3</v>
      </c>
      <c r="C80" s="100">
        <v>16236.8</v>
      </c>
      <c r="I80" s="100"/>
      <c r="AF80" s="115" t="s">
        <v>361</v>
      </c>
      <c r="AG80" s="1">
        <v>15214.3</v>
      </c>
      <c r="AH80" s="1">
        <v>15659</v>
      </c>
      <c r="AI80" s="1">
        <v>15015.7</v>
      </c>
      <c r="AJ80" s="1">
        <v>17506.5</v>
      </c>
      <c r="AK80" s="1">
        <v>20883.3</v>
      </c>
      <c r="AL80" s="1">
        <v>20078.2</v>
      </c>
      <c r="AM80" s="1">
        <v>16893.099999999999</v>
      </c>
      <c r="AN80" s="100">
        <v>19827.099999999999</v>
      </c>
    </row>
    <row r="81" spans="1:40" ht="17" thickBot="1" x14ac:dyDescent="0.25">
      <c r="A81" s="103" t="s">
        <v>25</v>
      </c>
      <c r="B81" s="1">
        <v>176245.2</v>
      </c>
      <c r="C81" s="100">
        <v>173054.4</v>
      </c>
      <c r="I81" s="100"/>
      <c r="AF81" s="116" t="s">
        <v>363</v>
      </c>
      <c r="AG81" s="95">
        <v>169758</v>
      </c>
      <c r="AH81" s="95">
        <v>178954.5</v>
      </c>
      <c r="AI81" s="95">
        <v>163556.20000000001</v>
      </c>
      <c r="AJ81" s="95">
        <v>163440.79999999999</v>
      </c>
      <c r="AK81" s="95">
        <v>177501</v>
      </c>
      <c r="AL81" s="95">
        <v>179286.30000000002</v>
      </c>
      <c r="AM81" s="95">
        <v>155825.70000000001</v>
      </c>
      <c r="AN81" s="101">
        <v>175244.5</v>
      </c>
    </row>
    <row r="82" spans="1:40" ht="16" x14ac:dyDescent="0.2">
      <c r="A82" s="102" t="s">
        <v>362</v>
      </c>
      <c r="B82" s="92">
        <v>12534891.1</v>
      </c>
      <c r="C82" s="99">
        <v>12105315.199999999</v>
      </c>
      <c r="I82" s="100"/>
      <c r="AF82" s="117" t="s">
        <v>0</v>
      </c>
      <c r="AG82" s="106">
        <v>4.3942727409162469E-2</v>
      </c>
      <c r="AH82" s="106">
        <v>4.886215738765725E-2</v>
      </c>
      <c r="AI82" s="106">
        <v>4.1479690132798432E-2</v>
      </c>
      <c r="AJ82" s="106">
        <v>3.8982985094819254E-2</v>
      </c>
      <c r="AK82" s="106">
        <v>3.7116092889947966E-2</v>
      </c>
      <c r="AL82" s="106">
        <v>3.6579005496766938E-2</v>
      </c>
      <c r="AM82" s="106">
        <v>3.3562217391924914E-2</v>
      </c>
      <c r="AN82" s="107">
        <v>3.3079389847932281E-2</v>
      </c>
    </row>
    <row r="83" spans="1:40" ht="16" x14ac:dyDescent="0.2">
      <c r="A83" s="103" t="s">
        <v>360</v>
      </c>
      <c r="B83" s="1">
        <v>192364.1</v>
      </c>
      <c r="C83" s="100">
        <v>191047.5</v>
      </c>
      <c r="I83" s="100"/>
      <c r="AF83" s="118" t="s">
        <v>23</v>
      </c>
      <c r="AG83" s="109">
        <v>1.9985534636101948E-2</v>
      </c>
      <c r="AH83" s="109">
        <v>1.9761197086360087E-2</v>
      </c>
      <c r="AI83" s="109">
        <v>1.7269858920162674E-2</v>
      </c>
      <c r="AJ83" s="109">
        <v>1.6269395309019961E-2</v>
      </c>
      <c r="AK83" s="109">
        <v>1.6709517065112593E-2</v>
      </c>
      <c r="AL83" s="109">
        <v>1.6052771945601441E-2</v>
      </c>
      <c r="AM83" s="109">
        <v>1.4629206579653478E-2</v>
      </c>
      <c r="AN83" s="110">
        <v>1.6238645607244646E-2</v>
      </c>
    </row>
    <row r="84" spans="1:40" ht="17" thickBot="1" x14ac:dyDescent="0.25">
      <c r="A84" s="103" t="s">
        <v>361</v>
      </c>
      <c r="B84" s="1">
        <v>24775.4</v>
      </c>
      <c r="C84" s="100">
        <v>23139.200000000001</v>
      </c>
      <c r="I84" s="100"/>
      <c r="AF84" s="119" t="s">
        <v>44</v>
      </c>
      <c r="AG84" s="112">
        <v>2.1556453449759531E-2</v>
      </c>
      <c r="AH84" s="112">
        <v>2.1747652060025071E-2</v>
      </c>
      <c r="AI84" s="112">
        <v>1.9109184502680159E-2</v>
      </c>
      <c r="AJ84" s="112">
        <v>1.8097979639097445E-2</v>
      </c>
      <c r="AK84" s="112">
        <v>1.8504467943770087E-2</v>
      </c>
      <c r="AL84" s="112">
        <v>1.8031566261369293E-2</v>
      </c>
      <c r="AM84" s="112">
        <v>1.6343555870015149E-2</v>
      </c>
      <c r="AN84" s="113">
        <v>1.7789017157677559E-2</v>
      </c>
    </row>
    <row r="85" spans="1:40" ht="16" thickBot="1" x14ac:dyDescent="0.25">
      <c r="A85" s="104" t="s">
        <v>363</v>
      </c>
      <c r="B85" s="95">
        <v>217139.5</v>
      </c>
      <c r="C85" s="101">
        <v>214186.7</v>
      </c>
      <c r="I85" s="100"/>
      <c r="AF85" s="115"/>
      <c r="AG85" s="92">
        <v>2011</v>
      </c>
      <c r="AH85" s="92">
        <v>2012</v>
      </c>
      <c r="AI85" s="92">
        <v>2013</v>
      </c>
      <c r="AJ85" s="92">
        <v>2014</v>
      </c>
      <c r="AK85" s="92">
        <v>2015</v>
      </c>
      <c r="AL85" s="92">
        <v>2016</v>
      </c>
      <c r="AM85" s="92">
        <v>2017</v>
      </c>
      <c r="AN85" s="99">
        <v>2018</v>
      </c>
    </row>
    <row r="86" spans="1:40" ht="32" x14ac:dyDescent="0.2">
      <c r="A86" s="105" t="s">
        <v>0</v>
      </c>
      <c r="B86" s="106">
        <v>3.0252768877060156E-2</v>
      </c>
      <c r="C86" s="107">
        <v>3.1069427352992566E-2</v>
      </c>
      <c r="I86" s="100"/>
      <c r="AF86" s="114" t="s">
        <v>364</v>
      </c>
      <c r="AG86" s="92">
        <v>945701.1</v>
      </c>
      <c r="AH86" s="92">
        <v>956792.29999999993</v>
      </c>
      <c r="AI86" s="92">
        <v>963052</v>
      </c>
      <c r="AJ86" s="92">
        <v>995424.20000000007</v>
      </c>
      <c r="AK86" s="92">
        <v>1050437.1000000001</v>
      </c>
      <c r="AL86" s="92">
        <v>1074625.7</v>
      </c>
      <c r="AM86" s="92">
        <v>1170061.5</v>
      </c>
      <c r="AN86" s="99">
        <v>1260367.5</v>
      </c>
    </row>
    <row r="87" spans="1:40" ht="48" x14ac:dyDescent="0.2">
      <c r="A87" s="108" t="s">
        <v>23</v>
      </c>
      <c r="B87" s="109">
        <v>1.5759365381998555E-2</v>
      </c>
      <c r="C87" s="110">
        <v>1.6050339261970463E-2</v>
      </c>
      <c r="I87" s="100"/>
      <c r="AF87" s="115" t="s">
        <v>365</v>
      </c>
      <c r="AG87" s="1">
        <v>30110.1</v>
      </c>
      <c r="AH87" s="1">
        <v>28119.8</v>
      </c>
      <c r="AI87" s="1">
        <v>30801.8</v>
      </c>
      <c r="AJ87" s="1">
        <v>30028.899999999998</v>
      </c>
      <c r="AK87" s="1">
        <v>27964.2</v>
      </c>
      <c r="AL87" s="1">
        <v>28897.800000000003</v>
      </c>
      <c r="AM87" s="1">
        <v>33689.199999999997</v>
      </c>
      <c r="AN87" s="100">
        <v>32837.299999999996</v>
      </c>
    </row>
    <row r="88" spans="1:40" ht="17" thickBot="1" x14ac:dyDescent="0.25">
      <c r="A88" s="111" t="s">
        <v>44</v>
      </c>
      <c r="B88" s="112">
        <v>1.7322807056536774E-2</v>
      </c>
      <c r="C88" s="113">
        <v>1.7693607845915491E-2</v>
      </c>
      <c r="D88" s="95"/>
      <c r="E88" s="95"/>
      <c r="F88" s="95"/>
      <c r="G88" s="95"/>
      <c r="H88" s="95"/>
      <c r="I88" s="101"/>
      <c r="AF88" s="115" t="s">
        <v>366</v>
      </c>
      <c r="AG88" s="1">
        <v>5813</v>
      </c>
      <c r="AH88" s="1">
        <v>5580.6000000000013</v>
      </c>
      <c r="AI88" s="1">
        <v>5822.1</v>
      </c>
      <c r="AJ88" s="1">
        <v>6301.4999999999991</v>
      </c>
      <c r="AK88" s="1">
        <v>6250.8</v>
      </c>
      <c r="AL88" s="1">
        <v>6156.8</v>
      </c>
      <c r="AM88" s="1">
        <v>6319.7</v>
      </c>
      <c r="AN88" s="100">
        <v>6567.2000000000007</v>
      </c>
    </row>
    <row r="89" spans="1:40" ht="17" thickBot="1" x14ac:dyDescent="0.25">
      <c r="AF89" s="116" t="s">
        <v>2</v>
      </c>
      <c r="AG89" s="95">
        <v>35923.1</v>
      </c>
      <c r="AH89" s="95">
        <v>33700.400000000001</v>
      </c>
      <c r="AI89" s="95">
        <v>36623.9</v>
      </c>
      <c r="AJ89" s="95">
        <v>36330.399999999994</v>
      </c>
      <c r="AK89" s="95">
        <v>34215</v>
      </c>
      <c r="AL89" s="95">
        <v>35054.600000000006</v>
      </c>
      <c r="AM89" s="95">
        <v>40008.899999999994</v>
      </c>
      <c r="AN89" s="101">
        <v>39404.5</v>
      </c>
    </row>
    <row r="90" spans="1:40" ht="32" x14ac:dyDescent="0.2">
      <c r="AF90" s="115" t="s">
        <v>369</v>
      </c>
      <c r="AG90" s="1">
        <v>9204974.799999997</v>
      </c>
      <c r="AH90" s="1">
        <v>9254703.5999999996</v>
      </c>
      <c r="AI90" s="1">
        <v>9356519.9000000004</v>
      </c>
      <c r="AJ90" s="1">
        <v>9560353.0999999996</v>
      </c>
      <c r="AK90" s="1">
        <v>9888733.0999999978</v>
      </c>
      <c r="AL90" s="1">
        <v>10153065.399999999</v>
      </c>
      <c r="AM90" s="1">
        <v>10519896.900000002</v>
      </c>
      <c r="AN90" s="100">
        <v>10835722.800000001</v>
      </c>
    </row>
    <row r="91" spans="1:40" ht="48" x14ac:dyDescent="0.2">
      <c r="AF91" s="115" t="s">
        <v>368</v>
      </c>
      <c r="AG91" s="1">
        <v>135946.5</v>
      </c>
      <c r="AH91" s="1">
        <v>137580.70000000001</v>
      </c>
      <c r="AI91" s="1">
        <v>141417.09999999998</v>
      </c>
      <c r="AJ91" s="1">
        <v>140776.70000000001</v>
      </c>
      <c r="AK91" s="1">
        <v>140837.00000000003</v>
      </c>
      <c r="AL91" s="1">
        <v>139408.79999999999</v>
      </c>
      <c r="AM91" s="1">
        <v>156614.70000000004</v>
      </c>
      <c r="AN91" s="100">
        <v>153146.1</v>
      </c>
    </row>
    <row r="92" spans="1:40" ht="16" x14ac:dyDescent="0.2">
      <c r="AF92" s="115" t="s">
        <v>367</v>
      </c>
      <c r="AG92" s="1">
        <v>16878.199999999997</v>
      </c>
      <c r="AH92" s="1">
        <v>16790.400000000001</v>
      </c>
      <c r="AI92" s="1">
        <v>17444</v>
      </c>
      <c r="AJ92" s="1">
        <v>18486.3</v>
      </c>
      <c r="AK92" s="1">
        <v>19281</v>
      </c>
      <c r="AL92" s="1">
        <v>19193.899999999998</v>
      </c>
      <c r="AM92" s="1">
        <v>19307.099999999999</v>
      </c>
      <c r="AN92" s="100">
        <v>20169.400000000001</v>
      </c>
    </row>
    <row r="93" spans="1:40" ht="17" thickBot="1" x14ac:dyDescent="0.25">
      <c r="AF93" s="115" t="s">
        <v>25</v>
      </c>
      <c r="AG93" s="1">
        <v>152824.70000000001</v>
      </c>
      <c r="AH93" s="1">
        <v>154371.1</v>
      </c>
      <c r="AI93" s="1">
        <v>158861.09999999998</v>
      </c>
      <c r="AJ93" s="1">
        <v>159263</v>
      </c>
      <c r="AK93" s="1">
        <v>160118.00000000003</v>
      </c>
      <c r="AL93" s="1">
        <v>158602.69999999998</v>
      </c>
      <c r="AM93" s="1">
        <v>175921.80000000005</v>
      </c>
      <c r="AN93" s="100">
        <v>173315.5</v>
      </c>
    </row>
    <row r="94" spans="1:40" ht="32" x14ac:dyDescent="0.2">
      <c r="AF94" s="114" t="s">
        <v>362</v>
      </c>
      <c r="AG94" s="92">
        <v>10152349.4</v>
      </c>
      <c r="AH94" s="92">
        <v>10213208.6</v>
      </c>
      <c r="AI94" s="92">
        <v>10318983.1</v>
      </c>
      <c r="AJ94" s="92">
        <v>10554793.4</v>
      </c>
      <c r="AK94" s="92">
        <v>10939262</v>
      </c>
      <c r="AL94" s="92">
        <v>11227133.1</v>
      </c>
      <c r="AM94" s="92">
        <v>11692289.800000001</v>
      </c>
      <c r="AN94" s="99">
        <v>12095442.699999999</v>
      </c>
    </row>
    <row r="95" spans="1:40" ht="48" x14ac:dyDescent="0.2">
      <c r="AF95" s="115" t="s">
        <v>360</v>
      </c>
      <c r="AG95" s="1">
        <v>166084.9</v>
      </c>
      <c r="AH95" s="1">
        <v>165728.70000000001</v>
      </c>
      <c r="AI95" s="1">
        <v>172209</v>
      </c>
      <c r="AJ95" s="1">
        <v>170789.6</v>
      </c>
      <c r="AK95" s="1">
        <v>168802.5</v>
      </c>
      <c r="AL95" s="1">
        <v>168297</v>
      </c>
      <c r="AM95" s="1">
        <v>190342.1</v>
      </c>
      <c r="AN95" s="100">
        <v>185973.4</v>
      </c>
    </row>
    <row r="96" spans="1:40" ht="16" x14ac:dyDescent="0.2">
      <c r="AF96" s="115" t="s">
        <v>361</v>
      </c>
      <c r="AG96" s="1">
        <v>22695.200000000001</v>
      </c>
      <c r="AH96" s="1">
        <v>22374.799999999999</v>
      </c>
      <c r="AI96" s="1">
        <v>23264.7</v>
      </c>
      <c r="AJ96" s="1">
        <v>24785.5</v>
      </c>
      <c r="AK96" s="1">
        <v>25531.9</v>
      </c>
      <c r="AL96" s="1">
        <v>25349.200000000001</v>
      </c>
      <c r="AM96" s="1">
        <v>25632</v>
      </c>
      <c r="AN96" s="100">
        <v>26735.200000000001</v>
      </c>
    </row>
    <row r="97" spans="32:40" ht="17" thickBot="1" x14ac:dyDescent="0.25">
      <c r="AF97" s="116" t="s">
        <v>363</v>
      </c>
      <c r="AG97" s="95">
        <v>188780.1</v>
      </c>
      <c r="AH97" s="95">
        <v>188103.5</v>
      </c>
      <c r="AI97" s="95">
        <v>195473.7</v>
      </c>
      <c r="AJ97" s="95">
        <v>195575.1</v>
      </c>
      <c r="AK97" s="95">
        <v>194334.4</v>
      </c>
      <c r="AL97" s="95">
        <v>193646.2</v>
      </c>
      <c r="AM97" s="95">
        <v>215974.1</v>
      </c>
      <c r="AN97" s="101">
        <v>212708.6</v>
      </c>
    </row>
    <row r="98" spans="32:40" ht="16" x14ac:dyDescent="0.2">
      <c r="AF98" s="117" t="s">
        <v>0</v>
      </c>
      <c r="AG98" s="106">
        <v>3.7985680676484355E-2</v>
      </c>
      <c r="AH98" s="106">
        <v>3.5222273423396074E-2</v>
      </c>
      <c r="AI98" s="106">
        <v>3.8028995319048194E-2</v>
      </c>
      <c r="AJ98" s="106">
        <v>3.649740482499822E-2</v>
      </c>
      <c r="AK98" s="106">
        <v>3.2572154962919722E-2</v>
      </c>
      <c r="AL98" s="106">
        <v>3.2620288161729252E-2</v>
      </c>
      <c r="AM98" s="106">
        <v>3.4193843656935979E-2</v>
      </c>
      <c r="AN98" s="107">
        <v>3.1264293946011781E-2</v>
      </c>
    </row>
    <row r="99" spans="32:40" ht="16" x14ac:dyDescent="0.2">
      <c r="AF99" s="118" t="s">
        <v>23</v>
      </c>
      <c r="AG99" s="109">
        <v>1.6602402865893783E-2</v>
      </c>
      <c r="AH99" s="109">
        <v>1.6680285687377391E-2</v>
      </c>
      <c r="AI99" s="109">
        <v>1.6978652500915428E-2</v>
      </c>
      <c r="AJ99" s="109">
        <v>1.6658694332116249E-2</v>
      </c>
      <c r="AK99" s="109">
        <v>1.6191962952261302E-2</v>
      </c>
      <c r="AL99" s="109">
        <v>1.5621164027959478E-2</v>
      </c>
      <c r="AM99" s="109">
        <v>1.6722768452226942E-2</v>
      </c>
      <c r="AN99" s="110">
        <v>1.5994825928917267E-2</v>
      </c>
    </row>
    <row r="100" spans="32:40" ht="17" thickBot="1" x14ac:dyDescent="0.25">
      <c r="AF100" s="119" t="s">
        <v>44</v>
      </c>
      <c r="AG100" s="112">
        <v>1.8594720548132434E-2</v>
      </c>
      <c r="AH100" s="112">
        <v>1.8417669448169305E-2</v>
      </c>
      <c r="AI100" s="112">
        <v>1.8943116594502419E-2</v>
      </c>
      <c r="AJ100" s="112">
        <v>1.8529505276721002E-2</v>
      </c>
      <c r="AK100" s="112">
        <v>1.7764854704092468E-2</v>
      </c>
      <c r="AL100" s="112">
        <v>1.7248054180456808E-2</v>
      </c>
      <c r="AM100" s="112">
        <v>1.8471497345199227E-2</v>
      </c>
      <c r="AN100" s="113">
        <v>1.7585846609814458E-2</v>
      </c>
    </row>
    <row r="101" spans="32:40" ht="16" thickBot="1" x14ac:dyDescent="0.25">
      <c r="AF101" s="115"/>
      <c r="AG101" s="92">
        <v>2019</v>
      </c>
      <c r="AH101" s="99">
        <v>2020</v>
      </c>
      <c r="AN101" s="100"/>
    </row>
    <row r="102" spans="32:40" ht="32" x14ac:dyDescent="0.2">
      <c r="AF102" s="114" t="s">
        <v>364</v>
      </c>
      <c r="AG102" s="92">
        <v>1352263.0000000002</v>
      </c>
      <c r="AH102" s="99">
        <v>1324086.2000000002</v>
      </c>
      <c r="AN102" s="100"/>
    </row>
    <row r="103" spans="32:40" ht="48" x14ac:dyDescent="0.2">
      <c r="AF103" s="115" t="s">
        <v>365</v>
      </c>
      <c r="AG103" s="1">
        <v>34219.800000000003</v>
      </c>
      <c r="AH103" s="100">
        <v>34234.899999999994</v>
      </c>
      <c r="AN103" s="100"/>
    </row>
    <row r="104" spans="32:40" ht="16" x14ac:dyDescent="0.2">
      <c r="AF104" s="115" t="s">
        <v>366</v>
      </c>
      <c r="AG104" s="1">
        <v>6689.9000000000005</v>
      </c>
      <c r="AH104" s="100">
        <v>6903.7</v>
      </c>
      <c r="AN104" s="100"/>
    </row>
    <row r="105" spans="32:40" ht="17" thickBot="1" x14ac:dyDescent="0.25">
      <c r="AF105" s="116" t="s">
        <v>2</v>
      </c>
      <c r="AG105" s="95">
        <v>40909.700000000004</v>
      </c>
      <c r="AH105" s="101">
        <v>41138.599999999991</v>
      </c>
      <c r="AN105" s="100"/>
    </row>
    <row r="106" spans="32:40" ht="32" x14ac:dyDescent="0.2">
      <c r="AF106" s="115" t="s">
        <v>369</v>
      </c>
      <c r="AG106" s="1">
        <v>11183521.4</v>
      </c>
      <c r="AH106" s="100">
        <v>10781977.700000001</v>
      </c>
      <c r="AN106" s="100"/>
    </row>
    <row r="107" spans="32:40" ht="48" x14ac:dyDescent="0.2">
      <c r="AF107" s="115" t="s">
        <v>368</v>
      </c>
      <c r="AG107" s="1">
        <v>158157.90000000002</v>
      </c>
      <c r="AH107" s="100">
        <v>156817.60000000001</v>
      </c>
      <c r="AN107" s="100"/>
    </row>
    <row r="108" spans="32:40" ht="16" x14ac:dyDescent="0.2">
      <c r="AF108" s="115" t="s">
        <v>367</v>
      </c>
      <c r="AG108" s="1">
        <v>18087.3</v>
      </c>
      <c r="AH108" s="100">
        <v>16236.8</v>
      </c>
      <c r="AN108" s="100"/>
    </row>
    <row r="109" spans="32:40" ht="17" thickBot="1" x14ac:dyDescent="0.25">
      <c r="AF109" s="115" t="s">
        <v>25</v>
      </c>
      <c r="AG109" s="1">
        <v>176245.2</v>
      </c>
      <c r="AH109" s="100">
        <v>173054.4</v>
      </c>
      <c r="AN109" s="100"/>
    </row>
    <row r="110" spans="32:40" ht="32" x14ac:dyDescent="0.2">
      <c r="AF110" s="114" t="s">
        <v>362</v>
      </c>
      <c r="AG110" s="92">
        <v>12534891.1</v>
      </c>
      <c r="AH110" s="99">
        <v>12105315.199999999</v>
      </c>
      <c r="AN110" s="100"/>
    </row>
    <row r="111" spans="32:40" ht="48" x14ac:dyDescent="0.2">
      <c r="AF111" s="115" t="s">
        <v>360</v>
      </c>
      <c r="AG111" s="1">
        <v>192364.1</v>
      </c>
      <c r="AH111" s="100">
        <v>191047.5</v>
      </c>
      <c r="AN111" s="100"/>
    </row>
    <row r="112" spans="32:40" ht="16" x14ac:dyDescent="0.2">
      <c r="AF112" s="115" t="s">
        <v>361</v>
      </c>
      <c r="AG112" s="1">
        <v>24775.4</v>
      </c>
      <c r="AH112" s="100">
        <v>23139.200000000001</v>
      </c>
      <c r="AN112" s="100"/>
    </row>
    <row r="113" spans="32:40" ht="17" thickBot="1" x14ac:dyDescent="0.25">
      <c r="AF113" s="116" t="s">
        <v>363</v>
      </c>
      <c r="AG113" s="95">
        <v>217139.5</v>
      </c>
      <c r="AH113" s="101">
        <v>214186.7</v>
      </c>
      <c r="AN113" s="100"/>
    </row>
    <row r="114" spans="32:40" ht="16" x14ac:dyDescent="0.2">
      <c r="AF114" s="117" t="s">
        <v>0</v>
      </c>
      <c r="AG114" s="106">
        <v>3.0252768877060156E-2</v>
      </c>
      <c r="AH114" s="107">
        <v>3.1069427352992566E-2</v>
      </c>
      <c r="AN114" s="100"/>
    </row>
    <row r="115" spans="32:40" ht="16" x14ac:dyDescent="0.2">
      <c r="AF115" s="118" t="s">
        <v>23</v>
      </c>
      <c r="AG115" s="109">
        <v>1.5759365381998555E-2</v>
      </c>
      <c r="AH115" s="110">
        <v>1.6050339261970463E-2</v>
      </c>
      <c r="AN115" s="100"/>
    </row>
    <row r="116" spans="32:40" ht="33" thickBot="1" x14ac:dyDescent="0.25">
      <c r="AF116" s="119" t="s">
        <v>370</v>
      </c>
      <c r="AG116" s="112">
        <v>1.7322807056536774E-2</v>
      </c>
      <c r="AH116" s="113">
        <v>1.7693607845915491E-2</v>
      </c>
      <c r="AI116" s="95"/>
      <c r="AJ116" s="95"/>
      <c r="AK116" s="95"/>
      <c r="AL116" s="95"/>
      <c r="AM116" s="95"/>
      <c r="AN116" s="101"/>
    </row>
  </sheetData>
  <pageMargins left="0.7" right="0.7" top="0.75" bottom="0.75" header="0.3" footer="0.3"/>
  <pageSetup paperSize="9"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CFCC4-207F-284A-B501-B54DEDD18474}">
  <dimension ref="A1:I36"/>
  <sheetViews>
    <sheetView workbookViewId="0">
      <selection activeCell="F11" sqref="F11"/>
    </sheetView>
  </sheetViews>
  <sheetFormatPr baseColWidth="10" defaultRowHeight="16" x14ac:dyDescent="0.2"/>
  <cols>
    <col min="1" max="1" width="21.83203125" customWidth="1"/>
    <col min="2" max="2" width="16" bestFit="1" customWidth="1"/>
    <col min="3" max="3" width="15" customWidth="1"/>
    <col min="4" max="4" width="18.33203125" customWidth="1"/>
    <col min="5" max="5" width="14" customWidth="1"/>
  </cols>
  <sheetData>
    <row r="1" spans="1:9" ht="68" x14ac:dyDescent="0.2">
      <c r="A1" s="34" t="s">
        <v>164</v>
      </c>
      <c r="B1" s="34" t="s">
        <v>165</v>
      </c>
      <c r="C1" s="35" t="s">
        <v>168</v>
      </c>
      <c r="D1" s="35" t="s">
        <v>166</v>
      </c>
      <c r="E1" s="35" t="s">
        <v>169</v>
      </c>
    </row>
    <row r="2" spans="1:9" x14ac:dyDescent="0.2">
      <c r="A2" s="126" t="s">
        <v>167</v>
      </c>
      <c r="B2" s="126"/>
      <c r="C2" s="126"/>
      <c r="D2" s="126"/>
      <c r="E2" s="126"/>
    </row>
    <row r="3" spans="1:9" ht="32" customHeight="1" x14ac:dyDescent="0.2">
      <c r="A3" s="36" t="s">
        <v>170</v>
      </c>
      <c r="B3" s="37">
        <v>96697483142</v>
      </c>
      <c r="C3" s="37"/>
      <c r="D3" s="37">
        <f>B3</f>
        <v>96697483142</v>
      </c>
      <c r="E3" s="38">
        <f>D3/$D$23</f>
        <v>0.31461545474127567</v>
      </c>
      <c r="F3" s="33"/>
      <c r="G3" s="33"/>
      <c r="H3" s="33"/>
      <c r="I3" s="33"/>
    </row>
    <row r="4" spans="1:9" ht="32" customHeight="1" x14ac:dyDescent="0.2">
      <c r="A4" s="36" t="s">
        <v>171</v>
      </c>
      <c r="B4" s="37">
        <v>23030903969</v>
      </c>
      <c r="C4" s="37"/>
      <c r="D4" s="37">
        <f t="shared" ref="D4:D9" si="0">B4</f>
        <v>23030903969</v>
      </c>
      <c r="E4" s="38">
        <f t="shared" ref="E4:E10" si="1">D4/$D$23</f>
        <v>7.4933473859593966E-2</v>
      </c>
      <c r="F4" s="33"/>
      <c r="G4" s="33"/>
      <c r="H4" s="33"/>
      <c r="I4" s="33"/>
    </row>
    <row r="5" spans="1:9" ht="32" customHeight="1" x14ac:dyDescent="0.2">
      <c r="A5" s="36" t="s">
        <v>172</v>
      </c>
      <c r="B5" s="37">
        <v>3407403394</v>
      </c>
      <c r="C5" s="37"/>
      <c r="D5" s="37">
        <f t="shared" si="0"/>
        <v>3407403394</v>
      </c>
      <c r="E5" s="38">
        <f t="shared" si="1"/>
        <v>1.1086346132877263E-2</v>
      </c>
      <c r="F5" s="33"/>
      <c r="G5" s="33"/>
      <c r="H5" s="33"/>
      <c r="I5" s="33"/>
    </row>
    <row r="6" spans="1:9" ht="48" customHeight="1" x14ac:dyDescent="0.2">
      <c r="A6" s="36" t="s">
        <v>173</v>
      </c>
      <c r="B6" s="37">
        <v>20094247101</v>
      </c>
      <c r="C6" s="37"/>
      <c r="D6" s="37">
        <f t="shared" si="0"/>
        <v>20094247101</v>
      </c>
      <c r="E6" s="38">
        <f t="shared" si="1"/>
        <v>6.5378751172674193E-2</v>
      </c>
      <c r="F6" s="33"/>
      <c r="G6" s="33"/>
      <c r="H6" s="33"/>
      <c r="I6" s="33"/>
    </row>
    <row r="7" spans="1:9" ht="64" customHeight="1" x14ac:dyDescent="0.2">
      <c r="A7" s="36" t="s">
        <v>174</v>
      </c>
      <c r="B7" s="37">
        <v>44712639715</v>
      </c>
      <c r="C7" s="37"/>
      <c r="D7" s="37">
        <f t="shared" si="0"/>
        <v>44712639715</v>
      </c>
      <c r="E7" s="38">
        <f t="shared" si="1"/>
        <v>0.14547728668345764</v>
      </c>
      <c r="F7" s="33"/>
      <c r="G7" s="33"/>
      <c r="H7" s="33"/>
      <c r="I7" s="33"/>
    </row>
    <row r="8" spans="1:9" ht="32" customHeight="1" x14ac:dyDescent="0.2">
      <c r="A8" s="36" t="s">
        <v>175</v>
      </c>
      <c r="B8" s="37">
        <v>1232110245</v>
      </c>
      <c r="C8" s="37"/>
      <c r="D8" s="37">
        <f t="shared" si="0"/>
        <v>1232110245</v>
      </c>
      <c r="E8" s="38">
        <f t="shared" si="1"/>
        <v>4.0088005646725039E-3</v>
      </c>
      <c r="F8" s="33"/>
      <c r="G8" s="33"/>
      <c r="H8" s="33"/>
      <c r="I8" s="33"/>
    </row>
    <row r="9" spans="1:9" ht="34" x14ac:dyDescent="0.2">
      <c r="A9" s="39" t="s">
        <v>176</v>
      </c>
      <c r="B9" s="40">
        <v>189109706310</v>
      </c>
      <c r="C9" s="40"/>
      <c r="D9" s="40">
        <f t="shared" si="0"/>
        <v>189109706310</v>
      </c>
      <c r="E9" s="41">
        <f t="shared" si="1"/>
        <v>0.61528836442763235</v>
      </c>
      <c r="F9" s="33"/>
      <c r="G9" s="33"/>
      <c r="H9" s="33"/>
      <c r="I9" s="33"/>
    </row>
    <row r="10" spans="1:9" ht="34" x14ac:dyDescent="0.2">
      <c r="A10" s="39" t="s">
        <v>177</v>
      </c>
      <c r="B10" s="40">
        <v>8915271473</v>
      </c>
      <c r="C10" s="40">
        <v>324387287</v>
      </c>
      <c r="D10" s="40">
        <f>B10+C10</f>
        <v>9239658760</v>
      </c>
      <c r="E10" s="41">
        <f t="shared" si="1"/>
        <v>3.006220377176496E-2</v>
      </c>
      <c r="F10" s="33"/>
      <c r="G10" s="33"/>
      <c r="H10" s="33"/>
      <c r="I10" s="33"/>
    </row>
    <row r="11" spans="1:9" ht="68" x14ac:dyDescent="0.2">
      <c r="A11" s="34" t="s">
        <v>164</v>
      </c>
      <c r="B11" s="34" t="s">
        <v>165</v>
      </c>
      <c r="C11" s="35" t="s">
        <v>168</v>
      </c>
      <c r="D11" s="35" t="s">
        <v>166</v>
      </c>
      <c r="E11" s="35" t="s">
        <v>169</v>
      </c>
      <c r="F11" s="33"/>
      <c r="G11" s="33"/>
      <c r="H11" s="33"/>
      <c r="I11" s="33"/>
    </row>
    <row r="12" spans="1:9" x14ac:dyDescent="0.2">
      <c r="A12" s="126" t="s">
        <v>178</v>
      </c>
      <c r="B12" s="126"/>
      <c r="C12" s="126"/>
      <c r="D12" s="126"/>
      <c r="E12" s="126"/>
      <c r="F12" s="33"/>
      <c r="G12" s="33"/>
      <c r="H12" s="33"/>
      <c r="I12" s="33"/>
    </row>
    <row r="13" spans="1:9" ht="51" x14ac:dyDescent="0.2">
      <c r="A13" s="36" t="s">
        <v>182</v>
      </c>
      <c r="B13" s="37">
        <v>20289987423</v>
      </c>
      <c r="C13" s="37">
        <v>12922384337</v>
      </c>
      <c r="D13" s="37">
        <f>SUM(B13:C13)</f>
        <v>33212371760</v>
      </c>
      <c r="E13" s="42">
        <f>D13/$D$23</f>
        <v>0.10805995259425924</v>
      </c>
      <c r="F13" s="33"/>
      <c r="G13" s="33"/>
      <c r="H13" s="33"/>
      <c r="I13" s="33"/>
    </row>
    <row r="14" spans="1:9" ht="34" x14ac:dyDescent="0.2">
      <c r="A14" s="36" t="s">
        <v>181</v>
      </c>
      <c r="B14" s="37">
        <v>10598347767</v>
      </c>
      <c r="C14" s="37">
        <v>8117856724</v>
      </c>
      <c r="D14" s="37">
        <f t="shared" ref="D14:D22" si="2">SUM(B14:C14)</f>
        <v>18716204491</v>
      </c>
      <c r="E14" s="42">
        <f t="shared" ref="E14:E22" si="3">D14/$D$23</f>
        <v>6.0895144275053777E-2</v>
      </c>
      <c r="F14" s="33"/>
      <c r="G14" s="33"/>
      <c r="H14" s="33"/>
      <c r="I14" s="33"/>
    </row>
    <row r="15" spans="1:9" ht="34" x14ac:dyDescent="0.2">
      <c r="A15" s="36" t="s">
        <v>180</v>
      </c>
      <c r="B15" s="37">
        <v>501286959</v>
      </c>
      <c r="C15" s="37">
        <v>329170180</v>
      </c>
      <c r="D15" s="37">
        <f t="shared" si="2"/>
        <v>830457139</v>
      </c>
      <c r="E15" s="42">
        <f t="shared" si="3"/>
        <v>2.7019798441490213E-3</v>
      </c>
      <c r="F15" s="32"/>
      <c r="G15" s="32"/>
      <c r="H15" s="31"/>
      <c r="I15" s="31"/>
    </row>
    <row r="16" spans="1:9" ht="17" x14ac:dyDescent="0.2">
      <c r="A16" s="36" t="s">
        <v>179</v>
      </c>
      <c r="B16" s="37">
        <v>18433062578</v>
      </c>
      <c r="C16" s="37">
        <v>12945827188</v>
      </c>
      <c r="D16" s="37">
        <f t="shared" si="2"/>
        <v>31378889766</v>
      </c>
      <c r="E16" s="42">
        <f t="shared" si="3"/>
        <v>0.10209452565077654</v>
      </c>
      <c r="F16" s="32"/>
      <c r="G16" s="32"/>
      <c r="H16" s="31"/>
      <c r="I16" s="31"/>
    </row>
    <row r="17" spans="1:9" ht="34" x14ac:dyDescent="0.2">
      <c r="A17" s="36" t="s">
        <v>183</v>
      </c>
      <c r="B17" s="37">
        <v>3411775402</v>
      </c>
      <c r="C17" s="37">
        <v>1763146568</v>
      </c>
      <c r="D17" s="37">
        <f t="shared" si="2"/>
        <v>5174921970</v>
      </c>
      <c r="E17" s="42">
        <f t="shared" si="3"/>
        <v>1.6837154142381267E-2</v>
      </c>
      <c r="F17" s="32"/>
      <c r="G17" s="32"/>
      <c r="H17" s="31"/>
      <c r="I17" s="31"/>
    </row>
    <row r="18" spans="1:9" ht="34" x14ac:dyDescent="0.2">
      <c r="A18" s="36" t="s">
        <v>184</v>
      </c>
      <c r="B18" s="37">
        <v>2731774898</v>
      </c>
      <c r="C18" s="37">
        <v>1859749688</v>
      </c>
      <c r="D18" s="37">
        <f t="shared" si="2"/>
        <v>4591524586</v>
      </c>
      <c r="E18" s="42">
        <f t="shared" si="3"/>
        <v>1.493900925486135E-2</v>
      </c>
      <c r="F18" s="32"/>
      <c r="G18" s="32"/>
      <c r="H18" s="31"/>
      <c r="I18" s="31"/>
    </row>
    <row r="19" spans="1:9" ht="17" x14ac:dyDescent="0.2">
      <c r="A19" s="36" t="s">
        <v>185</v>
      </c>
      <c r="B19" s="37">
        <v>7033768843</v>
      </c>
      <c r="C19" s="37">
        <v>4125997116</v>
      </c>
      <c r="D19" s="37">
        <f t="shared" si="2"/>
        <v>11159765959</v>
      </c>
      <c r="E19" s="42">
        <f t="shared" si="3"/>
        <v>3.6309474951287488E-2</v>
      </c>
      <c r="F19" s="32"/>
      <c r="G19" s="32"/>
      <c r="H19" s="31"/>
      <c r="I19" s="31"/>
    </row>
    <row r="20" spans="1:9" ht="34" x14ac:dyDescent="0.2">
      <c r="A20" s="36" t="s">
        <v>186</v>
      </c>
      <c r="B20" s="37">
        <v>1134104929</v>
      </c>
      <c r="C20" s="37">
        <v>939153317</v>
      </c>
      <c r="D20" s="37">
        <f t="shared" si="2"/>
        <v>2073258246</v>
      </c>
      <c r="E20" s="42">
        <f t="shared" si="3"/>
        <v>6.7455642553128237E-3</v>
      </c>
      <c r="F20" s="32"/>
      <c r="G20" s="32"/>
      <c r="H20" s="31"/>
      <c r="I20" s="31"/>
    </row>
    <row r="21" spans="1:9" ht="17" x14ac:dyDescent="0.2">
      <c r="A21" s="36" t="s">
        <v>187</v>
      </c>
      <c r="B21" s="37">
        <v>1864585916</v>
      </c>
      <c r="C21" s="37"/>
      <c r="D21" s="37">
        <f t="shared" si="2"/>
        <v>1864585916</v>
      </c>
      <c r="E21" s="42">
        <f t="shared" si="3"/>
        <v>6.0666268325211426E-3</v>
      </c>
      <c r="F21" s="32"/>
      <c r="G21" s="32"/>
      <c r="H21" s="31"/>
      <c r="I21" s="31"/>
    </row>
    <row r="22" spans="1:9" ht="51" x14ac:dyDescent="0.2">
      <c r="A22" s="39" t="s">
        <v>188</v>
      </c>
      <c r="B22" s="40">
        <f>SUM(B13:B21)</f>
        <v>65998694715</v>
      </c>
      <c r="C22" s="40">
        <f>SUM(C13:C21)</f>
        <v>43003285118</v>
      </c>
      <c r="D22" s="40">
        <f t="shared" si="2"/>
        <v>109001979833</v>
      </c>
      <c r="E22" s="43">
        <f t="shared" si="3"/>
        <v>0.35464943180060265</v>
      </c>
      <c r="F22" s="32"/>
      <c r="G22" s="32"/>
      <c r="H22" s="31"/>
      <c r="I22" s="31"/>
    </row>
    <row r="23" spans="1:9" ht="34" x14ac:dyDescent="0.2">
      <c r="A23" s="44" t="s">
        <v>189</v>
      </c>
      <c r="B23" s="45">
        <f>B9+B10+B22</f>
        <v>264023672498</v>
      </c>
      <c r="C23" s="45">
        <f>C9+C10+C22</f>
        <v>43327672405</v>
      </c>
      <c r="D23" s="45">
        <f>D9+D10+D22</f>
        <v>307351344903</v>
      </c>
      <c r="E23" s="46"/>
      <c r="F23" s="32"/>
      <c r="G23" s="32"/>
      <c r="H23" s="31"/>
      <c r="I23" s="31"/>
    </row>
    <row r="24" spans="1:9" x14ac:dyDescent="0.2">
      <c r="A24" s="47" t="s">
        <v>191</v>
      </c>
      <c r="B24" s="48"/>
      <c r="C24" s="48"/>
      <c r="D24" s="48"/>
      <c r="E24" s="48"/>
      <c r="F24" s="31"/>
      <c r="G24" s="31"/>
      <c r="H24" s="31"/>
      <c r="I24" s="31"/>
    </row>
    <row r="25" spans="1:9" x14ac:dyDescent="0.2">
      <c r="A25" s="47" t="s">
        <v>190</v>
      </c>
      <c r="B25" s="48"/>
      <c r="C25" s="48"/>
      <c r="D25" s="48"/>
      <c r="E25" s="48"/>
      <c r="F25" s="31"/>
      <c r="G25" s="31"/>
      <c r="H25" s="31"/>
      <c r="I25" s="31"/>
    </row>
    <row r="26" spans="1:9" x14ac:dyDescent="0.2">
      <c r="A26" s="47"/>
      <c r="B26" s="48"/>
      <c r="C26" s="48"/>
      <c r="D26" s="48"/>
      <c r="E26" s="48"/>
      <c r="F26" s="31"/>
      <c r="G26" s="31"/>
      <c r="H26" s="31"/>
      <c r="I26" s="31"/>
    </row>
    <row r="27" spans="1:9" x14ac:dyDescent="0.2">
      <c r="A27" s="47"/>
      <c r="B27" s="48"/>
      <c r="C27" s="48"/>
      <c r="D27" s="48"/>
      <c r="E27" s="48"/>
      <c r="F27" s="31"/>
      <c r="G27" s="31"/>
      <c r="H27" s="31"/>
      <c r="I27" s="31"/>
    </row>
    <row r="28" spans="1:9" x14ac:dyDescent="0.2">
      <c r="A28" s="47"/>
      <c r="B28" s="48"/>
      <c r="C28" s="48"/>
      <c r="D28" s="48"/>
      <c r="E28" s="48"/>
      <c r="F28" s="31"/>
      <c r="G28" s="31"/>
      <c r="H28" s="31"/>
      <c r="I28" s="31"/>
    </row>
    <row r="29" spans="1:9" x14ac:dyDescent="0.2">
      <c r="A29" s="47"/>
      <c r="B29" s="48"/>
      <c r="C29" s="48"/>
      <c r="D29" s="48"/>
      <c r="E29" s="48"/>
      <c r="F29" s="31"/>
      <c r="G29" s="31"/>
      <c r="H29" s="31"/>
      <c r="I29" s="31"/>
    </row>
    <row r="30" spans="1:9" x14ac:dyDescent="0.2">
      <c r="A30" s="47"/>
      <c r="B30" s="48"/>
      <c r="C30" s="48"/>
      <c r="D30" s="48"/>
      <c r="E30" s="48"/>
      <c r="F30" s="31"/>
      <c r="G30" s="31"/>
      <c r="H30" s="31"/>
      <c r="I30" s="31"/>
    </row>
    <row r="31" spans="1:9" x14ac:dyDescent="0.2">
      <c r="B31" s="31"/>
      <c r="C31" s="31"/>
      <c r="D31" s="31"/>
      <c r="E31" s="31"/>
      <c r="F31" s="31"/>
      <c r="G31" s="31"/>
      <c r="H31" s="31"/>
      <c r="I31" s="31"/>
    </row>
    <row r="32" spans="1:9" x14ac:dyDescent="0.2">
      <c r="B32" s="31"/>
      <c r="C32" s="31"/>
      <c r="D32" s="31"/>
      <c r="E32" s="31"/>
      <c r="F32" s="31"/>
      <c r="G32" s="31"/>
      <c r="H32" s="31"/>
      <c r="I32" s="31"/>
    </row>
    <row r="33" spans="2:9" x14ac:dyDescent="0.2">
      <c r="B33" s="31"/>
      <c r="C33" s="31"/>
      <c r="D33" s="31"/>
      <c r="E33" s="31"/>
      <c r="F33" s="31"/>
      <c r="G33" s="31"/>
      <c r="H33" s="31"/>
      <c r="I33" s="31"/>
    </row>
    <row r="34" spans="2:9" x14ac:dyDescent="0.2">
      <c r="B34" s="31"/>
      <c r="C34" s="31"/>
      <c r="D34" s="31"/>
      <c r="E34" s="31"/>
      <c r="F34" s="31"/>
      <c r="G34" s="31"/>
      <c r="H34" s="31"/>
      <c r="I34" s="31"/>
    </row>
    <row r="35" spans="2:9" x14ac:dyDescent="0.2">
      <c r="B35" s="31"/>
      <c r="C35" s="31"/>
      <c r="D35" s="31"/>
      <c r="E35" s="31"/>
      <c r="F35" s="31"/>
      <c r="G35" s="31"/>
      <c r="H35" s="31"/>
      <c r="I35" s="31"/>
    </row>
    <row r="36" spans="2:9" x14ac:dyDescent="0.2">
      <c r="B36" s="31"/>
      <c r="C36" s="31"/>
      <c r="D36" s="31"/>
      <c r="E36" s="31"/>
      <c r="F36" s="31"/>
      <c r="G36" s="31"/>
      <c r="H36" s="31"/>
      <c r="I36" s="31"/>
    </row>
  </sheetData>
  <mergeCells count="2">
    <mergeCell ref="A2:E2"/>
    <mergeCell ref="A12:E12"/>
  </mergeCells>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ED058-E1AD-3B42-97B9-C5D947780DA7}">
  <dimension ref="A1:U170"/>
  <sheetViews>
    <sheetView topLeftCell="A80" workbookViewId="0">
      <selection activeCell="U35" sqref="U35"/>
    </sheetView>
  </sheetViews>
  <sheetFormatPr baseColWidth="10" defaultRowHeight="16" x14ac:dyDescent="0.2"/>
  <cols>
    <col min="1" max="1" width="13" bestFit="1" customWidth="1"/>
    <col min="2" max="19" width="13.6640625" bestFit="1" customWidth="1"/>
    <col min="20" max="20" width="14.33203125" bestFit="1" customWidth="1"/>
  </cols>
  <sheetData>
    <row r="1" spans="1:20" x14ac:dyDescent="0.2">
      <c r="B1" s="127" t="s">
        <v>193</v>
      </c>
      <c r="C1" s="127"/>
      <c r="D1" s="127"/>
      <c r="E1" s="127"/>
      <c r="F1" s="127"/>
      <c r="G1" s="127"/>
      <c r="H1" s="127"/>
      <c r="I1" s="127"/>
      <c r="J1" s="127"/>
      <c r="K1" s="127"/>
      <c r="L1" s="127"/>
      <c r="M1" s="127"/>
      <c r="N1" s="127"/>
      <c r="O1" s="127"/>
      <c r="P1" s="127"/>
      <c r="Q1" s="127"/>
      <c r="R1" s="127"/>
      <c r="S1" s="127"/>
      <c r="T1" s="127"/>
    </row>
    <row r="2" spans="1:20" x14ac:dyDescent="0.2">
      <c r="A2" s="50" t="s">
        <v>192</v>
      </c>
      <c r="B2">
        <v>2005</v>
      </c>
      <c r="C2">
        <v>2006</v>
      </c>
      <c r="D2">
        <v>2007</v>
      </c>
      <c r="E2">
        <v>2008</v>
      </c>
      <c r="F2">
        <v>2009</v>
      </c>
      <c r="G2">
        <v>2010</v>
      </c>
      <c r="H2">
        <v>2011</v>
      </c>
      <c r="I2">
        <v>2012</v>
      </c>
      <c r="J2">
        <v>2013</v>
      </c>
      <c r="K2">
        <v>2014</v>
      </c>
      <c r="L2">
        <v>2015</v>
      </c>
      <c r="M2">
        <v>2016</v>
      </c>
      <c r="N2">
        <v>2017</v>
      </c>
      <c r="O2">
        <v>2018</v>
      </c>
      <c r="P2">
        <v>2019</v>
      </c>
      <c r="Q2">
        <v>2020</v>
      </c>
      <c r="R2">
        <v>2021</v>
      </c>
      <c r="S2">
        <v>2022</v>
      </c>
      <c r="T2">
        <v>2023</v>
      </c>
    </row>
    <row r="3" spans="1:20" x14ac:dyDescent="0.2">
      <c r="A3" s="50" t="s">
        <v>42</v>
      </c>
      <c r="B3">
        <v>21838.10480495563</v>
      </c>
      <c r="C3">
        <v>30719.875346260389</v>
      </c>
      <c r="D3">
        <v>35467.058404558396</v>
      </c>
      <c r="E3">
        <v>23151.22218168552</v>
      </c>
      <c r="F3">
        <v>21151.05053946621</v>
      </c>
      <c r="G3">
        <v>32567.18719876614</v>
      </c>
      <c r="H3">
        <v>25813.77712239309</v>
      </c>
      <c r="I3">
        <v>34924.751638131471</v>
      </c>
      <c r="J3">
        <v>23783.099191145171</v>
      </c>
      <c r="K3">
        <v>21077.572793954208</v>
      </c>
      <c r="L3">
        <v>25716.162065894929</v>
      </c>
      <c r="M3">
        <v>19401.554404145081</v>
      </c>
      <c r="N3">
        <v>24159.298414223929</v>
      </c>
      <c r="O3">
        <v>20062.439729990361</v>
      </c>
      <c r="P3">
        <v>29460.2866164683</v>
      </c>
      <c r="Q3">
        <v>23871.589486858571</v>
      </c>
      <c r="R3">
        <v>22420.800805842358</v>
      </c>
      <c r="S3">
        <v>31426.39068564037</v>
      </c>
      <c r="T3">
        <v>41541.267787839577</v>
      </c>
    </row>
    <row r="4" spans="1:20" x14ac:dyDescent="0.2">
      <c r="A4" s="50" t="s">
        <v>22</v>
      </c>
      <c r="B4">
        <v>3559.5874009946592</v>
      </c>
      <c r="C4">
        <v>3745.2708333333339</v>
      </c>
      <c r="D4">
        <v>3251.41296604132</v>
      </c>
      <c r="E4">
        <v>5596.1832061068699</v>
      </c>
      <c r="F4">
        <v>3470.5946834749252</v>
      </c>
      <c r="G4">
        <v>3813.8064133016619</v>
      </c>
      <c r="H4">
        <v>4473.713720316623</v>
      </c>
      <c r="I4">
        <v>4836.4602418468312</v>
      </c>
      <c r="J4">
        <v>6174.7964169381103</v>
      </c>
      <c r="K4">
        <v>6253.7494387067818</v>
      </c>
      <c r="L4">
        <v>4708.6590796635328</v>
      </c>
      <c r="M4">
        <v>6868.6852154937251</v>
      </c>
      <c r="N4">
        <v>7309.9577549788792</v>
      </c>
      <c r="O4">
        <v>7400.5401755570556</v>
      </c>
      <c r="P4">
        <v>8177.3006134969319</v>
      </c>
      <c r="Q4">
        <v>8835.1063829787236</v>
      </c>
      <c r="R4">
        <v>13257.56302521008</v>
      </c>
      <c r="S4">
        <v>12744.24673784104</v>
      </c>
      <c r="T4">
        <v>4860.505319148936</v>
      </c>
    </row>
    <row r="5" spans="1:20" x14ac:dyDescent="0.2">
      <c r="A5" s="50" t="s">
        <v>21</v>
      </c>
      <c r="B5">
        <v>11786.93747510952</v>
      </c>
      <c r="C5">
        <v>10487.12288447388</v>
      </c>
      <c r="D5">
        <v>13787.619699042411</v>
      </c>
      <c r="E5">
        <v>14416.126709863211</v>
      </c>
      <c r="F5">
        <v>4142.0992800303147</v>
      </c>
      <c r="G5">
        <v>11375.76219512195</v>
      </c>
      <c r="H5">
        <v>26119.23076923077</v>
      </c>
      <c r="I5">
        <v>24363.178294573641</v>
      </c>
      <c r="J5">
        <v>21990.681003584232</v>
      </c>
      <c r="K5">
        <v>31223.021582733811</v>
      </c>
      <c r="L5">
        <v>22410.791366906469</v>
      </c>
      <c r="M5">
        <v>27371.303763440861</v>
      </c>
      <c r="N5">
        <v>23300.664451827241</v>
      </c>
      <c r="O5">
        <v>18145.028080607859</v>
      </c>
      <c r="P5">
        <v>18301.630434782612</v>
      </c>
      <c r="Q5">
        <v>22290.5331882481</v>
      </c>
      <c r="R5">
        <v>29028.308563340412</v>
      </c>
      <c r="S5">
        <v>28699.374511336981</v>
      </c>
      <c r="T5">
        <v>14348.70992963253</v>
      </c>
    </row>
    <row r="6" spans="1:20" x14ac:dyDescent="0.2">
      <c r="A6" s="50" t="s">
        <v>41</v>
      </c>
      <c r="B6">
        <v>8564.1975308641977</v>
      </c>
      <c r="C6">
        <v>11503.14960629921</v>
      </c>
      <c r="D6">
        <v>5534.6478873239439</v>
      </c>
      <c r="E6">
        <v>-50884.866468842723</v>
      </c>
      <c r="F6">
        <v>-31289.64401294498</v>
      </c>
      <c r="G6">
        <v>2082.3728813559319</v>
      </c>
      <c r="H6">
        <v>14668.456856426779</v>
      </c>
      <c r="I6">
        <v>47645.578720345067</v>
      </c>
      <c r="J6">
        <v>18648.408586232421</v>
      </c>
      <c r="K6">
        <v>29447.524020694749</v>
      </c>
      <c r="L6">
        <v>-3263.380824027724</v>
      </c>
      <c r="M6">
        <v>-3350.7257748136531</v>
      </c>
      <c r="N6">
        <v>29612.942122186501</v>
      </c>
      <c r="O6">
        <v>14389.85868661679</v>
      </c>
      <c r="P6">
        <v>33224.145391605372</v>
      </c>
      <c r="Q6">
        <v>65581.359423274975</v>
      </c>
      <c r="R6">
        <v>45077.878103837473</v>
      </c>
      <c r="S6">
        <v>82721.142162818956</v>
      </c>
      <c r="T6">
        <v>15600.694444444451</v>
      </c>
    </row>
    <row r="7" spans="1:20" x14ac:dyDescent="0.2">
      <c r="A7" s="50" t="s">
        <v>40</v>
      </c>
      <c r="B7">
        <v>14286.58602440868</v>
      </c>
      <c r="C7">
        <v>15907.08609453626</v>
      </c>
      <c r="D7" s="31">
        <v>23953.147251495298</v>
      </c>
      <c r="E7">
        <v>26443.287867910989</v>
      </c>
      <c r="F7">
        <v>10071.37943971986</v>
      </c>
      <c r="G7">
        <v>26484.28571428571</v>
      </c>
      <c r="H7">
        <v>35841.391820580473</v>
      </c>
      <c r="I7">
        <v>28631.206145455759</v>
      </c>
      <c r="J7">
        <v>37088.564476885636</v>
      </c>
      <c r="K7">
        <v>33687.543983110489</v>
      </c>
      <c r="L7">
        <v>13694.262205951651</v>
      </c>
      <c r="M7">
        <v>15107.950727883541</v>
      </c>
      <c r="N7">
        <v>31763.257289620789</v>
      </c>
      <c r="O7">
        <v>13178.97955283776</v>
      </c>
      <c r="P7">
        <v>30909.660594737659</v>
      </c>
      <c r="Q7">
        <v>26965.296039525059</v>
      </c>
      <c r="R7">
        <v>22442.016129032261</v>
      </c>
      <c r="S7">
        <v>55964.450676344437</v>
      </c>
      <c r="T7">
        <v>53140.547674034977</v>
      </c>
    </row>
    <row r="8" spans="1:20" x14ac:dyDescent="0.2">
      <c r="A8" s="51" t="s">
        <v>20</v>
      </c>
      <c r="B8">
        <v>9619.0881976991914</v>
      </c>
      <c r="C8">
        <v>9015.9620362381356</v>
      </c>
      <c r="D8">
        <v>13807.712082262209</v>
      </c>
      <c r="E8">
        <v>7872.3640399556061</v>
      </c>
      <c r="F8">
        <v>6271.5976331360944</v>
      </c>
      <c r="G8">
        <v>16297.378277153561</v>
      </c>
      <c r="H8">
        <v>23276.76447264076</v>
      </c>
      <c r="I8">
        <v>28136.006974716649</v>
      </c>
      <c r="J8">
        <v>25169.921875</v>
      </c>
      <c r="K8">
        <v>23408.568443051201</v>
      </c>
      <c r="L8">
        <v>12496.659242761691</v>
      </c>
      <c r="M8">
        <v>215.6626506024096</v>
      </c>
      <c r="N8">
        <v>16344.38775510204</v>
      </c>
      <c r="O8">
        <v>5388.8888888888896</v>
      </c>
      <c r="P8">
        <v>17304.918032786889</v>
      </c>
      <c r="Q8">
        <v>18182.410423452769</v>
      </c>
      <c r="R8">
        <v>13380.471380471379</v>
      </c>
      <c r="S8">
        <v>31960.720130932899</v>
      </c>
      <c r="T8">
        <v>-16749.521988527718</v>
      </c>
    </row>
    <row r="9" spans="1:20" x14ac:dyDescent="0.2">
      <c r="A9" s="51" t="s">
        <v>39</v>
      </c>
      <c r="B9">
        <v>17161.581920903951</v>
      </c>
      <c r="C9">
        <v>13486.04316546763</v>
      </c>
      <c r="D9">
        <v>14955.97945707997</v>
      </c>
      <c r="E9">
        <v>12114.529280948849</v>
      </c>
      <c r="F9">
        <v>7820.4630321135182</v>
      </c>
      <c r="G9">
        <v>9823.7259268963717</v>
      </c>
      <c r="H9">
        <v>14726.909472029351</v>
      </c>
      <c r="I9">
        <v>12726.909472029351</v>
      </c>
      <c r="J9">
        <v>13352.073365231259</v>
      </c>
      <c r="K9">
        <v>14192.18500797448</v>
      </c>
      <c r="L9">
        <v>15226.94045720362</v>
      </c>
      <c r="M9">
        <v>15857.830508474581</v>
      </c>
      <c r="N9">
        <v>21265.674740484428</v>
      </c>
      <c r="O9">
        <v>16489.964912280699</v>
      </c>
      <c r="P9">
        <v>16441.494661921712</v>
      </c>
      <c r="Q9">
        <v>18253.91304347826</v>
      </c>
      <c r="R9">
        <v>21366.73913043478</v>
      </c>
      <c r="S9">
        <v>26508.55072463768</v>
      </c>
      <c r="T9">
        <v>14336.3768115942</v>
      </c>
    </row>
    <row r="10" spans="1:20" x14ac:dyDescent="0.2">
      <c r="A10" s="51" t="s">
        <v>38</v>
      </c>
      <c r="B10">
        <v>12165.176757415689</v>
      </c>
      <c r="C10">
        <v>11411.00917431193</v>
      </c>
      <c r="D10">
        <v>12504.57949925102</v>
      </c>
      <c r="E10">
        <v>12429.838570972261</v>
      </c>
      <c r="F10">
        <v>14589.206116345989</v>
      </c>
      <c r="G10">
        <v>15488.554002680299</v>
      </c>
      <c r="H10">
        <v>13217.897388307039</v>
      </c>
      <c r="I10">
        <v>13331.816779765581</v>
      </c>
      <c r="J10">
        <v>12342.528220079241</v>
      </c>
      <c r="K10">
        <v>13280.112187659361</v>
      </c>
      <c r="L10">
        <v>14592.383933229001</v>
      </c>
      <c r="M10">
        <v>12789.751801441151</v>
      </c>
      <c r="N10">
        <v>15679.164281625641</v>
      </c>
      <c r="O10">
        <v>15779.227156931949</v>
      </c>
      <c r="P10">
        <v>18536.980349560581</v>
      </c>
      <c r="Q10">
        <v>20012.530885986591</v>
      </c>
      <c r="R10">
        <v>18948.29084588644</v>
      </c>
      <c r="S10">
        <v>21522.380297908701</v>
      </c>
      <c r="T10">
        <v>20858.514651526119</v>
      </c>
    </row>
    <row r="11" spans="1:20" x14ac:dyDescent="0.2">
      <c r="A11" s="51" t="s">
        <v>37</v>
      </c>
      <c r="B11">
        <v>29848.9700726271</v>
      </c>
      <c r="C11">
        <v>27462.190089055759</v>
      </c>
      <c r="D11">
        <v>33208.424454091459</v>
      </c>
      <c r="E11">
        <v>27220.069381164769</v>
      </c>
      <c r="F11">
        <v>27711.852427733411</v>
      </c>
      <c r="G11">
        <v>31529.500648854289</v>
      </c>
      <c r="H11">
        <v>32139.74243551102</v>
      </c>
      <c r="I11">
        <v>32412.18086742541</v>
      </c>
      <c r="J11">
        <v>38110.442236923271</v>
      </c>
      <c r="K11">
        <v>41542.165085475957</v>
      </c>
      <c r="L11">
        <v>45043.028812035773</v>
      </c>
      <c r="M11">
        <v>48569.288306137452</v>
      </c>
      <c r="N11">
        <v>49557.881368921197</v>
      </c>
      <c r="O11">
        <v>48093.317587290258</v>
      </c>
      <c r="P11">
        <v>44289.650136095072</v>
      </c>
      <c r="Q11">
        <v>46209.134615384617</v>
      </c>
      <c r="R11">
        <v>46839.751123401307</v>
      </c>
      <c r="S11">
        <v>45298.679144124377</v>
      </c>
      <c r="T11">
        <v>50492.640885069392</v>
      </c>
    </row>
    <row r="12" spans="1:20" x14ac:dyDescent="0.2">
      <c r="A12" s="51" t="s">
        <v>36</v>
      </c>
      <c r="B12">
        <v>20006.754161331632</v>
      </c>
      <c r="C12">
        <v>23361.937716262979</v>
      </c>
      <c r="D12">
        <v>28141.305818673882</v>
      </c>
      <c r="E12">
        <v>20619.986048133938</v>
      </c>
      <c r="F12">
        <v>13760.118406889131</v>
      </c>
      <c r="G12">
        <v>28438.847858197929</v>
      </c>
      <c r="H12">
        <v>30020.908230842011</v>
      </c>
      <c r="I12">
        <v>29903.53828306264</v>
      </c>
      <c r="J12">
        <v>22005.451313450521</v>
      </c>
      <c r="K12">
        <v>28102.82144296655</v>
      </c>
      <c r="L12">
        <v>30923.15789473684</v>
      </c>
      <c r="M12">
        <v>24036.49665816273</v>
      </c>
      <c r="N12">
        <v>32162.453475613689</v>
      </c>
      <c r="O12">
        <v>39720.264413605917</v>
      </c>
      <c r="P12">
        <v>35577.264892211948</v>
      </c>
      <c r="Q12">
        <v>34940.443697949471</v>
      </c>
      <c r="R12">
        <v>44364.252103236853</v>
      </c>
      <c r="S12">
        <v>52520.305491574727</v>
      </c>
      <c r="T12">
        <v>41547.105393369617</v>
      </c>
    </row>
    <row r="13" spans="1:20" x14ac:dyDescent="0.2">
      <c r="A13" s="51" t="s">
        <v>19</v>
      </c>
      <c r="B13">
        <v>3574.8130841121501</v>
      </c>
      <c r="C13">
        <v>4330.0478468899519</v>
      </c>
      <c r="D13">
        <v>4438.0203045685284</v>
      </c>
      <c r="E13">
        <v>5147.8865979381444</v>
      </c>
      <c r="F13">
        <v>4910.7853403141362</v>
      </c>
      <c r="G13">
        <v>4378.6842105263158</v>
      </c>
      <c r="H13">
        <v>4152.0212765957449</v>
      </c>
      <c r="I13">
        <v>3454.5744680851062</v>
      </c>
      <c r="J13">
        <v>3917.5280898876399</v>
      </c>
      <c r="K13">
        <v>3250</v>
      </c>
      <c r="L13">
        <v>4714.0588235294117</v>
      </c>
      <c r="M13">
        <v>5394.0372670807456</v>
      </c>
      <c r="N13">
        <v>5465.2830188679254</v>
      </c>
      <c r="O13">
        <v>5798.0973839028666</v>
      </c>
      <c r="P13">
        <v>6151.3198661544166</v>
      </c>
      <c r="Q13">
        <v>6636.5081383519837</v>
      </c>
      <c r="R13">
        <v>8603.1481955464551</v>
      </c>
      <c r="S13">
        <v>9009.1592445202441</v>
      </c>
      <c r="T13">
        <v>7954.1400468087804</v>
      </c>
    </row>
    <row r="14" spans="1:20" x14ac:dyDescent="0.2">
      <c r="A14" s="51" t="s">
        <v>35</v>
      </c>
      <c r="B14">
        <v>16278.09544999444</v>
      </c>
      <c r="C14">
        <v>15257.639655553099</v>
      </c>
      <c r="D14">
        <v>14779.35959456347</v>
      </c>
      <c r="E14">
        <v>15610.693092807969</v>
      </c>
      <c r="F14">
        <v>15005.56286637158</v>
      </c>
      <c r="G14">
        <v>12308.003811338731</v>
      </c>
      <c r="H14">
        <v>16187.368681250769</v>
      </c>
      <c r="I14">
        <v>17815.40824161761</v>
      </c>
      <c r="J14">
        <v>23595.22580645161</v>
      </c>
      <c r="K14">
        <v>20458.227687626779</v>
      </c>
      <c r="L14">
        <v>19294.397410358561</v>
      </c>
      <c r="M14">
        <v>18930.374462860651</v>
      </c>
      <c r="N14">
        <v>19349.674537332481</v>
      </c>
      <c r="O14">
        <v>21361.436338348722</v>
      </c>
      <c r="P14">
        <v>20319.73111395647</v>
      </c>
      <c r="Q14">
        <v>18952.489485822822</v>
      </c>
      <c r="R14">
        <v>21685.94594594595</v>
      </c>
      <c r="S14">
        <v>24652.43975903614</v>
      </c>
      <c r="T14">
        <v>25491.37129109864</v>
      </c>
    </row>
    <row r="15" spans="1:20" x14ac:dyDescent="0.2">
      <c r="A15" s="51" t="s">
        <v>18</v>
      </c>
      <c r="B15">
        <v>13555.980861244019</v>
      </c>
      <c r="C15">
        <v>11958.883248730959</v>
      </c>
      <c r="D15">
        <v>11717.36842105263</v>
      </c>
      <c r="E15">
        <v>13734.98694516971</v>
      </c>
      <c r="F15">
        <v>14382.333978078659</v>
      </c>
      <c r="G15">
        <v>16180.82788671024</v>
      </c>
      <c r="H15">
        <v>16761.380323054331</v>
      </c>
      <c r="I15">
        <v>17276.247207743862</v>
      </c>
      <c r="J15">
        <v>16214.51355661882</v>
      </c>
      <c r="K15">
        <v>16230.25768911056</v>
      </c>
      <c r="L15">
        <v>16336.244541484721</v>
      </c>
      <c r="M15">
        <v>21209.128630705389</v>
      </c>
      <c r="N15">
        <v>21659.77605512489</v>
      </c>
      <c r="O15">
        <v>21935.638808837659</v>
      </c>
      <c r="P15">
        <v>19394.082044384671</v>
      </c>
      <c r="Q15">
        <v>24915.590008613261</v>
      </c>
      <c r="R15">
        <v>23877.147766323022</v>
      </c>
      <c r="S15">
        <v>23914.3135345667</v>
      </c>
      <c r="T15">
        <v>25161.719549641759</v>
      </c>
    </row>
    <row r="16" spans="1:20" x14ac:dyDescent="0.2">
      <c r="A16" s="51" t="s">
        <v>17</v>
      </c>
      <c r="B16">
        <v>3374.1902919155382</v>
      </c>
      <c r="C16">
        <v>4355.4397142581329</v>
      </c>
      <c r="D16">
        <v>4501.528359560738</v>
      </c>
      <c r="E16">
        <v>3479.6019900497508</v>
      </c>
      <c r="F16">
        <v>3174.3421052631579</v>
      </c>
      <c r="G16">
        <v>4647.22780810112</v>
      </c>
      <c r="H16">
        <v>4475.846437172404</v>
      </c>
      <c r="I16">
        <v>5686.4686468646869</v>
      </c>
      <c r="J16">
        <v>4693.4214667925717</v>
      </c>
      <c r="K16">
        <v>5157.2741460031211</v>
      </c>
      <c r="L16">
        <v>6062.5316883555852</v>
      </c>
      <c r="M16">
        <v>5146.496815286624</v>
      </c>
      <c r="N16">
        <v>6982.3415150980036</v>
      </c>
      <c r="O16">
        <v>5494.8910738384429</v>
      </c>
      <c r="P16">
        <v>8901.9607843137255</v>
      </c>
      <c r="Q16">
        <v>10237.55656108597</v>
      </c>
      <c r="R16">
        <v>10580.13716027432</v>
      </c>
      <c r="S16">
        <v>12163.786809442679</v>
      </c>
      <c r="T16">
        <v>8099.9476713762433</v>
      </c>
    </row>
    <row r="17" spans="1:20" x14ac:dyDescent="0.2">
      <c r="A17" s="49" t="s">
        <v>16</v>
      </c>
      <c r="B17">
        <v>3418.263473053893</v>
      </c>
      <c r="C17">
        <v>2700</v>
      </c>
      <c r="D17">
        <v>4053.1516183986369</v>
      </c>
      <c r="E17">
        <v>3640.5357142857142</v>
      </c>
      <c r="F17">
        <v>2626.0909935004638</v>
      </c>
      <c r="G17">
        <v>3829.090909090909</v>
      </c>
      <c r="H17">
        <v>5655.3949903660887</v>
      </c>
      <c r="I17">
        <v>7533.1132075471696</v>
      </c>
      <c r="J17">
        <v>6029.433272394881</v>
      </c>
      <c r="K17">
        <v>5219.8019801980199</v>
      </c>
      <c r="L17">
        <v>5783.9528558476886</v>
      </c>
      <c r="M17">
        <v>3844.4958371877892</v>
      </c>
      <c r="N17">
        <v>5462.2889305816134</v>
      </c>
      <c r="O17">
        <v>2809.4168213343751</v>
      </c>
      <c r="P17">
        <v>4742.4494896896495</v>
      </c>
      <c r="Q17">
        <v>7921.6311277203777</v>
      </c>
      <c r="R17">
        <v>7694.1701927597551</v>
      </c>
      <c r="S17">
        <v>9325.7408483439867</v>
      </c>
      <c r="T17">
        <v>4694.1980340445934</v>
      </c>
    </row>
    <row r="18" spans="1:20" x14ac:dyDescent="0.2">
      <c r="A18" s="49" t="s">
        <v>34</v>
      </c>
      <c r="B18">
        <v>25900.900900900899</v>
      </c>
      <c r="C18">
        <v>25379.629629629631</v>
      </c>
      <c r="D18">
        <v>30000</v>
      </c>
      <c r="E18">
        <v>23943.521594684389</v>
      </c>
      <c r="F18">
        <v>10695.205479452061</v>
      </c>
      <c r="G18">
        <v>14108.10810810811</v>
      </c>
      <c r="H18">
        <v>14268.551236749119</v>
      </c>
      <c r="I18">
        <v>16321.678321678321</v>
      </c>
      <c r="J18">
        <v>11693.486590038319</v>
      </c>
      <c r="K18">
        <v>20261.71875</v>
      </c>
      <c r="L18">
        <v>13217.39130434783</v>
      </c>
      <c r="M18">
        <v>9298.7551867219918</v>
      </c>
      <c r="N18">
        <v>16430.962343096231</v>
      </c>
      <c r="O18">
        <v>18782.051282051281</v>
      </c>
      <c r="P18">
        <v>17951.754385964909</v>
      </c>
      <c r="Q18">
        <v>16464.730290456431</v>
      </c>
      <c r="R18">
        <v>18163.179916317989</v>
      </c>
      <c r="S18">
        <v>27094.650205761311</v>
      </c>
      <c r="T18">
        <v>22890.29535864979</v>
      </c>
    </row>
    <row r="19" spans="1:20" x14ac:dyDescent="0.2">
      <c r="A19" s="49" t="s">
        <v>15</v>
      </c>
      <c r="B19">
        <v>3086.783751962324</v>
      </c>
      <c r="C19">
        <v>3415.118956254797</v>
      </c>
      <c r="D19">
        <v>3527.6828041948002</v>
      </c>
      <c r="E19">
        <v>5481.036390459798</v>
      </c>
      <c r="F19">
        <v>2664.5863052781742</v>
      </c>
      <c r="G19">
        <v>3862.9768941429338</v>
      </c>
      <c r="H19">
        <v>7198.8202742558306</v>
      </c>
      <c r="I19">
        <v>5983.1716429625449</v>
      </c>
      <c r="J19">
        <v>7045.797280593325</v>
      </c>
      <c r="K19">
        <v>7680.7770109471676</v>
      </c>
      <c r="L19">
        <v>6905.4249606071326</v>
      </c>
      <c r="M19">
        <v>7355.6386994238801</v>
      </c>
      <c r="N19">
        <v>7487.3826190882701</v>
      </c>
      <c r="O19">
        <v>7594.1123662751561</v>
      </c>
      <c r="P19">
        <v>7946.6406444647446</v>
      </c>
      <c r="Q19">
        <v>8715.624852795705</v>
      </c>
      <c r="R19">
        <v>9048.3681270214638</v>
      </c>
      <c r="S19">
        <v>9253.3237314424987</v>
      </c>
      <c r="T19">
        <v>10456.964397251721</v>
      </c>
    </row>
    <row r="20" spans="1:20" x14ac:dyDescent="0.2">
      <c r="A20" s="49" t="s">
        <v>14</v>
      </c>
      <c r="B20">
        <v>18945.94594594595</v>
      </c>
      <c r="C20">
        <v>18767.56756756757</v>
      </c>
      <c r="D20">
        <v>18531.57894736842</v>
      </c>
      <c r="E20">
        <v>17039.47368421053</v>
      </c>
      <c r="F20">
        <v>19365.78947368421</v>
      </c>
      <c r="G20">
        <v>18036.36363636364</v>
      </c>
      <c r="H20">
        <v>15856.81818181818</v>
      </c>
      <c r="I20">
        <v>14954.54545454545</v>
      </c>
      <c r="J20">
        <v>14472.647702407001</v>
      </c>
      <c r="K20">
        <v>14258.2056892779</v>
      </c>
      <c r="L20">
        <v>17188.183807439829</v>
      </c>
      <c r="M20">
        <v>12288.84026258206</v>
      </c>
      <c r="N20">
        <v>11185.995623632391</v>
      </c>
      <c r="O20">
        <v>15227.57111597374</v>
      </c>
      <c r="P20">
        <v>15076.586433260391</v>
      </c>
      <c r="Q20">
        <v>12311.76470588235</v>
      </c>
      <c r="R20">
        <v>11194.11764705882</v>
      </c>
      <c r="S20">
        <v>10045.098039215691</v>
      </c>
      <c r="T20">
        <v>10461.38613861386</v>
      </c>
    </row>
    <row r="21" spans="1:20" x14ac:dyDescent="0.2">
      <c r="A21" s="49" t="s">
        <v>33</v>
      </c>
      <c r="B21">
        <v>31668.199393876061</v>
      </c>
      <c r="C21">
        <v>46140.640367172993</v>
      </c>
      <c r="D21">
        <v>40835.95429347211</v>
      </c>
      <c r="E21">
        <v>28586.51762290407</v>
      </c>
      <c r="F21">
        <v>16173.344235486509</v>
      </c>
      <c r="G21">
        <v>36338.696418085732</v>
      </c>
      <c r="H21">
        <v>21136.670216542421</v>
      </c>
      <c r="I21">
        <v>27379.435630374232</v>
      </c>
      <c r="J21">
        <v>36725.661597413477</v>
      </c>
      <c r="K21">
        <v>33395.264116575592</v>
      </c>
      <c r="L21">
        <v>36259.067357512948</v>
      </c>
      <c r="M21">
        <v>37315.378141156667</v>
      </c>
      <c r="N21">
        <v>47420.141342756178</v>
      </c>
      <c r="O21">
        <v>33010.864539990747</v>
      </c>
      <c r="P21">
        <v>34951.069270106927</v>
      </c>
      <c r="Q21">
        <v>30156.287425149701</v>
      </c>
      <c r="R21">
        <v>32863.209230403241</v>
      </c>
      <c r="S21">
        <v>34734.984894259818</v>
      </c>
      <c r="T21">
        <v>36257.548845470687</v>
      </c>
    </row>
    <row r="22" spans="1:20" x14ac:dyDescent="0.2">
      <c r="A22" s="49" t="s">
        <v>32</v>
      </c>
      <c r="B22">
        <v>16869.860430026409</v>
      </c>
      <c r="C22">
        <v>19218.591370558381</v>
      </c>
      <c r="D22">
        <v>21852.306425041181</v>
      </c>
      <c r="E22">
        <v>21293.629980543101</v>
      </c>
      <c r="F22">
        <v>16062.655566045831</v>
      </c>
      <c r="G22">
        <v>19586.63956879032</v>
      </c>
      <c r="H22">
        <v>22783.078709907979</v>
      </c>
      <c r="I22">
        <v>21238.056607175051</v>
      </c>
      <c r="J22">
        <v>18497.792900496599</v>
      </c>
      <c r="K22">
        <v>16627.98507462686</v>
      </c>
      <c r="L22">
        <v>15470.950037850111</v>
      </c>
      <c r="M22">
        <v>17973.999415717211</v>
      </c>
      <c r="N22">
        <v>20702.866055761358</v>
      </c>
      <c r="O22">
        <v>18552.304964539009</v>
      </c>
      <c r="P22">
        <v>17195.35396014819</v>
      </c>
      <c r="Q22">
        <v>17191.853600944509</v>
      </c>
      <c r="R22">
        <v>18460.20246129416</v>
      </c>
      <c r="S22">
        <v>24015.10151015102</v>
      </c>
      <c r="T22">
        <v>17455.476673427991</v>
      </c>
    </row>
    <row r="23" spans="1:20" x14ac:dyDescent="0.2">
      <c r="A23" s="49" t="s">
        <v>13</v>
      </c>
      <c r="B23">
        <v>2534.913773067447</v>
      </c>
      <c r="C23">
        <v>2822.7207548915299</v>
      </c>
      <c r="D23">
        <v>3484.0418150700771</v>
      </c>
      <c r="E23">
        <v>2973.492019302153</v>
      </c>
      <c r="F23">
        <v>3336.79008908686</v>
      </c>
      <c r="G23">
        <v>4072.2686235697379</v>
      </c>
      <c r="H23">
        <v>5429.0703475802429</v>
      </c>
      <c r="I23">
        <v>5015.6716004213094</v>
      </c>
      <c r="J23">
        <v>5489.7887909529354</v>
      </c>
      <c r="K23">
        <v>4402.3714759535651</v>
      </c>
      <c r="L23">
        <v>4413.6594803758981</v>
      </c>
      <c r="M23">
        <v>4768.7285793255942</v>
      </c>
      <c r="N23">
        <v>6234.1867269583727</v>
      </c>
      <c r="O23">
        <v>5884.8251097220382</v>
      </c>
      <c r="P23">
        <v>6222.842133262403</v>
      </c>
      <c r="Q23">
        <v>7479.9689681923956</v>
      </c>
      <c r="R23">
        <v>7051.5167972689878</v>
      </c>
      <c r="S23">
        <v>9052.5409263713245</v>
      </c>
      <c r="T23">
        <v>7816.9446815113661</v>
      </c>
    </row>
    <row r="24" spans="1:20" x14ac:dyDescent="0.2">
      <c r="A24" s="49" t="s">
        <v>31</v>
      </c>
      <c r="B24">
        <v>7056.5233824691613</v>
      </c>
      <c r="C24">
        <v>7067.0712232513579</v>
      </c>
      <c r="D24">
        <v>6271.2433642699789</v>
      </c>
      <c r="E24">
        <v>7107.8909185609591</v>
      </c>
      <c r="F24">
        <v>5871.7011008897598</v>
      </c>
      <c r="G24">
        <v>7393.9432283099241</v>
      </c>
      <c r="H24">
        <v>5624.9620933154274</v>
      </c>
      <c r="I24">
        <v>6665.9169092352477</v>
      </c>
      <c r="J24">
        <v>8188.553304298428</v>
      </c>
      <c r="K24">
        <v>8189.7390764133361</v>
      </c>
      <c r="L24">
        <v>9395.437469374423</v>
      </c>
      <c r="M24">
        <v>10400.72996929494</v>
      </c>
      <c r="N24">
        <v>10800.517971069419</v>
      </c>
      <c r="O24">
        <v>10574.88109011441</v>
      </c>
      <c r="P24">
        <v>12064.28380901574</v>
      </c>
      <c r="Q24">
        <v>12632.93102285753</v>
      </c>
      <c r="R24">
        <v>14858.856541564361</v>
      </c>
      <c r="S24">
        <v>12259.74405850091</v>
      </c>
      <c r="T24">
        <v>14152.10751374465</v>
      </c>
    </row>
    <row r="25" spans="1:20" x14ac:dyDescent="0.2">
      <c r="A25" s="49" t="s">
        <v>12</v>
      </c>
      <c r="B25">
        <v>2320.356991075223</v>
      </c>
      <c r="C25">
        <v>2263.5689045936401</v>
      </c>
      <c r="D25">
        <v>1441.730190571715</v>
      </c>
      <c r="E25">
        <v>2446.095287415847</v>
      </c>
      <c r="F25">
        <v>1748.5974025974031</v>
      </c>
      <c r="G25">
        <v>3529.8250524842551</v>
      </c>
      <c r="H25">
        <v>4623.6199095022621</v>
      </c>
      <c r="I25">
        <v>3297.0793180133428</v>
      </c>
      <c r="J25">
        <v>3973.001443001443</v>
      </c>
      <c r="K25">
        <v>4453.1458842705788</v>
      </c>
      <c r="L25">
        <v>4049.7914856646389</v>
      </c>
      <c r="M25">
        <v>4000.0210084033611</v>
      </c>
      <c r="N25">
        <v>4541.6877323420076</v>
      </c>
      <c r="O25">
        <v>4604.6803652968038</v>
      </c>
      <c r="P25">
        <v>4808.10136765889</v>
      </c>
      <c r="Q25">
        <v>4348.8245315161839</v>
      </c>
      <c r="R25">
        <v>6866.5073947667797</v>
      </c>
      <c r="S25">
        <v>5058.7266355140191</v>
      </c>
      <c r="T25">
        <v>5600.6831566548881</v>
      </c>
    </row>
    <row r="26" spans="1:20" x14ac:dyDescent="0.2">
      <c r="A26" s="49" t="s">
        <v>11</v>
      </c>
      <c r="B26">
        <v>4110.0073583517287</v>
      </c>
      <c r="C26">
        <v>3978.1589338598219</v>
      </c>
      <c r="D26">
        <v>4565.245478036175</v>
      </c>
      <c r="E26">
        <v>3848.303652671259</v>
      </c>
      <c r="F26">
        <v>3749.7608309416428</v>
      </c>
      <c r="G26">
        <v>4384.6825859056489</v>
      </c>
      <c r="H26">
        <v>5241.4672142755981</v>
      </c>
      <c r="I26">
        <v>3903.4068136272549</v>
      </c>
      <c r="J26">
        <v>4010.0918618191231</v>
      </c>
      <c r="K26">
        <v>4595.1788287698146</v>
      </c>
      <c r="L26">
        <v>5259.0591645803133</v>
      </c>
      <c r="M26">
        <v>4610.6807990216057</v>
      </c>
      <c r="N26">
        <v>4176.5275089853467</v>
      </c>
      <c r="O26">
        <v>6402.968356202744</v>
      </c>
      <c r="P26">
        <v>5574.0767146727512</v>
      </c>
      <c r="Q26">
        <v>6404.7241826299869</v>
      </c>
      <c r="R26">
        <v>4228.9800635654437</v>
      </c>
      <c r="S26">
        <v>5047.9462066949282</v>
      </c>
      <c r="T26">
        <v>5045.5089820359281</v>
      </c>
    </row>
    <row r="27" spans="1:20" x14ac:dyDescent="0.2">
      <c r="A27" s="49" t="s">
        <v>8</v>
      </c>
      <c r="B27">
        <v>733.09523809523796</v>
      </c>
      <c r="C27">
        <v>2409.4871794871801</v>
      </c>
      <c r="D27">
        <v>3079.9007444168742</v>
      </c>
      <c r="E27">
        <v>4261.6161616161617</v>
      </c>
      <c r="F27">
        <v>-616.79790026246712</v>
      </c>
      <c r="G27">
        <v>-988.60759493670878</v>
      </c>
      <c r="H27">
        <v>4384.6153846153848</v>
      </c>
      <c r="I27">
        <v>7087.0370370370356</v>
      </c>
      <c r="J27">
        <v>2694.039735099338</v>
      </c>
      <c r="K27">
        <v>5678.9808917197452</v>
      </c>
      <c r="L27">
        <v>2636.8932038834951</v>
      </c>
      <c r="M27">
        <v>14346.46464646465</v>
      </c>
      <c r="N27">
        <v>11053.594771241829</v>
      </c>
      <c r="O27">
        <v>10300.78966259871</v>
      </c>
      <c r="P27">
        <v>7940.7894736842109</v>
      </c>
      <c r="Q27">
        <v>11528.859060402679</v>
      </c>
      <c r="R27">
        <v>18923.632610939108</v>
      </c>
      <c r="S27">
        <v>29659.340659340662</v>
      </c>
      <c r="T27">
        <v>13827.927927927931</v>
      </c>
    </row>
    <row r="28" spans="1:20" x14ac:dyDescent="0.2">
      <c r="A28" s="49" t="s">
        <v>30</v>
      </c>
      <c r="B28">
        <v>18155.34591194968</v>
      </c>
      <c r="C28">
        <v>17092.287581699351</v>
      </c>
      <c r="D28">
        <v>20839.171122994649</v>
      </c>
      <c r="E28">
        <v>17432.235939643349</v>
      </c>
      <c r="F28">
        <v>21755.322128851541</v>
      </c>
      <c r="G28">
        <v>24877.45839636914</v>
      </c>
      <c r="H28">
        <v>19208.950569156401</v>
      </c>
      <c r="I28">
        <v>19441.852983754219</v>
      </c>
      <c r="J28">
        <v>19031.561461794019</v>
      </c>
      <c r="K28">
        <v>17969.4525484812</v>
      </c>
      <c r="L28">
        <v>12153.0268063199</v>
      </c>
      <c r="M28">
        <v>14130.51470588235</v>
      </c>
      <c r="N28">
        <v>14513.097949886111</v>
      </c>
      <c r="O28">
        <v>16253.58194308145</v>
      </c>
      <c r="P28">
        <v>19087.75137111517</v>
      </c>
      <c r="Q28">
        <v>21600.12755102041</v>
      </c>
      <c r="R28">
        <v>19298.241852487139</v>
      </c>
      <c r="S28">
        <v>26570.437798006071</v>
      </c>
      <c r="T28">
        <v>19839.340659340662</v>
      </c>
    </row>
    <row r="29" spans="1:20" x14ac:dyDescent="0.2">
      <c r="A29" s="49" t="s">
        <v>29</v>
      </c>
      <c r="B29">
        <v>15655.84045584046</v>
      </c>
      <c r="C29">
        <v>19672.226532195498</v>
      </c>
      <c r="D29">
        <v>25016.122278056951</v>
      </c>
      <c r="E29">
        <v>20971.114464324211</v>
      </c>
      <c r="F29">
        <v>12876.387039502881</v>
      </c>
      <c r="G29">
        <v>21863.574040219381</v>
      </c>
      <c r="H29">
        <v>19960.566706021251</v>
      </c>
      <c r="I29">
        <v>18977.05638271906</v>
      </c>
      <c r="J29">
        <v>14779.5156407669</v>
      </c>
      <c r="K29">
        <v>19207.8125</v>
      </c>
      <c r="L29">
        <v>23749.4623655914</v>
      </c>
      <c r="M29">
        <v>19475.1595892312</v>
      </c>
      <c r="N29">
        <v>26146.583498724129</v>
      </c>
      <c r="O29">
        <v>17382.855487981469</v>
      </c>
      <c r="P29">
        <v>23363.609467455619</v>
      </c>
      <c r="Q29">
        <v>22982.164449818622</v>
      </c>
      <c r="R29">
        <v>34399.814757641238</v>
      </c>
      <c r="S29">
        <v>50102.208201892747</v>
      </c>
      <c r="T29">
        <v>24976.796648404768</v>
      </c>
    </row>
    <row r="30" spans="1:20" x14ac:dyDescent="0.2">
      <c r="A30" s="49" t="s">
        <v>195</v>
      </c>
      <c r="B30">
        <v>8785.4977190780701</v>
      </c>
      <c r="C30">
        <v>9123.1746738355796</v>
      </c>
      <c r="D30">
        <v>10309.21148670348</v>
      </c>
      <c r="E30">
        <v>9405.9842105614971</v>
      </c>
      <c r="F30">
        <v>7688.1787388373759</v>
      </c>
      <c r="G30">
        <v>11013.42031802229</v>
      </c>
      <c r="H30">
        <v>12685.75868796085</v>
      </c>
      <c r="I30">
        <v>12421.221586787809</v>
      </c>
      <c r="J30">
        <v>13127.876077603611</v>
      </c>
      <c r="K30">
        <v>13280.53922243691</v>
      </c>
      <c r="L30">
        <v>12715.85938280236</v>
      </c>
      <c r="M30">
        <v>12412.24569905032</v>
      </c>
      <c r="N30">
        <v>15342.053472570589</v>
      </c>
      <c r="O30">
        <v>14770.781946558771</v>
      </c>
      <c r="P30">
        <v>15493.41392395814</v>
      </c>
      <c r="Q30">
        <v>15903.66334982489</v>
      </c>
      <c r="R30">
        <v>18096.473448071902</v>
      </c>
      <c r="S30">
        <v>21319.81164503812</v>
      </c>
      <c r="T30">
        <v>19546.421975426489</v>
      </c>
    </row>
    <row r="31" spans="1:20" x14ac:dyDescent="0.2">
      <c r="A31" s="49" t="s">
        <v>64</v>
      </c>
      <c r="B31">
        <v>23756.118269903109</v>
      </c>
      <c r="C31">
        <v>23352.520881553792</v>
      </c>
      <c r="D31">
        <v>24628.301982457029</v>
      </c>
      <c r="E31">
        <v>37623.936878778557</v>
      </c>
      <c r="F31">
        <v>39372.414509926202</v>
      </c>
      <c r="G31">
        <v>37339.048413153367</v>
      </c>
      <c r="H31">
        <v>46571.79605906261</v>
      </c>
      <c r="I31">
        <v>42972.229364875297</v>
      </c>
      <c r="J31">
        <v>47655.990448504977</v>
      </c>
      <c r="K31">
        <v>46264.913372756513</v>
      </c>
      <c r="L31">
        <v>35218.113168511431</v>
      </c>
      <c r="M31">
        <v>33858.62623955142</v>
      </c>
      <c r="N31">
        <v>46125.649333950518</v>
      </c>
      <c r="O31">
        <v>38711.166530944633</v>
      </c>
      <c r="P31">
        <v>41010.93117408907</v>
      </c>
      <c r="Q31">
        <v>39453.764197406766</v>
      </c>
    </row>
    <row r="32" spans="1:20" x14ac:dyDescent="0.2">
      <c r="A32" s="49" t="s">
        <v>196</v>
      </c>
      <c r="B32">
        <v>9078.2048490092311</v>
      </c>
      <c r="C32">
        <v>9406.1607803148036</v>
      </c>
      <c r="D32">
        <v>10608.20738685992</v>
      </c>
      <c r="E32">
        <v>10006.540323635891</v>
      </c>
      <c r="F32">
        <v>8368.5712436331814</v>
      </c>
      <c r="G32">
        <v>11624.262086544761</v>
      </c>
      <c r="H32">
        <v>13535.059418809769</v>
      </c>
      <c r="I32">
        <v>13191.920987218669</v>
      </c>
      <c r="J32">
        <v>14000.642946743021</v>
      </c>
      <c r="K32">
        <v>14141.962840286389</v>
      </c>
      <c r="L32">
        <v>13319.901311222309</v>
      </c>
      <c r="M32">
        <v>12968.38161246372</v>
      </c>
      <c r="N32">
        <v>16205.467615105979</v>
      </c>
      <c r="O32">
        <v>15462.02273081298</v>
      </c>
      <c r="P32">
        <v>16253.92188063245</v>
      </c>
    </row>
    <row r="33" spans="1:21" x14ac:dyDescent="0.2">
      <c r="B33" s="127" t="s">
        <v>194</v>
      </c>
      <c r="C33" s="127"/>
      <c r="D33" s="127"/>
      <c r="E33" s="127"/>
      <c r="F33" s="127"/>
      <c r="G33" s="127"/>
      <c r="H33" s="127"/>
      <c r="I33" s="127"/>
      <c r="J33" s="127"/>
      <c r="K33" s="127"/>
      <c r="L33" s="127"/>
      <c r="M33" s="127"/>
      <c r="N33" s="127"/>
      <c r="O33" s="127"/>
      <c r="P33" s="127"/>
      <c r="Q33" s="127"/>
      <c r="R33" s="127"/>
      <c r="S33" s="127"/>
      <c r="T33" s="127"/>
    </row>
    <row r="34" spans="1:21" x14ac:dyDescent="0.2">
      <c r="A34" s="50" t="s">
        <v>192</v>
      </c>
      <c r="B34">
        <f>B2</f>
        <v>2005</v>
      </c>
      <c r="C34">
        <f>C2</f>
        <v>2006</v>
      </c>
      <c r="D34">
        <f t="shared" ref="D34:T34" si="0">D2</f>
        <v>2007</v>
      </c>
      <c r="E34">
        <f t="shared" si="0"/>
        <v>2008</v>
      </c>
      <c r="F34">
        <f t="shared" si="0"/>
        <v>2009</v>
      </c>
      <c r="G34">
        <f t="shared" si="0"/>
        <v>2010</v>
      </c>
      <c r="H34">
        <f t="shared" si="0"/>
        <v>2011</v>
      </c>
      <c r="I34">
        <f t="shared" si="0"/>
        <v>2012</v>
      </c>
      <c r="J34">
        <f t="shared" si="0"/>
        <v>2013</v>
      </c>
      <c r="K34">
        <f t="shared" si="0"/>
        <v>2014</v>
      </c>
      <c r="L34">
        <f t="shared" si="0"/>
        <v>2015</v>
      </c>
      <c r="M34">
        <f t="shared" si="0"/>
        <v>2016</v>
      </c>
      <c r="N34">
        <f t="shared" si="0"/>
        <v>2017</v>
      </c>
      <c r="O34">
        <f t="shared" si="0"/>
        <v>2018</v>
      </c>
      <c r="P34">
        <f t="shared" si="0"/>
        <v>2019</v>
      </c>
      <c r="Q34">
        <f t="shared" si="0"/>
        <v>2020</v>
      </c>
      <c r="R34">
        <f t="shared" si="0"/>
        <v>2021</v>
      </c>
      <c r="S34">
        <f t="shared" si="0"/>
        <v>2022</v>
      </c>
      <c r="T34">
        <f t="shared" si="0"/>
        <v>2023</v>
      </c>
      <c r="U34" s="50"/>
    </row>
    <row r="35" spans="1:21" x14ac:dyDescent="0.2">
      <c r="A35" s="50" t="s">
        <v>42</v>
      </c>
      <c r="B35" s="30">
        <v>47.60734463192049</v>
      </c>
      <c r="C35" s="30">
        <v>66.530436801311453</v>
      </c>
      <c r="D35" s="30">
        <v>76.225062992473084</v>
      </c>
      <c r="E35" s="30">
        <v>48.680460333239147</v>
      </c>
      <c r="F35" s="30">
        <v>43.641639062406817</v>
      </c>
      <c r="G35" s="30">
        <v>67.586172632161379</v>
      </c>
      <c r="H35" s="30">
        <v>53.075381731014502</v>
      </c>
      <c r="I35" s="30">
        <v>70.94843524053725</v>
      </c>
      <c r="J35" s="30">
        <v>47.708141614253513</v>
      </c>
      <c r="K35" s="30">
        <v>42.068458404846588</v>
      </c>
      <c r="L35" s="30">
        <v>51.830350367921</v>
      </c>
      <c r="M35" s="30">
        <v>39.210749932572462</v>
      </c>
      <c r="N35" s="30">
        <v>48.916820352355877</v>
      </c>
      <c r="O35" s="30">
        <v>40.414742768971088</v>
      </c>
      <c r="P35" s="30">
        <v>59.003413623659057</v>
      </c>
      <c r="Q35" s="30">
        <v>46.451645744411117</v>
      </c>
      <c r="R35" s="30">
        <v>44.431303697585683</v>
      </c>
      <c r="S35" s="30">
        <v>62.945965064154663</v>
      </c>
      <c r="T35" s="30">
        <v>79.751631777689639</v>
      </c>
      <c r="U35" s="50"/>
    </row>
    <row r="36" spans="1:21" x14ac:dyDescent="0.2">
      <c r="A36" s="50" t="s">
        <v>22</v>
      </c>
      <c r="B36" s="30">
        <v>83.144743223344349</v>
      </c>
      <c r="C36" s="30">
        <v>88.802421761554257</v>
      </c>
      <c r="D36" s="30">
        <v>73.90685063141504</v>
      </c>
      <c r="E36" s="30">
        <v>124.998745877606</v>
      </c>
      <c r="F36" s="30">
        <v>70.174735289212279</v>
      </c>
      <c r="G36" s="30">
        <v>69.302134782060449</v>
      </c>
      <c r="H36" s="30">
        <v>80.895091069923978</v>
      </c>
      <c r="I36" s="30">
        <v>81.940854752348528</v>
      </c>
      <c r="J36" s="30">
        <v>96.688898699782555</v>
      </c>
      <c r="K36" s="30">
        <v>93.892204152460877</v>
      </c>
      <c r="L36" s="30">
        <v>68.779174761602306</v>
      </c>
      <c r="M36" s="30">
        <v>97.553624480055646</v>
      </c>
      <c r="N36" s="30">
        <v>99.022479361410802</v>
      </c>
      <c r="O36" s="30">
        <v>95.431459104635991</v>
      </c>
      <c r="P36" s="30">
        <v>103.94774446501739</v>
      </c>
      <c r="Q36" s="30">
        <v>106.97907211383099</v>
      </c>
      <c r="R36" s="30">
        <v>155.14074566900831</v>
      </c>
      <c r="S36" s="30">
        <v>151.55549817150671</v>
      </c>
      <c r="T36" s="30">
        <v>56.288557064048717</v>
      </c>
      <c r="U36" s="50"/>
    </row>
    <row r="37" spans="1:21" x14ac:dyDescent="0.2">
      <c r="A37" s="50" t="s">
        <v>21</v>
      </c>
      <c r="B37" s="30">
        <v>110.0713194073619</v>
      </c>
      <c r="C37" s="30">
        <v>92.485518678193131</v>
      </c>
      <c r="D37" s="30">
        <v>118.2946433941635</v>
      </c>
      <c r="E37" s="30">
        <v>121.3510897350931</v>
      </c>
      <c r="F37" s="30">
        <v>35.610800022108997</v>
      </c>
      <c r="G37" s="30">
        <v>94.585678361190702</v>
      </c>
      <c r="H37" s="30">
        <v>212.37753267034219</v>
      </c>
      <c r="I37" s="30">
        <v>195.3655491166009</v>
      </c>
      <c r="J37" s="30">
        <v>178.77866769813821</v>
      </c>
      <c r="K37" s="30">
        <v>253.92572659497611</v>
      </c>
      <c r="L37" s="30">
        <v>176.31738892194889</v>
      </c>
      <c r="M37" s="30">
        <v>212.7668485245286</v>
      </c>
      <c r="N37" s="30">
        <v>170.77157045029449</v>
      </c>
      <c r="O37" s="30">
        <v>126.89699282549989</v>
      </c>
      <c r="P37" s="30">
        <v>124.61347741008031</v>
      </c>
      <c r="Q37" s="30">
        <v>146.44403468900049</v>
      </c>
      <c r="R37" s="30">
        <v>193.1716719184443</v>
      </c>
      <c r="S37" s="30">
        <v>197.9484489707161</v>
      </c>
      <c r="T37" s="30">
        <v>100.3583316456068</v>
      </c>
      <c r="U37" s="50"/>
    </row>
    <row r="38" spans="1:21" x14ac:dyDescent="0.2">
      <c r="A38" s="50" t="s">
        <v>41</v>
      </c>
      <c r="B38" s="30">
        <v>14.773032218559649</v>
      </c>
      <c r="C38" s="30">
        <v>19.680504874792629</v>
      </c>
      <c r="D38" s="30">
        <v>9.2239849274136372</v>
      </c>
      <c r="E38" s="30">
        <v>-85.533925227968098</v>
      </c>
      <c r="F38" s="30">
        <v>-50.991063016933197</v>
      </c>
      <c r="G38" s="30">
        <v>3.4068884856345001</v>
      </c>
      <c r="H38" s="30">
        <v>24.007593458298341</v>
      </c>
      <c r="I38" s="30">
        <v>77.513246449960519</v>
      </c>
      <c r="J38" s="30">
        <v>30.18680875214821</v>
      </c>
      <c r="K38" s="30">
        <v>46.787704077287998</v>
      </c>
      <c r="L38" s="30">
        <v>-5.085612833633955</v>
      </c>
      <c r="M38" s="30">
        <v>-5.2284908393285754</v>
      </c>
      <c r="N38" s="30">
        <v>45.715754036300297</v>
      </c>
      <c r="O38" s="30">
        <v>21.670392839241899</v>
      </c>
      <c r="P38" s="30">
        <v>49.598767809136383</v>
      </c>
      <c r="Q38" s="30">
        <v>96.56105766031412</v>
      </c>
      <c r="R38" s="30">
        <v>68.134491038188912</v>
      </c>
      <c r="S38" s="30">
        <v>131.06209485222769</v>
      </c>
      <c r="T38" s="30">
        <v>23.271063469273049</v>
      </c>
      <c r="U38" s="50"/>
    </row>
    <row r="39" spans="1:21" x14ac:dyDescent="0.2">
      <c r="A39" s="50" t="s">
        <v>40</v>
      </c>
      <c r="B39" s="30">
        <v>34.974294487272793</v>
      </c>
      <c r="C39" s="30">
        <v>39.486216786747931</v>
      </c>
      <c r="D39" s="30">
        <v>59.750077052837447</v>
      </c>
      <c r="E39" s="30">
        <v>64.65868342333701</v>
      </c>
      <c r="F39" s="30">
        <v>24.232610592279741</v>
      </c>
      <c r="G39" s="30">
        <v>63.640201136942977</v>
      </c>
      <c r="H39" s="30">
        <v>84.36585930255967</v>
      </c>
      <c r="I39" s="30">
        <v>65.635754146113328</v>
      </c>
      <c r="J39" s="30">
        <v>84.229649988977613</v>
      </c>
      <c r="K39" s="30">
        <v>76.114910531163034</v>
      </c>
      <c r="L39" s="30">
        <v>30.69862994012886</v>
      </c>
      <c r="M39" s="30">
        <v>33.416229942669062</v>
      </c>
      <c r="N39" s="30">
        <v>69.384407898104882</v>
      </c>
      <c r="O39" s="30">
        <v>28.345374356120619</v>
      </c>
      <c r="P39" s="30">
        <v>65.657480898690295</v>
      </c>
      <c r="Q39" s="30">
        <v>56.289074827831129</v>
      </c>
      <c r="R39" s="30">
        <v>47.880132884217019</v>
      </c>
      <c r="S39" s="30">
        <v>120.5624837739301</v>
      </c>
      <c r="T39" s="30">
        <v>114.4151198183918</v>
      </c>
      <c r="U39" s="50"/>
    </row>
    <row r="40" spans="1:21" x14ac:dyDescent="0.2">
      <c r="A40" s="51" t="s">
        <v>20</v>
      </c>
      <c r="B40" s="30">
        <v>102.3884515898399</v>
      </c>
      <c r="C40" s="30">
        <v>90.527667969035249</v>
      </c>
      <c r="D40" s="30">
        <v>124.06877387070151</v>
      </c>
      <c r="E40" s="30">
        <v>67.888148517088851</v>
      </c>
      <c r="F40" s="30">
        <v>52.677559205566872</v>
      </c>
      <c r="G40" s="30">
        <v>138.2305123939835</v>
      </c>
      <c r="H40" s="30">
        <v>207.52335484504309</v>
      </c>
      <c r="I40" s="30">
        <v>242.8588168269952</v>
      </c>
      <c r="J40" s="30">
        <v>212.10228706570081</v>
      </c>
      <c r="K40" s="30">
        <v>190.26465925334779</v>
      </c>
      <c r="L40" s="30">
        <v>99.162107202266682</v>
      </c>
      <c r="M40" s="30">
        <v>1.637362813095075</v>
      </c>
      <c r="N40" s="30">
        <v>120.5129397431466</v>
      </c>
      <c r="O40" s="30">
        <v>36.607848776756938</v>
      </c>
      <c r="P40" s="30">
        <v>112.3470649176558</v>
      </c>
      <c r="Q40" s="30">
        <v>108.6220404678192</v>
      </c>
      <c r="R40" s="30">
        <v>84.472318575389693</v>
      </c>
      <c r="S40" s="30">
        <v>217.58168285116511</v>
      </c>
      <c r="T40" s="30">
        <v>-113.90308272694421</v>
      </c>
      <c r="U40" s="50"/>
    </row>
    <row r="41" spans="1:21" x14ac:dyDescent="0.2">
      <c r="A41" s="51" t="s">
        <v>39</v>
      </c>
      <c r="B41" s="30">
        <v>45.154352296477477</v>
      </c>
      <c r="C41" s="30">
        <v>34.967751137733543</v>
      </c>
      <c r="D41" s="30">
        <v>36.661551030453047</v>
      </c>
      <c r="E41" s="30">
        <v>27.744027255606881</v>
      </c>
      <c r="F41" s="30">
        <v>16.616162420471358</v>
      </c>
      <c r="G41" s="30">
        <v>20.642043247567919</v>
      </c>
      <c r="H41" s="30">
        <v>31.63436406810635</v>
      </c>
      <c r="I41" s="30">
        <v>27.783559286026431</v>
      </c>
      <c r="J41" s="30">
        <v>30.032372569621842</v>
      </c>
      <c r="K41" s="30">
        <v>31.84424642967528</v>
      </c>
      <c r="L41" s="30">
        <v>36.417102675338697</v>
      </c>
      <c r="M41" s="30">
        <v>37.865002099060327</v>
      </c>
      <c r="N41" s="30">
        <v>50.459464551542268</v>
      </c>
      <c r="O41" s="30">
        <v>38.617626086916133</v>
      </c>
      <c r="P41" s="30">
        <v>38.508283327292162</v>
      </c>
      <c r="Q41" s="30">
        <v>38.539625098719213</v>
      </c>
      <c r="R41" s="30">
        <v>44.357833892823223</v>
      </c>
      <c r="S41" s="30">
        <v>57.90826045107287</v>
      </c>
      <c r="T41" s="30">
        <v>31.45049377377801</v>
      </c>
      <c r="U41" s="50"/>
    </row>
    <row r="42" spans="1:21" x14ac:dyDescent="0.2">
      <c r="A42" s="51" t="s">
        <v>38</v>
      </c>
      <c r="B42" s="30">
        <v>69.926315666359883</v>
      </c>
      <c r="C42" s="30">
        <v>64.905069297636089</v>
      </c>
      <c r="D42" s="30">
        <v>71.237241101908538</v>
      </c>
      <c r="E42" s="30">
        <v>71.763911080196607</v>
      </c>
      <c r="F42" s="30">
        <v>81.529358203925611</v>
      </c>
      <c r="G42" s="30">
        <v>86.04669581247677</v>
      </c>
      <c r="H42" s="30">
        <v>77.597816187036244</v>
      </c>
      <c r="I42" s="30">
        <v>83.187209460120428</v>
      </c>
      <c r="J42" s="30">
        <v>82.370629533854611</v>
      </c>
      <c r="K42" s="30">
        <v>88.333680461924558</v>
      </c>
      <c r="L42" s="30">
        <v>97.144631844647762</v>
      </c>
      <c r="M42" s="30">
        <v>88.488591087107508</v>
      </c>
      <c r="N42" s="30">
        <v>106.9066280591545</v>
      </c>
      <c r="O42" s="30">
        <v>113.32456362668221</v>
      </c>
      <c r="P42" s="30">
        <v>131.21389502786121</v>
      </c>
      <c r="Q42" s="30">
        <v>126.7591684695755</v>
      </c>
      <c r="R42" s="30">
        <v>126.6505898416833</v>
      </c>
      <c r="S42" s="30">
        <v>152.2495758831588</v>
      </c>
      <c r="T42" s="30">
        <v>148.6089147811723</v>
      </c>
      <c r="U42" s="50"/>
    </row>
    <row r="43" spans="1:21" x14ac:dyDescent="0.2">
      <c r="A43" s="51" t="s">
        <v>37</v>
      </c>
      <c r="B43" s="30">
        <v>124.1312331260513</v>
      </c>
      <c r="C43" s="30">
        <v>114.46142837427379</v>
      </c>
      <c r="D43" s="30">
        <v>135.61937678645339</v>
      </c>
      <c r="E43" s="30">
        <v>106.4326661448404</v>
      </c>
      <c r="F43" s="30">
        <v>103.9242138252005</v>
      </c>
      <c r="G43" s="30">
        <v>116.8631979151867</v>
      </c>
      <c r="H43" s="30">
        <v>118.9176317757759</v>
      </c>
      <c r="I43" s="30">
        <v>120.28442592498109</v>
      </c>
      <c r="J43" s="30">
        <v>140.68970602164211</v>
      </c>
      <c r="K43" s="30">
        <v>152.97086104193949</v>
      </c>
      <c r="L43" s="30">
        <v>164.36954630839909</v>
      </c>
      <c r="M43" s="30">
        <v>178.8076194917694</v>
      </c>
      <c r="N43" s="30">
        <v>183.19595934371941</v>
      </c>
      <c r="O43" s="30">
        <v>177.64951797423649</v>
      </c>
      <c r="P43" s="30">
        <v>159.4497307506459</v>
      </c>
      <c r="Q43" s="30">
        <v>158.41588260392149</v>
      </c>
      <c r="R43" s="30">
        <v>163.00777666420441</v>
      </c>
      <c r="S43" s="30">
        <v>159.31021134388979</v>
      </c>
      <c r="T43" s="30">
        <v>175.42522793016201</v>
      </c>
      <c r="U43" s="50"/>
    </row>
    <row r="44" spans="1:21" x14ac:dyDescent="0.2">
      <c r="A44" s="51" t="s">
        <v>36</v>
      </c>
      <c r="B44" s="30">
        <v>50.309242295586557</v>
      </c>
      <c r="C44" s="30">
        <v>57.428582900104132</v>
      </c>
      <c r="D44" s="30">
        <v>70.314352448063005</v>
      </c>
      <c r="E44" s="30">
        <v>51.703067188200002</v>
      </c>
      <c r="F44" s="30">
        <v>33.735466308649691</v>
      </c>
      <c r="G44" s="30">
        <v>68.812153541148447</v>
      </c>
      <c r="H44" s="30">
        <v>72.402067430894903</v>
      </c>
      <c r="I44" s="30">
        <v>71.268004475808766</v>
      </c>
      <c r="J44" s="30">
        <v>51.613264767350501</v>
      </c>
      <c r="K44" s="30">
        <v>65.529058426138505</v>
      </c>
      <c r="L44" s="30">
        <v>72.003351119079113</v>
      </c>
      <c r="M44" s="30">
        <v>55.661390742956087</v>
      </c>
      <c r="N44" s="30">
        <v>72.713563886573013</v>
      </c>
      <c r="O44" s="30">
        <v>89.614958708002746</v>
      </c>
      <c r="P44" s="30">
        <v>79.799215153886351</v>
      </c>
      <c r="Q44" s="30">
        <v>77.219008068703332</v>
      </c>
      <c r="R44" s="30">
        <v>100.10814564958631</v>
      </c>
      <c r="S44" s="30">
        <v>117.60984878903611</v>
      </c>
      <c r="T44" s="30">
        <v>94.226007997809575</v>
      </c>
      <c r="U44" s="50"/>
    </row>
    <row r="45" spans="1:21" x14ac:dyDescent="0.2">
      <c r="A45" s="51" t="s">
        <v>19</v>
      </c>
      <c r="B45" s="30">
        <v>26.25456510738849</v>
      </c>
      <c r="C45" s="30">
        <v>32.126601625056821</v>
      </c>
      <c r="D45" s="30">
        <v>32.626100639783253</v>
      </c>
      <c r="E45" s="30">
        <v>38.274958232380449</v>
      </c>
      <c r="F45" s="30">
        <v>37.54658400399952</v>
      </c>
      <c r="G45" s="30">
        <v>33.432731289063419</v>
      </c>
      <c r="H45" s="30">
        <v>31.02069498263835</v>
      </c>
      <c r="I45" s="30">
        <v>25.622824663989249</v>
      </c>
      <c r="J45" s="30">
        <v>29.22944686263304</v>
      </c>
      <c r="K45" s="30">
        <v>25.53705641196149</v>
      </c>
      <c r="L45" s="30">
        <v>35.61667163358112</v>
      </c>
      <c r="M45" s="30">
        <v>40.181248488517198</v>
      </c>
      <c r="N45" s="30">
        <v>40.681037183583364</v>
      </c>
      <c r="O45" s="30">
        <v>41.859896490503601</v>
      </c>
      <c r="P45" s="30">
        <v>45.641905022180993</v>
      </c>
      <c r="Q45" s="30">
        <v>48.410283240445978</v>
      </c>
      <c r="R45" s="30">
        <v>60.220176938766123</v>
      </c>
      <c r="S45" s="30">
        <v>61.99141600990788</v>
      </c>
      <c r="T45" s="30" t="s">
        <v>197</v>
      </c>
      <c r="U45" s="50"/>
    </row>
    <row r="46" spans="1:21" x14ac:dyDescent="0.2">
      <c r="A46" s="51" t="s">
        <v>35</v>
      </c>
      <c r="B46" s="30">
        <v>55.742716883501537</v>
      </c>
      <c r="C46" s="30">
        <v>51.933242673712009</v>
      </c>
      <c r="D46" s="30">
        <v>50.494098594458343</v>
      </c>
      <c r="E46" s="30">
        <v>53.141751561894459</v>
      </c>
      <c r="F46" s="30">
        <v>50.712338419924528</v>
      </c>
      <c r="G46" s="30">
        <v>40.853023210853259</v>
      </c>
      <c r="H46" s="30">
        <v>54.022821734491899</v>
      </c>
      <c r="I46" s="30">
        <v>59.723101192297072</v>
      </c>
      <c r="J46" s="30">
        <v>78.688279743720742</v>
      </c>
      <c r="K46" s="30">
        <v>68.512843083932864</v>
      </c>
      <c r="L46" s="30">
        <v>64.578684857856572</v>
      </c>
      <c r="M46" s="30">
        <v>64.029142831769832</v>
      </c>
      <c r="N46" s="30">
        <v>65.76065918461417</v>
      </c>
      <c r="O46" s="30">
        <v>72.4869936772388</v>
      </c>
      <c r="P46" s="30">
        <v>68.515838089271199</v>
      </c>
      <c r="Q46" s="30">
        <v>61.93500504847804</v>
      </c>
      <c r="R46" s="30">
        <v>72.342252519427902</v>
      </c>
      <c r="S46" s="30">
        <v>83.44388384475414</v>
      </c>
      <c r="T46" s="30">
        <v>89.102019549801625</v>
      </c>
      <c r="U46" s="50"/>
    </row>
    <row r="47" spans="1:21" x14ac:dyDescent="0.2">
      <c r="A47" s="51" t="s">
        <v>18</v>
      </c>
      <c r="B47" s="30">
        <v>59.139193841809387</v>
      </c>
      <c r="C47" s="30">
        <v>52.119739868462332</v>
      </c>
      <c r="D47" s="30">
        <v>53.5481432074385</v>
      </c>
      <c r="E47" s="30">
        <v>64.959987934267261</v>
      </c>
      <c r="F47" s="30">
        <v>64.450466536328861</v>
      </c>
      <c r="G47" s="30">
        <v>72.799071070417284</v>
      </c>
      <c r="H47" s="30">
        <v>75.780107430088222</v>
      </c>
      <c r="I47" s="30">
        <v>79.136510039809082</v>
      </c>
      <c r="J47" s="30">
        <v>77.057553161991251</v>
      </c>
      <c r="K47" s="30">
        <v>78.80804865562817</v>
      </c>
      <c r="L47" s="30">
        <v>80.312176773072892</v>
      </c>
      <c r="M47" s="30">
        <v>104.7979375635737</v>
      </c>
      <c r="N47" s="30">
        <v>104.7348200010624</v>
      </c>
      <c r="O47" s="30">
        <v>105.047713693744</v>
      </c>
      <c r="P47" s="30">
        <v>91.803735352800402</v>
      </c>
      <c r="Q47" s="30">
        <v>111.8520272920619</v>
      </c>
      <c r="R47" s="30">
        <v>110.68144008821091</v>
      </c>
      <c r="S47" s="30">
        <v>116.8778154589009</v>
      </c>
      <c r="T47" s="30">
        <v>124.1962880598075</v>
      </c>
      <c r="U47" s="50"/>
    </row>
    <row r="48" spans="1:21" x14ac:dyDescent="0.2">
      <c r="A48" s="51" t="s">
        <v>17</v>
      </c>
      <c r="B48" s="30">
        <v>46.886629434888192</v>
      </c>
      <c r="C48" s="30">
        <v>54.843122517588817</v>
      </c>
      <c r="D48" s="30">
        <v>49.267232758709547</v>
      </c>
      <c r="E48" s="30">
        <v>35.331487156225528</v>
      </c>
      <c r="F48" s="30">
        <v>32.719118063554447</v>
      </c>
      <c r="G48" s="30">
        <v>50.394973284671309</v>
      </c>
      <c r="H48" s="30">
        <v>50.913439472376879</v>
      </c>
      <c r="I48" s="30">
        <v>62.047572820235573</v>
      </c>
      <c r="J48" s="30">
        <v>49.201742163437252</v>
      </c>
      <c r="K48" s="30">
        <v>50.926180338237117</v>
      </c>
      <c r="L48" s="30">
        <v>54.453330890713879</v>
      </c>
      <c r="M48" s="30">
        <v>43.629283636077687</v>
      </c>
      <c r="N48" s="30">
        <v>56.149383638054147</v>
      </c>
      <c r="O48" s="30">
        <v>43.281708906481633</v>
      </c>
      <c r="P48" s="30">
        <v>65.84712112375064</v>
      </c>
      <c r="Q48" s="30">
        <v>71.1780276198282</v>
      </c>
      <c r="R48" s="30">
        <v>73.460621027181091</v>
      </c>
      <c r="S48" s="30">
        <v>85.340816148413253</v>
      </c>
      <c r="T48" s="30">
        <v>54.052735993300438</v>
      </c>
      <c r="U48" s="50"/>
    </row>
    <row r="49" spans="1:21" x14ac:dyDescent="0.2">
      <c r="A49" s="49" t="s">
        <v>16</v>
      </c>
      <c r="B49" s="30">
        <v>45.238629236916204</v>
      </c>
      <c r="C49" s="30">
        <v>31.466505313670972</v>
      </c>
      <c r="D49" s="30">
        <v>45.981196811509072</v>
      </c>
      <c r="E49" s="30">
        <v>40.269999907429643</v>
      </c>
      <c r="F49" s="30">
        <v>29.910435089836721</v>
      </c>
      <c r="G49" s="30">
        <v>44.962380900692047</v>
      </c>
      <c r="H49" s="30">
        <v>65.012632166270137</v>
      </c>
      <c r="I49" s="30">
        <v>85.099889318211837</v>
      </c>
      <c r="J49" s="30">
        <v>65.100840884169926</v>
      </c>
      <c r="K49" s="30">
        <v>54.241588059022398</v>
      </c>
      <c r="L49" s="30">
        <v>57.569294032611083</v>
      </c>
      <c r="M49" s="30">
        <v>37.182887495855702</v>
      </c>
      <c r="N49" s="30">
        <v>49.26753961725364</v>
      </c>
      <c r="O49" s="30">
        <v>24.487027251109389</v>
      </c>
      <c r="P49" s="30">
        <v>31.129221583346379</v>
      </c>
      <c r="Q49" s="30">
        <v>47.995075533644702</v>
      </c>
      <c r="R49" s="30">
        <v>45.040490690144971</v>
      </c>
      <c r="S49" s="30">
        <v>57.14401106425202</v>
      </c>
      <c r="T49" s="30">
        <v>28.86392939937236</v>
      </c>
      <c r="U49" s="50"/>
    </row>
    <row r="50" spans="1:21" x14ac:dyDescent="0.2">
      <c r="A50" s="49" t="s">
        <v>34</v>
      </c>
      <c r="B50" s="30">
        <v>36.791394087717258</v>
      </c>
      <c r="C50" s="30">
        <v>36.646848046676809</v>
      </c>
      <c r="D50" s="30">
        <v>42.464261741727142</v>
      </c>
      <c r="E50" s="30">
        <v>35.211032004586038</v>
      </c>
      <c r="F50" s="30">
        <v>15.17640813854306</v>
      </c>
      <c r="G50" s="30">
        <v>20.57908995241614</v>
      </c>
      <c r="H50" s="30">
        <v>20.746749526577918</v>
      </c>
      <c r="I50" s="30">
        <v>24.0690165038821</v>
      </c>
      <c r="J50" s="30">
        <v>17.030263748495251</v>
      </c>
      <c r="K50" s="30">
        <v>29.766010832749711</v>
      </c>
      <c r="L50" s="30">
        <v>19.646595755746379</v>
      </c>
      <c r="M50" s="30">
        <v>13.543238345882321</v>
      </c>
      <c r="N50" s="30">
        <v>23.573571066394621</v>
      </c>
      <c r="O50" s="30">
        <v>26.592629994872759</v>
      </c>
      <c r="P50" s="30">
        <v>24.97685138640556</v>
      </c>
      <c r="Q50" s="30">
        <v>22.29304698598683</v>
      </c>
      <c r="R50" s="30">
        <v>25.40682028474232</v>
      </c>
      <c r="S50" s="30">
        <v>37.595473132979777</v>
      </c>
      <c r="T50" s="30">
        <v>31.23455376666077</v>
      </c>
      <c r="U50" s="50"/>
    </row>
    <row r="51" spans="1:21" x14ac:dyDescent="0.2">
      <c r="A51" s="49" t="s">
        <v>15</v>
      </c>
      <c r="B51" s="30">
        <v>30.096108881298299</v>
      </c>
      <c r="C51" s="30">
        <v>32.364793484361932</v>
      </c>
      <c r="D51" s="30">
        <v>32.898601188823939</v>
      </c>
      <c r="E51" s="30">
        <v>50.2274361497971</v>
      </c>
      <c r="F51" s="30">
        <v>25.50940216819939</v>
      </c>
      <c r="G51" s="30">
        <v>36.472390972426098</v>
      </c>
      <c r="H51" s="30">
        <v>66.262576195872356</v>
      </c>
      <c r="I51" s="30">
        <v>55.106768109854279</v>
      </c>
      <c r="J51" s="30">
        <v>66.057182911349173</v>
      </c>
      <c r="K51" s="30">
        <v>75.342579648672981</v>
      </c>
      <c r="L51" s="30">
        <v>68.747099428686127</v>
      </c>
      <c r="M51" s="30">
        <v>73.453356786925582</v>
      </c>
      <c r="N51" s="30">
        <v>69.719544450806708</v>
      </c>
      <c r="O51" s="30">
        <v>67.99711581378341</v>
      </c>
      <c r="P51" s="30">
        <v>69.065465516118635</v>
      </c>
      <c r="Q51" s="30">
        <v>74.138486449160794</v>
      </c>
      <c r="R51" s="30">
        <v>76.374975908988446</v>
      </c>
      <c r="S51" s="30">
        <v>75.20736347478028</v>
      </c>
      <c r="T51" s="30">
        <v>84.715504135728978</v>
      </c>
      <c r="U51" s="50"/>
    </row>
    <row r="52" spans="1:21" x14ac:dyDescent="0.2">
      <c r="A52" s="49" t="s">
        <v>14</v>
      </c>
      <c r="B52" s="30">
        <v>110.20635053055641</v>
      </c>
      <c r="C52" s="30">
        <v>106.2212349029643</v>
      </c>
      <c r="D52" s="30">
        <v>104.0457222790709</v>
      </c>
      <c r="E52" s="30">
        <v>96.007108294190033</v>
      </c>
      <c r="F52" s="30">
        <v>109.04810569223569</v>
      </c>
      <c r="G52" s="30">
        <v>97.882369973239292</v>
      </c>
      <c r="H52" s="30">
        <v>81.35260544268661</v>
      </c>
      <c r="I52" s="30">
        <v>75.845556428841718</v>
      </c>
      <c r="J52" s="30">
        <v>72.118963465258261</v>
      </c>
      <c r="K52" s="30">
        <v>69.230935538272632</v>
      </c>
      <c r="L52" s="30">
        <v>81.519353181816285</v>
      </c>
      <c r="M52" s="30">
        <v>59.190897880383581</v>
      </c>
      <c r="N52" s="30">
        <v>51.814572143817429</v>
      </c>
      <c r="O52" s="30">
        <v>67.727662894828327</v>
      </c>
      <c r="P52" s="30">
        <v>67.712943747528271</v>
      </c>
      <c r="Q52" s="30">
        <v>53.312267831977323</v>
      </c>
      <c r="R52" s="30">
        <v>47.169745812957039</v>
      </c>
      <c r="S52" s="30">
        <v>42.039354993454538</v>
      </c>
      <c r="T52" s="30">
        <v>44.160969406041303</v>
      </c>
      <c r="U52" s="50"/>
    </row>
    <row r="53" spans="1:21" x14ac:dyDescent="0.2">
      <c r="A53" s="49" t="s">
        <v>33</v>
      </c>
      <c r="B53" s="30">
        <v>72.485196357070166</v>
      </c>
      <c r="C53" s="30">
        <v>104.8904764435831</v>
      </c>
      <c r="D53" s="30">
        <v>91.683103818514994</v>
      </c>
      <c r="E53" s="30">
        <v>63.984367818188161</v>
      </c>
      <c r="F53" s="30">
        <v>35.203698787928502</v>
      </c>
      <c r="G53" s="30">
        <v>78.675476486314295</v>
      </c>
      <c r="H53" s="30">
        <v>45.22735133526335</v>
      </c>
      <c r="I53" s="30">
        <v>58.29896318874799</v>
      </c>
      <c r="J53" s="30">
        <v>77.979643876599454</v>
      </c>
      <c r="K53" s="30">
        <v>71.279549046553882</v>
      </c>
      <c r="L53" s="30">
        <v>76.63791498108526</v>
      </c>
      <c r="M53" s="30">
        <v>78.561035717305884</v>
      </c>
      <c r="N53" s="30">
        <v>99.970979143999102</v>
      </c>
      <c r="O53" s="30">
        <v>70.265028623681829</v>
      </c>
      <c r="P53" s="30">
        <v>75.045181589926258</v>
      </c>
      <c r="Q53" s="30">
        <v>61.540518222618672</v>
      </c>
      <c r="R53" s="30">
        <v>69.037533843091097</v>
      </c>
      <c r="S53" s="30">
        <v>74.290180341400927</v>
      </c>
      <c r="T53" s="30">
        <v>77.959296356079165</v>
      </c>
      <c r="U53" s="50"/>
    </row>
    <row r="54" spans="1:21" x14ac:dyDescent="0.2">
      <c r="A54" s="49" t="s">
        <v>32</v>
      </c>
      <c r="B54" s="30">
        <v>43.982161477218348</v>
      </c>
      <c r="C54" s="30">
        <v>49.067149202769961</v>
      </c>
      <c r="D54" s="30">
        <v>55.147496016672257</v>
      </c>
      <c r="E54" s="30">
        <v>53.037212996918448</v>
      </c>
      <c r="F54" s="30">
        <v>39.160742080091502</v>
      </c>
      <c r="G54" s="30">
        <v>47.617745171273533</v>
      </c>
      <c r="H54" s="30">
        <v>55.307146142848808</v>
      </c>
      <c r="I54" s="30">
        <v>50.705391173170241</v>
      </c>
      <c r="J54" s="30">
        <v>43.6431806344984</v>
      </c>
      <c r="K54" s="30">
        <v>39.256746432648661</v>
      </c>
      <c r="L54" s="30">
        <v>36.138248860585058</v>
      </c>
      <c r="M54" s="30">
        <v>42.128896638729323</v>
      </c>
      <c r="N54" s="30">
        <v>47.85679260697276</v>
      </c>
      <c r="O54" s="30">
        <v>42.48602626884108</v>
      </c>
      <c r="P54" s="30">
        <v>39.100756658766038</v>
      </c>
      <c r="Q54" s="30">
        <v>36.459388137010613</v>
      </c>
      <c r="R54" s="30">
        <v>40.153123168081287</v>
      </c>
      <c r="S54" s="30">
        <v>52.398618416877333</v>
      </c>
      <c r="T54" s="30">
        <v>38.057310035828493</v>
      </c>
      <c r="U54" s="50"/>
    </row>
    <row r="55" spans="1:21" x14ac:dyDescent="0.2">
      <c r="A55" s="49" t="s">
        <v>13</v>
      </c>
      <c r="B55" s="30">
        <v>33.399453562246428</v>
      </c>
      <c r="C55" s="30">
        <v>36.928473600181142</v>
      </c>
      <c r="D55" s="30">
        <v>44.64010103376004</v>
      </c>
      <c r="E55" s="30">
        <v>35.859761196692823</v>
      </c>
      <c r="F55" s="30">
        <v>40.366623259559212</v>
      </c>
      <c r="G55" s="30">
        <v>45.438576104349522</v>
      </c>
      <c r="H55" s="30">
        <v>58.95463630634314</v>
      </c>
      <c r="I55" s="30">
        <v>54.272441139754207</v>
      </c>
      <c r="J55" s="30">
        <v>58.48425435079232</v>
      </c>
      <c r="K55" s="30">
        <v>46.212509961706132</v>
      </c>
      <c r="L55" s="30">
        <v>46.045191040502651</v>
      </c>
      <c r="M55" s="30">
        <v>47.548463329677617</v>
      </c>
      <c r="N55" s="30">
        <v>59.097303522573071</v>
      </c>
      <c r="O55" s="30">
        <v>51.660924346660543</v>
      </c>
      <c r="P55" s="30">
        <v>51.654364687342202</v>
      </c>
      <c r="Q55" s="30">
        <v>61.158493080867849</v>
      </c>
      <c r="R55" s="30">
        <v>59.155248850072113</v>
      </c>
      <c r="S55" s="30">
        <v>76.417877765688985</v>
      </c>
      <c r="T55" s="30">
        <v>64.067071023010726</v>
      </c>
      <c r="U55" s="50"/>
    </row>
    <row r="56" spans="1:21" x14ac:dyDescent="0.2">
      <c r="A56" s="49" t="s">
        <v>31</v>
      </c>
      <c r="B56" s="30">
        <v>44.348587591374738</v>
      </c>
      <c r="C56" s="30">
        <v>45.046024593049573</v>
      </c>
      <c r="D56" s="30">
        <v>39.8117476354617</v>
      </c>
      <c r="E56" s="30">
        <v>44.639061375257178</v>
      </c>
      <c r="F56" s="30">
        <v>36.461511923924817</v>
      </c>
      <c r="G56" s="30">
        <v>45.667959889709607</v>
      </c>
      <c r="H56" s="30">
        <v>34.899196124160902</v>
      </c>
      <c r="I56" s="30">
        <v>42.180893999495837</v>
      </c>
      <c r="J56" s="30">
        <v>51.977801541008432</v>
      </c>
      <c r="K56" s="30">
        <v>53.291738458400609</v>
      </c>
      <c r="L56" s="30">
        <v>62.01110528581011</v>
      </c>
      <c r="M56" s="30">
        <v>68.918171439846304</v>
      </c>
      <c r="N56" s="30">
        <v>70.811294218947438</v>
      </c>
      <c r="O56" s="30">
        <v>68.521392688825188</v>
      </c>
      <c r="P56" s="30">
        <v>76.0107147272155</v>
      </c>
      <c r="Q56" s="30">
        <v>74.701597711344959</v>
      </c>
      <c r="R56" s="30">
        <v>86.353271396481105</v>
      </c>
      <c r="S56" s="30">
        <v>72.140512463716917</v>
      </c>
      <c r="T56" s="30">
        <v>82.65718681048152</v>
      </c>
      <c r="U56" s="50"/>
    </row>
    <row r="57" spans="1:21" x14ac:dyDescent="0.2">
      <c r="A57" s="49" t="s">
        <v>12</v>
      </c>
      <c r="B57" s="30">
        <v>38.720375008204897</v>
      </c>
      <c r="C57" s="30">
        <v>36.328940367597298</v>
      </c>
      <c r="D57" s="30">
        <v>25.74053101387879</v>
      </c>
      <c r="E57" s="30">
        <v>36.131261810926262</v>
      </c>
      <c r="F57" s="30">
        <v>27.801053069740291</v>
      </c>
      <c r="G57" s="30">
        <v>56.924477409672988</v>
      </c>
      <c r="H57" s="30">
        <v>76.115681751915048</v>
      </c>
      <c r="I57" s="30">
        <v>53.557216201118443</v>
      </c>
      <c r="J57" s="30">
        <v>62.626545618453008</v>
      </c>
      <c r="K57" s="30">
        <v>65.805248643923306</v>
      </c>
      <c r="L57" s="30">
        <v>59.732342003885798</v>
      </c>
      <c r="M57" s="30">
        <v>53.005534175116622</v>
      </c>
      <c r="N57" s="30">
        <v>54.618142684710087</v>
      </c>
      <c r="O57" s="30">
        <v>45.932106320646319</v>
      </c>
      <c r="P57" s="30">
        <v>46.044495375914863</v>
      </c>
      <c r="Q57" s="30">
        <v>40.46487275858847</v>
      </c>
      <c r="R57" s="30">
        <v>65.53085056699139</v>
      </c>
      <c r="S57" s="30">
        <v>48.2493366893315</v>
      </c>
      <c r="T57" s="30">
        <v>50.157836727410668</v>
      </c>
      <c r="U57" s="50"/>
    </row>
    <row r="58" spans="1:21" x14ac:dyDescent="0.2">
      <c r="A58" s="49" t="s">
        <v>11</v>
      </c>
      <c r="B58" s="30">
        <v>19.14879873301123</v>
      </c>
      <c r="C58" s="30">
        <v>17.739632229133079</v>
      </c>
      <c r="D58" s="30">
        <v>19.818707593680681</v>
      </c>
      <c r="E58" s="30">
        <v>16.383430201424581</v>
      </c>
      <c r="F58" s="30">
        <v>16.382127865789979</v>
      </c>
      <c r="G58" s="30">
        <v>18.418260219465239</v>
      </c>
      <c r="H58" s="30">
        <v>21.719785163004349</v>
      </c>
      <c r="I58" s="30">
        <v>16.249116372158301</v>
      </c>
      <c r="J58" s="30">
        <v>17.05569673818221</v>
      </c>
      <c r="K58" s="30">
        <v>19.53700358754114</v>
      </c>
      <c r="L58" s="30">
        <v>22.424020076449661</v>
      </c>
      <c r="M58" s="30">
        <v>18.68107192960121</v>
      </c>
      <c r="N58" s="30">
        <v>16.374452788265099</v>
      </c>
      <c r="O58" s="30">
        <v>24.423061665709952</v>
      </c>
      <c r="P58" s="30">
        <v>20.693495490885962</v>
      </c>
      <c r="Q58" s="30">
        <v>22.413127785635769</v>
      </c>
      <c r="R58" s="30">
        <v>14.680441355644071</v>
      </c>
      <c r="S58" s="30">
        <v>17.776442044959332</v>
      </c>
      <c r="T58" s="30">
        <v>17.394476638671151</v>
      </c>
      <c r="U58" s="50"/>
    </row>
    <row r="59" spans="1:21" x14ac:dyDescent="0.2">
      <c r="A59" s="49" t="s">
        <v>8</v>
      </c>
      <c r="B59" s="30">
        <v>7.9550509802862237</v>
      </c>
      <c r="C59" s="30">
        <v>24.811353361552069</v>
      </c>
      <c r="D59" s="30">
        <v>29.552527670797051</v>
      </c>
      <c r="E59" s="30">
        <v>39.981382249855628</v>
      </c>
      <c r="F59" s="30">
        <v>-5.4818611337565066</v>
      </c>
      <c r="G59" s="30">
        <v>-8.5734106946089117</v>
      </c>
      <c r="H59" s="30">
        <v>37.485387763008163</v>
      </c>
      <c r="I59" s="30">
        <v>59.801363198481013</v>
      </c>
      <c r="J59" s="30">
        <v>22.258466640387219</v>
      </c>
      <c r="K59" s="30">
        <v>45.887768742971708</v>
      </c>
      <c r="L59" s="30">
        <v>20.522847054026109</v>
      </c>
      <c r="M59" s="30">
        <v>107.1216566948672</v>
      </c>
      <c r="N59" s="30">
        <v>78.727111230911945</v>
      </c>
      <c r="O59" s="30">
        <v>70.222395260428911</v>
      </c>
      <c r="P59" s="30">
        <v>51.7551339018992</v>
      </c>
      <c r="Q59" s="30">
        <v>69.263069730036861</v>
      </c>
      <c r="R59" s="30">
        <v>110.2119923685417</v>
      </c>
      <c r="S59" s="30">
        <v>177.30516098642451</v>
      </c>
      <c r="T59" s="30">
        <v>83.235329029176356</v>
      </c>
      <c r="U59" s="50"/>
    </row>
    <row r="60" spans="1:21" x14ac:dyDescent="0.2">
      <c r="A60" s="49" t="s">
        <v>30</v>
      </c>
      <c r="B60" s="30">
        <v>45.216353958229853</v>
      </c>
      <c r="C60" s="30">
        <v>41.497297634548339</v>
      </c>
      <c r="D60" s="30">
        <v>50.299582983144312</v>
      </c>
      <c r="E60" s="30">
        <v>41.470652939715293</v>
      </c>
      <c r="F60" s="30">
        <v>50.690710394875573</v>
      </c>
      <c r="G60" s="30">
        <v>56.798627360864209</v>
      </c>
      <c r="H60" s="30">
        <v>43.618534748642134</v>
      </c>
      <c r="I60" s="30">
        <v>44.025219071832247</v>
      </c>
      <c r="J60" s="30">
        <v>43.485253133462088</v>
      </c>
      <c r="K60" s="30">
        <v>41.223668365290358</v>
      </c>
      <c r="L60" s="30">
        <v>27.947517625230891</v>
      </c>
      <c r="M60" s="30">
        <v>32.2995435074656</v>
      </c>
      <c r="N60" s="30">
        <v>33.21269665140327</v>
      </c>
      <c r="O60" s="30">
        <v>37.126991483049579</v>
      </c>
      <c r="P60" s="30">
        <v>43.149427907167492</v>
      </c>
      <c r="Q60" s="30">
        <v>48.764100728867049</v>
      </c>
      <c r="R60" s="30">
        <v>43.121922556658269</v>
      </c>
      <c r="S60" s="30">
        <v>60.683361225121438</v>
      </c>
      <c r="T60" s="30">
        <v>45.523004014635603</v>
      </c>
      <c r="U60" s="50"/>
    </row>
    <row r="61" spans="1:21" x14ac:dyDescent="0.2">
      <c r="A61" s="49" t="s">
        <v>29</v>
      </c>
      <c r="B61" s="30">
        <v>39.780355653289327</v>
      </c>
      <c r="C61" s="30">
        <v>49.147481884321472</v>
      </c>
      <c r="D61" s="30">
        <v>61.954227181143587</v>
      </c>
      <c r="E61" s="30">
        <v>51.778256190483987</v>
      </c>
      <c r="F61" s="30">
        <v>31.501393848600859</v>
      </c>
      <c r="G61" s="30">
        <v>53.615530725842312</v>
      </c>
      <c r="H61" s="30">
        <v>48.113559557608369</v>
      </c>
      <c r="I61" s="30">
        <v>44.556400116201779</v>
      </c>
      <c r="J61" s="30">
        <v>34.288785921738061</v>
      </c>
      <c r="K61" s="30">
        <v>44.340975878362123</v>
      </c>
      <c r="L61" s="30">
        <v>54.734923823912567</v>
      </c>
      <c r="M61" s="30">
        <v>44.894550422497737</v>
      </c>
      <c r="N61" s="30">
        <v>59.66339269843003</v>
      </c>
      <c r="O61" s="30">
        <v>39.434848256668417</v>
      </c>
      <c r="P61" s="30">
        <v>52.234997391083091</v>
      </c>
      <c r="Q61" s="30">
        <v>50.338721133153307</v>
      </c>
      <c r="R61" s="30">
        <v>75.156606210148325</v>
      </c>
      <c r="S61" s="30">
        <v>112.68429295679449</v>
      </c>
      <c r="T61" s="30">
        <v>57.45115522469257</v>
      </c>
      <c r="U61" s="50"/>
    </row>
    <row r="62" spans="1:21" x14ac:dyDescent="0.2">
      <c r="A62" s="49" t="s">
        <v>195</v>
      </c>
      <c r="B62" s="30">
        <v>30.570768480405309</v>
      </c>
      <c r="C62" s="30">
        <v>32.032903293986983</v>
      </c>
      <c r="D62" s="30">
        <v>36.757540198891142</v>
      </c>
      <c r="E62" s="30">
        <v>33.300351494082477</v>
      </c>
      <c r="F62" s="30">
        <v>26.461487535838849</v>
      </c>
      <c r="G62" s="30">
        <v>37.272077162206763</v>
      </c>
      <c r="H62" s="30">
        <v>42.297127989931496</v>
      </c>
      <c r="I62" s="30">
        <v>40.765351239292791</v>
      </c>
      <c r="J62" s="30">
        <v>42.532183594486263</v>
      </c>
      <c r="K62" s="30">
        <v>42.890395350442859</v>
      </c>
      <c r="L62" s="30">
        <v>40.951736520084268</v>
      </c>
      <c r="M62" s="30">
        <v>39.629777962166422</v>
      </c>
      <c r="N62" s="30">
        <v>48.444861322331697</v>
      </c>
      <c r="O62" s="30">
        <v>46.016015916652989</v>
      </c>
      <c r="P62" s="30">
        <v>47.649972317096882</v>
      </c>
      <c r="Q62" s="30">
        <v>47.262491879790787</v>
      </c>
      <c r="R62" s="30">
        <v>54.669803651541663</v>
      </c>
      <c r="S62" s="30">
        <v>64.996346500769107</v>
      </c>
      <c r="T62" s="30">
        <v>59.942678919521143</v>
      </c>
      <c r="U62" s="50"/>
    </row>
    <row r="63" spans="1:21" x14ac:dyDescent="0.2">
      <c r="A63" s="49" t="s">
        <v>64</v>
      </c>
      <c r="B63" s="30">
        <v>55.923604998403377</v>
      </c>
      <c r="C63" s="30">
        <v>53.530700517293788</v>
      </c>
      <c r="D63" s="30">
        <v>55.181011576058083</v>
      </c>
      <c r="E63" s="30">
        <v>84.792594404413819</v>
      </c>
      <c r="F63" s="30">
        <v>89.660019269983962</v>
      </c>
      <c r="G63" s="30">
        <v>84.529553693826671</v>
      </c>
      <c r="H63" s="30">
        <v>106.4860234657742</v>
      </c>
      <c r="I63" s="30">
        <v>100.55673699692581</v>
      </c>
      <c r="J63" s="30">
        <v>110.3829359422183</v>
      </c>
      <c r="K63" s="30">
        <v>107.0751439456879</v>
      </c>
      <c r="L63" s="30">
        <v>80.301984187038755</v>
      </c>
      <c r="M63" s="30">
        <v>77.523702843549131</v>
      </c>
      <c r="N63" s="30">
        <v>105.0772093312396</v>
      </c>
      <c r="O63" s="30">
        <v>87.559613984482866</v>
      </c>
      <c r="P63" s="30">
        <v>92.17462668585496</v>
      </c>
      <c r="Q63" s="30" t="s">
        <v>197</v>
      </c>
      <c r="R63" s="30"/>
      <c r="S63" s="30"/>
      <c r="T63" s="30"/>
      <c r="U63" s="50"/>
    </row>
    <row r="64" spans="1:21" x14ac:dyDescent="0.2">
      <c r="A64" s="49" t="s">
        <v>196</v>
      </c>
      <c r="B64" s="30">
        <v>29.516827781251742</v>
      </c>
      <c r="C64" s="30">
        <v>30.687304729478711</v>
      </c>
      <c r="D64" s="30">
        <v>35.022146064941232</v>
      </c>
      <c r="E64" s="30">
        <v>33.472223414134291</v>
      </c>
      <c r="F64" s="30">
        <v>27.482839548359031</v>
      </c>
      <c r="G64" s="30">
        <v>37.676033380873051</v>
      </c>
      <c r="H64" s="30">
        <v>43.284378177683593</v>
      </c>
      <c r="I64" s="30">
        <v>41.50322210255343</v>
      </c>
      <c r="J64" s="30">
        <v>43.594132522382729</v>
      </c>
      <c r="K64" s="30">
        <v>43.64072227497693</v>
      </c>
      <c r="L64" s="30">
        <v>40.494262605501667</v>
      </c>
      <c r="M64" s="30">
        <v>39.66462267998967</v>
      </c>
      <c r="N64" s="30">
        <v>49.326256635993794</v>
      </c>
      <c r="O64" s="30">
        <v>46.540094685335617</v>
      </c>
      <c r="P64" s="30">
        <v>48.279842735245268</v>
      </c>
      <c r="Q64" s="30">
        <v>47.262491879790787</v>
      </c>
      <c r="R64" s="30">
        <v>54.669803651541663</v>
      </c>
      <c r="S64" s="30">
        <v>64.996346500769107</v>
      </c>
      <c r="T64" s="30">
        <v>59.942678919521143</v>
      </c>
      <c r="U64" s="50"/>
    </row>
    <row r="65" spans="1:20" x14ac:dyDescent="0.2">
      <c r="A65" s="49"/>
    </row>
    <row r="66" spans="1:20" x14ac:dyDescent="0.2">
      <c r="A66" s="49"/>
      <c r="B66" s="120" t="s">
        <v>263</v>
      </c>
      <c r="C66" s="120"/>
      <c r="D66" s="120"/>
      <c r="E66" s="120"/>
      <c r="F66" s="120"/>
      <c r="G66" s="120"/>
      <c r="H66" s="120"/>
      <c r="I66" s="120"/>
      <c r="J66" s="120"/>
      <c r="K66" s="120"/>
      <c r="L66" s="120"/>
      <c r="M66" s="120"/>
      <c r="N66" s="120"/>
      <c r="O66" s="120"/>
      <c r="P66" s="120"/>
      <c r="Q66" s="120"/>
      <c r="R66" s="120"/>
      <c r="S66" s="120"/>
      <c r="T66" s="120"/>
    </row>
    <row r="67" spans="1:20" x14ac:dyDescent="0.2">
      <c r="A67" s="53" t="s">
        <v>192</v>
      </c>
      <c r="B67">
        <v>2005</v>
      </c>
      <c r="C67">
        <v>2006</v>
      </c>
      <c r="D67">
        <v>2007</v>
      </c>
      <c r="E67">
        <v>2008</v>
      </c>
      <c r="F67">
        <v>2009</v>
      </c>
      <c r="G67">
        <v>2010</v>
      </c>
      <c r="H67">
        <v>2011</v>
      </c>
      <c r="I67">
        <v>2012</v>
      </c>
      <c r="J67">
        <v>2013</v>
      </c>
      <c r="K67">
        <v>2014</v>
      </c>
      <c r="L67">
        <v>2015</v>
      </c>
      <c r="M67">
        <v>2016</v>
      </c>
      <c r="N67">
        <v>2017</v>
      </c>
      <c r="O67">
        <v>2018</v>
      </c>
      <c r="P67">
        <v>2019</v>
      </c>
      <c r="Q67">
        <v>2020</v>
      </c>
      <c r="R67">
        <v>2021</v>
      </c>
      <c r="S67">
        <v>2022</v>
      </c>
      <c r="T67">
        <v>2023</v>
      </c>
    </row>
    <row r="68" spans="1:20" x14ac:dyDescent="0.2">
      <c r="A68" s="53" t="s">
        <v>42</v>
      </c>
      <c r="B68">
        <f t="shared" ref="B68:B97" si="1">B3/(0.01*B35)</f>
        <v>45871.293544721855</v>
      </c>
      <c r="C68">
        <f t="shared" ref="C68:T82" si="2">C3/(0.01*C35)</f>
        <v>46174.167528770588</v>
      </c>
      <c r="D68">
        <f t="shared" si="2"/>
        <v>46529.392055813216</v>
      </c>
      <c r="E68">
        <f t="shared" si="2"/>
        <v>47557.525181983139</v>
      </c>
      <c r="F68">
        <f t="shared" si="2"/>
        <v>48465.29826531162</v>
      </c>
      <c r="G68">
        <f t="shared" si="2"/>
        <v>48186.168753797436</v>
      </c>
      <c r="H68">
        <f t="shared" si="2"/>
        <v>48636.064933488473</v>
      </c>
      <c r="I68">
        <f t="shared" si="2"/>
        <v>49225.541789224393</v>
      </c>
      <c r="J68">
        <f t="shared" si="2"/>
        <v>49851.237936376921</v>
      </c>
      <c r="K68">
        <f t="shared" si="2"/>
        <v>50103.031090689838</v>
      </c>
      <c r="L68">
        <f t="shared" si="2"/>
        <v>49616.029765083847</v>
      </c>
      <c r="M68">
        <f t="shared" si="2"/>
        <v>49480.192134831275</v>
      </c>
      <c r="N68">
        <f t="shared" si="2"/>
        <v>49388.529835342</v>
      </c>
      <c r="O68">
        <f t="shared" si="2"/>
        <v>49641.389145234258</v>
      </c>
      <c r="P68">
        <f t="shared" si="2"/>
        <v>49929.800340662623</v>
      </c>
      <c r="Q68">
        <f t="shared" si="2"/>
        <v>51390.191034793868</v>
      </c>
      <c r="R68">
        <f t="shared" si="2"/>
        <v>50461.72166913181</v>
      </c>
      <c r="S68">
        <f t="shared" si="2"/>
        <v>49925.981202465518</v>
      </c>
      <c r="T68">
        <f t="shared" si="2"/>
        <v>52088.298210169873</v>
      </c>
    </row>
    <row r="69" spans="1:20" x14ac:dyDescent="0.2">
      <c r="A69" s="53" t="s">
        <v>22</v>
      </c>
      <c r="B69">
        <f t="shared" si="1"/>
        <v>4281.1935703894778</v>
      </c>
      <c r="C69">
        <f t="shared" ref="C69:Q69" si="3">C4/(0.01*C36)</f>
        <v>4217.5323139157845</v>
      </c>
      <c r="D69">
        <f t="shared" si="3"/>
        <v>4399.3390846223747</v>
      </c>
      <c r="E69">
        <f t="shared" si="3"/>
        <v>4476.9914824477028</v>
      </c>
      <c r="F69">
        <f t="shared" si="3"/>
        <v>4945.6469898625292</v>
      </c>
      <c r="G69">
        <f t="shared" si="3"/>
        <v>5503.158633273305</v>
      </c>
      <c r="H69">
        <f t="shared" si="3"/>
        <v>5530.2660039651118</v>
      </c>
      <c r="I69">
        <f t="shared" si="3"/>
        <v>5902.3795351710214</v>
      </c>
      <c r="J69">
        <f t="shared" si="3"/>
        <v>6386.2516793274808</v>
      </c>
      <c r="K69">
        <f t="shared" si="3"/>
        <v>6660.5630309328226</v>
      </c>
      <c r="L69">
        <f t="shared" si="3"/>
        <v>6846.0534689233573</v>
      </c>
      <c r="M69">
        <f t="shared" si="3"/>
        <v>7040.9328736914267</v>
      </c>
      <c r="N69">
        <f t="shared" si="3"/>
        <v>7382.1194966236926</v>
      </c>
      <c r="O69">
        <f t="shared" si="3"/>
        <v>7754.8224086595174</v>
      </c>
      <c r="P69">
        <f t="shared" si="3"/>
        <v>7866.7417514277304</v>
      </c>
      <c r="Q69">
        <f t="shared" si="3"/>
        <v>8258.7240741607256</v>
      </c>
      <c r="R69">
        <f t="shared" si="2"/>
        <v>8545.5068351256978</v>
      </c>
      <c r="S69">
        <f t="shared" si="2"/>
        <v>8408.9636414372144</v>
      </c>
      <c r="T69">
        <f t="shared" si="2"/>
        <v>8634.9794215160691</v>
      </c>
    </row>
    <row r="70" spans="1:20" x14ac:dyDescent="0.2">
      <c r="A70" s="53" t="s">
        <v>21</v>
      </c>
      <c r="B70">
        <f t="shared" si="1"/>
        <v>10708.454789650839</v>
      </c>
      <c r="C70">
        <f t="shared" si="2"/>
        <v>11339.205352747407</v>
      </c>
      <c r="D70">
        <f t="shared" si="2"/>
        <v>11655.320396124269</v>
      </c>
      <c r="E70">
        <f t="shared" si="2"/>
        <v>11879.684592312533</v>
      </c>
      <c r="F70">
        <f t="shared" si="2"/>
        <v>11631.58164786719</v>
      </c>
      <c r="G70">
        <f t="shared" si="2"/>
        <v>12026.939376257114</v>
      </c>
      <c r="H70">
        <f t="shared" si="2"/>
        <v>12298.490542205189</v>
      </c>
      <c r="I70">
        <f t="shared" si="2"/>
        <v>12470.560139563222</v>
      </c>
      <c r="J70">
        <f t="shared" si="2"/>
        <v>12300.506143560013</v>
      </c>
      <c r="K70">
        <f t="shared" si="2"/>
        <v>12296.123752964997</v>
      </c>
      <c r="L70">
        <f t="shared" si="2"/>
        <v>12710.482785578875</v>
      </c>
      <c r="M70">
        <f t="shared" si="2"/>
        <v>12864.458891623517</v>
      </c>
      <c r="N70">
        <f t="shared" si="2"/>
        <v>13644.346298618382</v>
      </c>
      <c r="O70">
        <f t="shared" si="2"/>
        <v>14299.021337376897</v>
      </c>
      <c r="P70">
        <f t="shared" si="2"/>
        <v>14686.718335092497</v>
      </c>
      <c r="Q70">
        <f t="shared" si="2"/>
        <v>15221.195752756979</v>
      </c>
      <c r="R70">
        <f t="shared" si="2"/>
        <v>15027.207806947985</v>
      </c>
      <c r="S70">
        <f t="shared" si="2"/>
        <v>14498.408378831338</v>
      </c>
      <c r="T70">
        <f t="shared" si="2"/>
        <v>14297.477543072178</v>
      </c>
    </row>
    <row r="71" spans="1:20" x14ac:dyDescent="0.2">
      <c r="A71" s="53" t="s">
        <v>41</v>
      </c>
      <c r="B71">
        <f t="shared" si="1"/>
        <v>57971.8327568854</v>
      </c>
      <c r="C71">
        <f t="shared" si="2"/>
        <v>58449.46397199791</v>
      </c>
      <c r="D71">
        <f t="shared" si="2"/>
        <v>60002.785465043395</v>
      </c>
      <c r="E71">
        <f t="shared" si="2"/>
        <v>59490.858549075754</v>
      </c>
      <c r="F71">
        <f t="shared" si="2"/>
        <v>61362.996104933642</v>
      </c>
      <c r="G71">
        <f t="shared" si="2"/>
        <v>61122.425642531998</v>
      </c>
      <c r="H71">
        <f t="shared" si="2"/>
        <v>61099.238796700614</v>
      </c>
      <c r="I71">
        <f t="shared" si="2"/>
        <v>61467.659919396057</v>
      </c>
      <c r="J71">
        <f t="shared" si="2"/>
        <v>61776.68113031434</v>
      </c>
      <c r="K71">
        <f t="shared" si="2"/>
        <v>62938.595944034285</v>
      </c>
      <c r="L71">
        <f t="shared" si="2"/>
        <v>64168.880541695806</v>
      </c>
      <c r="M71">
        <f t="shared" si="2"/>
        <v>64085.906962092748</v>
      </c>
      <c r="N71">
        <f t="shared" si="2"/>
        <v>64776.230309298924</v>
      </c>
      <c r="O71">
        <f t="shared" si="2"/>
        <v>66403.312544287925</v>
      </c>
      <c r="P71">
        <f t="shared" si="2"/>
        <v>66985.828195282884</v>
      </c>
      <c r="Q71">
        <f t="shared" si="2"/>
        <v>67916.985389678914</v>
      </c>
      <c r="R71">
        <f t="shared" si="2"/>
        <v>66160.14505571287</v>
      </c>
      <c r="S71">
        <f t="shared" si="2"/>
        <v>63115.992656829512</v>
      </c>
      <c r="T71">
        <f t="shared" si="2"/>
        <v>67039.026665212354</v>
      </c>
    </row>
    <row r="72" spans="1:20" x14ac:dyDescent="0.2">
      <c r="A72" s="53" t="s">
        <v>40</v>
      </c>
      <c r="B72">
        <f t="shared" si="1"/>
        <v>40848.818350310379</v>
      </c>
      <c r="C72">
        <f t="shared" si="2"/>
        <v>40285.161225865726</v>
      </c>
      <c r="D72">
        <f t="shared" si="2"/>
        <v>40088.897676756715</v>
      </c>
      <c r="E72">
        <f t="shared" si="2"/>
        <v>40896.73106206012</v>
      </c>
      <c r="F72">
        <f t="shared" si="2"/>
        <v>41561.264731949668</v>
      </c>
      <c r="G72">
        <f t="shared" si="2"/>
        <v>41615.653692382264</v>
      </c>
      <c r="H72">
        <f t="shared" si="2"/>
        <v>42483.288994951348</v>
      </c>
      <c r="I72">
        <f t="shared" si="2"/>
        <v>43621.356253055521</v>
      </c>
      <c r="J72">
        <f t="shared" si="2"/>
        <v>44032.67077773573</v>
      </c>
      <c r="K72">
        <f t="shared" si="2"/>
        <v>44258.797321082187</v>
      </c>
      <c r="L72">
        <f t="shared" si="2"/>
        <v>44608.708051986003</v>
      </c>
      <c r="M72">
        <f t="shared" si="2"/>
        <v>45211.415990983034</v>
      </c>
      <c r="N72">
        <f t="shared" si="2"/>
        <v>45778.66735746598</v>
      </c>
      <c r="O72">
        <f t="shared" si="2"/>
        <v>46494.286465445897</v>
      </c>
      <c r="P72">
        <f t="shared" si="2"/>
        <v>47077.134504187517</v>
      </c>
      <c r="Q72">
        <f t="shared" si="2"/>
        <v>47905.026192032114</v>
      </c>
      <c r="R72">
        <f t="shared" si="2"/>
        <v>46871.248631036993</v>
      </c>
      <c r="S72">
        <f t="shared" si="2"/>
        <v>46419.45730090038</v>
      </c>
      <c r="T72">
        <f t="shared" si="2"/>
        <v>46445.389174423457</v>
      </c>
    </row>
    <row r="73" spans="1:20" x14ac:dyDescent="0.2">
      <c r="A73" s="54" t="s">
        <v>20</v>
      </c>
      <c r="B73">
        <f t="shared" si="1"/>
        <v>9394.7003283461127</v>
      </c>
      <c r="C73">
        <f t="shared" si="2"/>
        <v>9959.3441856052468</v>
      </c>
      <c r="D73">
        <f t="shared" si="2"/>
        <v>11129.079180432573</v>
      </c>
      <c r="E73">
        <f t="shared" si="2"/>
        <v>11596.08004035339</v>
      </c>
      <c r="F73">
        <f t="shared" si="2"/>
        <v>11905.634444189136</v>
      </c>
      <c r="G73">
        <f t="shared" si="2"/>
        <v>11790.000626419516</v>
      </c>
      <c r="H73">
        <f t="shared" si="2"/>
        <v>11216.455367166474</v>
      </c>
      <c r="I73">
        <f t="shared" si="2"/>
        <v>11585.334781055049</v>
      </c>
      <c r="J73">
        <f t="shared" si="2"/>
        <v>11866.879053125609</v>
      </c>
      <c r="K73">
        <f t="shared" si="2"/>
        <v>12303.161572366107</v>
      </c>
      <c r="L73">
        <f t="shared" si="2"/>
        <v>12602.252609730784</v>
      </c>
      <c r="M73">
        <f t="shared" si="2"/>
        <v>13171.341676848437</v>
      </c>
      <c r="N73">
        <f t="shared" si="2"/>
        <v>13562.350889404406</v>
      </c>
      <c r="O73">
        <f t="shared" si="2"/>
        <v>14720.583341981033</v>
      </c>
      <c r="P73">
        <f t="shared" si="2"/>
        <v>15403.088674786866</v>
      </c>
      <c r="Q73">
        <f t="shared" si="2"/>
        <v>16739.153808144089</v>
      </c>
      <c r="R73">
        <f t="shared" si="2"/>
        <v>15840.066433750841</v>
      </c>
      <c r="S73">
        <f t="shared" si="2"/>
        <v>14689.067439925702</v>
      </c>
      <c r="T73">
        <f t="shared" si="2"/>
        <v>14705.06468089257</v>
      </c>
    </row>
    <row r="74" spans="1:20" x14ac:dyDescent="0.2">
      <c r="A74" s="54" t="s">
        <v>39</v>
      </c>
      <c r="B74">
        <f t="shared" si="1"/>
        <v>38006.48453159794</v>
      </c>
      <c r="C74">
        <f t="shared" si="2"/>
        <v>38567.087463954471</v>
      </c>
      <c r="D74">
        <f t="shared" si="2"/>
        <v>40794.726455126605</v>
      </c>
      <c r="E74">
        <f t="shared" si="2"/>
        <v>43665.359644211654</v>
      </c>
      <c r="F74">
        <f t="shared" si="2"/>
        <v>47065.398340585496</v>
      </c>
      <c r="G74">
        <f t="shared" si="2"/>
        <v>47590.86011533194</v>
      </c>
      <c r="H74">
        <f t="shared" si="2"/>
        <v>46553.518320530951</v>
      </c>
      <c r="I74">
        <f t="shared" si="2"/>
        <v>45807.340020795215</v>
      </c>
      <c r="J74">
        <f t="shared" si="2"/>
        <v>44458.936217170754</v>
      </c>
      <c r="K74">
        <f t="shared" si="2"/>
        <v>44567.501508683679</v>
      </c>
      <c r="L74">
        <f t="shared" si="2"/>
        <v>41812.608193883461</v>
      </c>
      <c r="M74">
        <f t="shared" si="2"/>
        <v>41879.914510471172</v>
      </c>
      <c r="N74">
        <f t="shared" si="2"/>
        <v>42144.075307740168</v>
      </c>
      <c r="O74">
        <f t="shared" si="2"/>
        <v>42700.617783099799</v>
      </c>
      <c r="P74">
        <f t="shared" si="2"/>
        <v>42695.994838775507</v>
      </c>
      <c r="Q74">
        <f t="shared" si="2"/>
        <v>47364.013004072767</v>
      </c>
      <c r="R74">
        <f t="shared" si="2"/>
        <v>48169.031837895411</v>
      </c>
      <c r="S74">
        <f t="shared" si="2"/>
        <v>45776.803720489857</v>
      </c>
      <c r="T74">
        <f t="shared" si="2"/>
        <v>45583.948267124564</v>
      </c>
    </row>
    <row r="75" spans="1:20" x14ac:dyDescent="0.2">
      <c r="A75" s="54" t="s">
        <v>38</v>
      </c>
      <c r="B75">
        <f t="shared" si="1"/>
        <v>17397.136745284159</v>
      </c>
      <c r="C75">
        <f t="shared" si="2"/>
        <v>17581.075404117211</v>
      </c>
      <c r="D75">
        <f t="shared" si="2"/>
        <v>17553.430348829166</v>
      </c>
      <c r="E75">
        <f t="shared" si="2"/>
        <v>17320.458687210958</v>
      </c>
      <c r="F75">
        <f t="shared" si="2"/>
        <v>17894.420412159609</v>
      </c>
      <c r="G75">
        <f t="shared" si="2"/>
        <v>18000.172878729481</v>
      </c>
      <c r="H75">
        <f t="shared" si="2"/>
        <v>17033.852288378272</v>
      </c>
      <c r="I75">
        <f t="shared" si="2"/>
        <v>16026.282004515122</v>
      </c>
      <c r="J75">
        <f t="shared" si="2"/>
        <v>14984.137294964365</v>
      </c>
      <c r="K75">
        <f t="shared" si="2"/>
        <v>15034.030188953391</v>
      </c>
      <c r="L75">
        <f t="shared" si="2"/>
        <v>15021.297272056085</v>
      </c>
      <c r="M75">
        <f t="shared" si="2"/>
        <v>14453.560220945335</v>
      </c>
      <c r="N75">
        <f t="shared" si="2"/>
        <v>14666.222821048954</v>
      </c>
      <c r="O75">
        <f t="shared" si="2"/>
        <v>13923.924921442836</v>
      </c>
      <c r="P75">
        <f t="shared" si="2"/>
        <v>14127.299815026865</v>
      </c>
      <c r="Q75">
        <f t="shared" si="2"/>
        <v>15787.836988525181</v>
      </c>
      <c r="R75">
        <f t="shared" si="2"/>
        <v>14961.075877792849</v>
      </c>
      <c r="S75">
        <f t="shared" si="2"/>
        <v>14136.249755090068</v>
      </c>
      <c r="T75">
        <f t="shared" si="2"/>
        <v>14035.843463523322</v>
      </c>
    </row>
    <row r="76" spans="1:20" x14ac:dyDescent="0.2">
      <c r="A76" s="54" t="s">
        <v>37</v>
      </c>
      <c r="B76">
        <f t="shared" si="1"/>
        <v>24046.301096772659</v>
      </c>
      <c r="C76">
        <f t="shared" si="2"/>
        <v>23992.527857732137</v>
      </c>
      <c r="D76">
        <f t="shared" si="2"/>
        <v>24486.489498017327</v>
      </c>
      <c r="E76">
        <f t="shared" si="2"/>
        <v>25574.920151038925</v>
      </c>
      <c r="F76">
        <f t="shared" si="2"/>
        <v>26665.443410853677</v>
      </c>
      <c r="G76">
        <f t="shared" si="2"/>
        <v>26979.837289526149</v>
      </c>
      <c r="H76">
        <f t="shared" si="2"/>
        <v>27026.894124591912</v>
      </c>
      <c r="I76">
        <f t="shared" si="2"/>
        <v>26946.282212495418</v>
      </c>
      <c r="J76">
        <f t="shared" si="2"/>
        <v>27088.294740669084</v>
      </c>
      <c r="K76">
        <f t="shared" si="2"/>
        <v>27156.91393937208</v>
      </c>
      <c r="L76">
        <f t="shared" si="2"/>
        <v>27403.51228294053</v>
      </c>
      <c r="M76">
        <f t="shared" si="2"/>
        <v>27162.873955923966</v>
      </c>
      <c r="N76">
        <f t="shared" si="2"/>
        <v>27051.841943707266</v>
      </c>
      <c r="O76">
        <f t="shared" si="2"/>
        <v>27072.022562011658</v>
      </c>
      <c r="P76">
        <f t="shared" si="2"/>
        <v>27776.560002698945</v>
      </c>
      <c r="Q76">
        <f t="shared" si="2"/>
        <v>29169.508672889049</v>
      </c>
      <c r="R76">
        <f t="shared" si="2"/>
        <v>28734.672714352193</v>
      </c>
      <c r="S76">
        <f t="shared" si="2"/>
        <v>28434.259651028809</v>
      </c>
      <c r="T76">
        <f t="shared" si="2"/>
        <v>28782.998591953296</v>
      </c>
    </row>
    <row r="77" spans="1:20" x14ac:dyDescent="0.2">
      <c r="A77" s="54" t="s">
        <v>36</v>
      </c>
      <c r="B77">
        <f t="shared" si="1"/>
        <v>39767.55214038823</v>
      </c>
      <c r="C77">
        <f t="shared" si="2"/>
        <v>40679.982922268173</v>
      </c>
      <c r="D77">
        <f t="shared" si="2"/>
        <v>40022.136077353731</v>
      </c>
      <c r="E77">
        <f t="shared" si="2"/>
        <v>39881.552815961295</v>
      </c>
      <c r="F77">
        <f t="shared" si="2"/>
        <v>40788.285779115111</v>
      </c>
      <c r="G77">
        <f t="shared" si="2"/>
        <v>41328.23403236756</v>
      </c>
      <c r="H77">
        <f t="shared" si="2"/>
        <v>41464.158823221253</v>
      </c>
      <c r="I77">
        <f t="shared" si="2"/>
        <v>41959.275418204124</v>
      </c>
      <c r="J77">
        <f t="shared" si="2"/>
        <v>42635.263265443966</v>
      </c>
      <c r="K77">
        <f t="shared" si="2"/>
        <v>42886.044936297723</v>
      </c>
      <c r="L77">
        <f t="shared" si="2"/>
        <v>42946.831521210908</v>
      </c>
      <c r="M77">
        <f t="shared" si="2"/>
        <v>43183.428112968119</v>
      </c>
      <c r="N77">
        <f t="shared" si="2"/>
        <v>44231.711054328713</v>
      </c>
      <c r="O77">
        <f t="shared" si="2"/>
        <v>44323.252486260244</v>
      </c>
      <c r="P77">
        <f t="shared" si="2"/>
        <v>44583.477197869754</v>
      </c>
      <c r="Q77">
        <f t="shared" si="2"/>
        <v>45248.501077431923</v>
      </c>
      <c r="R77">
        <f t="shared" si="2"/>
        <v>44316.325924692814</v>
      </c>
      <c r="S77">
        <f t="shared" si="2"/>
        <v>44656.383825289646</v>
      </c>
      <c r="T77">
        <f t="shared" si="2"/>
        <v>44093.033628608609</v>
      </c>
    </row>
    <row r="78" spans="1:20" x14ac:dyDescent="0.2">
      <c r="A78" s="54" t="s">
        <v>19</v>
      </c>
      <c r="B78">
        <f t="shared" si="1"/>
        <v>13615.96762121242</v>
      </c>
      <c r="C78">
        <f t="shared" si="2"/>
        <v>13478.076198114819</v>
      </c>
      <c r="D78">
        <f t="shared" si="2"/>
        <v>13602.668469541051</v>
      </c>
      <c r="E78">
        <f t="shared" si="2"/>
        <v>13449.751053112983</v>
      </c>
      <c r="F78">
        <f t="shared" si="2"/>
        <v>13079.180092098475</v>
      </c>
      <c r="G78">
        <f t="shared" si="2"/>
        <v>13096.998186201674</v>
      </c>
      <c r="H78">
        <f t="shared" si="2"/>
        <v>13384.681674345291</v>
      </c>
      <c r="I78">
        <f t="shared" si="2"/>
        <v>13482.410754424836</v>
      </c>
      <c r="J78">
        <f t="shared" si="2"/>
        <v>13402.676103651529</v>
      </c>
      <c r="K78">
        <f t="shared" si="2"/>
        <v>12726.603832373212</v>
      </c>
      <c r="L78">
        <f t="shared" si="2"/>
        <v>13235.540007856234</v>
      </c>
      <c r="M78">
        <f t="shared" si="2"/>
        <v>13424.264974300704</v>
      </c>
      <c r="N78">
        <f t="shared" si="2"/>
        <v>13434.473153190436</v>
      </c>
      <c r="O78">
        <f t="shared" si="2"/>
        <v>13851.198569538345</v>
      </c>
      <c r="P78">
        <f t="shared" si="2"/>
        <v>13477.351269989729</v>
      </c>
      <c r="Q78">
        <f t="shared" si="2"/>
        <v>13708.881035439372</v>
      </c>
      <c r="R78">
        <f t="shared" si="2"/>
        <v>14286.155625704027</v>
      </c>
      <c r="S78">
        <f t="shared" si="2"/>
        <v>14532.914110367054</v>
      </c>
      <c r="T78" t="e">
        <f t="shared" si="2"/>
        <v>#VALUE!</v>
      </c>
    </row>
    <row r="79" spans="1:20" x14ac:dyDescent="0.2">
      <c r="A79" s="54" t="s">
        <v>35</v>
      </c>
      <c r="B79">
        <f t="shared" si="1"/>
        <v>29202.192429935814</v>
      </c>
      <c r="C79">
        <f t="shared" si="2"/>
        <v>29379.331753679104</v>
      </c>
      <c r="D79">
        <f t="shared" si="2"/>
        <v>29269.479020238381</v>
      </c>
      <c r="E79">
        <f t="shared" si="2"/>
        <v>29375.571248580542</v>
      </c>
      <c r="F79">
        <f t="shared" si="2"/>
        <v>29589.569982195884</v>
      </c>
      <c r="G79">
        <f t="shared" si="2"/>
        <v>30127.522626205329</v>
      </c>
      <c r="H79">
        <f t="shared" si="2"/>
        <v>29963.945165262696</v>
      </c>
      <c r="I79">
        <f t="shared" si="2"/>
        <v>29830.011981888496</v>
      </c>
      <c r="J79">
        <f t="shared" si="2"/>
        <v>29985.692765553802</v>
      </c>
      <c r="K79">
        <f t="shared" si="2"/>
        <v>29860.427281588749</v>
      </c>
      <c r="L79">
        <f t="shared" si="2"/>
        <v>29877.346453906957</v>
      </c>
      <c r="M79">
        <f t="shared" si="2"/>
        <v>29565.247363373761</v>
      </c>
      <c r="N79">
        <f t="shared" si="2"/>
        <v>29424.392603807217</v>
      </c>
      <c r="O79">
        <f t="shared" si="2"/>
        <v>29469.336848848096</v>
      </c>
      <c r="P79">
        <f t="shared" si="2"/>
        <v>29656.983962571288</v>
      </c>
      <c r="Q79">
        <f t="shared" si="2"/>
        <v>30600.610221938699</v>
      </c>
      <c r="R79">
        <f t="shared" si="2"/>
        <v>29976.874082158378</v>
      </c>
      <c r="S79">
        <f t="shared" si="2"/>
        <v>29543.734810931819</v>
      </c>
      <c r="T79">
        <f t="shared" si="2"/>
        <v>28609.195863232701</v>
      </c>
    </row>
    <row r="80" spans="1:20" x14ac:dyDescent="0.2">
      <c r="A80" s="54" t="s">
        <v>18</v>
      </c>
      <c r="B80">
        <f t="shared" si="1"/>
        <v>22922.160382342587</v>
      </c>
      <c r="C80">
        <f t="shared" si="2"/>
        <v>22945.017144967147</v>
      </c>
      <c r="D80">
        <f t="shared" si="2"/>
        <v>21881.932256102846</v>
      </c>
      <c r="E80">
        <f t="shared" si="2"/>
        <v>21143.764618718968</v>
      </c>
      <c r="F80">
        <f t="shared" si="2"/>
        <v>22315.329509634743</v>
      </c>
      <c r="G80">
        <f t="shared" si="2"/>
        <v>22226.695545412666</v>
      </c>
      <c r="H80">
        <f t="shared" si="2"/>
        <v>22118.443601465893</v>
      </c>
      <c r="I80">
        <f t="shared" si="2"/>
        <v>21830.944021985761</v>
      </c>
      <c r="J80">
        <f t="shared" si="2"/>
        <v>21042.08204292769</v>
      </c>
      <c r="K80">
        <f t="shared" si="2"/>
        <v>20594.670171358768</v>
      </c>
      <c r="L80">
        <f t="shared" si="2"/>
        <v>20340.931098958761</v>
      </c>
      <c r="M80">
        <f t="shared" si="2"/>
        <v>20238.116439876758</v>
      </c>
      <c r="N80">
        <f t="shared" si="2"/>
        <v>20680.587463562912</v>
      </c>
      <c r="O80">
        <f t="shared" si="2"/>
        <v>20881.595645945043</v>
      </c>
      <c r="P80">
        <f t="shared" si="2"/>
        <v>21125.591425940893</v>
      </c>
      <c r="Q80">
        <f t="shared" si="2"/>
        <v>22275.492551918644</v>
      </c>
      <c r="R80">
        <f t="shared" si="2"/>
        <v>21572.856069900619</v>
      </c>
      <c r="S80">
        <f t="shared" si="2"/>
        <v>20460.951841605875</v>
      </c>
      <c r="T80">
        <f t="shared" si="2"/>
        <v>20259.638949535249</v>
      </c>
    </row>
    <row r="81" spans="1:20" x14ac:dyDescent="0.2">
      <c r="A81" s="54" t="s">
        <v>17</v>
      </c>
      <c r="B81">
        <f t="shared" si="1"/>
        <v>7196.4872130578315</v>
      </c>
      <c r="C81">
        <f t="shared" si="2"/>
        <v>7941.6333613413308</v>
      </c>
      <c r="D81">
        <f t="shared" si="2"/>
        <v>9136.9620486040985</v>
      </c>
      <c r="E81">
        <f t="shared" si="2"/>
        <v>9848.4447446663253</v>
      </c>
      <c r="F81">
        <f t="shared" si="2"/>
        <v>9701.7960542128149</v>
      </c>
      <c r="G81">
        <f t="shared" si="2"/>
        <v>9221.6098257456015</v>
      </c>
      <c r="H81">
        <f t="shared" si="2"/>
        <v>8791.0902967001039</v>
      </c>
      <c r="I81">
        <f t="shared" si="2"/>
        <v>9164.691523614536</v>
      </c>
      <c r="J81">
        <f t="shared" si="2"/>
        <v>9539.1367468291446</v>
      </c>
      <c r="K81">
        <f t="shared" si="2"/>
        <v>10126.960458746331</v>
      </c>
      <c r="L81">
        <f t="shared" si="2"/>
        <v>11133.445078911509</v>
      </c>
      <c r="M81">
        <f t="shared" si="2"/>
        <v>11795.969097761925</v>
      </c>
      <c r="N81">
        <f t="shared" si="2"/>
        <v>12435.295033881472</v>
      </c>
      <c r="O81">
        <f t="shared" si="2"/>
        <v>12695.642599767029</v>
      </c>
      <c r="P81">
        <f t="shared" si="2"/>
        <v>13519.134371241091</v>
      </c>
      <c r="Q81">
        <f t="shared" si="2"/>
        <v>14383.029290676881</v>
      </c>
      <c r="R81">
        <f t="shared" si="2"/>
        <v>14402.460818238351</v>
      </c>
      <c r="S81">
        <f t="shared" si="2"/>
        <v>14253.187816119615</v>
      </c>
      <c r="T81">
        <f t="shared" si="2"/>
        <v>14985.268594692765</v>
      </c>
    </row>
    <row r="82" spans="1:20" x14ac:dyDescent="0.2">
      <c r="A82" s="55" t="s">
        <v>16</v>
      </c>
      <c r="B82">
        <f t="shared" si="1"/>
        <v>7556.0721682178601</v>
      </c>
      <c r="C82">
        <f t="shared" si="2"/>
        <v>8580.5524734485061</v>
      </c>
      <c r="D82">
        <f t="shared" si="2"/>
        <v>8814.8023528263948</v>
      </c>
      <c r="E82">
        <f t="shared" si="2"/>
        <v>9040.3171657669936</v>
      </c>
      <c r="F82">
        <f t="shared" si="2"/>
        <v>8779.848857473773</v>
      </c>
      <c r="G82">
        <f t="shared" si="2"/>
        <v>8516.2102904385411</v>
      </c>
      <c r="H82">
        <f t="shared" si="2"/>
        <v>8698.9171210640834</v>
      </c>
      <c r="I82">
        <f t="shared" si="2"/>
        <v>8852.0834373577054</v>
      </c>
      <c r="J82">
        <f t="shared" si="2"/>
        <v>9261.6826303713879</v>
      </c>
      <c r="K82">
        <f t="shared" si="2"/>
        <v>9623.2469715269945</v>
      </c>
      <c r="L82">
        <f t="shared" si="2"/>
        <v>10046.940739921654</v>
      </c>
      <c r="M82">
        <f t="shared" si="2"/>
        <v>10339.422503473636</v>
      </c>
      <c r="N82">
        <f t="shared" si="2"/>
        <v>11086.993531677606</v>
      </c>
      <c r="O82">
        <f t="shared" si="2"/>
        <v>11473.082430645369</v>
      </c>
      <c r="P82">
        <f t="shared" si="2"/>
        <v>15234.719175331971</v>
      </c>
      <c r="Q82">
        <f t="shared" si="2"/>
        <v>16505.091490411945</v>
      </c>
      <c r="R82">
        <f t="shared" si="2"/>
        <v>17082.785011583517</v>
      </c>
      <c r="S82">
        <f t="shared" si="2"/>
        <v>16319.716930367802</v>
      </c>
      <c r="T82">
        <f t="shared" si="2"/>
        <v>16263.198156750852</v>
      </c>
    </row>
    <row r="83" spans="1:20" x14ac:dyDescent="0.2">
      <c r="A83" s="55" t="s">
        <v>34</v>
      </c>
      <c r="B83">
        <f t="shared" si="1"/>
        <v>70399.346214357953</v>
      </c>
      <c r="C83">
        <f t="shared" ref="C83:T97" si="4">C18/(0.01*C50)</f>
        <v>69254.604372260859</v>
      </c>
      <c r="D83">
        <f t="shared" si="4"/>
        <v>70647.642910793278</v>
      </c>
      <c r="E83">
        <f t="shared" si="4"/>
        <v>68000.056322023956</v>
      </c>
      <c r="F83">
        <f t="shared" si="4"/>
        <v>70472.574154682719</v>
      </c>
      <c r="G83">
        <f t="shared" si="4"/>
        <v>68555.549058434975</v>
      </c>
      <c r="H83">
        <f t="shared" si="4"/>
        <v>68774.87588342544</v>
      </c>
      <c r="I83">
        <f t="shared" si="4"/>
        <v>67811.986912908513</v>
      </c>
      <c r="J83">
        <f t="shared" si="4"/>
        <v>68662.979990967695</v>
      </c>
      <c r="K83">
        <f t="shared" si="4"/>
        <v>68069.983794090658</v>
      </c>
      <c r="L83">
        <f t="shared" si="4"/>
        <v>67275.733000623834</v>
      </c>
      <c r="M83">
        <f t="shared" si="4"/>
        <v>68659.761788429125</v>
      </c>
      <c r="N83">
        <f t="shared" si="4"/>
        <v>69700.777607341137</v>
      </c>
      <c r="O83">
        <f t="shared" si="4"/>
        <v>70628.784312317322</v>
      </c>
      <c r="P83">
        <f t="shared" si="4"/>
        <v>71873.568482437768</v>
      </c>
      <c r="Q83">
        <f t="shared" si="4"/>
        <v>73855.899109735794</v>
      </c>
      <c r="R83">
        <f t="shared" si="4"/>
        <v>71489.386364596008</v>
      </c>
      <c r="S83">
        <f t="shared" si="4"/>
        <v>72068.916674952387</v>
      </c>
      <c r="T83">
        <f t="shared" si="4"/>
        <v>73285.168501694745</v>
      </c>
    </row>
    <row r="84" spans="1:20" x14ac:dyDescent="0.2">
      <c r="A84" s="55" t="s">
        <v>15</v>
      </c>
      <c r="B84">
        <f t="shared" si="1"/>
        <v>10256.421400310819</v>
      </c>
      <c r="C84">
        <f t="shared" si="4"/>
        <v>10551.956581786686</v>
      </c>
      <c r="D84">
        <f t="shared" si="4"/>
        <v>10722.896040313099</v>
      </c>
      <c r="E84">
        <f t="shared" si="4"/>
        <v>10912.435136273503</v>
      </c>
      <c r="F84">
        <f t="shared" si="4"/>
        <v>10445.506671261426</v>
      </c>
      <c r="G84">
        <f t="shared" si="4"/>
        <v>10591.509882265262</v>
      </c>
      <c r="H84">
        <f t="shared" si="4"/>
        <v>10864.081488434887</v>
      </c>
      <c r="I84">
        <f t="shared" si="4"/>
        <v>10857.417061793949</v>
      </c>
      <c r="J84">
        <f t="shared" si="4"/>
        <v>10666.209138904707</v>
      </c>
      <c r="K84">
        <f t="shared" si="4"/>
        <v>10194.470439906752</v>
      </c>
      <c r="L84">
        <f t="shared" si="4"/>
        <v>10044.678274419972</v>
      </c>
      <c r="M84">
        <f t="shared" si="4"/>
        <v>10014.026616593179</v>
      </c>
      <c r="N84">
        <f t="shared" si="4"/>
        <v>10739.287925742658</v>
      </c>
      <c r="O84">
        <f t="shared" si="4"/>
        <v>11168.286000647964</v>
      </c>
      <c r="P84">
        <f t="shared" si="4"/>
        <v>11505.953930926798</v>
      </c>
      <c r="Q84">
        <f t="shared" si="4"/>
        <v>11755.871033019126</v>
      </c>
      <c r="R84">
        <f t="shared" si="4"/>
        <v>11847.294247010788</v>
      </c>
      <c r="S84">
        <f t="shared" si="4"/>
        <v>12303.747005498295</v>
      </c>
      <c r="T84">
        <f t="shared" si="4"/>
        <v>12343.625294961172</v>
      </c>
    </row>
    <row r="85" spans="1:20" x14ac:dyDescent="0.2">
      <c r="A85" s="55" t="s">
        <v>14</v>
      </c>
      <c r="B85">
        <f t="shared" si="1"/>
        <v>17191.337753891865</v>
      </c>
      <c r="C85">
        <f t="shared" si="4"/>
        <v>17668.376370047106</v>
      </c>
      <c r="D85">
        <f t="shared" si="4"/>
        <v>17810.995532966859</v>
      </c>
      <c r="E85">
        <f t="shared" si="4"/>
        <v>17748.137598309157</v>
      </c>
      <c r="F85">
        <f t="shared" si="4"/>
        <v>17758.941662260411</v>
      </c>
      <c r="G85">
        <f t="shared" si="4"/>
        <v>18426.570220249796</v>
      </c>
      <c r="H85">
        <f t="shared" si="4"/>
        <v>19491.469382611725</v>
      </c>
      <c r="I85">
        <f t="shared" si="4"/>
        <v>19717.101645336072</v>
      </c>
      <c r="J85">
        <f t="shared" si="4"/>
        <v>20067.742251147138</v>
      </c>
      <c r="K85">
        <f t="shared" si="4"/>
        <v>20595.136521585209</v>
      </c>
      <c r="L85">
        <f t="shared" si="4"/>
        <v>21084.789239070931</v>
      </c>
      <c r="M85">
        <f t="shared" si="4"/>
        <v>20761.368221539844</v>
      </c>
      <c r="N85">
        <f t="shared" si="4"/>
        <v>21588.512962307876</v>
      </c>
      <c r="O85">
        <f t="shared" si="4"/>
        <v>22483.532525875056</v>
      </c>
      <c r="P85">
        <f t="shared" si="4"/>
        <v>22265.442319971105</v>
      </c>
      <c r="Q85">
        <f t="shared" si="4"/>
        <v>23093.680322669763</v>
      </c>
      <c r="R85">
        <f t="shared" si="4"/>
        <v>23731.562369335286</v>
      </c>
      <c r="S85">
        <f t="shared" si="4"/>
        <v>23894.510371959077</v>
      </c>
      <c r="T85">
        <f t="shared" si="4"/>
        <v>23689.213075070587</v>
      </c>
    </row>
    <row r="86" spans="1:20" x14ac:dyDescent="0.2">
      <c r="A86" s="55" t="s">
        <v>33</v>
      </c>
      <c r="B86">
        <f t="shared" si="1"/>
        <v>43689.195843348447</v>
      </c>
      <c r="C86">
        <f t="shared" si="4"/>
        <v>43989.351494642535</v>
      </c>
      <c r="D86">
        <f t="shared" si="4"/>
        <v>44540.327053397021</v>
      </c>
      <c r="E86">
        <f t="shared" si="4"/>
        <v>44677.34635455456</v>
      </c>
      <c r="F86">
        <f t="shared" si="4"/>
        <v>45942.173102084431</v>
      </c>
      <c r="G86">
        <f t="shared" si="4"/>
        <v>46188.085590313385</v>
      </c>
      <c r="H86">
        <f t="shared" si="4"/>
        <v>46734.264980187676</v>
      </c>
      <c r="I86">
        <f t="shared" si="4"/>
        <v>46963.846581166319</v>
      </c>
      <c r="J86">
        <f t="shared" si="4"/>
        <v>47096.472581396731</v>
      </c>
      <c r="K86">
        <f t="shared" si="4"/>
        <v>46851.115871629016</v>
      </c>
      <c r="L86">
        <f t="shared" si="4"/>
        <v>47312.178790957347</v>
      </c>
      <c r="M86">
        <f t="shared" si="4"/>
        <v>47498.582217566945</v>
      </c>
      <c r="N86">
        <f t="shared" si="4"/>
        <v>47433.90706862216</v>
      </c>
      <c r="O86">
        <f t="shared" si="4"/>
        <v>46980.503938576498</v>
      </c>
      <c r="P86">
        <f t="shared" si="4"/>
        <v>46573.368908735654</v>
      </c>
      <c r="Q86">
        <f t="shared" si="4"/>
        <v>49002.329353258552</v>
      </c>
      <c r="R86">
        <f t="shared" si="4"/>
        <v>47601.945494019135</v>
      </c>
      <c r="S86">
        <f t="shared" si="4"/>
        <v>46755.822552368307</v>
      </c>
      <c r="T86">
        <f t="shared" si="4"/>
        <v>46508.306950160622</v>
      </c>
    </row>
    <row r="87" spans="1:20" x14ac:dyDescent="0.2">
      <c r="A87" s="55" t="s">
        <v>32</v>
      </c>
      <c r="B87">
        <f t="shared" si="1"/>
        <v>38356.142270917197</v>
      </c>
      <c r="C87">
        <f t="shared" si="4"/>
        <v>39167.939615031566</v>
      </c>
      <c r="D87">
        <f t="shared" si="4"/>
        <v>39625.201511297564</v>
      </c>
      <c r="E87">
        <f t="shared" si="4"/>
        <v>40148.470813842156</v>
      </c>
      <c r="F87">
        <f t="shared" si="4"/>
        <v>41017.240003252511</v>
      </c>
      <c r="G87">
        <f t="shared" si="4"/>
        <v>41133.068141593561</v>
      </c>
      <c r="H87">
        <f t="shared" si="4"/>
        <v>41193.734081059294</v>
      </c>
      <c r="I87">
        <f t="shared" si="4"/>
        <v>41885.204148494471</v>
      </c>
      <c r="J87">
        <f t="shared" si="4"/>
        <v>42384.154022621216</v>
      </c>
      <c r="K87">
        <f t="shared" si="4"/>
        <v>42357.012706478039</v>
      </c>
      <c r="L87">
        <f t="shared" si="4"/>
        <v>42810.458518713196</v>
      </c>
      <c r="M87">
        <f t="shared" si="4"/>
        <v>42664.30134605903</v>
      </c>
      <c r="N87">
        <f t="shared" si="4"/>
        <v>43260.036722028337</v>
      </c>
      <c r="O87">
        <f t="shared" si="4"/>
        <v>43666.839650158399</v>
      </c>
      <c r="P87">
        <f t="shared" si="4"/>
        <v>43977.036327487913</v>
      </c>
      <c r="Q87">
        <f t="shared" si="4"/>
        <v>47153.434216557063</v>
      </c>
      <c r="R87">
        <f t="shared" si="4"/>
        <v>45974.512079719447</v>
      </c>
      <c r="S87">
        <f t="shared" si="4"/>
        <v>45831.554792322306</v>
      </c>
      <c r="T87">
        <f t="shared" si="4"/>
        <v>45866.291277535878</v>
      </c>
    </row>
    <row r="88" spans="1:20" x14ac:dyDescent="0.2">
      <c r="A88" s="55" t="s">
        <v>13</v>
      </c>
      <c r="B88">
        <f t="shared" si="1"/>
        <v>7589.6863652069587</v>
      </c>
      <c r="C88">
        <f t="shared" si="4"/>
        <v>7643.7515004077604</v>
      </c>
      <c r="D88">
        <f t="shared" si="4"/>
        <v>7804.7355054935815</v>
      </c>
      <c r="E88">
        <f t="shared" si="4"/>
        <v>8292.0017313901808</v>
      </c>
      <c r="F88">
        <f t="shared" si="4"/>
        <v>8266.210595895398</v>
      </c>
      <c r="G88">
        <f t="shared" si="4"/>
        <v>8962.1396018611758</v>
      </c>
      <c r="H88">
        <f t="shared" si="4"/>
        <v>9208.8946480297582</v>
      </c>
      <c r="I88">
        <f t="shared" si="4"/>
        <v>9241.6546871472165</v>
      </c>
      <c r="J88">
        <f t="shared" si="4"/>
        <v>9386.7808556211203</v>
      </c>
      <c r="K88">
        <f t="shared" si="4"/>
        <v>9526.3630553752173</v>
      </c>
      <c r="L88">
        <f t="shared" si="4"/>
        <v>9585.4949901142081</v>
      </c>
      <c r="M88">
        <f t="shared" si="4"/>
        <v>10029.19599369927</v>
      </c>
      <c r="N88">
        <f t="shared" si="4"/>
        <v>10549.02060730594</v>
      </c>
      <c r="O88">
        <f t="shared" si="4"/>
        <v>11391.250125981232</v>
      </c>
      <c r="P88">
        <f t="shared" si="4"/>
        <v>12047.079024064153</v>
      </c>
      <c r="Q88">
        <f t="shared" si="4"/>
        <v>12230.466434648546</v>
      </c>
      <c r="R88">
        <f t="shared" si="4"/>
        <v>11920.356915649068</v>
      </c>
      <c r="S88">
        <f t="shared" si="4"/>
        <v>11846.103544157624</v>
      </c>
      <c r="T88">
        <f t="shared" si="4"/>
        <v>12201.189404622202</v>
      </c>
    </row>
    <row r="89" spans="1:20" x14ac:dyDescent="0.2">
      <c r="A89" s="55" t="s">
        <v>31</v>
      </c>
      <c r="B89">
        <f t="shared" si="1"/>
        <v>15911.495192332955</v>
      </c>
      <c r="C89">
        <f t="shared" si="4"/>
        <v>15688.556952796629</v>
      </c>
      <c r="D89">
        <f t="shared" si="4"/>
        <v>15752.243337049502</v>
      </c>
      <c r="E89">
        <f t="shared" si="4"/>
        <v>15923.029516254044</v>
      </c>
      <c r="F89">
        <f t="shared" si="4"/>
        <v>16103.833305488759</v>
      </c>
      <c r="G89">
        <f t="shared" si="4"/>
        <v>16190.658059100218</v>
      </c>
      <c r="H89">
        <f t="shared" si="4"/>
        <v>16117.741145966498</v>
      </c>
      <c r="I89">
        <f t="shared" si="4"/>
        <v>15803.16649835568</v>
      </c>
      <c r="J89">
        <f t="shared" si="4"/>
        <v>15753.943147899365</v>
      </c>
      <c r="K89">
        <f t="shared" si="4"/>
        <v>15367.746133495391</v>
      </c>
      <c r="L89">
        <f t="shared" si="4"/>
        <v>15151.217553808647</v>
      </c>
      <c r="M89">
        <f t="shared" si="4"/>
        <v>15091.418927695993</v>
      </c>
      <c r="N89">
        <f t="shared" si="4"/>
        <v>15252.535757466008</v>
      </c>
      <c r="O89">
        <f t="shared" si="4"/>
        <v>15432.962867724978</v>
      </c>
      <c r="P89">
        <f t="shared" si="4"/>
        <v>15871.819982632192</v>
      </c>
      <c r="Q89">
        <f t="shared" si="4"/>
        <v>16911.1925445993</v>
      </c>
      <c r="R89">
        <f t="shared" si="4"/>
        <v>17207.056896943293</v>
      </c>
      <c r="S89">
        <f t="shared" si="4"/>
        <v>16994.256957443919</v>
      </c>
      <c r="T89">
        <f t="shared" si="4"/>
        <v>17121.448309380474</v>
      </c>
    </row>
    <row r="90" spans="1:20" x14ac:dyDescent="0.2">
      <c r="A90" s="55" t="s">
        <v>12</v>
      </c>
      <c r="B90">
        <f t="shared" si="1"/>
        <v>5992.5994791722351</v>
      </c>
      <c r="C90">
        <f t="shared" si="4"/>
        <v>6230.7595038268009</v>
      </c>
      <c r="D90">
        <f t="shared" si="4"/>
        <v>5601.011843129274</v>
      </c>
      <c r="E90">
        <f t="shared" si="4"/>
        <v>6770.0245294952201</v>
      </c>
      <c r="F90">
        <f t="shared" si="4"/>
        <v>6289.6804599845964</v>
      </c>
      <c r="G90">
        <f t="shared" si="4"/>
        <v>6200.8914497025198</v>
      </c>
      <c r="H90">
        <f t="shared" si="4"/>
        <v>6074.4642931427634</v>
      </c>
      <c r="I90">
        <f t="shared" si="4"/>
        <v>6156.1812802818713</v>
      </c>
      <c r="J90">
        <f t="shared" si="4"/>
        <v>6343.9575083809059</v>
      </c>
      <c r="K90">
        <f t="shared" si="4"/>
        <v>6767.1591188217453</v>
      </c>
      <c r="L90">
        <f t="shared" si="4"/>
        <v>6779.8973718478774</v>
      </c>
      <c r="M90">
        <f t="shared" si="4"/>
        <v>7546.4214645744778</v>
      </c>
      <c r="N90">
        <f t="shared" si="4"/>
        <v>8315.3463466516168</v>
      </c>
      <c r="O90">
        <f t="shared" si="4"/>
        <v>10024.971058701516</v>
      </c>
      <c r="P90">
        <f t="shared" si="4"/>
        <v>10442.293543244978</v>
      </c>
      <c r="Q90">
        <f t="shared" si="4"/>
        <v>10747.15978340292</v>
      </c>
      <c r="R90">
        <f t="shared" si="4"/>
        <v>10478.282114997473</v>
      </c>
      <c r="S90">
        <f t="shared" si="4"/>
        <v>10484.551669769511</v>
      </c>
      <c r="T90">
        <f t="shared" si="4"/>
        <v>11166.117843344271</v>
      </c>
    </row>
    <row r="91" spans="1:20" x14ac:dyDescent="0.2">
      <c r="A91" s="55" t="s">
        <v>11</v>
      </c>
      <c r="B91">
        <f t="shared" si="1"/>
        <v>21463.525809931642</v>
      </c>
      <c r="C91">
        <f t="shared" si="4"/>
        <v>22425.261597738496</v>
      </c>
      <c r="D91">
        <f t="shared" si="4"/>
        <v>23035.031201993374</v>
      </c>
      <c r="E91">
        <f t="shared" si="4"/>
        <v>23488.998368221077</v>
      </c>
      <c r="F91">
        <f t="shared" si="4"/>
        <v>22889.339295001417</v>
      </c>
      <c r="G91">
        <f t="shared" si="4"/>
        <v>23806.171341154797</v>
      </c>
      <c r="H91">
        <f t="shared" si="4"/>
        <v>24132.224029561174</v>
      </c>
      <c r="I91">
        <f t="shared" si="4"/>
        <v>24022.271268334709</v>
      </c>
      <c r="J91">
        <f t="shared" si="4"/>
        <v>23511.744629240617</v>
      </c>
      <c r="K91">
        <f t="shared" si="4"/>
        <v>23520.386881129441</v>
      </c>
      <c r="L91">
        <f t="shared" si="4"/>
        <v>23452.793685747391</v>
      </c>
      <c r="M91">
        <f t="shared" si="4"/>
        <v>24681.029099383333</v>
      </c>
      <c r="N91">
        <f t="shared" si="4"/>
        <v>25506.363864437</v>
      </c>
      <c r="O91">
        <f t="shared" si="4"/>
        <v>26216.894686846448</v>
      </c>
      <c r="P91">
        <f t="shared" si="4"/>
        <v>26936.37098250386</v>
      </c>
      <c r="Q91">
        <f t="shared" si="4"/>
        <v>28575.771502693508</v>
      </c>
      <c r="R91">
        <f t="shared" si="4"/>
        <v>28806.900018299257</v>
      </c>
      <c r="S91">
        <f t="shared" si="4"/>
        <v>28396.831007734298</v>
      </c>
      <c r="T91">
        <f t="shared" si="4"/>
        <v>29006.385686930214</v>
      </c>
    </row>
    <row r="92" spans="1:20" x14ac:dyDescent="0.2">
      <c r="A92" s="55" t="s">
        <v>8</v>
      </c>
      <c r="B92">
        <f t="shared" si="1"/>
        <v>9215.4687620727364</v>
      </c>
      <c r="C92">
        <f t="shared" si="4"/>
        <v>9711.2283412195738</v>
      </c>
      <c r="D92">
        <f t="shared" si="4"/>
        <v>10421.784487356534</v>
      </c>
      <c r="E92">
        <f t="shared" si="4"/>
        <v>10659.001569740751</v>
      </c>
      <c r="F92">
        <f t="shared" si="4"/>
        <v>11251.614829575215</v>
      </c>
      <c r="G92">
        <f t="shared" si="4"/>
        <v>11531.088736462374</v>
      </c>
      <c r="H92">
        <f t="shared" si="4"/>
        <v>11696.86548885662</v>
      </c>
      <c r="I92">
        <f t="shared" si="4"/>
        <v>11850.962349328267</v>
      </c>
      <c r="J92">
        <f t="shared" si="4"/>
        <v>12103.438114695178</v>
      </c>
      <c r="K92">
        <f t="shared" si="4"/>
        <v>12375.805246772983</v>
      </c>
      <c r="L92">
        <f t="shared" si="4"/>
        <v>12848.574064514103</v>
      </c>
      <c r="M92">
        <f t="shared" si="4"/>
        <v>13392.683691711492</v>
      </c>
      <c r="N92">
        <f t="shared" si="4"/>
        <v>14040.391675011277</v>
      </c>
      <c r="O92">
        <f t="shared" si="4"/>
        <v>14668.809892338317</v>
      </c>
      <c r="P92">
        <f t="shared" si="4"/>
        <v>15342.998607125268</v>
      </c>
      <c r="Q92">
        <f t="shared" si="4"/>
        <v>16645.030469105866</v>
      </c>
      <c r="R92">
        <f t="shared" si="4"/>
        <v>17170.211883711996</v>
      </c>
      <c r="S92">
        <f t="shared" si="4"/>
        <v>16727.849598022447</v>
      </c>
      <c r="T92">
        <f t="shared" si="4"/>
        <v>16613.051319927923</v>
      </c>
    </row>
    <row r="93" spans="1:20" x14ac:dyDescent="0.2">
      <c r="A93" s="55" t="s">
        <v>30</v>
      </c>
      <c r="B93">
        <f t="shared" si="1"/>
        <v>40152.166910054933</v>
      </c>
      <c r="C93">
        <f t="shared" si="4"/>
        <v>41188.917245226257</v>
      </c>
      <c r="D93">
        <f t="shared" si="4"/>
        <v>41430.107144184432</v>
      </c>
      <c r="E93">
        <f t="shared" si="4"/>
        <v>42035.113276330834</v>
      </c>
      <c r="F93">
        <f t="shared" si="4"/>
        <v>42917.769270502926</v>
      </c>
      <c r="G93">
        <f t="shared" si="4"/>
        <v>43799.400711416456</v>
      </c>
      <c r="H93">
        <f t="shared" si="4"/>
        <v>44038.504915056517</v>
      </c>
      <c r="I93">
        <f t="shared" si="4"/>
        <v>44160.718319271917</v>
      </c>
      <c r="J93">
        <f t="shared" si="4"/>
        <v>43765.552895331202</v>
      </c>
      <c r="K93">
        <f t="shared" si="4"/>
        <v>43590.134650925873</v>
      </c>
      <c r="L93">
        <f t="shared" si="4"/>
        <v>43485.174494883235</v>
      </c>
      <c r="M93">
        <f t="shared" si="4"/>
        <v>43748.341838380082</v>
      </c>
      <c r="N93">
        <f t="shared" si="4"/>
        <v>43697.439272137264</v>
      </c>
      <c r="O93">
        <f t="shared" si="4"/>
        <v>43778.343716597832</v>
      </c>
      <c r="P93">
        <f t="shared" si="4"/>
        <v>44236.395004311351</v>
      </c>
      <c r="Q93">
        <f t="shared" si="4"/>
        <v>44295.14177062166</v>
      </c>
      <c r="R93">
        <f t="shared" si="4"/>
        <v>44752.739925106565</v>
      </c>
      <c r="S93">
        <f t="shared" si="4"/>
        <v>43785.375861821172</v>
      </c>
      <c r="T93">
        <f t="shared" si="4"/>
        <v>43580.912746800124</v>
      </c>
    </row>
    <row r="94" spans="1:20" x14ac:dyDescent="0.2">
      <c r="A94" s="55" t="s">
        <v>29</v>
      </c>
      <c r="B94">
        <f t="shared" si="1"/>
        <v>39355.707606766759</v>
      </c>
      <c r="C94">
        <f t="shared" si="4"/>
        <v>40026.926666350999</v>
      </c>
      <c r="D94">
        <f t="shared" si="4"/>
        <v>40378.394528131357</v>
      </c>
      <c r="E94">
        <f t="shared" si="4"/>
        <v>40501.778173399296</v>
      </c>
      <c r="F94">
        <f t="shared" si="4"/>
        <v>40875.610461518634</v>
      </c>
      <c r="G94">
        <f t="shared" si="4"/>
        <v>40778.434427920889</v>
      </c>
      <c r="H94">
        <f t="shared" si="4"/>
        <v>41486.364529154474</v>
      </c>
      <c r="I94">
        <f t="shared" si="4"/>
        <v>42591.089794569256</v>
      </c>
      <c r="J94">
        <f t="shared" si="4"/>
        <v>43103.059042394176</v>
      </c>
      <c r="K94">
        <f t="shared" si="4"/>
        <v>43318.425270322456</v>
      </c>
      <c r="L94">
        <f t="shared" si="4"/>
        <v>43389.961484180865</v>
      </c>
      <c r="M94">
        <f t="shared" si="4"/>
        <v>43379.785310138068</v>
      </c>
      <c r="N94">
        <f t="shared" si="4"/>
        <v>43823.49430057159</v>
      </c>
      <c r="O94">
        <f t="shared" si="4"/>
        <v>44079.93502305929</v>
      </c>
      <c r="P94">
        <f t="shared" si="4"/>
        <v>44727.884817400147</v>
      </c>
      <c r="Q94">
        <f t="shared" si="4"/>
        <v>45655.04234608468</v>
      </c>
      <c r="R94">
        <f t="shared" si="4"/>
        <v>45770.846359739247</v>
      </c>
      <c r="S94">
        <f t="shared" si="4"/>
        <v>44462.459573760629</v>
      </c>
      <c r="T94">
        <f t="shared" si="4"/>
        <v>43474.837974484646</v>
      </c>
    </row>
    <row r="95" spans="1:20" x14ac:dyDescent="0.2">
      <c r="A95" s="55" t="s">
        <v>195</v>
      </c>
      <c r="B95">
        <f t="shared" si="1"/>
        <v>28738.229870502724</v>
      </c>
      <c r="C95">
        <f t="shared" si="4"/>
        <v>28480.636269857325</v>
      </c>
      <c r="D95">
        <f t="shared" si="4"/>
        <v>28046.521695743057</v>
      </c>
      <c r="E95">
        <f t="shared" si="4"/>
        <v>28245.900684360509</v>
      </c>
      <c r="F95">
        <f t="shared" si="4"/>
        <v>29054.219753990314</v>
      </c>
      <c r="G95">
        <f t="shared" si="4"/>
        <v>29548.716241631166</v>
      </c>
      <c r="H95">
        <f t="shared" si="4"/>
        <v>29992.00960164623</v>
      </c>
      <c r="I95">
        <f t="shared" si="4"/>
        <v>30470.046765634826</v>
      </c>
      <c r="J95">
        <f t="shared" si="4"/>
        <v>30865.74675490084</v>
      </c>
      <c r="K95">
        <f t="shared" si="4"/>
        <v>30963.900225041369</v>
      </c>
      <c r="L95">
        <f t="shared" si="4"/>
        <v>31050.842927176054</v>
      </c>
      <c r="M95">
        <f t="shared" si="4"/>
        <v>31320.502756538244</v>
      </c>
      <c r="N95">
        <f t="shared" si="4"/>
        <v>31669.103912778341</v>
      </c>
      <c r="O95">
        <f t="shared" si="4"/>
        <v>32099.219483304489</v>
      </c>
      <c r="P95">
        <f t="shared" si="4"/>
        <v>32515.05335796193</v>
      </c>
      <c r="Q95">
        <f t="shared" si="4"/>
        <v>33649.650531069907</v>
      </c>
      <c r="R95">
        <f t="shared" si="4"/>
        <v>33101.405601191676</v>
      </c>
      <c r="S95">
        <f t="shared" si="4"/>
        <v>32801.553922397528</v>
      </c>
      <c r="T95">
        <f t="shared" si="4"/>
        <v>32608.52255480516</v>
      </c>
    </row>
    <row r="96" spans="1:20" x14ac:dyDescent="0.2">
      <c r="A96" s="55" t="s">
        <v>64</v>
      </c>
      <c r="B96">
        <f t="shared" si="1"/>
        <v>42479.59027423455</v>
      </c>
      <c r="C96">
        <f t="shared" si="4"/>
        <v>43624.538173210443</v>
      </c>
      <c r="D96">
        <f t="shared" si="4"/>
        <v>44631.842148292089</v>
      </c>
      <c r="E96">
        <f t="shared" si="4"/>
        <v>44371.725081713113</v>
      </c>
      <c r="F96">
        <f t="shared" si="4"/>
        <v>43913.011429730032</v>
      </c>
      <c r="G96">
        <f t="shared" si="4"/>
        <v>44172.773641274172</v>
      </c>
      <c r="H96">
        <f t="shared" si="4"/>
        <v>43735.125552914746</v>
      </c>
      <c r="I96">
        <f t="shared" si="4"/>
        <v>42734.311641585024</v>
      </c>
      <c r="J96">
        <f t="shared" si="4"/>
        <v>43173.33113285849</v>
      </c>
      <c r="K96">
        <f t="shared" si="4"/>
        <v>43207.892763817923</v>
      </c>
      <c r="L96">
        <f t="shared" si="4"/>
        <v>43857.089616218793</v>
      </c>
      <c r="M96">
        <f t="shared" si="4"/>
        <v>43675.19222847448</v>
      </c>
      <c r="N96">
        <f t="shared" si="4"/>
        <v>43896.911259364111</v>
      </c>
      <c r="O96">
        <f t="shared" si="4"/>
        <v>44211.211961035995</v>
      </c>
      <c r="P96">
        <f t="shared" si="4"/>
        <v>44492.646890624805</v>
      </c>
    </row>
    <row r="97" spans="1:16" x14ac:dyDescent="0.2">
      <c r="A97" s="55" t="s">
        <v>196</v>
      </c>
      <c r="B97">
        <f t="shared" si="1"/>
        <v>30756.031495957202</v>
      </c>
      <c r="C97">
        <f t="shared" si="4"/>
        <v>30651.635466959393</v>
      </c>
      <c r="D97">
        <f t="shared" si="4"/>
        <v>30289.998126297633</v>
      </c>
      <c r="E97">
        <f t="shared" si="4"/>
        <v>29895.05716375697</v>
      </c>
      <c r="F97">
        <f t="shared" ref="F97:P97" si="5">F32/(0.01*F64)</f>
        <v>30450.169564566913</v>
      </c>
      <c r="G97">
        <f t="shared" si="5"/>
        <v>30853.200412668804</v>
      </c>
      <c r="H97">
        <f t="shared" si="5"/>
        <v>31270.079388106187</v>
      </c>
      <c r="I97">
        <f t="shared" si="5"/>
        <v>31785.293572199669</v>
      </c>
      <c r="J97">
        <f t="shared" si="5"/>
        <v>32115.888392903813</v>
      </c>
      <c r="K97">
        <f t="shared" si="5"/>
        <v>32405.428010973188</v>
      </c>
      <c r="L97">
        <f t="shared" si="5"/>
        <v>32893.305012084922</v>
      </c>
      <c r="M97">
        <f t="shared" si="5"/>
        <v>32695.083770470643</v>
      </c>
      <c r="N97">
        <f t="shared" si="5"/>
        <v>32853.633582404691</v>
      </c>
      <c r="O97">
        <f t="shared" si="5"/>
        <v>33223.015198731278</v>
      </c>
      <c r="P97">
        <f t="shared" si="5"/>
        <v>33666.062190311888</v>
      </c>
    </row>
    <row r="98" spans="1:16" x14ac:dyDescent="0.2">
      <c r="A98" s="49"/>
    </row>
    <row r="99" spans="1:16" x14ac:dyDescent="0.2">
      <c r="A99" s="49" t="s">
        <v>161</v>
      </c>
      <c r="B99" t="s">
        <v>194</v>
      </c>
    </row>
    <row r="100" spans="1:16" x14ac:dyDescent="0.2">
      <c r="A100" s="56">
        <v>2005</v>
      </c>
      <c r="B100" s="30">
        <f>C100*100</f>
        <v>30.570768480405309</v>
      </c>
      <c r="C100" s="57">
        <v>0.30570768480405308</v>
      </c>
    </row>
    <row r="101" spans="1:16" x14ac:dyDescent="0.2">
      <c r="A101" s="56">
        <v>2006</v>
      </c>
      <c r="B101" s="30">
        <f t="shared" ref="B101:B118" si="6">C101*100</f>
        <v>32.03290329398699</v>
      </c>
      <c r="C101" s="57">
        <v>0.32032903293986992</v>
      </c>
    </row>
    <row r="102" spans="1:16" x14ac:dyDescent="0.2">
      <c r="A102" s="56">
        <v>2007</v>
      </c>
      <c r="B102" s="30">
        <f t="shared" si="6"/>
        <v>36.757540198891142</v>
      </c>
      <c r="C102" s="57">
        <v>0.36757540198891142</v>
      </c>
    </row>
    <row r="103" spans="1:16" x14ac:dyDescent="0.2">
      <c r="A103" s="56">
        <v>2008</v>
      </c>
      <c r="B103" s="30">
        <f t="shared" si="6"/>
        <v>33.300351494082477</v>
      </c>
      <c r="C103" s="57">
        <v>0.33300351494082481</v>
      </c>
    </row>
    <row r="104" spans="1:16" x14ac:dyDescent="0.2">
      <c r="A104" s="56">
        <v>2009</v>
      </c>
      <c r="B104" s="30">
        <f t="shared" si="6"/>
        <v>26.461487535838852</v>
      </c>
      <c r="C104" s="57">
        <v>0.26461487535838851</v>
      </c>
    </row>
    <row r="105" spans="1:16" x14ac:dyDescent="0.2">
      <c r="A105" s="56">
        <v>2010</v>
      </c>
      <c r="B105" s="30">
        <f t="shared" si="6"/>
        <v>37.272077162206763</v>
      </c>
      <c r="C105" s="57">
        <v>0.37272077162206763</v>
      </c>
    </row>
    <row r="106" spans="1:16" x14ac:dyDescent="0.2">
      <c r="A106" s="56">
        <v>2011</v>
      </c>
      <c r="B106" s="30">
        <f t="shared" si="6"/>
        <v>42.297127989931496</v>
      </c>
      <c r="C106" s="57">
        <v>0.42297127989931499</v>
      </c>
    </row>
    <row r="107" spans="1:16" x14ac:dyDescent="0.2">
      <c r="A107" s="56">
        <v>2012</v>
      </c>
      <c r="B107" s="30">
        <f t="shared" si="6"/>
        <v>40.765351239292805</v>
      </c>
      <c r="C107" s="57">
        <v>0.40765351239292802</v>
      </c>
    </row>
    <row r="108" spans="1:16" x14ac:dyDescent="0.2">
      <c r="A108" s="56">
        <v>2013</v>
      </c>
      <c r="B108" s="30">
        <f t="shared" si="6"/>
        <v>42.532183594486249</v>
      </c>
      <c r="C108" s="57">
        <v>0.4253218359448625</v>
      </c>
    </row>
    <row r="109" spans="1:16" x14ac:dyDescent="0.2">
      <c r="A109" s="56">
        <v>2014</v>
      </c>
      <c r="B109" s="30">
        <f t="shared" si="6"/>
        <v>42.890395350442859</v>
      </c>
      <c r="C109" s="57">
        <v>0.42890395350442861</v>
      </c>
    </row>
    <row r="110" spans="1:16" x14ac:dyDescent="0.2">
      <c r="A110" s="56">
        <v>2015</v>
      </c>
      <c r="B110" s="30">
        <f t="shared" si="6"/>
        <v>40.951736520084268</v>
      </c>
      <c r="C110" s="57">
        <v>0.4095173652008427</v>
      </c>
    </row>
    <row r="111" spans="1:16" x14ac:dyDescent="0.2">
      <c r="A111" s="56">
        <v>2016</v>
      </c>
      <c r="B111" s="30">
        <f t="shared" si="6"/>
        <v>39.629777962166415</v>
      </c>
      <c r="C111" s="57">
        <v>0.39629777962166418</v>
      </c>
    </row>
    <row r="112" spans="1:16" x14ac:dyDescent="0.2">
      <c r="A112" s="56">
        <v>2017</v>
      </c>
      <c r="B112" s="30">
        <f t="shared" si="6"/>
        <v>48.44486132233169</v>
      </c>
      <c r="C112" s="57">
        <v>0.48444861322331689</v>
      </c>
    </row>
    <row r="113" spans="1:3" x14ac:dyDescent="0.2">
      <c r="A113" s="56">
        <v>2018</v>
      </c>
      <c r="B113" s="30">
        <f t="shared" si="6"/>
        <v>46.016015916652989</v>
      </c>
      <c r="C113" s="57">
        <v>0.46016015916652991</v>
      </c>
    </row>
    <row r="114" spans="1:3" x14ac:dyDescent="0.2">
      <c r="A114" s="56">
        <v>2019</v>
      </c>
      <c r="B114" s="30">
        <f t="shared" si="6"/>
        <v>47.649972317096875</v>
      </c>
      <c r="C114" s="57">
        <v>0.47649972317096878</v>
      </c>
    </row>
    <row r="115" spans="1:3" x14ac:dyDescent="0.2">
      <c r="A115" s="56">
        <v>2020</v>
      </c>
      <c r="B115" s="30">
        <f t="shared" si="6"/>
        <v>47.262491879790794</v>
      </c>
      <c r="C115" s="57">
        <v>0.47262491879790791</v>
      </c>
    </row>
    <row r="116" spans="1:3" x14ac:dyDescent="0.2">
      <c r="A116" s="56">
        <v>2021</v>
      </c>
      <c r="B116" s="30">
        <f t="shared" si="6"/>
        <v>54.669803651541656</v>
      </c>
      <c r="C116" s="57">
        <v>0.5466980365154166</v>
      </c>
    </row>
    <row r="117" spans="1:3" x14ac:dyDescent="0.2">
      <c r="A117" s="56">
        <v>2022</v>
      </c>
      <c r="B117" s="30">
        <f t="shared" si="6"/>
        <v>64.996346500769107</v>
      </c>
      <c r="C117" s="57">
        <v>0.64996346500769109</v>
      </c>
    </row>
    <row r="118" spans="1:3" x14ac:dyDescent="0.2">
      <c r="A118" s="56">
        <v>2023</v>
      </c>
      <c r="B118" s="30">
        <f t="shared" si="6"/>
        <v>59.942678919521143</v>
      </c>
      <c r="C118" s="57">
        <v>0.59942678919521142</v>
      </c>
    </row>
    <row r="119" spans="1:3" x14ac:dyDescent="0.2">
      <c r="A119" s="49"/>
    </row>
    <row r="120" spans="1:3" x14ac:dyDescent="0.2">
      <c r="A120" s="49"/>
    </row>
    <row r="121" spans="1:3" x14ac:dyDescent="0.2">
      <c r="A121" s="49"/>
    </row>
    <row r="122" spans="1:3" x14ac:dyDescent="0.2">
      <c r="A122" s="49"/>
    </row>
    <row r="123" spans="1:3" x14ac:dyDescent="0.2">
      <c r="A123" s="49"/>
    </row>
    <row r="124" spans="1:3" x14ac:dyDescent="0.2">
      <c r="A124" s="49"/>
    </row>
    <row r="125" spans="1:3" x14ac:dyDescent="0.2">
      <c r="A125" s="49"/>
    </row>
    <row r="126" spans="1:3" x14ac:dyDescent="0.2">
      <c r="A126" s="49"/>
    </row>
    <row r="127" spans="1:3" x14ac:dyDescent="0.2">
      <c r="A127" s="49"/>
    </row>
    <row r="128" spans="1:3" x14ac:dyDescent="0.2">
      <c r="A128" s="49"/>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9"/>
    </row>
    <row r="135" spans="1:1" x14ac:dyDescent="0.2">
      <c r="A135" s="49"/>
    </row>
    <row r="136" spans="1:1" x14ac:dyDescent="0.2">
      <c r="A136" s="49"/>
    </row>
    <row r="137" spans="1:1" x14ac:dyDescent="0.2">
      <c r="A137" s="49"/>
    </row>
    <row r="138" spans="1:1" x14ac:dyDescent="0.2">
      <c r="A138" s="49"/>
    </row>
    <row r="139" spans="1:1" x14ac:dyDescent="0.2">
      <c r="A139" s="49"/>
    </row>
    <row r="140" spans="1:1" x14ac:dyDescent="0.2">
      <c r="A140" s="49"/>
    </row>
    <row r="141" spans="1:1" x14ac:dyDescent="0.2">
      <c r="A141" s="49"/>
    </row>
    <row r="142" spans="1:1" x14ac:dyDescent="0.2">
      <c r="A142" s="49"/>
    </row>
    <row r="143" spans="1:1" x14ac:dyDescent="0.2">
      <c r="A143" s="49"/>
    </row>
    <row r="144" spans="1:1" x14ac:dyDescent="0.2">
      <c r="A144" s="49"/>
    </row>
    <row r="145" spans="1:1" x14ac:dyDescent="0.2">
      <c r="A145" s="49"/>
    </row>
    <row r="146" spans="1:1" x14ac:dyDescent="0.2">
      <c r="A146" s="49"/>
    </row>
    <row r="147" spans="1:1" x14ac:dyDescent="0.2">
      <c r="A147" s="49"/>
    </row>
    <row r="148" spans="1:1" x14ac:dyDescent="0.2">
      <c r="A148" s="49"/>
    </row>
    <row r="149" spans="1:1" x14ac:dyDescent="0.2">
      <c r="A149" s="49"/>
    </row>
    <row r="150" spans="1:1" x14ac:dyDescent="0.2">
      <c r="A150" s="49"/>
    </row>
    <row r="151" spans="1:1" x14ac:dyDescent="0.2">
      <c r="A151" s="49"/>
    </row>
    <row r="152" spans="1:1" x14ac:dyDescent="0.2">
      <c r="A152" s="49"/>
    </row>
    <row r="153" spans="1:1" x14ac:dyDescent="0.2">
      <c r="A153" s="49"/>
    </row>
    <row r="154" spans="1:1" x14ac:dyDescent="0.2">
      <c r="A154" s="49"/>
    </row>
    <row r="155" spans="1:1" x14ac:dyDescent="0.2">
      <c r="A155" s="49"/>
    </row>
    <row r="156" spans="1:1" x14ac:dyDescent="0.2">
      <c r="A156" s="49"/>
    </row>
    <row r="157" spans="1:1" x14ac:dyDescent="0.2">
      <c r="A157" s="49"/>
    </row>
    <row r="158" spans="1:1" x14ac:dyDescent="0.2">
      <c r="A158" s="49"/>
    </row>
    <row r="159" spans="1:1" x14ac:dyDescent="0.2">
      <c r="A159" s="49"/>
    </row>
    <row r="160" spans="1:1" x14ac:dyDescent="0.2">
      <c r="A160" s="49"/>
    </row>
    <row r="161" spans="1:1" x14ac:dyDescent="0.2">
      <c r="A161" s="49"/>
    </row>
    <row r="162" spans="1:1" x14ac:dyDescent="0.2">
      <c r="A162" s="49"/>
    </row>
    <row r="163" spans="1:1" x14ac:dyDescent="0.2">
      <c r="A163" s="49"/>
    </row>
    <row r="164" spans="1:1" x14ac:dyDescent="0.2">
      <c r="A164" s="49"/>
    </row>
    <row r="165" spans="1:1" x14ac:dyDescent="0.2">
      <c r="A165" s="49"/>
    </row>
    <row r="166" spans="1:1" x14ac:dyDescent="0.2">
      <c r="A166" s="49"/>
    </row>
    <row r="167" spans="1:1" x14ac:dyDescent="0.2">
      <c r="A167" s="49"/>
    </row>
    <row r="168" spans="1:1" x14ac:dyDescent="0.2">
      <c r="A168" s="49"/>
    </row>
    <row r="169" spans="1:1" x14ac:dyDescent="0.2">
      <c r="A169" s="49"/>
    </row>
    <row r="170" spans="1:1" x14ac:dyDescent="0.2">
      <c r="A170" s="49"/>
    </row>
  </sheetData>
  <mergeCells count="3">
    <mergeCell ref="B1:T1"/>
    <mergeCell ref="B33:T33"/>
    <mergeCell ref="B66:T6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CAP as % of EU total exp</vt:lpstr>
      <vt:lpstr>MFF 2021-2027 in 2018 prices</vt:lpstr>
      <vt:lpstr>Agricultural share in GDP as %</vt:lpstr>
      <vt:lpstr>Natinional industry accounts</vt:lpstr>
      <vt:lpstr>EU13</vt:lpstr>
      <vt:lpstr>EU14</vt:lpstr>
      <vt:lpstr>EU27</vt:lpstr>
      <vt:lpstr>CAP distribution of expenditure</vt:lpstr>
      <vt:lpstr>Agri income as % of avg wage</vt:lpstr>
      <vt:lpstr>klad2</vt:lpstr>
      <vt:lpstr>Age structure of farm managers</vt:lpstr>
      <vt:lpstr>family labour force</vt:lpstr>
      <vt:lpstr>data on employment</vt:lpstr>
      <vt:lpstr>Sheet1</vt:lpstr>
      <vt:lpstr>education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Milan Vanderkerken</dc:creator>
  <cp:lastModifiedBy>Milan Vanderkerken</cp:lastModifiedBy>
  <dcterms:created xsi:type="dcterms:W3CDTF">2024-06-07T07:17:50Z</dcterms:created>
  <dcterms:modified xsi:type="dcterms:W3CDTF">2024-08-08T15:04:51Z</dcterms:modified>
</cp:coreProperties>
</file>