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e7ba0c067f67622/Master_UCL/Thesis/"/>
    </mc:Choice>
  </mc:AlternateContent>
  <xr:revisionPtr revIDLastSave="1790" documentId="8_{4C57B4FF-A4D5-40A8-963C-93815E72F912}" xr6:coauthVersionLast="47" xr6:coauthVersionMax="47" xr10:uidLastSave="{12E281F6-A991-4743-8AEE-7E4196F0B6F1}"/>
  <bookViews>
    <workbookView xWindow="-120" yWindow="-120" windowWidth="20730" windowHeight="11160" xr2:uid="{00000000-000D-0000-FFFF-FFFF00000000}"/>
  </bookViews>
  <sheets>
    <sheet name="all_data_base" sheetId="1" r:id="rId1"/>
    <sheet name="Graphs" sheetId="6" r:id="rId2"/>
    <sheet name="Information_data" sheetId="3" r:id="rId3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all_data_base!$AM$6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38" i="1" l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5" i="1"/>
  <c r="AK36" i="1"/>
  <c r="AK37" i="1"/>
  <c r="AK6" i="1"/>
  <c r="AB181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7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6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7" i="1"/>
  <c r="M8" i="1"/>
  <c r="M9" i="1"/>
  <c r="M10" i="1"/>
  <c r="M11" i="1"/>
  <c r="M12" i="1"/>
  <c r="M13" i="1"/>
  <c r="M14" i="1"/>
  <c r="M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6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3" i="1"/>
  <c r="T280" i="1"/>
  <c r="T279" i="1"/>
  <c r="T277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U6" i="1"/>
  <c r="U7" i="1"/>
  <c r="U8" i="1"/>
  <c r="AA8" i="1" s="1"/>
  <c r="U9" i="1"/>
  <c r="AA9" i="1" s="1"/>
  <c r="U10" i="1"/>
  <c r="AA10" i="1" s="1"/>
  <c r="U11" i="1"/>
  <c r="U12" i="1"/>
  <c r="AA12" i="1" s="1"/>
  <c r="U13" i="1"/>
  <c r="AA13" i="1" s="1"/>
  <c r="U14" i="1"/>
  <c r="AA14" i="1" s="1"/>
  <c r="U15" i="1"/>
  <c r="U16" i="1"/>
  <c r="AA16" i="1" s="1"/>
  <c r="U17" i="1"/>
  <c r="AA17" i="1" s="1"/>
  <c r="U18" i="1"/>
  <c r="AA18" i="1" s="1"/>
  <c r="U19" i="1"/>
  <c r="U20" i="1"/>
  <c r="AA20" i="1" s="1"/>
  <c r="U21" i="1"/>
  <c r="AA21" i="1" s="1"/>
  <c r="U22" i="1"/>
  <c r="AA22" i="1" s="1"/>
  <c r="U23" i="1"/>
  <c r="U24" i="1"/>
  <c r="AA24" i="1" s="1"/>
  <c r="U25" i="1"/>
  <c r="AA25" i="1" s="1"/>
  <c r="U26" i="1"/>
  <c r="AA26" i="1" s="1"/>
  <c r="U27" i="1"/>
  <c r="U28" i="1"/>
  <c r="AA28" i="1" s="1"/>
  <c r="U29" i="1"/>
  <c r="AA29" i="1" s="1"/>
  <c r="U30" i="1"/>
  <c r="AA30" i="1" s="1"/>
  <c r="U31" i="1"/>
  <c r="U32" i="1"/>
  <c r="AA32" i="1" s="1"/>
  <c r="U33" i="1"/>
  <c r="AA33" i="1" s="1"/>
  <c r="U34" i="1"/>
  <c r="AA34" i="1" s="1"/>
  <c r="U35" i="1"/>
  <c r="U36" i="1"/>
  <c r="U39" i="1"/>
  <c r="U40" i="1"/>
  <c r="AA40" i="1" s="1"/>
  <c r="U41" i="1"/>
  <c r="U42" i="1"/>
  <c r="U43" i="1"/>
  <c r="AA43" i="1" s="1"/>
  <c r="U44" i="1"/>
  <c r="AA44" i="1" s="1"/>
  <c r="U45" i="1"/>
  <c r="U46" i="1"/>
  <c r="U47" i="1"/>
  <c r="AA47" i="1" s="1"/>
  <c r="U48" i="1"/>
  <c r="AA48" i="1" s="1"/>
  <c r="U49" i="1"/>
  <c r="U50" i="1"/>
  <c r="U51" i="1"/>
  <c r="AA51" i="1" s="1"/>
  <c r="U52" i="1"/>
  <c r="AA52" i="1" s="1"/>
  <c r="U53" i="1"/>
  <c r="U54" i="1"/>
  <c r="U55" i="1"/>
  <c r="AA55" i="1" s="1"/>
  <c r="U56" i="1"/>
  <c r="AA56" i="1" s="1"/>
  <c r="U57" i="1"/>
  <c r="U58" i="1"/>
  <c r="U59" i="1"/>
  <c r="AA59" i="1" s="1"/>
  <c r="U60" i="1"/>
  <c r="AA60" i="1" s="1"/>
  <c r="U61" i="1"/>
  <c r="U62" i="1"/>
  <c r="U63" i="1"/>
  <c r="AA63" i="1" s="1"/>
  <c r="U64" i="1"/>
  <c r="AA64" i="1" s="1"/>
  <c r="U65" i="1"/>
  <c r="U66" i="1"/>
  <c r="U67" i="1"/>
  <c r="AA67" i="1" s="1"/>
  <c r="U68" i="1"/>
  <c r="AA68" i="1" s="1"/>
  <c r="U69" i="1"/>
  <c r="V40" i="1"/>
  <c r="X40" i="1"/>
  <c r="Y40" i="1"/>
  <c r="Z40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7" i="1"/>
  <c r="Z246" i="1"/>
  <c r="Z245" i="1"/>
  <c r="Z239" i="1"/>
  <c r="Z238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8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79" i="1"/>
  <c r="Z178" i="1"/>
  <c r="Z177" i="1"/>
  <c r="Z176" i="1"/>
  <c r="Z175" i="1"/>
  <c r="Z174" i="1"/>
  <c r="Z173" i="1"/>
  <c r="Z172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Y302" i="1"/>
  <c r="Y301" i="1"/>
  <c r="Y300" i="1"/>
  <c r="Y299" i="1"/>
  <c r="Y298" i="1"/>
  <c r="Y297" i="1"/>
  <c r="Y296" i="1"/>
  <c r="Y295" i="1"/>
  <c r="Y294" i="1"/>
  <c r="Y293" i="1"/>
  <c r="Y292" i="1"/>
  <c r="Y291" i="1"/>
  <c r="Y290" i="1"/>
  <c r="Y289" i="1"/>
  <c r="Y288" i="1"/>
  <c r="Y287" i="1"/>
  <c r="Y286" i="1"/>
  <c r="Y285" i="1"/>
  <c r="Y284" i="1"/>
  <c r="Y283" i="1"/>
  <c r="Y282" i="1"/>
  <c r="Y281" i="1"/>
  <c r="Y280" i="1"/>
  <c r="Y279" i="1"/>
  <c r="Y278" i="1"/>
  <c r="Y277" i="1"/>
  <c r="Y276" i="1"/>
  <c r="Y275" i="1"/>
  <c r="Y274" i="1"/>
  <c r="Y273" i="1"/>
  <c r="Y272" i="1"/>
  <c r="Y271" i="1"/>
  <c r="Y269" i="1"/>
  <c r="Y268" i="1"/>
  <c r="Y267" i="1"/>
  <c r="Y266" i="1"/>
  <c r="Y265" i="1"/>
  <c r="Y264" i="1"/>
  <c r="Y263" i="1"/>
  <c r="Y262" i="1"/>
  <c r="Y261" i="1"/>
  <c r="Y260" i="1"/>
  <c r="Y259" i="1"/>
  <c r="Y258" i="1"/>
  <c r="Y257" i="1"/>
  <c r="Y256" i="1"/>
  <c r="Y255" i="1"/>
  <c r="Y254" i="1"/>
  <c r="Y253" i="1"/>
  <c r="Y252" i="1"/>
  <c r="Y251" i="1"/>
  <c r="Y250" i="1"/>
  <c r="Y249" i="1"/>
  <c r="Y248" i="1"/>
  <c r="Y247" i="1"/>
  <c r="Y246" i="1"/>
  <c r="Y245" i="1"/>
  <c r="Y244" i="1"/>
  <c r="Y243" i="1"/>
  <c r="Y242" i="1"/>
  <c r="Y241" i="1"/>
  <c r="Y240" i="1"/>
  <c r="Y239" i="1"/>
  <c r="Y238" i="1"/>
  <c r="Y236" i="1"/>
  <c r="Y235" i="1"/>
  <c r="Y234" i="1"/>
  <c r="AB234" i="1" s="1"/>
  <c r="Y233" i="1"/>
  <c r="AB233" i="1" s="1"/>
  <c r="Y232" i="1"/>
  <c r="AB232" i="1" s="1"/>
  <c r="Y231" i="1"/>
  <c r="AB231" i="1" s="1"/>
  <c r="Y230" i="1"/>
  <c r="AB230" i="1" s="1"/>
  <c r="Y229" i="1"/>
  <c r="AB229" i="1" s="1"/>
  <c r="Y228" i="1"/>
  <c r="AB228" i="1" s="1"/>
  <c r="Y227" i="1"/>
  <c r="AB227" i="1" s="1"/>
  <c r="Y226" i="1"/>
  <c r="AB226" i="1" s="1"/>
  <c r="Y225" i="1"/>
  <c r="AB225" i="1" s="1"/>
  <c r="Y224" i="1"/>
  <c r="AB224" i="1" s="1"/>
  <c r="Y223" i="1"/>
  <c r="AB223" i="1" s="1"/>
  <c r="Y222" i="1"/>
  <c r="AB222" i="1" s="1"/>
  <c r="Y221" i="1"/>
  <c r="AB221" i="1" s="1"/>
  <c r="Y220" i="1"/>
  <c r="AB220" i="1" s="1"/>
  <c r="Y219" i="1"/>
  <c r="AB219" i="1" s="1"/>
  <c r="Y218" i="1"/>
  <c r="AB218" i="1" s="1"/>
  <c r="Y217" i="1"/>
  <c r="AB217" i="1" s="1"/>
  <c r="Y216" i="1"/>
  <c r="AB216" i="1" s="1"/>
  <c r="Y215" i="1"/>
  <c r="AB215" i="1" s="1"/>
  <c r="Y214" i="1"/>
  <c r="AB214" i="1" s="1"/>
  <c r="Y213" i="1"/>
  <c r="AB213" i="1" s="1"/>
  <c r="Y212" i="1"/>
  <c r="AB212" i="1" s="1"/>
  <c r="Y211" i="1"/>
  <c r="AB211" i="1" s="1"/>
  <c r="Y210" i="1"/>
  <c r="Y208" i="1"/>
  <c r="Y203" i="1"/>
  <c r="Y202" i="1"/>
  <c r="Y201" i="1"/>
  <c r="Y200" i="1"/>
  <c r="AB200" i="1" s="1"/>
  <c r="Y199" i="1"/>
  <c r="AB199" i="1" s="1"/>
  <c r="Y198" i="1"/>
  <c r="Y197" i="1"/>
  <c r="Y196" i="1"/>
  <c r="AB196" i="1" s="1"/>
  <c r="Y195" i="1"/>
  <c r="AB195" i="1" s="1"/>
  <c r="Y194" i="1"/>
  <c r="Y193" i="1"/>
  <c r="Y192" i="1"/>
  <c r="AB192" i="1" s="1"/>
  <c r="Y191" i="1"/>
  <c r="AB191" i="1" s="1"/>
  <c r="Y190" i="1"/>
  <c r="Y189" i="1"/>
  <c r="Y188" i="1"/>
  <c r="AB188" i="1" s="1"/>
  <c r="Y187" i="1"/>
  <c r="AB187" i="1" s="1"/>
  <c r="Y186" i="1"/>
  <c r="Y185" i="1"/>
  <c r="Y184" i="1"/>
  <c r="AB184" i="1" s="1"/>
  <c r="Y183" i="1"/>
  <c r="AB183" i="1" s="1"/>
  <c r="Y182" i="1"/>
  <c r="AB182" i="1" s="1"/>
  <c r="Y179" i="1"/>
  <c r="Y178" i="1"/>
  <c r="AB178" i="1" s="1"/>
  <c r="Y177" i="1"/>
  <c r="AB177" i="1" s="1"/>
  <c r="Y176" i="1"/>
  <c r="Y175" i="1"/>
  <c r="Y174" i="1"/>
  <c r="AB174" i="1" s="1"/>
  <c r="Y173" i="1"/>
  <c r="AB173" i="1" s="1"/>
  <c r="Y172" i="1"/>
  <c r="Y170" i="1"/>
  <c r="Y169" i="1"/>
  <c r="Y168" i="1"/>
  <c r="AB168" i="1" s="1"/>
  <c r="Y167" i="1"/>
  <c r="AB167" i="1" s="1"/>
  <c r="Y166" i="1"/>
  <c r="Y165" i="1"/>
  <c r="AB165" i="1" s="1"/>
  <c r="Y164" i="1"/>
  <c r="AB164" i="1" s="1"/>
  <c r="Y163" i="1"/>
  <c r="AB163" i="1" s="1"/>
  <c r="Y162" i="1"/>
  <c r="Y161" i="1"/>
  <c r="AB161" i="1" s="1"/>
  <c r="Y160" i="1"/>
  <c r="AB160" i="1" s="1"/>
  <c r="Y159" i="1"/>
  <c r="Y158" i="1"/>
  <c r="Y157" i="1"/>
  <c r="AB157" i="1" s="1"/>
  <c r="Y156" i="1"/>
  <c r="AB156" i="1" s="1"/>
  <c r="Y155" i="1"/>
  <c r="Y154" i="1"/>
  <c r="Y153" i="1"/>
  <c r="AB153" i="1" s="1"/>
  <c r="Y152" i="1"/>
  <c r="AB152" i="1" s="1"/>
  <c r="Y151" i="1"/>
  <c r="Y150" i="1"/>
  <c r="Y149" i="1"/>
  <c r="AB149" i="1" s="1"/>
  <c r="Y148" i="1"/>
  <c r="AB148" i="1" s="1"/>
  <c r="Y147" i="1"/>
  <c r="Y146" i="1"/>
  <c r="Y145" i="1"/>
  <c r="AB145" i="1" s="1"/>
  <c r="Y144" i="1"/>
  <c r="AB144" i="1" s="1"/>
  <c r="Y143" i="1"/>
  <c r="Y142" i="1"/>
  <c r="Y141" i="1"/>
  <c r="AB141" i="1" s="1"/>
  <c r="Y140" i="1"/>
  <c r="AB140" i="1" s="1"/>
  <c r="Y139" i="1"/>
  <c r="Y137" i="1"/>
  <c r="Y136" i="1"/>
  <c r="Y135" i="1"/>
  <c r="AB135" i="1" s="1"/>
  <c r="Y134" i="1"/>
  <c r="Y133" i="1"/>
  <c r="Y132" i="1"/>
  <c r="AB132" i="1" s="1"/>
  <c r="Y131" i="1"/>
  <c r="AB131" i="1" s="1"/>
  <c r="Y130" i="1"/>
  <c r="Y129" i="1"/>
  <c r="Y128" i="1"/>
  <c r="AB128" i="1" s="1"/>
  <c r="Y127" i="1"/>
  <c r="AB127" i="1" s="1"/>
  <c r="Y126" i="1"/>
  <c r="Y125" i="1"/>
  <c r="Y124" i="1"/>
  <c r="AB124" i="1" s="1"/>
  <c r="Y123" i="1"/>
  <c r="AB123" i="1" s="1"/>
  <c r="Y122" i="1"/>
  <c r="Y121" i="1"/>
  <c r="Y120" i="1"/>
  <c r="AB120" i="1" s="1"/>
  <c r="Y119" i="1"/>
  <c r="AB119" i="1" s="1"/>
  <c r="Y118" i="1"/>
  <c r="Y117" i="1"/>
  <c r="Y116" i="1"/>
  <c r="AB116" i="1" s="1"/>
  <c r="Y115" i="1"/>
  <c r="AB115" i="1" s="1"/>
  <c r="Y114" i="1"/>
  <c r="Y113" i="1"/>
  <c r="Y112" i="1"/>
  <c r="AB112" i="1" s="1"/>
  <c r="Y111" i="1"/>
  <c r="AB111" i="1" s="1"/>
  <c r="Y110" i="1"/>
  <c r="Y109" i="1"/>
  <c r="Y108" i="1"/>
  <c r="AB108" i="1" s="1"/>
  <c r="Y107" i="1"/>
  <c r="AB107" i="1" s="1"/>
  <c r="Y106" i="1"/>
  <c r="Y104" i="1"/>
  <c r="Y103" i="1"/>
  <c r="Y102" i="1"/>
  <c r="AB102" i="1" s="1"/>
  <c r="Y101" i="1"/>
  <c r="Y100" i="1"/>
  <c r="Y99" i="1"/>
  <c r="AB99" i="1" s="1"/>
  <c r="Y98" i="1"/>
  <c r="AB98" i="1" s="1"/>
  <c r="Y97" i="1"/>
  <c r="Y96" i="1"/>
  <c r="Y95" i="1"/>
  <c r="AB95" i="1" s="1"/>
  <c r="Y94" i="1"/>
  <c r="AB94" i="1" s="1"/>
  <c r="Y93" i="1"/>
  <c r="Y92" i="1"/>
  <c r="Y91" i="1"/>
  <c r="AB91" i="1" s="1"/>
  <c r="Y90" i="1"/>
  <c r="AB90" i="1" s="1"/>
  <c r="Y89" i="1"/>
  <c r="Y88" i="1"/>
  <c r="Y87" i="1"/>
  <c r="AB87" i="1" s="1"/>
  <c r="Y86" i="1"/>
  <c r="AB86" i="1" s="1"/>
  <c r="Y85" i="1"/>
  <c r="Y84" i="1"/>
  <c r="Y83" i="1"/>
  <c r="AB83" i="1" s="1"/>
  <c r="Y82" i="1"/>
  <c r="AB82" i="1" s="1"/>
  <c r="Y81" i="1"/>
  <c r="Y80" i="1"/>
  <c r="Y79" i="1"/>
  <c r="AB79" i="1" s="1"/>
  <c r="Y78" i="1"/>
  <c r="AB78" i="1" s="1"/>
  <c r="Y77" i="1"/>
  <c r="Y76" i="1"/>
  <c r="Y75" i="1"/>
  <c r="AB75" i="1" s="1"/>
  <c r="Y74" i="1"/>
  <c r="AB74" i="1" s="1"/>
  <c r="Y73" i="1"/>
  <c r="Y71" i="1"/>
  <c r="Y70" i="1"/>
  <c r="Y69" i="1"/>
  <c r="AB69" i="1" s="1"/>
  <c r="Y68" i="1"/>
  <c r="Y67" i="1"/>
  <c r="Y66" i="1"/>
  <c r="AB66" i="1" s="1"/>
  <c r="Y65" i="1"/>
  <c r="AB65" i="1" s="1"/>
  <c r="Y64" i="1"/>
  <c r="Y63" i="1"/>
  <c r="Y62" i="1"/>
  <c r="AB62" i="1" s="1"/>
  <c r="Y61" i="1"/>
  <c r="AB61" i="1" s="1"/>
  <c r="Y60" i="1"/>
  <c r="Y59" i="1"/>
  <c r="Y58" i="1"/>
  <c r="AB58" i="1" s="1"/>
  <c r="Y57" i="1"/>
  <c r="AB57" i="1" s="1"/>
  <c r="Y56" i="1"/>
  <c r="Y55" i="1"/>
  <c r="Y54" i="1"/>
  <c r="AB54" i="1" s="1"/>
  <c r="Y53" i="1"/>
  <c r="AB53" i="1" s="1"/>
  <c r="Y52" i="1"/>
  <c r="Y51" i="1"/>
  <c r="Y50" i="1"/>
  <c r="AB50" i="1" s="1"/>
  <c r="Y49" i="1"/>
  <c r="AB49" i="1" s="1"/>
  <c r="Y48" i="1"/>
  <c r="Y47" i="1"/>
  <c r="Y46" i="1"/>
  <c r="AB46" i="1" s="1"/>
  <c r="Y45" i="1"/>
  <c r="AB45" i="1" s="1"/>
  <c r="Y44" i="1"/>
  <c r="Y43" i="1"/>
  <c r="Y42" i="1"/>
  <c r="AB42" i="1" s="1"/>
  <c r="Y41" i="1"/>
  <c r="AB41" i="1" s="1"/>
  <c r="Y38" i="1"/>
  <c r="Y37" i="1"/>
  <c r="Y36" i="1"/>
  <c r="AB36" i="1" s="1"/>
  <c r="Y35" i="1"/>
  <c r="AB35" i="1" s="1"/>
  <c r="Y34" i="1"/>
  <c r="Y33" i="1"/>
  <c r="Y32" i="1"/>
  <c r="AB32" i="1" s="1"/>
  <c r="Y31" i="1"/>
  <c r="AB31" i="1" s="1"/>
  <c r="Y30" i="1"/>
  <c r="Y29" i="1"/>
  <c r="Y28" i="1"/>
  <c r="AB28" i="1" s="1"/>
  <c r="Y27" i="1"/>
  <c r="AB27" i="1" s="1"/>
  <c r="Y26" i="1"/>
  <c r="Y25" i="1"/>
  <c r="Y24" i="1"/>
  <c r="AB24" i="1" s="1"/>
  <c r="Y23" i="1"/>
  <c r="AB23" i="1" s="1"/>
  <c r="Y22" i="1"/>
  <c r="Y21" i="1"/>
  <c r="Y20" i="1"/>
  <c r="AB20" i="1" s="1"/>
  <c r="Y19" i="1"/>
  <c r="AB19" i="1" s="1"/>
  <c r="Y18" i="1"/>
  <c r="Y17" i="1"/>
  <c r="Y16" i="1"/>
  <c r="AB16" i="1" s="1"/>
  <c r="Y15" i="1"/>
  <c r="AB15" i="1" s="1"/>
  <c r="Y14" i="1"/>
  <c r="Y13" i="1"/>
  <c r="Y12" i="1"/>
  <c r="AB12" i="1" s="1"/>
  <c r="Y11" i="1"/>
  <c r="AB11" i="1" s="1"/>
  <c r="Y10" i="1"/>
  <c r="Y9" i="1"/>
  <c r="Y8" i="1"/>
  <c r="AB8" i="1" s="1"/>
  <c r="Y7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6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7" i="1"/>
  <c r="U72" i="1"/>
  <c r="U73" i="1"/>
  <c r="U74" i="1"/>
  <c r="U75" i="1"/>
  <c r="AA75" i="1" s="1"/>
  <c r="U76" i="1"/>
  <c r="AA76" i="1" s="1"/>
  <c r="U77" i="1"/>
  <c r="AA77" i="1" s="1"/>
  <c r="U78" i="1"/>
  <c r="U79" i="1"/>
  <c r="AA79" i="1" s="1"/>
  <c r="U80" i="1"/>
  <c r="AA80" i="1" s="1"/>
  <c r="U81" i="1"/>
  <c r="U82" i="1"/>
  <c r="U83" i="1"/>
  <c r="AA83" i="1" s="1"/>
  <c r="U84" i="1"/>
  <c r="AA84" i="1" s="1"/>
  <c r="U85" i="1"/>
  <c r="AA85" i="1" s="1"/>
  <c r="U86" i="1"/>
  <c r="U87" i="1"/>
  <c r="AA87" i="1" s="1"/>
  <c r="U88" i="1"/>
  <c r="AA88" i="1" s="1"/>
  <c r="U89" i="1"/>
  <c r="U90" i="1"/>
  <c r="U91" i="1"/>
  <c r="AA91" i="1" s="1"/>
  <c r="U92" i="1"/>
  <c r="AA92" i="1" s="1"/>
  <c r="U93" i="1"/>
  <c r="AA93" i="1" s="1"/>
  <c r="U94" i="1"/>
  <c r="U95" i="1"/>
  <c r="AA95" i="1" s="1"/>
  <c r="U96" i="1"/>
  <c r="AA96" i="1" s="1"/>
  <c r="U97" i="1"/>
  <c r="U98" i="1"/>
  <c r="U99" i="1"/>
  <c r="AA99" i="1" s="1"/>
  <c r="U100" i="1"/>
  <c r="AA100" i="1" s="1"/>
  <c r="U101" i="1"/>
  <c r="AA101" i="1" s="1"/>
  <c r="U102" i="1"/>
  <c r="U105" i="1"/>
  <c r="U106" i="1"/>
  <c r="AA106" i="1" s="1"/>
  <c r="U107" i="1"/>
  <c r="AA107" i="1" s="1"/>
  <c r="U108" i="1"/>
  <c r="U109" i="1"/>
  <c r="AA109" i="1" s="1"/>
  <c r="U110" i="1"/>
  <c r="AA110" i="1" s="1"/>
  <c r="U111" i="1"/>
  <c r="U112" i="1"/>
  <c r="U113" i="1"/>
  <c r="AA113" i="1" s="1"/>
  <c r="U114" i="1"/>
  <c r="AA114" i="1" s="1"/>
  <c r="U115" i="1"/>
  <c r="AA115" i="1" s="1"/>
  <c r="U116" i="1"/>
  <c r="U117" i="1"/>
  <c r="AA117" i="1" s="1"/>
  <c r="U118" i="1"/>
  <c r="AA118" i="1" s="1"/>
  <c r="U119" i="1"/>
  <c r="U120" i="1"/>
  <c r="U121" i="1"/>
  <c r="AA121" i="1" s="1"/>
  <c r="U122" i="1"/>
  <c r="AA122" i="1" s="1"/>
  <c r="U123" i="1"/>
  <c r="AA123" i="1" s="1"/>
  <c r="U124" i="1"/>
  <c r="U125" i="1"/>
  <c r="AA125" i="1" s="1"/>
  <c r="U126" i="1"/>
  <c r="AA126" i="1" s="1"/>
  <c r="U127" i="1"/>
  <c r="U128" i="1"/>
  <c r="U129" i="1"/>
  <c r="AA129" i="1" s="1"/>
  <c r="U130" i="1"/>
  <c r="AA130" i="1" s="1"/>
  <c r="U131" i="1"/>
  <c r="AA131" i="1" s="1"/>
  <c r="U132" i="1"/>
  <c r="U133" i="1"/>
  <c r="AA133" i="1" s="1"/>
  <c r="U134" i="1"/>
  <c r="AA134" i="1" s="1"/>
  <c r="U135" i="1"/>
  <c r="U138" i="1"/>
  <c r="U139" i="1"/>
  <c r="AA139" i="1" s="1"/>
  <c r="U140" i="1"/>
  <c r="AA140" i="1" s="1"/>
  <c r="U141" i="1"/>
  <c r="U142" i="1"/>
  <c r="U143" i="1"/>
  <c r="AA143" i="1" s="1"/>
  <c r="U144" i="1"/>
  <c r="AA144" i="1" s="1"/>
  <c r="U145" i="1"/>
  <c r="U146" i="1"/>
  <c r="AA146" i="1" s="1"/>
  <c r="U147" i="1"/>
  <c r="AA147" i="1" s="1"/>
  <c r="U148" i="1"/>
  <c r="AA148" i="1" s="1"/>
  <c r="U149" i="1"/>
  <c r="U150" i="1"/>
  <c r="U151" i="1"/>
  <c r="AA151" i="1" s="1"/>
  <c r="U152" i="1"/>
  <c r="AA152" i="1" s="1"/>
  <c r="U153" i="1"/>
  <c r="U154" i="1"/>
  <c r="AA154" i="1" s="1"/>
  <c r="U155" i="1"/>
  <c r="AA155" i="1" s="1"/>
  <c r="U156" i="1"/>
  <c r="AA156" i="1" s="1"/>
  <c r="U157" i="1"/>
  <c r="U158" i="1"/>
  <c r="U159" i="1"/>
  <c r="AA159" i="1" s="1"/>
  <c r="U160" i="1"/>
  <c r="AA160" i="1" s="1"/>
  <c r="U161" i="1"/>
  <c r="U162" i="1"/>
  <c r="U163" i="1"/>
  <c r="AA163" i="1" s="1"/>
  <c r="U164" i="1"/>
  <c r="AA164" i="1" s="1"/>
  <c r="U165" i="1"/>
  <c r="U166" i="1"/>
  <c r="U167" i="1"/>
  <c r="AA167" i="1" s="1"/>
  <c r="U168" i="1"/>
  <c r="AA168" i="1" s="1"/>
  <c r="U171" i="1"/>
  <c r="U172" i="1"/>
  <c r="U173" i="1"/>
  <c r="AA173" i="1" s="1"/>
  <c r="U174" i="1"/>
  <c r="AA174" i="1" s="1"/>
  <c r="U175" i="1"/>
  <c r="AA175" i="1" s="1"/>
  <c r="U176" i="1"/>
  <c r="U177" i="1"/>
  <c r="AA177" i="1" s="1"/>
  <c r="U178" i="1"/>
  <c r="AA178" i="1" s="1"/>
  <c r="U179" i="1"/>
  <c r="AA179" i="1" s="1"/>
  <c r="U180" i="1"/>
  <c r="U181" i="1"/>
  <c r="AA181" i="1" s="1"/>
  <c r="U182" i="1"/>
  <c r="AA182" i="1" s="1"/>
  <c r="U183" i="1"/>
  <c r="AA183" i="1" s="1"/>
  <c r="U184" i="1"/>
  <c r="U185" i="1"/>
  <c r="AA185" i="1" s="1"/>
  <c r="U186" i="1"/>
  <c r="AA186" i="1" s="1"/>
  <c r="U187" i="1"/>
  <c r="AA187" i="1" s="1"/>
  <c r="U188" i="1"/>
  <c r="U189" i="1"/>
  <c r="AA189" i="1" s="1"/>
  <c r="U190" i="1"/>
  <c r="AA190" i="1" s="1"/>
  <c r="U191" i="1"/>
  <c r="AA191" i="1" s="1"/>
  <c r="U192" i="1"/>
  <c r="U193" i="1"/>
  <c r="AA193" i="1" s="1"/>
  <c r="U194" i="1"/>
  <c r="AA194" i="1" s="1"/>
  <c r="U195" i="1"/>
  <c r="AA195" i="1" s="1"/>
  <c r="U196" i="1"/>
  <c r="U197" i="1"/>
  <c r="AA197" i="1" s="1"/>
  <c r="U198" i="1"/>
  <c r="AA198" i="1" s="1"/>
  <c r="U199" i="1"/>
  <c r="AA199" i="1" s="1"/>
  <c r="U200" i="1"/>
  <c r="AA200" i="1" s="1"/>
  <c r="U201" i="1"/>
  <c r="AA201" i="1" s="1"/>
  <c r="U205" i="1"/>
  <c r="U206" i="1"/>
  <c r="AA206" i="1" s="1"/>
  <c r="U207" i="1"/>
  <c r="U208" i="1"/>
  <c r="AA208" i="1" s="1"/>
  <c r="U209" i="1"/>
  <c r="AA209" i="1" s="1"/>
  <c r="U210" i="1"/>
  <c r="AA210" i="1" s="1"/>
  <c r="U211" i="1"/>
  <c r="U212" i="1"/>
  <c r="AA212" i="1" s="1"/>
  <c r="U213" i="1"/>
  <c r="AA213" i="1" s="1"/>
  <c r="U214" i="1"/>
  <c r="U215" i="1"/>
  <c r="U216" i="1"/>
  <c r="AA216" i="1" s="1"/>
  <c r="U217" i="1"/>
  <c r="AA217" i="1" s="1"/>
  <c r="U218" i="1"/>
  <c r="U219" i="1"/>
  <c r="U220" i="1"/>
  <c r="AA220" i="1" s="1"/>
  <c r="U221" i="1"/>
  <c r="AA221" i="1" s="1"/>
  <c r="U222" i="1"/>
  <c r="U223" i="1"/>
  <c r="U224" i="1"/>
  <c r="AA224" i="1" s="1"/>
  <c r="U225" i="1"/>
  <c r="AA225" i="1" s="1"/>
  <c r="U226" i="1"/>
  <c r="U227" i="1"/>
  <c r="U228" i="1"/>
  <c r="AA228" i="1" s="1"/>
  <c r="U229" i="1"/>
  <c r="AA229" i="1" s="1"/>
  <c r="U230" i="1"/>
  <c r="U231" i="1"/>
  <c r="U232" i="1"/>
  <c r="AA232" i="1" s="1"/>
  <c r="U233" i="1"/>
  <c r="AA233" i="1" s="1"/>
  <c r="U234" i="1"/>
  <c r="AA234" i="1" s="1"/>
  <c r="U237" i="1"/>
  <c r="U238" i="1"/>
  <c r="AA238" i="1" s="1"/>
  <c r="U239" i="1"/>
  <c r="AA239" i="1" s="1"/>
  <c r="U240" i="1"/>
  <c r="U241" i="1"/>
  <c r="U242" i="1"/>
  <c r="AA242" i="1" s="1"/>
  <c r="U243" i="1"/>
  <c r="AA243" i="1" s="1"/>
  <c r="U244" i="1"/>
  <c r="U245" i="1"/>
  <c r="U246" i="1"/>
  <c r="AA246" i="1" s="1"/>
  <c r="U247" i="1"/>
  <c r="AA247" i="1" s="1"/>
  <c r="U248" i="1"/>
  <c r="U249" i="1"/>
  <c r="U250" i="1"/>
  <c r="AA250" i="1" s="1"/>
  <c r="U251" i="1"/>
  <c r="AA251" i="1" s="1"/>
  <c r="U252" i="1"/>
  <c r="U253" i="1"/>
  <c r="U254" i="1"/>
  <c r="AA254" i="1" s="1"/>
  <c r="U255" i="1"/>
  <c r="AA255" i="1" s="1"/>
  <c r="U256" i="1"/>
  <c r="U257" i="1"/>
  <c r="U258" i="1"/>
  <c r="AA258" i="1" s="1"/>
  <c r="U259" i="1"/>
  <c r="AA259" i="1" s="1"/>
  <c r="U260" i="1"/>
  <c r="U261" i="1"/>
  <c r="U262" i="1"/>
  <c r="AA262" i="1" s="1"/>
  <c r="U263" i="1"/>
  <c r="AA263" i="1" s="1"/>
  <c r="U264" i="1"/>
  <c r="U265" i="1"/>
  <c r="U266" i="1"/>
  <c r="AA266" i="1" s="1"/>
  <c r="U267" i="1"/>
  <c r="AA267" i="1" s="1"/>
  <c r="U270" i="1"/>
  <c r="U271" i="1"/>
  <c r="U272" i="1"/>
  <c r="AA272" i="1" s="1"/>
  <c r="U273" i="1"/>
  <c r="AA273" i="1" s="1"/>
  <c r="U274" i="1"/>
  <c r="U275" i="1"/>
  <c r="U276" i="1"/>
  <c r="AA276" i="1" s="1"/>
  <c r="U277" i="1"/>
  <c r="AA277" i="1" s="1"/>
  <c r="U278" i="1"/>
  <c r="AA278" i="1" s="1"/>
  <c r="U279" i="1"/>
  <c r="U280" i="1"/>
  <c r="AA280" i="1" s="1"/>
  <c r="U281" i="1"/>
  <c r="AA281" i="1" s="1"/>
  <c r="U282" i="1"/>
  <c r="U283" i="1"/>
  <c r="U284" i="1"/>
  <c r="AA284" i="1" s="1"/>
  <c r="U285" i="1"/>
  <c r="AA285" i="1" s="1"/>
  <c r="U286" i="1"/>
  <c r="AA286" i="1" s="1"/>
  <c r="U287" i="1"/>
  <c r="U288" i="1"/>
  <c r="AA288" i="1" s="1"/>
  <c r="U289" i="1"/>
  <c r="AA289" i="1" s="1"/>
  <c r="U290" i="1"/>
  <c r="U291" i="1"/>
  <c r="U292" i="1"/>
  <c r="AA292" i="1" s="1"/>
  <c r="U293" i="1"/>
  <c r="AA293" i="1" s="1"/>
  <c r="U294" i="1"/>
  <c r="AA294" i="1" s="1"/>
  <c r="U295" i="1"/>
  <c r="U296" i="1"/>
  <c r="AA296" i="1" s="1"/>
  <c r="U297" i="1"/>
  <c r="AA297" i="1" s="1"/>
  <c r="U298" i="1"/>
  <c r="U299" i="1"/>
  <c r="U300" i="1"/>
  <c r="AA300" i="1" s="1"/>
  <c r="AB9" i="1" l="1"/>
  <c r="AB13" i="1"/>
  <c r="AB17" i="1"/>
  <c r="AB21" i="1"/>
  <c r="AB25" i="1"/>
  <c r="AB29" i="1"/>
  <c r="AB33" i="1"/>
  <c r="AB43" i="1"/>
  <c r="AB47" i="1"/>
  <c r="AB51" i="1"/>
  <c r="AB55" i="1"/>
  <c r="AB59" i="1"/>
  <c r="AB63" i="1"/>
  <c r="AB67" i="1"/>
  <c r="AB76" i="1"/>
  <c r="AB80" i="1"/>
  <c r="AB84" i="1"/>
  <c r="AB88" i="1"/>
  <c r="AB92" i="1"/>
  <c r="AB96" i="1"/>
  <c r="AB100" i="1"/>
  <c r="AB109" i="1"/>
  <c r="AB113" i="1"/>
  <c r="AB117" i="1"/>
  <c r="AB121" i="1"/>
  <c r="AB125" i="1"/>
  <c r="AB129" i="1"/>
  <c r="AB133" i="1"/>
  <c r="AB142" i="1"/>
  <c r="AB146" i="1"/>
  <c r="AB150" i="1"/>
  <c r="AB154" i="1"/>
  <c r="AB158" i="1"/>
  <c r="AB162" i="1"/>
  <c r="AB166" i="1"/>
  <c r="AB175" i="1"/>
  <c r="AB179" i="1"/>
  <c r="AB180" i="1"/>
  <c r="AB185" i="1"/>
  <c r="AB189" i="1"/>
  <c r="AB193" i="1"/>
  <c r="AB197" i="1"/>
  <c r="AB201" i="1"/>
  <c r="AA299" i="1"/>
  <c r="AA295" i="1"/>
  <c r="AA291" i="1"/>
  <c r="AA287" i="1"/>
  <c r="AA283" i="1"/>
  <c r="AA279" i="1"/>
  <c r="AA275" i="1"/>
  <c r="AA271" i="1"/>
  <c r="AA265" i="1"/>
  <c r="AA261" i="1"/>
  <c r="AA257" i="1"/>
  <c r="AA253" i="1"/>
  <c r="AA249" i="1"/>
  <c r="AA245" i="1"/>
  <c r="AA241" i="1"/>
  <c r="AA231" i="1"/>
  <c r="AA227" i="1"/>
  <c r="AA223" i="1"/>
  <c r="AA219" i="1"/>
  <c r="AA215" i="1"/>
  <c r="AA211" i="1"/>
  <c r="AA207" i="1"/>
  <c r="AA196" i="1"/>
  <c r="AA192" i="1"/>
  <c r="AA188" i="1"/>
  <c r="AA184" i="1"/>
  <c r="AA180" i="1"/>
  <c r="AA176" i="1"/>
  <c r="AA172" i="1"/>
  <c r="AA166" i="1"/>
  <c r="AA162" i="1"/>
  <c r="AA158" i="1"/>
  <c r="AA150" i="1"/>
  <c r="AA142" i="1"/>
  <c r="AA132" i="1"/>
  <c r="AA128" i="1"/>
  <c r="AA124" i="1"/>
  <c r="AA120" i="1"/>
  <c r="AA116" i="1"/>
  <c r="AA112" i="1"/>
  <c r="AA108" i="1"/>
  <c r="AA102" i="1"/>
  <c r="AA98" i="1"/>
  <c r="AA94" i="1"/>
  <c r="AA90" i="1"/>
  <c r="AA86" i="1"/>
  <c r="AA82" i="1"/>
  <c r="AA78" i="1"/>
  <c r="AA74" i="1"/>
  <c r="AB10" i="1"/>
  <c r="AB14" i="1"/>
  <c r="AB18" i="1"/>
  <c r="AB22" i="1"/>
  <c r="AB26" i="1"/>
  <c r="AB30" i="1"/>
  <c r="AB34" i="1"/>
  <c r="AB44" i="1"/>
  <c r="AB48" i="1"/>
  <c r="AB52" i="1"/>
  <c r="AB56" i="1"/>
  <c r="AB60" i="1"/>
  <c r="AB64" i="1"/>
  <c r="AB68" i="1"/>
  <c r="AB77" i="1"/>
  <c r="AB81" i="1"/>
  <c r="AB85" i="1"/>
  <c r="AB89" i="1"/>
  <c r="AB93" i="1"/>
  <c r="AB97" i="1"/>
  <c r="AB101" i="1"/>
  <c r="AB110" i="1"/>
  <c r="AB114" i="1"/>
  <c r="AB118" i="1"/>
  <c r="AB122" i="1"/>
  <c r="AB126" i="1"/>
  <c r="AB130" i="1"/>
  <c r="AB134" i="1"/>
  <c r="AB143" i="1"/>
  <c r="AB147" i="1"/>
  <c r="AB151" i="1"/>
  <c r="AB155" i="1"/>
  <c r="AB159" i="1"/>
  <c r="AB176" i="1"/>
  <c r="AB186" i="1"/>
  <c r="AB190" i="1"/>
  <c r="AB194" i="1"/>
  <c r="AB198" i="1"/>
  <c r="AA66" i="1"/>
  <c r="AA62" i="1"/>
  <c r="AA58" i="1"/>
  <c r="AA54" i="1"/>
  <c r="AA50" i="1"/>
  <c r="AA46" i="1"/>
  <c r="AA42" i="1"/>
  <c r="AA36" i="1"/>
  <c r="AA298" i="1"/>
  <c r="AA290" i="1"/>
  <c r="AA282" i="1"/>
  <c r="AA274" i="1"/>
  <c r="AA264" i="1"/>
  <c r="AA260" i="1"/>
  <c r="AA256" i="1"/>
  <c r="AA252" i="1"/>
  <c r="AA248" i="1"/>
  <c r="AA244" i="1"/>
  <c r="AA240" i="1"/>
  <c r="AA230" i="1"/>
  <c r="AA226" i="1"/>
  <c r="AA222" i="1"/>
  <c r="AA218" i="1"/>
  <c r="AA214" i="1"/>
  <c r="AA165" i="1"/>
  <c r="AA161" i="1"/>
  <c r="AA157" i="1"/>
  <c r="AA153" i="1"/>
  <c r="AA149" i="1"/>
  <c r="AA145" i="1"/>
  <c r="AA141" i="1"/>
  <c r="AA135" i="1"/>
  <c r="AA127" i="1"/>
  <c r="AA119" i="1"/>
  <c r="AA111" i="1"/>
  <c r="AA97" i="1"/>
  <c r="AA89" i="1"/>
  <c r="AA81" i="1"/>
  <c r="AA73" i="1"/>
  <c r="AA69" i="1"/>
  <c r="AA65" i="1"/>
  <c r="AA61" i="1"/>
  <c r="AA57" i="1"/>
  <c r="AA53" i="1"/>
  <c r="AA49" i="1"/>
  <c r="AA45" i="1"/>
  <c r="AA41" i="1"/>
  <c r="AA35" i="1"/>
  <c r="AA31" i="1"/>
  <c r="AA27" i="1"/>
  <c r="AA23" i="1"/>
  <c r="AA19" i="1"/>
  <c r="AA15" i="1"/>
  <c r="AA11" i="1"/>
  <c r="AA7" i="1"/>
  <c r="H7" i="1"/>
  <c r="W7" i="1" s="1"/>
  <c r="H8" i="1"/>
  <c r="W8" i="1" s="1"/>
  <c r="H9" i="1"/>
  <c r="W9" i="1" s="1"/>
  <c r="H10" i="1"/>
  <c r="W10" i="1" s="1"/>
  <c r="H11" i="1"/>
  <c r="W11" i="1" s="1"/>
  <c r="H12" i="1"/>
  <c r="W12" i="1" s="1"/>
  <c r="H13" i="1"/>
  <c r="W13" i="1" s="1"/>
  <c r="H14" i="1"/>
  <c r="W14" i="1" s="1"/>
  <c r="H15" i="1"/>
  <c r="W15" i="1" s="1"/>
  <c r="H16" i="1"/>
  <c r="W16" i="1" s="1"/>
  <c r="H17" i="1"/>
  <c r="W17" i="1" s="1"/>
  <c r="H18" i="1"/>
  <c r="W18" i="1" s="1"/>
  <c r="H19" i="1"/>
  <c r="W19" i="1" s="1"/>
  <c r="H20" i="1"/>
  <c r="W20" i="1" s="1"/>
  <c r="H21" i="1"/>
  <c r="W21" i="1" s="1"/>
  <c r="H22" i="1"/>
  <c r="W22" i="1" s="1"/>
  <c r="H23" i="1"/>
  <c r="W23" i="1" s="1"/>
  <c r="H24" i="1"/>
  <c r="W24" i="1" s="1"/>
  <c r="H25" i="1"/>
  <c r="W25" i="1" s="1"/>
  <c r="H26" i="1"/>
  <c r="W26" i="1" s="1"/>
  <c r="H27" i="1"/>
  <c r="W27" i="1" s="1"/>
  <c r="H28" i="1"/>
  <c r="W28" i="1" s="1"/>
  <c r="H29" i="1"/>
  <c r="W29" i="1" s="1"/>
  <c r="H30" i="1"/>
  <c r="W30" i="1" s="1"/>
  <c r="H31" i="1"/>
  <c r="W31" i="1" s="1"/>
  <c r="H32" i="1"/>
  <c r="W32" i="1" s="1"/>
  <c r="H33" i="1"/>
  <c r="W33" i="1" s="1"/>
  <c r="H34" i="1"/>
  <c r="W34" i="1" s="1"/>
  <c r="H35" i="1"/>
  <c r="W35" i="1" s="1"/>
  <c r="H36" i="1"/>
  <c r="W36" i="1" s="1"/>
  <c r="H39" i="1"/>
  <c r="W39" i="1" s="1"/>
  <c r="H40" i="1"/>
  <c r="W40" i="1" s="1"/>
  <c r="H41" i="1"/>
  <c r="W41" i="1" s="1"/>
  <c r="H42" i="1"/>
  <c r="W42" i="1" s="1"/>
  <c r="H43" i="1"/>
  <c r="W43" i="1" s="1"/>
  <c r="H44" i="1"/>
  <c r="W44" i="1" s="1"/>
  <c r="H45" i="1"/>
  <c r="W45" i="1" s="1"/>
  <c r="H46" i="1"/>
  <c r="W46" i="1" s="1"/>
  <c r="H47" i="1"/>
  <c r="W47" i="1" s="1"/>
  <c r="H48" i="1"/>
  <c r="W48" i="1" s="1"/>
  <c r="H49" i="1"/>
  <c r="W49" i="1" s="1"/>
  <c r="H50" i="1"/>
  <c r="W50" i="1" s="1"/>
  <c r="H51" i="1"/>
  <c r="W51" i="1" s="1"/>
  <c r="H52" i="1"/>
  <c r="W52" i="1" s="1"/>
  <c r="H53" i="1"/>
  <c r="W53" i="1" s="1"/>
  <c r="H54" i="1"/>
  <c r="W54" i="1" s="1"/>
  <c r="H55" i="1"/>
  <c r="W55" i="1" s="1"/>
  <c r="H56" i="1"/>
  <c r="W56" i="1" s="1"/>
  <c r="H57" i="1"/>
  <c r="W57" i="1" s="1"/>
  <c r="H58" i="1"/>
  <c r="W58" i="1" s="1"/>
  <c r="H59" i="1"/>
  <c r="W59" i="1" s="1"/>
  <c r="H60" i="1"/>
  <c r="W60" i="1" s="1"/>
  <c r="H61" i="1"/>
  <c r="W61" i="1" s="1"/>
  <c r="H62" i="1"/>
  <c r="W62" i="1" s="1"/>
  <c r="H63" i="1"/>
  <c r="W63" i="1" s="1"/>
  <c r="H64" i="1"/>
  <c r="W64" i="1" s="1"/>
  <c r="H65" i="1"/>
  <c r="W65" i="1" s="1"/>
  <c r="H66" i="1"/>
  <c r="W66" i="1" s="1"/>
  <c r="H67" i="1"/>
  <c r="W67" i="1" s="1"/>
  <c r="H68" i="1"/>
  <c r="W68" i="1" s="1"/>
  <c r="H69" i="1"/>
  <c r="W69" i="1" s="1"/>
  <c r="H72" i="1"/>
  <c r="W72" i="1" s="1"/>
  <c r="H73" i="1"/>
  <c r="W73" i="1" s="1"/>
  <c r="H74" i="1"/>
  <c r="W74" i="1" s="1"/>
  <c r="H75" i="1"/>
  <c r="W75" i="1" s="1"/>
  <c r="H76" i="1"/>
  <c r="W76" i="1" s="1"/>
  <c r="H77" i="1"/>
  <c r="W77" i="1" s="1"/>
  <c r="H78" i="1"/>
  <c r="W78" i="1" s="1"/>
  <c r="H79" i="1"/>
  <c r="W79" i="1" s="1"/>
  <c r="H80" i="1"/>
  <c r="W80" i="1" s="1"/>
  <c r="H81" i="1"/>
  <c r="W81" i="1" s="1"/>
  <c r="H82" i="1"/>
  <c r="W82" i="1" s="1"/>
  <c r="H83" i="1"/>
  <c r="W83" i="1" s="1"/>
  <c r="H84" i="1"/>
  <c r="W84" i="1" s="1"/>
  <c r="H85" i="1"/>
  <c r="W85" i="1" s="1"/>
  <c r="H86" i="1"/>
  <c r="W86" i="1" s="1"/>
  <c r="H87" i="1"/>
  <c r="W87" i="1" s="1"/>
  <c r="H89" i="1"/>
  <c r="W89" i="1" s="1"/>
  <c r="H90" i="1"/>
  <c r="W90" i="1" s="1"/>
  <c r="H91" i="1"/>
  <c r="W91" i="1" s="1"/>
  <c r="H92" i="1"/>
  <c r="W92" i="1" s="1"/>
  <c r="H93" i="1"/>
  <c r="W93" i="1" s="1"/>
  <c r="H94" i="1"/>
  <c r="W94" i="1" s="1"/>
  <c r="H95" i="1"/>
  <c r="W95" i="1" s="1"/>
  <c r="H96" i="1"/>
  <c r="W96" i="1" s="1"/>
  <c r="H97" i="1"/>
  <c r="W97" i="1" s="1"/>
  <c r="H98" i="1"/>
  <c r="W98" i="1" s="1"/>
  <c r="H99" i="1"/>
  <c r="W99" i="1" s="1"/>
  <c r="H100" i="1"/>
  <c r="W100" i="1" s="1"/>
  <c r="H101" i="1"/>
  <c r="W101" i="1" s="1"/>
  <c r="H102" i="1"/>
  <c r="W102" i="1" s="1"/>
  <c r="H105" i="1"/>
  <c r="W105" i="1" s="1"/>
  <c r="H106" i="1"/>
  <c r="W106" i="1" s="1"/>
  <c r="H107" i="1"/>
  <c r="W107" i="1" s="1"/>
  <c r="H108" i="1"/>
  <c r="W108" i="1" s="1"/>
  <c r="H109" i="1"/>
  <c r="W109" i="1" s="1"/>
  <c r="H110" i="1"/>
  <c r="W110" i="1" s="1"/>
  <c r="H111" i="1"/>
  <c r="W111" i="1" s="1"/>
  <c r="H112" i="1"/>
  <c r="W112" i="1" s="1"/>
  <c r="H113" i="1"/>
  <c r="W113" i="1" s="1"/>
  <c r="H114" i="1"/>
  <c r="W114" i="1" s="1"/>
  <c r="H115" i="1"/>
  <c r="W115" i="1" s="1"/>
  <c r="H116" i="1"/>
  <c r="W116" i="1" s="1"/>
  <c r="H117" i="1"/>
  <c r="W117" i="1" s="1"/>
  <c r="H118" i="1"/>
  <c r="W118" i="1" s="1"/>
  <c r="H119" i="1"/>
  <c r="W119" i="1" s="1"/>
  <c r="H120" i="1"/>
  <c r="W120" i="1" s="1"/>
  <c r="H121" i="1"/>
  <c r="W121" i="1" s="1"/>
  <c r="H122" i="1"/>
  <c r="W122" i="1" s="1"/>
  <c r="H123" i="1"/>
  <c r="W123" i="1" s="1"/>
  <c r="H124" i="1"/>
  <c r="W124" i="1" s="1"/>
  <c r="H125" i="1"/>
  <c r="W125" i="1" s="1"/>
  <c r="H126" i="1"/>
  <c r="W126" i="1" s="1"/>
  <c r="H127" i="1"/>
  <c r="W127" i="1" s="1"/>
  <c r="H128" i="1"/>
  <c r="W128" i="1" s="1"/>
  <c r="H129" i="1"/>
  <c r="W129" i="1" s="1"/>
  <c r="H130" i="1"/>
  <c r="W130" i="1" s="1"/>
  <c r="H131" i="1"/>
  <c r="W131" i="1" s="1"/>
  <c r="H132" i="1"/>
  <c r="W132" i="1" s="1"/>
  <c r="H133" i="1"/>
  <c r="W133" i="1" s="1"/>
  <c r="H134" i="1"/>
  <c r="W134" i="1" s="1"/>
  <c r="H135" i="1"/>
  <c r="W135" i="1" s="1"/>
  <c r="H138" i="1"/>
  <c r="W138" i="1" s="1"/>
  <c r="H139" i="1"/>
  <c r="W139" i="1" s="1"/>
  <c r="H140" i="1"/>
  <c r="W140" i="1" s="1"/>
  <c r="H141" i="1"/>
  <c r="W141" i="1" s="1"/>
  <c r="H142" i="1"/>
  <c r="W142" i="1" s="1"/>
  <c r="H143" i="1"/>
  <c r="W143" i="1" s="1"/>
  <c r="H144" i="1"/>
  <c r="W144" i="1" s="1"/>
  <c r="H145" i="1"/>
  <c r="W145" i="1" s="1"/>
  <c r="H146" i="1"/>
  <c r="W146" i="1" s="1"/>
  <c r="H147" i="1"/>
  <c r="W147" i="1" s="1"/>
  <c r="H148" i="1"/>
  <c r="W148" i="1" s="1"/>
  <c r="H149" i="1"/>
  <c r="W149" i="1" s="1"/>
  <c r="H150" i="1"/>
  <c r="W150" i="1" s="1"/>
  <c r="H151" i="1"/>
  <c r="W151" i="1" s="1"/>
  <c r="H152" i="1"/>
  <c r="W152" i="1" s="1"/>
  <c r="H153" i="1"/>
  <c r="W153" i="1" s="1"/>
  <c r="H154" i="1"/>
  <c r="W154" i="1" s="1"/>
  <c r="H155" i="1"/>
  <c r="W155" i="1" s="1"/>
  <c r="H156" i="1"/>
  <c r="W156" i="1" s="1"/>
  <c r="H157" i="1"/>
  <c r="W157" i="1" s="1"/>
  <c r="H158" i="1"/>
  <c r="W158" i="1" s="1"/>
  <c r="H159" i="1"/>
  <c r="W159" i="1" s="1"/>
  <c r="H160" i="1"/>
  <c r="W160" i="1" s="1"/>
  <c r="H161" i="1"/>
  <c r="W161" i="1" s="1"/>
  <c r="H162" i="1"/>
  <c r="W162" i="1" s="1"/>
  <c r="H163" i="1"/>
  <c r="W163" i="1" s="1"/>
  <c r="H164" i="1"/>
  <c r="W164" i="1" s="1"/>
  <c r="H165" i="1"/>
  <c r="W165" i="1" s="1"/>
  <c r="H166" i="1"/>
  <c r="W166" i="1" s="1"/>
  <c r="H167" i="1"/>
  <c r="W167" i="1" s="1"/>
  <c r="H168" i="1"/>
  <c r="W168" i="1" s="1"/>
  <c r="H171" i="1"/>
  <c r="W171" i="1" s="1"/>
  <c r="H172" i="1"/>
  <c r="W172" i="1" s="1"/>
  <c r="H173" i="1"/>
  <c r="W173" i="1" s="1"/>
  <c r="H174" i="1"/>
  <c r="W174" i="1" s="1"/>
  <c r="H175" i="1"/>
  <c r="W175" i="1" s="1"/>
  <c r="H176" i="1"/>
  <c r="W176" i="1" s="1"/>
  <c r="H177" i="1"/>
  <c r="W177" i="1" s="1"/>
  <c r="H178" i="1"/>
  <c r="W178" i="1" s="1"/>
  <c r="H179" i="1"/>
  <c r="W179" i="1" s="1"/>
  <c r="H180" i="1"/>
  <c r="W180" i="1" s="1"/>
  <c r="H181" i="1"/>
  <c r="W181" i="1" s="1"/>
  <c r="H182" i="1"/>
  <c r="W182" i="1" s="1"/>
  <c r="H183" i="1"/>
  <c r="W183" i="1" s="1"/>
  <c r="H184" i="1"/>
  <c r="W184" i="1" s="1"/>
  <c r="H185" i="1"/>
  <c r="W185" i="1" s="1"/>
  <c r="H186" i="1"/>
  <c r="W186" i="1" s="1"/>
  <c r="H187" i="1"/>
  <c r="W187" i="1" s="1"/>
  <c r="H188" i="1"/>
  <c r="W188" i="1" s="1"/>
  <c r="H189" i="1"/>
  <c r="W189" i="1" s="1"/>
  <c r="H190" i="1"/>
  <c r="W190" i="1" s="1"/>
  <c r="H191" i="1"/>
  <c r="W191" i="1" s="1"/>
  <c r="H192" i="1"/>
  <c r="W192" i="1" s="1"/>
  <c r="H193" i="1"/>
  <c r="W193" i="1" s="1"/>
  <c r="H194" i="1"/>
  <c r="W194" i="1" s="1"/>
  <c r="H195" i="1"/>
  <c r="W195" i="1" s="1"/>
  <c r="H196" i="1"/>
  <c r="W196" i="1" s="1"/>
  <c r="H197" i="1"/>
  <c r="W197" i="1" s="1"/>
  <c r="H198" i="1"/>
  <c r="W198" i="1" s="1"/>
  <c r="H199" i="1"/>
  <c r="W199" i="1" s="1"/>
  <c r="H200" i="1"/>
  <c r="W200" i="1" s="1"/>
  <c r="H201" i="1"/>
  <c r="W201" i="1" s="1"/>
  <c r="H205" i="1"/>
  <c r="W205" i="1" s="1"/>
  <c r="H206" i="1"/>
  <c r="W206" i="1" s="1"/>
  <c r="H207" i="1"/>
  <c r="W207" i="1" s="1"/>
  <c r="H208" i="1"/>
  <c r="W208" i="1" s="1"/>
  <c r="H209" i="1"/>
  <c r="W209" i="1" s="1"/>
  <c r="H210" i="1"/>
  <c r="W210" i="1" s="1"/>
  <c r="H211" i="1"/>
  <c r="W211" i="1" s="1"/>
  <c r="H212" i="1"/>
  <c r="W212" i="1" s="1"/>
  <c r="H213" i="1"/>
  <c r="W213" i="1" s="1"/>
  <c r="H214" i="1"/>
  <c r="W214" i="1" s="1"/>
  <c r="H215" i="1"/>
  <c r="W215" i="1" s="1"/>
  <c r="H216" i="1"/>
  <c r="W216" i="1" s="1"/>
  <c r="H217" i="1"/>
  <c r="W217" i="1" s="1"/>
  <c r="H218" i="1"/>
  <c r="W218" i="1" s="1"/>
  <c r="H219" i="1"/>
  <c r="W219" i="1" s="1"/>
  <c r="H220" i="1"/>
  <c r="W220" i="1" s="1"/>
  <c r="H221" i="1"/>
  <c r="W221" i="1" s="1"/>
  <c r="H222" i="1"/>
  <c r="W222" i="1" s="1"/>
  <c r="H223" i="1"/>
  <c r="W223" i="1" s="1"/>
  <c r="H224" i="1"/>
  <c r="W224" i="1" s="1"/>
  <c r="H225" i="1"/>
  <c r="W225" i="1" s="1"/>
  <c r="H226" i="1"/>
  <c r="W226" i="1" s="1"/>
  <c r="H227" i="1"/>
  <c r="W227" i="1" s="1"/>
  <c r="H228" i="1"/>
  <c r="W228" i="1" s="1"/>
  <c r="H229" i="1"/>
  <c r="W229" i="1" s="1"/>
  <c r="H230" i="1"/>
  <c r="W230" i="1" s="1"/>
  <c r="H231" i="1"/>
  <c r="W231" i="1" s="1"/>
  <c r="H232" i="1"/>
  <c r="W232" i="1" s="1"/>
  <c r="H233" i="1"/>
  <c r="W233" i="1" s="1"/>
  <c r="H234" i="1"/>
  <c r="W234" i="1" s="1"/>
  <c r="H237" i="1"/>
  <c r="W237" i="1" s="1"/>
  <c r="H238" i="1"/>
  <c r="W238" i="1" s="1"/>
  <c r="H239" i="1"/>
  <c r="W239" i="1" s="1"/>
  <c r="H240" i="1"/>
  <c r="W240" i="1" s="1"/>
  <c r="H241" i="1"/>
  <c r="W241" i="1" s="1"/>
  <c r="H242" i="1"/>
  <c r="W242" i="1" s="1"/>
  <c r="H243" i="1"/>
  <c r="W243" i="1" s="1"/>
  <c r="H244" i="1"/>
  <c r="W244" i="1" s="1"/>
  <c r="H245" i="1"/>
  <c r="W245" i="1" s="1"/>
  <c r="H246" i="1"/>
  <c r="W246" i="1" s="1"/>
  <c r="H247" i="1"/>
  <c r="W247" i="1" s="1"/>
  <c r="H248" i="1"/>
  <c r="W248" i="1" s="1"/>
  <c r="H249" i="1"/>
  <c r="W249" i="1" s="1"/>
  <c r="H250" i="1"/>
  <c r="W250" i="1" s="1"/>
  <c r="H251" i="1"/>
  <c r="W251" i="1" s="1"/>
  <c r="H252" i="1"/>
  <c r="W252" i="1" s="1"/>
  <c r="H253" i="1"/>
  <c r="W253" i="1" s="1"/>
  <c r="H254" i="1"/>
  <c r="W254" i="1" s="1"/>
  <c r="H255" i="1"/>
  <c r="W255" i="1" s="1"/>
  <c r="H256" i="1"/>
  <c r="W256" i="1" s="1"/>
  <c r="H257" i="1"/>
  <c r="W257" i="1" s="1"/>
  <c r="H258" i="1"/>
  <c r="W258" i="1" s="1"/>
  <c r="H259" i="1"/>
  <c r="W259" i="1" s="1"/>
  <c r="H260" i="1"/>
  <c r="W260" i="1" s="1"/>
  <c r="H261" i="1"/>
  <c r="W261" i="1" s="1"/>
  <c r="H262" i="1"/>
  <c r="W262" i="1" s="1"/>
  <c r="H263" i="1"/>
  <c r="W263" i="1" s="1"/>
  <c r="H264" i="1"/>
  <c r="W264" i="1" s="1"/>
  <c r="H265" i="1"/>
  <c r="W265" i="1" s="1"/>
  <c r="H266" i="1"/>
  <c r="W266" i="1" s="1"/>
  <c r="H267" i="1"/>
  <c r="W267" i="1" s="1"/>
  <c r="H270" i="1"/>
  <c r="W270" i="1" s="1"/>
  <c r="H271" i="1"/>
  <c r="W271" i="1" s="1"/>
  <c r="H272" i="1"/>
  <c r="W272" i="1" s="1"/>
  <c r="H273" i="1"/>
  <c r="W273" i="1" s="1"/>
  <c r="H274" i="1"/>
  <c r="W274" i="1" s="1"/>
  <c r="H275" i="1"/>
  <c r="W275" i="1" s="1"/>
  <c r="H276" i="1"/>
  <c r="W276" i="1" s="1"/>
  <c r="H277" i="1"/>
  <c r="W277" i="1" s="1"/>
  <c r="H278" i="1"/>
  <c r="W278" i="1" s="1"/>
  <c r="H279" i="1"/>
  <c r="W279" i="1" s="1"/>
  <c r="H280" i="1"/>
  <c r="W280" i="1" s="1"/>
  <c r="H281" i="1"/>
  <c r="W281" i="1" s="1"/>
  <c r="H282" i="1"/>
  <c r="W282" i="1" s="1"/>
  <c r="H283" i="1"/>
  <c r="W283" i="1" s="1"/>
  <c r="H284" i="1"/>
  <c r="W284" i="1" s="1"/>
  <c r="H285" i="1"/>
  <c r="W285" i="1" s="1"/>
  <c r="H286" i="1"/>
  <c r="W286" i="1" s="1"/>
  <c r="H287" i="1"/>
  <c r="W287" i="1" s="1"/>
  <c r="H288" i="1"/>
  <c r="W288" i="1" s="1"/>
  <c r="H289" i="1"/>
  <c r="W289" i="1" s="1"/>
  <c r="H290" i="1"/>
  <c r="W290" i="1" s="1"/>
  <c r="H291" i="1"/>
  <c r="W291" i="1" s="1"/>
  <c r="H292" i="1"/>
  <c r="W292" i="1" s="1"/>
  <c r="H293" i="1"/>
  <c r="W293" i="1" s="1"/>
  <c r="H294" i="1"/>
  <c r="W294" i="1" s="1"/>
  <c r="H295" i="1"/>
  <c r="W295" i="1" s="1"/>
  <c r="H296" i="1"/>
  <c r="W296" i="1" s="1"/>
  <c r="H297" i="1"/>
  <c r="W297" i="1" s="1"/>
  <c r="H298" i="1"/>
  <c r="W298" i="1" s="1"/>
  <c r="H299" i="1"/>
  <c r="W299" i="1" s="1"/>
  <c r="H300" i="1"/>
  <c r="W300" i="1" s="1"/>
  <c r="H6" i="1"/>
  <c r="W6" i="1" s="1"/>
  <c r="AC33" i="1" l="1"/>
  <c r="AC29" i="1"/>
  <c r="AC25" i="1"/>
  <c r="AC13" i="1"/>
  <c r="AC9" i="1"/>
  <c r="AC34" i="1"/>
  <c r="AC30" i="1"/>
  <c r="AC26" i="1"/>
  <c r="AC22" i="1"/>
  <c r="AC14" i="1"/>
  <c r="AC10" i="1"/>
  <c r="AC21" i="1"/>
  <c r="AC36" i="1"/>
  <c r="AC32" i="1"/>
  <c r="AC28" i="1"/>
  <c r="AC24" i="1"/>
  <c r="AC20" i="1"/>
  <c r="AC16" i="1"/>
  <c r="AC12" i="1"/>
  <c r="AC8" i="1"/>
  <c r="AC17" i="1"/>
  <c r="AC18" i="1"/>
  <c r="AC35" i="1"/>
  <c r="AC31" i="1"/>
  <c r="AC27" i="1"/>
  <c r="AC23" i="1"/>
  <c r="AC19" i="1"/>
  <c r="AC15" i="1"/>
  <c r="AC11" i="1"/>
  <c r="AC7" i="1"/>
  <c r="H88" i="1"/>
  <c r="W88" i="1" s="1"/>
  <c r="X88" i="1"/>
</calcChain>
</file>

<file path=xl/sharedStrings.xml><?xml version="1.0" encoding="utf-8"?>
<sst xmlns="http://schemas.openxmlformats.org/spreadsheetml/2006/main" count="337" uniqueCount="47">
  <si>
    <t>Source: http://terrabrasilis.dpi.inpe.br/app/dashboard/deforestation/biomes/legal_amazon/rates</t>
  </si>
  <si>
    <t>List of Brazilian States that have Amazon florest</t>
  </si>
  <si>
    <t>Km of deflorestation per year: 1988 - 2020</t>
  </si>
  <si>
    <t>GRAPHS</t>
  </si>
  <si>
    <t>year</t>
  </si>
  <si>
    <t>uf</t>
  </si>
  <si>
    <t>code</t>
  </si>
  <si>
    <t>Area km²</t>
  </si>
  <si>
    <t>PIB (millions)</t>
  </si>
  <si>
    <t>X FOB (US$)</t>
  </si>
  <si>
    <t>PIBperC</t>
  </si>
  <si>
    <t>Pop.</t>
  </si>
  <si>
    <t>X FOB (US$) - Europe</t>
  </si>
  <si>
    <t xml:space="preserve">X FOB (US$) - Europe - Meat,Wood,Soya,Palm_oil_&amp;_heart </t>
  </si>
  <si>
    <t>record high deforestation of 1995</t>
  </si>
  <si>
    <t>No PPCDAm</t>
  </si>
  <si>
    <t>PPCDAm Phase I</t>
  </si>
  <si>
    <t>PPCDAm Phase II</t>
  </si>
  <si>
    <t>PPCDAm Phase III</t>
  </si>
  <si>
    <t>PPCDAm Phase IV</t>
  </si>
  <si>
    <t>GDP in Brazilian Real (billion)</t>
  </si>
  <si>
    <t>Total Export. FOB (US$ million)</t>
  </si>
  <si>
    <t>GDP per Capita (Brazilian Currency)</t>
  </si>
  <si>
    <t>Population (thousand)</t>
  </si>
  <si>
    <t>Europe Export. FOB (US$ million)</t>
  </si>
  <si>
    <t xml:space="preserve">Europe Export. FOB (US$ million) - Meat, Wood, Soya, Palm oil &amp; heart </t>
  </si>
  <si>
    <t>GDP per Capita Growth</t>
  </si>
  <si>
    <t>Pará</t>
  </si>
  <si>
    <t>Mato Grosso</t>
  </si>
  <si>
    <t>Rondônia</t>
  </si>
  <si>
    <t>Amazonas</t>
  </si>
  <si>
    <t>Maranhão</t>
  </si>
  <si>
    <t>Acre</t>
  </si>
  <si>
    <t>Tocantins</t>
  </si>
  <si>
    <t>Roraima</t>
  </si>
  <si>
    <t>Amapá</t>
  </si>
  <si>
    <t>GDP growth</t>
  </si>
  <si>
    <t>Europe export growth</t>
  </si>
  <si>
    <t>GDP growth (annual %)</t>
  </si>
  <si>
    <t>Brazil</t>
  </si>
  <si>
    <t>European Union</t>
  </si>
  <si>
    <t>BRA</t>
  </si>
  <si>
    <t>EUU</t>
  </si>
  <si>
    <t>Séries</t>
  </si>
  <si>
    <t>Comentários</t>
  </si>
  <si>
    <t>PIB Estadual a preços constantes - R$ (milhões), a preços do ano 2010 (.)  - Instituto  Brasileiro de Geografia e Estatística - PIBE</t>
  </si>
  <si>
    <t>Até 1985 não há dados para todos os anos. Cálculo das taxas de crescimento real: (1) Para 1939-1985: crescimento do PIB a preços correntes por UF, deflacionado pelo deflator implícito do PIB nacional. Obs.: neste período, os dados referentes aos territórios de Rondônia e Roraima e ao estado do Acre estão incluídos no estado do Amazonas e o território do Amapá está incluído no Pará. Para detalhes sobre os dados do PIB a preços correntes, ver série “PIB Estadual a preços correntes (R$ mil)”. (2) Para 1986-1995: índice de volume do valor adicionado por UF elaborado pelo IBGE (Contas Regionais 2004, em: ftp://ftp.ibge.gov.br/Contas_Regionais/Referencia1985/1985_a_2004/Unidades_da_Federacao/); (3) De 1996 em diante: série encadeada de volume do PIB por UF elaborada pelo IBGE (Sistema de Contas Regionais 2010, em: http://www.ibge.gov.br/home/estatistica/economia/contasregionais/2010/default_serie_xls_zip.shtm). Obs.: As estimativas do PIB total não são consistentes com o PIB por atividades. O problema se deve à utilização de conceitos distintos: o PIB refere-se a preços de mercado e as atividades a preços básicos.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</si>
</sst>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color indexed="64"/>
      <name val="Calibri"/>
      <family val="2"/>
      <scheme val="minor"/>
    </font>
    <font>
      <sz val="14"/>
      <color rgb="FF222222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9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" fontId="0" fillId="0" borderId="0" xfId="0" applyNumberFormat="1"/>
    <xf numFmtId="0" fontId="0" fillId="0" borderId="0" xfId="0" applyNumberFormat="1"/>
    <xf numFmtId="0" fontId="18" fillId="0" borderId="0" xfId="0" applyFont="1" applyAlignment="1">
      <alignment vertical="center"/>
    </xf>
    <xf numFmtId="10" fontId="0" fillId="0" borderId="0" xfId="42" applyNumberFormat="1" applyFont="1"/>
    <xf numFmtId="0" fontId="0" fillId="0" borderId="0" xfId="0" applyAlignment="1">
      <alignment horizontal="center" vertical="center"/>
    </xf>
    <xf numFmtId="9" fontId="0" fillId="0" borderId="0" xfId="42" applyFont="1"/>
    <xf numFmtId="0" fontId="19" fillId="0" borderId="0" xfId="43"/>
    <xf numFmtId="0" fontId="0" fillId="34" borderId="0" xfId="0" applyFill="1"/>
    <xf numFmtId="0" fontId="0" fillId="0" borderId="0" xfId="0" applyAlignment="1">
      <alignment horizontal="left" vertical="center"/>
    </xf>
    <xf numFmtId="2" fontId="0" fillId="34" borderId="0" xfId="0" applyNumberFormat="1" applyFill="1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0" fillId="34" borderId="0" xfId="0" applyFill="1" applyAlignment="1">
      <alignment horizontal="left" vertical="center"/>
    </xf>
    <xf numFmtId="2" fontId="0" fillId="34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33" borderId="0" xfId="0" applyNumberFormat="1" applyFill="1"/>
    <xf numFmtId="0" fontId="0" fillId="35" borderId="0" xfId="0" applyFill="1"/>
    <xf numFmtId="0" fontId="20" fillId="35" borderId="0" xfId="0" applyFont="1" applyFill="1"/>
    <xf numFmtId="49" fontId="0" fillId="0" borderId="0" xfId="0" applyNumberFormat="1"/>
    <xf numFmtId="2" fontId="0" fillId="35" borderId="0" xfId="0" applyNumberFormat="1" applyFill="1"/>
    <xf numFmtId="0" fontId="0" fillId="35" borderId="0" xfId="0" applyNumberFormat="1" applyFill="1"/>
    <xf numFmtId="18" fontId="0" fillId="35" borderId="0" xfId="0" applyNumberFormat="1" applyFill="1"/>
    <xf numFmtId="0" fontId="0" fillId="0" borderId="0" xfId="0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84F4AAB9-133A-4064-8546-2DC2A38FD685}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Rondônia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all_data_base!$T$72:$T$104</c:f>
              <c:numCache>
                <c:formatCode>#,##0.00</c:formatCode>
                <c:ptCount val="33"/>
                <c:pt idx="0">
                  <c:v>2340</c:v>
                </c:pt>
                <c:pt idx="1">
                  <c:v>1430</c:v>
                </c:pt>
                <c:pt idx="2">
                  <c:v>1670</c:v>
                </c:pt>
                <c:pt idx="3">
                  <c:v>1110</c:v>
                </c:pt>
                <c:pt idx="4">
                  <c:v>2265</c:v>
                </c:pt>
                <c:pt idx="5">
                  <c:v>2595</c:v>
                </c:pt>
                <c:pt idx="6">
                  <c:v>2595</c:v>
                </c:pt>
                <c:pt idx="7">
                  <c:v>4730</c:v>
                </c:pt>
                <c:pt idx="8">
                  <c:v>2432</c:v>
                </c:pt>
                <c:pt idx="9">
                  <c:v>1986</c:v>
                </c:pt>
                <c:pt idx="10">
                  <c:v>2041</c:v>
                </c:pt>
                <c:pt idx="11">
                  <c:v>2358</c:v>
                </c:pt>
                <c:pt idx="12">
                  <c:v>2465</c:v>
                </c:pt>
                <c:pt idx="13">
                  <c:v>2673</c:v>
                </c:pt>
                <c:pt idx="14">
                  <c:v>3099</c:v>
                </c:pt>
                <c:pt idx="15">
                  <c:v>3597</c:v>
                </c:pt>
                <c:pt idx="16">
                  <c:v>3858</c:v>
                </c:pt>
                <c:pt idx="17">
                  <c:v>3244</c:v>
                </c:pt>
                <c:pt idx="18">
                  <c:v>2049</c:v>
                </c:pt>
                <c:pt idx="19">
                  <c:v>1611</c:v>
                </c:pt>
                <c:pt idx="20">
                  <c:v>1136</c:v>
                </c:pt>
                <c:pt idx="21">
                  <c:v>482</c:v>
                </c:pt>
                <c:pt idx="22">
                  <c:v>435</c:v>
                </c:pt>
                <c:pt idx="23">
                  <c:v>865</c:v>
                </c:pt>
                <c:pt idx="24">
                  <c:v>773</c:v>
                </c:pt>
                <c:pt idx="25">
                  <c:v>932</c:v>
                </c:pt>
                <c:pt idx="26">
                  <c:v>684</c:v>
                </c:pt>
                <c:pt idx="27">
                  <c:v>1030</c:v>
                </c:pt>
                <c:pt idx="28">
                  <c:v>1376</c:v>
                </c:pt>
                <c:pt idx="29">
                  <c:v>1243</c:v>
                </c:pt>
                <c:pt idx="30">
                  <c:v>1316</c:v>
                </c:pt>
                <c:pt idx="31">
                  <c:v>1257</c:v>
                </c:pt>
                <c:pt idx="32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2-4A5E-9F09-B5F866AC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all_data_base!$AA$72:$AA$104</c:f>
              <c:numCache>
                <c:formatCode>0.00%</c:formatCode>
                <c:ptCount val="33"/>
                <c:pt idx="1">
                  <c:v>3.4359817282534059E-2</c:v>
                </c:pt>
                <c:pt idx="2">
                  <c:v>-7.9729082648606134E-3</c:v>
                </c:pt>
                <c:pt idx="3">
                  <c:v>3.7863655137275111E-2</c:v>
                </c:pt>
                <c:pt idx="4">
                  <c:v>7.3324802867485217E-2</c:v>
                </c:pt>
                <c:pt idx="5">
                  <c:v>2.0295595457233206E-2</c:v>
                </c:pt>
                <c:pt idx="6">
                  <c:v>8.784150261050909E-2</c:v>
                </c:pt>
                <c:pt idx="7">
                  <c:v>3.3439589165551391E-2</c:v>
                </c:pt>
                <c:pt idx="8">
                  <c:v>3.4858981519875078E-2</c:v>
                </c:pt>
                <c:pt idx="9">
                  <c:v>8.9722234325186646E-3</c:v>
                </c:pt>
                <c:pt idx="10">
                  <c:v>-1.8602628263068743E-2</c:v>
                </c:pt>
                <c:pt idx="11">
                  <c:v>5.5229284559398413E-2</c:v>
                </c:pt>
                <c:pt idx="12">
                  <c:v>3.462803959352144E-2</c:v>
                </c:pt>
                <c:pt idx="13">
                  <c:v>4.3721820432040863E-2</c:v>
                </c:pt>
                <c:pt idx="14">
                  <c:v>8.0842997877146675E-2</c:v>
                </c:pt>
                <c:pt idx="15">
                  <c:v>5.6286252480334323E-2</c:v>
                </c:pt>
                <c:pt idx="16">
                  <c:v>9.466273777998048E-2</c:v>
                </c:pt>
                <c:pt idx="17">
                  <c:v>4.4733244604707859E-2</c:v>
                </c:pt>
                <c:pt idx="18">
                  <c:v>3.5646746620540015E-2</c:v>
                </c:pt>
                <c:pt idx="19">
                  <c:v>5.1585800404075205E-2</c:v>
                </c:pt>
                <c:pt idx="20">
                  <c:v>3.1617996523764014E-2</c:v>
                </c:pt>
                <c:pt idx="21">
                  <c:v>7.3117118681314403E-2</c:v>
                </c:pt>
                <c:pt idx="22">
                  <c:v>0.12569631266495845</c:v>
                </c:pt>
                <c:pt idx="23">
                  <c:v>5.225304488073472E-2</c:v>
                </c:pt>
                <c:pt idx="24">
                  <c:v>3.3471516095591174E-2</c:v>
                </c:pt>
                <c:pt idx="25">
                  <c:v>8.2519871462571077E-3</c:v>
                </c:pt>
                <c:pt idx="26">
                  <c:v>3.724831845796335E-2</c:v>
                </c:pt>
                <c:pt idx="27">
                  <c:v>-3.1267707194138933E-2</c:v>
                </c:pt>
                <c:pt idx="28">
                  <c:v>-4.1329554133122268E-2</c:v>
                </c:pt>
                <c:pt idx="29">
                  <c:v>5.394836842107497E-2</c:v>
                </c:pt>
                <c:pt idx="30">
                  <c:v>3.2337597025419544E-2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2-4A5E-9F09-B5F866AC5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C7F2-4A5E-9F09-B5F866AC5A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7F2-4A5E-9F09-B5F866AC5A06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Rondônia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all_data_base!$T$72:$T$104</c:f>
              <c:numCache>
                <c:formatCode>#,##0.00</c:formatCode>
                <c:ptCount val="33"/>
                <c:pt idx="0">
                  <c:v>2340</c:v>
                </c:pt>
                <c:pt idx="1">
                  <c:v>1430</c:v>
                </c:pt>
                <c:pt idx="2">
                  <c:v>1670</c:v>
                </c:pt>
                <c:pt idx="3">
                  <c:v>1110</c:v>
                </c:pt>
                <c:pt idx="4">
                  <c:v>2265</c:v>
                </c:pt>
                <c:pt idx="5">
                  <c:v>2595</c:v>
                </c:pt>
                <c:pt idx="6">
                  <c:v>2595</c:v>
                </c:pt>
                <c:pt idx="7">
                  <c:v>4730</c:v>
                </c:pt>
                <c:pt idx="8">
                  <c:v>2432</c:v>
                </c:pt>
                <c:pt idx="9">
                  <c:v>1986</c:v>
                </c:pt>
                <c:pt idx="10">
                  <c:v>2041</c:v>
                </c:pt>
                <c:pt idx="11">
                  <c:v>2358</c:v>
                </c:pt>
                <c:pt idx="12">
                  <c:v>2465</c:v>
                </c:pt>
                <c:pt idx="13">
                  <c:v>2673</c:v>
                </c:pt>
                <c:pt idx="14">
                  <c:v>3099</c:v>
                </c:pt>
                <c:pt idx="15">
                  <c:v>3597</c:v>
                </c:pt>
                <c:pt idx="16">
                  <c:v>3858</c:v>
                </c:pt>
                <c:pt idx="17">
                  <c:v>3244</c:v>
                </c:pt>
                <c:pt idx="18">
                  <c:v>2049</c:v>
                </c:pt>
                <c:pt idx="19">
                  <c:v>1611</c:v>
                </c:pt>
                <c:pt idx="20">
                  <c:v>1136</c:v>
                </c:pt>
                <c:pt idx="21">
                  <c:v>482</c:v>
                </c:pt>
                <c:pt idx="22">
                  <c:v>435</c:v>
                </c:pt>
                <c:pt idx="23">
                  <c:v>865</c:v>
                </c:pt>
                <c:pt idx="24">
                  <c:v>773</c:v>
                </c:pt>
                <c:pt idx="25">
                  <c:v>932</c:v>
                </c:pt>
                <c:pt idx="26">
                  <c:v>684</c:v>
                </c:pt>
                <c:pt idx="27">
                  <c:v>1030</c:v>
                </c:pt>
                <c:pt idx="28">
                  <c:v>1376</c:v>
                </c:pt>
                <c:pt idx="29">
                  <c:v>1243</c:v>
                </c:pt>
                <c:pt idx="30">
                  <c:v>1316</c:v>
                </c:pt>
                <c:pt idx="31">
                  <c:v>1257</c:v>
                </c:pt>
                <c:pt idx="32">
                  <c:v>1259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04-4221-AAFC-1ACC5F013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all_data_base!$Y$72:$Y$104</c:f>
              <c:numCache>
                <c:formatCode>#,##0</c:formatCode>
                <c:ptCount val="33"/>
                <c:pt idx="1">
                  <c:v>6.003476</c:v>
                </c:pt>
                <c:pt idx="2">
                  <c:v>2.9921129999999998</c:v>
                </c:pt>
                <c:pt idx="3">
                  <c:v>7.3253519999999996</c:v>
                </c:pt>
                <c:pt idx="4">
                  <c:v>5.1845369999999997</c:v>
                </c:pt>
                <c:pt idx="5">
                  <c:v>9.1239729999999994</c:v>
                </c:pt>
                <c:pt idx="6">
                  <c:v>11.927918</c:v>
                </c:pt>
                <c:pt idx="7">
                  <c:v>12.412156</c:v>
                </c:pt>
                <c:pt idx="8">
                  <c:v>10.020873999999999</c:v>
                </c:pt>
                <c:pt idx="9">
                  <c:v>10.279859</c:v>
                </c:pt>
                <c:pt idx="10">
                  <c:v>9.5277589999999996</c:v>
                </c:pt>
                <c:pt idx="11">
                  <c:v>14.436049000000001</c:v>
                </c:pt>
                <c:pt idx="12">
                  <c:v>15.126250000000001</c:v>
                </c:pt>
                <c:pt idx="13">
                  <c:v>13.968147</c:v>
                </c:pt>
                <c:pt idx="14">
                  <c:v>16.408905000000001</c:v>
                </c:pt>
                <c:pt idx="15">
                  <c:v>25.877649000000002</c:v>
                </c:pt>
                <c:pt idx="16">
                  <c:v>39.813628000000001</c:v>
                </c:pt>
                <c:pt idx="17">
                  <c:v>71.330742999999998</c:v>
                </c:pt>
                <c:pt idx="18">
                  <c:v>206.198049</c:v>
                </c:pt>
                <c:pt idx="19">
                  <c:v>277.354872</c:v>
                </c:pt>
                <c:pt idx="20">
                  <c:v>394.56282700000003</c:v>
                </c:pt>
                <c:pt idx="21">
                  <c:v>173.752883</c:v>
                </c:pt>
                <c:pt idx="22">
                  <c:v>207.85120699999999</c:v>
                </c:pt>
                <c:pt idx="23">
                  <c:v>228.119213</c:v>
                </c:pt>
                <c:pt idx="24">
                  <c:v>315.29165999999998</c:v>
                </c:pt>
                <c:pt idx="25">
                  <c:v>284.05075199999999</c:v>
                </c:pt>
                <c:pt idx="26">
                  <c:v>410.91399799999999</c:v>
                </c:pt>
                <c:pt idx="27">
                  <c:v>311.97436900000002</c:v>
                </c:pt>
                <c:pt idx="28">
                  <c:v>246.35396399999999</c:v>
                </c:pt>
                <c:pt idx="29">
                  <c:v>364.90887700000002</c:v>
                </c:pt>
                <c:pt idx="30">
                  <c:v>355.28918800000002</c:v>
                </c:pt>
                <c:pt idx="31">
                  <c:v>368.86891000000003</c:v>
                </c:pt>
                <c:pt idx="32">
                  <c:v>421.06452200000001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04-4221-AAFC-1ACC5F013C35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all_data_base!$V$72:$V$104</c:f>
              <c:numCache>
                <c:formatCode>#,##0</c:formatCode>
                <c:ptCount val="33"/>
                <c:pt idx="1">
                  <c:v>14.145683</c:v>
                </c:pt>
                <c:pt idx="2">
                  <c:v>9.4536449999999999</c:v>
                </c:pt>
                <c:pt idx="3">
                  <c:v>19.543136000000001</c:v>
                </c:pt>
                <c:pt idx="4">
                  <c:v>16.799482000000001</c:v>
                </c:pt>
                <c:pt idx="5">
                  <c:v>30.210719000000001</c:v>
                </c:pt>
                <c:pt idx="6">
                  <c:v>36.526918000000002</c:v>
                </c:pt>
                <c:pt idx="7">
                  <c:v>37.761868999999997</c:v>
                </c:pt>
                <c:pt idx="8">
                  <c:v>27.753902</c:v>
                </c:pt>
                <c:pt idx="9">
                  <c:v>37.362217999999999</c:v>
                </c:pt>
                <c:pt idx="10">
                  <c:v>37.618980999999998</c:v>
                </c:pt>
                <c:pt idx="11">
                  <c:v>55.449471000000003</c:v>
                </c:pt>
                <c:pt idx="12">
                  <c:v>59.25741</c:v>
                </c:pt>
                <c:pt idx="13">
                  <c:v>56.444861000000003</c:v>
                </c:pt>
                <c:pt idx="14">
                  <c:v>73.065595000000002</c:v>
                </c:pt>
                <c:pt idx="15">
                  <c:v>97.588348999999994</c:v>
                </c:pt>
                <c:pt idx="16">
                  <c:v>133.12897100000001</c:v>
                </c:pt>
                <c:pt idx="17">
                  <c:v>202.60606799999999</c:v>
                </c:pt>
                <c:pt idx="18">
                  <c:v>307.42408799999998</c:v>
                </c:pt>
                <c:pt idx="19">
                  <c:v>455.50456700000001</c:v>
                </c:pt>
                <c:pt idx="20">
                  <c:v>579.61116500000003</c:v>
                </c:pt>
                <c:pt idx="21">
                  <c:v>390.93734599999999</c:v>
                </c:pt>
                <c:pt idx="22">
                  <c:v>424.78459500000002</c:v>
                </c:pt>
                <c:pt idx="23">
                  <c:v>481.80277899999999</c:v>
                </c:pt>
                <c:pt idx="24">
                  <c:v>790.52721299999996</c:v>
                </c:pt>
                <c:pt idx="25">
                  <c:v>1039.358894</c:v>
                </c:pt>
                <c:pt idx="26">
                  <c:v>1067.1818249999999</c:v>
                </c:pt>
                <c:pt idx="27">
                  <c:v>977.62911099999997</c:v>
                </c:pt>
                <c:pt idx="28">
                  <c:v>876.90704900000003</c:v>
                </c:pt>
                <c:pt idx="29">
                  <c:v>1082.6966279999999</c:v>
                </c:pt>
                <c:pt idx="30">
                  <c:v>1249.2315369999999</c:v>
                </c:pt>
                <c:pt idx="31">
                  <c:v>1303.910089</c:v>
                </c:pt>
                <c:pt idx="32">
                  <c:v>1371.865935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04-4221-AAFC-1ACC5F013C35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all_data_base!$Z$72:$Z$104</c:f>
              <c:numCache>
                <c:formatCode>#,##0</c:formatCode>
                <c:ptCount val="33"/>
                <c:pt idx="1">
                  <c:v>5.7507729999999997</c:v>
                </c:pt>
                <c:pt idx="2">
                  <c:v>2.7762699999999998</c:v>
                </c:pt>
                <c:pt idx="3">
                  <c:v>4.6231020000000003</c:v>
                </c:pt>
                <c:pt idx="4">
                  <c:v>3.752148</c:v>
                </c:pt>
                <c:pt idx="5">
                  <c:v>6.39839</c:v>
                </c:pt>
                <c:pt idx="6">
                  <c:v>8.7936910000000008</c:v>
                </c:pt>
                <c:pt idx="7">
                  <c:v>9.8684089999999998</c:v>
                </c:pt>
                <c:pt idx="8">
                  <c:v>9.5581139999999998</c:v>
                </c:pt>
                <c:pt idx="9">
                  <c:v>7.6703869999999998</c:v>
                </c:pt>
                <c:pt idx="10">
                  <c:v>8.2134920000000005</c:v>
                </c:pt>
                <c:pt idx="11">
                  <c:v>13.873664</c:v>
                </c:pt>
                <c:pt idx="12">
                  <c:v>15.051364</c:v>
                </c:pt>
                <c:pt idx="13">
                  <c:v>13.890522000000001</c:v>
                </c:pt>
                <c:pt idx="14">
                  <c:v>15.833219</c:v>
                </c:pt>
                <c:pt idx="15">
                  <c:v>23.092411999999999</c:v>
                </c:pt>
                <c:pt idx="16">
                  <c:v>38.939399000000002</c:v>
                </c:pt>
                <c:pt idx="17">
                  <c:v>69.183706999999998</c:v>
                </c:pt>
                <c:pt idx="18">
                  <c:v>204.88816499999999</c:v>
                </c:pt>
                <c:pt idx="19">
                  <c:v>276.80096200000003</c:v>
                </c:pt>
                <c:pt idx="20">
                  <c:v>389.85910899999999</c:v>
                </c:pt>
                <c:pt idx="21">
                  <c:v>163.04867999999999</c:v>
                </c:pt>
                <c:pt idx="22">
                  <c:v>201.446462</c:v>
                </c:pt>
                <c:pt idx="23">
                  <c:v>189.702684</c:v>
                </c:pt>
                <c:pt idx="24">
                  <c:v>303.44991199999998</c:v>
                </c:pt>
                <c:pt idx="25">
                  <c:v>274.04515400000003</c:v>
                </c:pt>
                <c:pt idx="26">
                  <c:v>400.92506700000001</c:v>
                </c:pt>
                <c:pt idx="27">
                  <c:v>307.25395800000001</c:v>
                </c:pt>
                <c:pt idx="28">
                  <c:v>236.75040000000001</c:v>
                </c:pt>
                <c:pt idx="29">
                  <c:v>349.41159099999999</c:v>
                </c:pt>
                <c:pt idx="30">
                  <c:v>326.88710800000001</c:v>
                </c:pt>
                <c:pt idx="31">
                  <c:v>308.08140300000002</c:v>
                </c:pt>
                <c:pt idx="32">
                  <c:v>399.26859000000002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04-4221-AAFC-1ACC5F013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Amazonas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all_data_base!$T$105:$T$137</c:f>
              <c:numCache>
                <c:formatCode>#,##0.00</c:formatCode>
                <c:ptCount val="33"/>
                <c:pt idx="0">
                  <c:v>1510</c:v>
                </c:pt>
                <c:pt idx="1">
                  <c:v>1180</c:v>
                </c:pt>
                <c:pt idx="2">
                  <c:v>520</c:v>
                </c:pt>
                <c:pt idx="3">
                  <c:v>980</c:v>
                </c:pt>
                <c:pt idx="4">
                  <c:v>799</c:v>
                </c:pt>
                <c:pt idx="5">
                  <c:v>370</c:v>
                </c:pt>
                <c:pt idx="6">
                  <c:v>370</c:v>
                </c:pt>
                <c:pt idx="7">
                  <c:v>2114</c:v>
                </c:pt>
                <c:pt idx="8">
                  <c:v>1023</c:v>
                </c:pt>
                <c:pt idx="9">
                  <c:v>589</c:v>
                </c:pt>
                <c:pt idx="10">
                  <c:v>670</c:v>
                </c:pt>
                <c:pt idx="11">
                  <c:v>720</c:v>
                </c:pt>
                <c:pt idx="12">
                  <c:v>612</c:v>
                </c:pt>
                <c:pt idx="13">
                  <c:v>634</c:v>
                </c:pt>
                <c:pt idx="14">
                  <c:v>885</c:v>
                </c:pt>
                <c:pt idx="15">
                  <c:v>1558</c:v>
                </c:pt>
                <c:pt idx="16">
                  <c:v>1232</c:v>
                </c:pt>
                <c:pt idx="17">
                  <c:v>775</c:v>
                </c:pt>
                <c:pt idx="18">
                  <c:v>788</c:v>
                </c:pt>
                <c:pt idx="19">
                  <c:v>610</c:v>
                </c:pt>
                <c:pt idx="20">
                  <c:v>604</c:v>
                </c:pt>
                <c:pt idx="21">
                  <c:v>405</c:v>
                </c:pt>
                <c:pt idx="22">
                  <c:v>595</c:v>
                </c:pt>
                <c:pt idx="23">
                  <c:v>502</c:v>
                </c:pt>
                <c:pt idx="24">
                  <c:v>523</c:v>
                </c:pt>
                <c:pt idx="25">
                  <c:v>583</c:v>
                </c:pt>
                <c:pt idx="26">
                  <c:v>500</c:v>
                </c:pt>
                <c:pt idx="27">
                  <c:v>712</c:v>
                </c:pt>
                <c:pt idx="28">
                  <c:v>1129</c:v>
                </c:pt>
                <c:pt idx="29">
                  <c:v>1001</c:v>
                </c:pt>
                <c:pt idx="30">
                  <c:v>1045</c:v>
                </c:pt>
                <c:pt idx="31">
                  <c:v>1434</c:v>
                </c:pt>
                <c:pt idx="32">
                  <c:v>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B-48B1-B160-F5312E33A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all_data_base!$Y$105:$Y$137</c:f>
              <c:numCache>
                <c:formatCode>#,##0</c:formatCode>
                <c:ptCount val="33"/>
                <c:pt idx="1">
                  <c:v>69.144172999999995</c:v>
                </c:pt>
                <c:pt idx="2">
                  <c:v>123.12371400000001</c:v>
                </c:pt>
                <c:pt idx="3">
                  <c:v>34.219991</c:v>
                </c:pt>
                <c:pt idx="4">
                  <c:v>28.595779</c:v>
                </c:pt>
                <c:pt idx="5">
                  <c:v>35.096708999999997</c:v>
                </c:pt>
                <c:pt idx="6">
                  <c:v>33.564019000000002</c:v>
                </c:pt>
                <c:pt idx="7">
                  <c:v>36.031154000000001</c:v>
                </c:pt>
                <c:pt idx="8">
                  <c:v>28.868413</c:v>
                </c:pt>
                <c:pt idx="9">
                  <c:v>33.730958000000001</c:v>
                </c:pt>
                <c:pt idx="10">
                  <c:v>32.516316000000003</c:v>
                </c:pt>
                <c:pt idx="11">
                  <c:v>34.905996999999999</c:v>
                </c:pt>
                <c:pt idx="12">
                  <c:v>24.874867999999999</c:v>
                </c:pt>
                <c:pt idx="13">
                  <c:v>34.674171999999999</c:v>
                </c:pt>
                <c:pt idx="14">
                  <c:v>38.887258000000003</c:v>
                </c:pt>
                <c:pt idx="15">
                  <c:v>81.406165000000001</c:v>
                </c:pt>
                <c:pt idx="16">
                  <c:v>177.838516</c:v>
                </c:pt>
                <c:pt idx="17">
                  <c:v>324.23663800000003</c:v>
                </c:pt>
                <c:pt idx="18">
                  <c:v>136.391255</c:v>
                </c:pt>
                <c:pt idx="19">
                  <c:v>77.069958</c:v>
                </c:pt>
                <c:pt idx="20">
                  <c:v>65.770398999999998</c:v>
                </c:pt>
                <c:pt idx="21">
                  <c:v>42.479571999999997</c:v>
                </c:pt>
                <c:pt idx="22">
                  <c:v>54.72916</c:v>
                </c:pt>
                <c:pt idx="23">
                  <c:v>81.228903000000003</c:v>
                </c:pt>
                <c:pt idx="24">
                  <c:v>72.895707000000002</c:v>
                </c:pt>
                <c:pt idx="25">
                  <c:v>59.380263999999997</c:v>
                </c:pt>
                <c:pt idx="26">
                  <c:v>55.414067000000003</c:v>
                </c:pt>
                <c:pt idx="27">
                  <c:v>57.867192000000003</c:v>
                </c:pt>
                <c:pt idx="28">
                  <c:v>40.518703000000002</c:v>
                </c:pt>
                <c:pt idx="29">
                  <c:v>49.368473000000002</c:v>
                </c:pt>
                <c:pt idx="30">
                  <c:v>77.196382</c:v>
                </c:pt>
                <c:pt idx="31">
                  <c:v>87.871630999999994</c:v>
                </c:pt>
                <c:pt idx="32">
                  <c:v>117.951306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B-48B1-B160-F5312E33AF92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all_data_base!$V$105:$V$137</c:f>
              <c:numCache>
                <c:formatCode>#,##0</c:formatCode>
                <c:ptCount val="33"/>
                <c:pt idx="1">
                  <c:v>125.925974</c:v>
                </c:pt>
                <c:pt idx="2">
                  <c:v>178.60006999999999</c:v>
                </c:pt>
                <c:pt idx="3">
                  <c:v>106.919231</c:v>
                </c:pt>
                <c:pt idx="4">
                  <c:v>147.99728200000001</c:v>
                </c:pt>
                <c:pt idx="5">
                  <c:v>144.866817</c:v>
                </c:pt>
                <c:pt idx="6">
                  <c:v>133.950256</c:v>
                </c:pt>
                <c:pt idx="7">
                  <c:v>138.349636</c:v>
                </c:pt>
                <c:pt idx="8">
                  <c:v>143.954396</c:v>
                </c:pt>
                <c:pt idx="9">
                  <c:v>193.419713</c:v>
                </c:pt>
                <c:pt idx="10">
                  <c:v>265.210781</c:v>
                </c:pt>
                <c:pt idx="11">
                  <c:v>428.08396399999998</c:v>
                </c:pt>
                <c:pt idx="12">
                  <c:v>768.04437199999995</c:v>
                </c:pt>
                <c:pt idx="13">
                  <c:v>847.11029099999996</c:v>
                </c:pt>
                <c:pt idx="14">
                  <c:v>1063.303613</c:v>
                </c:pt>
                <c:pt idx="15">
                  <c:v>1299.2552920000001</c:v>
                </c:pt>
                <c:pt idx="16">
                  <c:v>1155.1653240000001</c:v>
                </c:pt>
                <c:pt idx="17">
                  <c:v>2143.7143729999998</c:v>
                </c:pt>
                <c:pt idx="18">
                  <c:v>1516.730366</c:v>
                </c:pt>
                <c:pt idx="19">
                  <c:v>1098.0073170000001</c:v>
                </c:pt>
                <c:pt idx="20">
                  <c:v>1258.1093430000001</c:v>
                </c:pt>
                <c:pt idx="21">
                  <c:v>871.65376700000002</c:v>
                </c:pt>
                <c:pt idx="22">
                  <c:v>1103.8679239999999</c:v>
                </c:pt>
                <c:pt idx="23">
                  <c:v>890.72536200000002</c:v>
                </c:pt>
                <c:pt idx="24">
                  <c:v>958.37908100000004</c:v>
                </c:pt>
                <c:pt idx="25">
                  <c:v>1027.7265560000001</c:v>
                </c:pt>
                <c:pt idx="26">
                  <c:v>924.04259300000001</c:v>
                </c:pt>
                <c:pt idx="27">
                  <c:v>770.71128199999998</c:v>
                </c:pt>
                <c:pt idx="28">
                  <c:v>574.98157700000002</c:v>
                </c:pt>
                <c:pt idx="29">
                  <c:v>672.99686299999996</c:v>
                </c:pt>
                <c:pt idx="30">
                  <c:v>678.90599699999996</c:v>
                </c:pt>
                <c:pt idx="31">
                  <c:v>731.09256400000004</c:v>
                </c:pt>
                <c:pt idx="32">
                  <c:v>786.71788700000002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B-48B1-B160-F5312E33AF92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all_data_base!$Z$105:$Z$137</c:f>
              <c:numCache>
                <c:formatCode>#,##0</c:formatCode>
                <c:ptCount val="33"/>
                <c:pt idx="1">
                  <c:v>2.8203839999999998</c:v>
                </c:pt>
                <c:pt idx="2">
                  <c:v>3.66229</c:v>
                </c:pt>
                <c:pt idx="3">
                  <c:v>4.150957</c:v>
                </c:pt>
                <c:pt idx="4">
                  <c:v>7.6580279999999998</c:v>
                </c:pt>
                <c:pt idx="5">
                  <c:v>13.34609</c:v>
                </c:pt>
                <c:pt idx="6">
                  <c:v>12.099928999999999</c:v>
                </c:pt>
                <c:pt idx="7">
                  <c:v>15.7943</c:v>
                </c:pt>
                <c:pt idx="8">
                  <c:v>9.9643680000000003</c:v>
                </c:pt>
                <c:pt idx="9">
                  <c:v>16.754224000000001</c:v>
                </c:pt>
                <c:pt idx="10">
                  <c:v>16.393941999999999</c:v>
                </c:pt>
                <c:pt idx="11">
                  <c:v>14.657092</c:v>
                </c:pt>
                <c:pt idx="12">
                  <c:v>11.743319</c:v>
                </c:pt>
                <c:pt idx="13">
                  <c:v>10.300447999999999</c:v>
                </c:pt>
                <c:pt idx="14">
                  <c:v>6.1755019999999998</c:v>
                </c:pt>
                <c:pt idx="15">
                  <c:v>5.4231660000000002</c:v>
                </c:pt>
                <c:pt idx="16">
                  <c:v>8.4524930000000005</c:v>
                </c:pt>
                <c:pt idx="17">
                  <c:v>13.819193</c:v>
                </c:pt>
                <c:pt idx="18">
                  <c:v>13.515257</c:v>
                </c:pt>
                <c:pt idx="19">
                  <c:v>9.9602339999999998</c:v>
                </c:pt>
                <c:pt idx="20">
                  <c:v>13.244759999999999</c:v>
                </c:pt>
                <c:pt idx="21">
                  <c:v>4.5375589999999999</c:v>
                </c:pt>
                <c:pt idx="22">
                  <c:v>9.4884009999999996</c:v>
                </c:pt>
                <c:pt idx="23">
                  <c:v>8.6333420000000007</c:v>
                </c:pt>
                <c:pt idx="24">
                  <c:v>7.308694</c:v>
                </c:pt>
                <c:pt idx="25">
                  <c:v>9.5124420000000001</c:v>
                </c:pt>
                <c:pt idx="26">
                  <c:v>10.6805</c:v>
                </c:pt>
                <c:pt idx="27">
                  <c:v>8.841189</c:v>
                </c:pt>
                <c:pt idx="28">
                  <c:v>10.562905000000001</c:v>
                </c:pt>
                <c:pt idx="29">
                  <c:v>9.4563830000000006</c:v>
                </c:pt>
                <c:pt idx="30">
                  <c:v>13.361689</c:v>
                </c:pt>
                <c:pt idx="31">
                  <c:v>19.798428000000001</c:v>
                </c:pt>
                <c:pt idx="32">
                  <c:v>11.394296000000001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8B-48B1-B160-F5312E33A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Pará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all_data_base!$T$6:$T$38</c:f>
              <c:numCache>
                <c:formatCode>#,##0.00</c:formatCode>
                <c:ptCount val="33"/>
                <c:pt idx="0">
                  <c:v>6990</c:v>
                </c:pt>
                <c:pt idx="1">
                  <c:v>5750</c:v>
                </c:pt>
                <c:pt idx="2">
                  <c:v>4890</c:v>
                </c:pt>
                <c:pt idx="3">
                  <c:v>3780</c:v>
                </c:pt>
                <c:pt idx="4">
                  <c:v>3787</c:v>
                </c:pt>
                <c:pt idx="5">
                  <c:v>4284</c:v>
                </c:pt>
                <c:pt idx="6">
                  <c:v>4284</c:v>
                </c:pt>
                <c:pt idx="7">
                  <c:v>7845</c:v>
                </c:pt>
                <c:pt idx="8">
                  <c:v>6135</c:v>
                </c:pt>
                <c:pt idx="9">
                  <c:v>4139</c:v>
                </c:pt>
                <c:pt idx="10">
                  <c:v>5829</c:v>
                </c:pt>
                <c:pt idx="11">
                  <c:v>5111</c:v>
                </c:pt>
                <c:pt idx="12">
                  <c:v>6671</c:v>
                </c:pt>
                <c:pt idx="13">
                  <c:v>5237</c:v>
                </c:pt>
                <c:pt idx="14">
                  <c:v>7510</c:v>
                </c:pt>
                <c:pt idx="15">
                  <c:v>7145</c:v>
                </c:pt>
                <c:pt idx="16">
                  <c:v>8870</c:v>
                </c:pt>
                <c:pt idx="17">
                  <c:v>5899</c:v>
                </c:pt>
                <c:pt idx="18">
                  <c:v>5659</c:v>
                </c:pt>
                <c:pt idx="19">
                  <c:v>5526</c:v>
                </c:pt>
                <c:pt idx="20">
                  <c:v>5607</c:v>
                </c:pt>
                <c:pt idx="21">
                  <c:v>4281</c:v>
                </c:pt>
                <c:pt idx="22">
                  <c:v>3770</c:v>
                </c:pt>
                <c:pt idx="23">
                  <c:v>3008</c:v>
                </c:pt>
                <c:pt idx="24">
                  <c:v>1741</c:v>
                </c:pt>
                <c:pt idx="25">
                  <c:v>2346</c:v>
                </c:pt>
                <c:pt idx="26">
                  <c:v>1887</c:v>
                </c:pt>
                <c:pt idx="27">
                  <c:v>2153</c:v>
                </c:pt>
                <c:pt idx="28">
                  <c:v>2992</c:v>
                </c:pt>
                <c:pt idx="29">
                  <c:v>2433</c:v>
                </c:pt>
                <c:pt idx="30">
                  <c:v>2744</c:v>
                </c:pt>
                <c:pt idx="31">
                  <c:v>4172</c:v>
                </c:pt>
                <c:pt idx="32">
                  <c:v>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AE-478A-A882-4CD07A5FA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all_data_base!$Y$6:$Y$38</c:f>
              <c:numCache>
                <c:formatCode>#,##0</c:formatCode>
                <c:ptCount val="33"/>
                <c:pt idx="1">
                  <c:v>619.46045400000003</c:v>
                </c:pt>
                <c:pt idx="2">
                  <c:v>731.30645500000003</c:v>
                </c:pt>
                <c:pt idx="3">
                  <c:v>689.13845500000002</c:v>
                </c:pt>
                <c:pt idx="4">
                  <c:v>779.72818500000005</c:v>
                </c:pt>
                <c:pt idx="5">
                  <c:v>828.43336099999999</c:v>
                </c:pt>
                <c:pt idx="6">
                  <c:v>706.36142900000004</c:v>
                </c:pt>
                <c:pt idx="7">
                  <c:v>851.09207800000001</c:v>
                </c:pt>
                <c:pt idx="8">
                  <c:v>932.91753500000004</c:v>
                </c:pt>
                <c:pt idx="9">
                  <c:v>967.96879799999999</c:v>
                </c:pt>
                <c:pt idx="10">
                  <c:v>1099.615634</c:v>
                </c:pt>
                <c:pt idx="11">
                  <c:v>876.25226599999996</c:v>
                </c:pt>
                <c:pt idx="12">
                  <c:v>1106.624343</c:v>
                </c:pt>
                <c:pt idx="13">
                  <c:v>1061.3301300000001</c:v>
                </c:pt>
                <c:pt idx="14">
                  <c:v>1148.0748160000001</c:v>
                </c:pt>
                <c:pt idx="15">
                  <c:v>1255.3778569999999</c:v>
                </c:pt>
                <c:pt idx="16">
                  <c:v>1613.9132790000001</c:v>
                </c:pt>
                <c:pt idx="17">
                  <c:v>2015.659774</c:v>
                </c:pt>
                <c:pt idx="18">
                  <c:v>2749.5652960000002</c:v>
                </c:pt>
                <c:pt idx="19">
                  <c:v>3180.018172</c:v>
                </c:pt>
                <c:pt idx="20">
                  <c:v>4027.0211129999998</c:v>
                </c:pt>
                <c:pt idx="21">
                  <c:v>2158.2228599999999</c:v>
                </c:pt>
                <c:pt idx="22">
                  <c:v>4099.6938689999997</c:v>
                </c:pt>
                <c:pt idx="23">
                  <c:v>5411.9866019999999</c:v>
                </c:pt>
                <c:pt idx="24">
                  <c:v>4185.4070709999996</c:v>
                </c:pt>
                <c:pt idx="25">
                  <c:v>4718.5213279999998</c:v>
                </c:pt>
                <c:pt idx="26">
                  <c:v>4087.6305160000002</c:v>
                </c:pt>
                <c:pt idx="27">
                  <c:v>3380.1488119999999</c:v>
                </c:pt>
                <c:pt idx="28">
                  <c:v>3173.6182600000002</c:v>
                </c:pt>
                <c:pt idx="29">
                  <c:v>3934.6424470000002</c:v>
                </c:pt>
                <c:pt idx="30">
                  <c:v>3661.8851100000002</c:v>
                </c:pt>
                <c:pt idx="31">
                  <c:v>3789.441859</c:v>
                </c:pt>
                <c:pt idx="32">
                  <c:v>3821.9482480000001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AE-478A-A882-4CD07A5FA51B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all_data_base!$V$6:$V$38</c:f>
              <c:numCache>
                <c:formatCode>#,##0</c:formatCode>
                <c:ptCount val="33"/>
                <c:pt idx="1">
                  <c:v>1406.4128390000001</c:v>
                </c:pt>
                <c:pt idx="2">
                  <c:v>1548.0346569999999</c:v>
                </c:pt>
                <c:pt idx="3">
                  <c:v>1574.858076</c:v>
                </c:pt>
                <c:pt idx="4">
                  <c:v>1645.753158</c:v>
                </c:pt>
                <c:pt idx="5">
                  <c:v>1781.0489050000001</c:v>
                </c:pt>
                <c:pt idx="6">
                  <c:v>1820.771266</c:v>
                </c:pt>
                <c:pt idx="7">
                  <c:v>2181.436565</c:v>
                </c:pt>
                <c:pt idx="8">
                  <c:v>2117.1784309999998</c:v>
                </c:pt>
                <c:pt idx="9">
                  <c:v>2439.752</c:v>
                </c:pt>
                <c:pt idx="10">
                  <c:v>2287.1658219999999</c:v>
                </c:pt>
                <c:pt idx="11">
                  <c:v>2266.0968429999998</c:v>
                </c:pt>
                <c:pt idx="12">
                  <c:v>2675.2634010000002</c:v>
                </c:pt>
                <c:pt idx="13">
                  <c:v>3800.0469800000001</c:v>
                </c:pt>
                <c:pt idx="14">
                  <c:v>4756.2577510000001</c:v>
                </c:pt>
                <c:pt idx="15">
                  <c:v>6705.8001270000004</c:v>
                </c:pt>
                <c:pt idx="16">
                  <c:v>7906.7525900000001</c:v>
                </c:pt>
                <c:pt idx="17">
                  <c:v>10669.909479</c:v>
                </c:pt>
                <c:pt idx="18">
                  <c:v>8344.1513180000002</c:v>
                </c:pt>
                <c:pt idx="19">
                  <c:v>12833.142946</c:v>
                </c:pt>
                <c:pt idx="20">
                  <c:v>18335.356131</c:v>
                </c:pt>
                <c:pt idx="21">
                  <c:v>14775.566142</c:v>
                </c:pt>
                <c:pt idx="22">
                  <c:v>15851.484259000001</c:v>
                </c:pt>
                <c:pt idx="23">
                  <c:v>14256.009692</c:v>
                </c:pt>
                <c:pt idx="24">
                  <c:v>10271.128579</c:v>
                </c:pt>
                <c:pt idx="25">
                  <c:v>10511.067616</c:v>
                </c:pt>
                <c:pt idx="26">
                  <c:v>14484.259391</c:v>
                </c:pt>
                <c:pt idx="27">
                  <c:v>15568.661845000001</c:v>
                </c:pt>
                <c:pt idx="28">
                  <c:v>17841.240551999999</c:v>
                </c:pt>
                <c:pt idx="29">
                  <c:v>20611.770876999999</c:v>
                </c:pt>
                <c:pt idx="30">
                  <c:v>8654.5187719999994</c:v>
                </c:pt>
                <c:pt idx="31">
                  <c:v>17841.240551999999</c:v>
                </c:pt>
                <c:pt idx="32">
                  <c:v>20611.770876999999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AE-478A-A882-4CD07A5FA51B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all_data_base!$Z$6:$Z$38</c:f>
              <c:numCache>
                <c:formatCode>#,##0</c:formatCode>
                <c:ptCount val="33"/>
                <c:pt idx="1">
                  <c:v>185.74211199999999</c:v>
                </c:pt>
                <c:pt idx="2">
                  <c:v>198.82139699999999</c:v>
                </c:pt>
                <c:pt idx="3">
                  <c:v>166.113731</c:v>
                </c:pt>
                <c:pt idx="4">
                  <c:v>164.83238</c:v>
                </c:pt>
                <c:pt idx="5">
                  <c:v>191.26845599999999</c:v>
                </c:pt>
                <c:pt idx="6">
                  <c:v>245.24497199999999</c:v>
                </c:pt>
                <c:pt idx="7">
                  <c:v>307.55988200000002</c:v>
                </c:pt>
                <c:pt idx="8">
                  <c:v>208.29401899999999</c:v>
                </c:pt>
                <c:pt idx="9">
                  <c:v>191.89860200000001</c:v>
                </c:pt>
                <c:pt idx="10">
                  <c:v>189.93826899999999</c:v>
                </c:pt>
                <c:pt idx="11">
                  <c:v>191.10729799999999</c:v>
                </c:pt>
                <c:pt idx="12">
                  <c:v>245.65314599999999</c:v>
                </c:pt>
                <c:pt idx="13">
                  <c:v>214.035697</c:v>
                </c:pt>
                <c:pt idx="14">
                  <c:v>203.26481799999999</c:v>
                </c:pt>
                <c:pt idx="15">
                  <c:v>250.70244400000001</c:v>
                </c:pt>
                <c:pt idx="16">
                  <c:v>345.94890800000002</c:v>
                </c:pt>
                <c:pt idx="17">
                  <c:v>425.06996099999998</c:v>
                </c:pt>
                <c:pt idx="18">
                  <c:v>480.59467799999999</c:v>
                </c:pt>
                <c:pt idx="19">
                  <c:v>626.70578</c:v>
                </c:pt>
                <c:pt idx="20">
                  <c:v>608.23859700000003</c:v>
                </c:pt>
                <c:pt idx="21">
                  <c:v>353.973522</c:v>
                </c:pt>
                <c:pt idx="22">
                  <c:v>511.13848100000001</c:v>
                </c:pt>
                <c:pt idx="23">
                  <c:v>602.72600899999998</c:v>
                </c:pt>
                <c:pt idx="24">
                  <c:v>534.35070299999995</c:v>
                </c:pt>
                <c:pt idx="25">
                  <c:v>375.67253899999997</c:v>
                </c:pt>
                <c:pt idx="26">
                  <c:v>463.68965800000001</c:v>
                </c:pt>
                <c:pt idx="27">
                  <c:v>403.457674</c:v>
                </c:pt>
                <c:pt idx="28">
                  <c:v>386.30655100000001</c:v>
                </c:pt>
                <c:pt idx="29">
                  <c:v>395.59259400000002</c:v>
                </c:pt>
                <c:pt idx="30">
                  <c:v>433.63288699999998</c:v>
                </c:pt>
                <c:pt idx="31">
                  <c:v>330.92289299999999</c:v>
                </c:pt>
                <c:pt idx="32">
                  <c:v>481.80622099999999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AE-478A-A882-4CD07A5FA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  <c:max val="2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  <c:majorUnit val="2500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aseline="0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  <a:endParaRPr lang="pt-BR">
                  <a:solidFill>
                    <a:schemeClr val="bg2">
                      <a:lumMod val="50000"/>
                    </a:schemeClr>
                  </a:solidFill>
                </a:endParaRP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Mato Grosso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all_data_base!$T$39:$T$71</c:f>
              <c:numCache>
                <c:formatCode>#,##0.00</c:formatCode>
                <c:ptCount val="33"/>
                <c:pt idx="0">
                  <c:v>5140</c:v>
                </c:pt>
                <c:pt idx="1">
                  <c:v>5960</c:v>
                </c:pt>
                <c:pt idx="2">
                  <c:v>4020</c:v>
                </c:pt>
                <c:pt idx="3">
                  <c:v>2840</c:v>
                </c:pt>
                <c:pt idx="4">
                  <c:v>4674</c:v>
                </c:pt>
                <c:pt idx="5">
                  <c:v>6220</c:v>
                </c:pt>
                <c:pt idx="6">
                  <c:v>6220</c:v>
                </c:pt>
                <c:pt idx="7">
                  <c:v>10391</c:v>
                </c:pt>
                <c:pt idx="8">
                  <c:v>6543</c:v>
                </c:pt>
                <c:pt idx="9">
                  <c:v>5271</c:v>
                </c:pt>
                <c:pt idx="10">
                  <c:v>6466</c:v>
                </c:pt>
                <c:pt idx="11">
                  <c:v>6963</c:v>
                </c:pt>
                <c:pt idx="12">
                  <c:v>6369</c:v>
                </c:pt>
                <c:pt idx="13">
                  <c:v>7703</c:v>
                </c:pt>
                <c:pt idx="14">
                  <c:v>7892</c:v>
                </c:pt>
                <c:pt idx="15">
                  <c:v>10405</c:v>
                </c:pt>
                <c:pt idx="16">
                  <c:v>11814</c:v>
                </c:pt>
                <c:pt idx="17">
                  <c:v>7145</c:v>
                </c:pt>
                <c:pt idx="18">
                  <c:v>4333</c:v>
                </c:pt>
                <c:pt idx="19">
                  <c:v>2678</c:v>
                </c:pt>
                <c:pt idx="20">
                  <c:v>3258</c:v>
                </c:pt>
                <c:pt idx="21">
                  <c:v>1049</c:v>
                </c:pt>
                <c:pt idx="22">
                  <c:v>871</c:v>
                </c:pt>
                <c:pt idx="23">
                  <c:v>1120</c:v>
                </c:pt>
                <c:pt idx="24">
                  <c:v>757</c:v>
                </c:pt>
                <c:pt idx="25">
                  <c:v>1139</c:v>
                </c:pt>
                <c:pt idx="26">
                  <c:v>1075</c:v>
                </c:pt>
                <c:pt idx="27">
                  <c:v>1601</c:v>
                </c:pt>
                <c:pt idx="28">
                  <c:v>1489</c:v>
                </c:pt>
                <c:pt idx="29">
                  <c:v>1561</c:v>
                </c:pt>
                <c:pt idx="30">
                  <c:v>1490</c:v>
                </c:pt>
                <c:pt idx="31">
                  <c:v>1702</c:v>
                </c:pt>
                <c:pt idx="32">
                  <c:v>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2-40C6-8359-57CCA2EB6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all_data_base!$Y$39:$Y$71</c:f>
              <c:numCache>
                <c:formatCode>#,##0</c:formatCode>
                <c:ptCount val="33"/>
                <c:pt idx="1">
                  <c:v>145.95385400000001</c:v>
                </c:pt>
                <c:pt idx="2">
                  <c:v>181.03046900000001</c:v>
                </c:pt>
                <c:pt idx="3">
                  <c:v>183.413791</c:v>
                </c:pt>
                <c:pt idx="4">
                  <c:v>256.38031100000001</c:v>
                </c:pt>
                <c:pt idx="5">
                  <c:v>260.61647499999998</c:v>
                </c:pt>
                <c:pt idx="6">
                  <c:v>356.40283299999999</c:v>
                </c:pt>
                <c:pt idx="7">
                  <c:v>298.68016799999998</c:v>
                </c:pt>
                <c:pt idx="8">
                  <c:v>548.63647300000002</c:v>
                </c:pt>
                <c:pt idx="9">
                  <c:v>736.25040000000001</c:v>
                </c:pt>
                <c:pt idx="10">
                  <c:v>490.57637299999999</c:v>
                </c:pt>
                <c:pt idx="11">
                  <c:v>545.29128800000001</c:v>
                </c:pt>
                <c:pt idx="12">
                  <c:v>746.72156199999995</c:v>
                </c:pt>
                <c:pt idx="13">
                  <c:v>1028.304531</c:v>
                </c:pt>
                <c:pt idx="14">
                  <c:v>1173.4418659999999</c:v>
                </c:pt>
                <c:pt idx="15">
                  <c:v>1374.5029709999999</c:v>
                </c:pt>
                <c:pt idx="16">
                  <c:v>1717.8509899999999</c:v>
                </c:pt>
                <c:pt idx="17">
                  <c:v>1886.608469</c:v>
                </c:pt>
                <c:pt idx="18">
                  <c:v>2184.5951409999998</c:v>
                </c:pt>
                <c:pt idx="19">
                  <c:v>2925.414612</c:v>
                </c:pt>
                <c:pt idx="20">
                  <c:v>3802.6508690000001</c:v>
                </c:pt>
                <c:pt idx="21">
                  <c:v>3207.9468910000001</c:v>
                </c:pt>
                <c:pt idx="22">
                  <c:v>2778.3810669999998</c:v>
                </c:pt>
                <c:pt idx="23">
                  <c:v>2987.2897330000001</c:v>
                </c:pt>
                <c:pt idx="24">
                  <c:v>3457.3066739999999</c:v>
                </c:pt>
                <c:pt idx="25">
                  <c:v>3553.0782429999999</c:v>
                </c:pt>
                <c:pt idx="26">
                  <c:v>3776.061248</c:v>
                </c:pt>
                <c:pt idx="27">
                  <c:v>2774.9860250000002</c:v>
                </c:pt>
                <c:pt idx="28">
                  <c:v>2908.947263</c:v>
                </c:pt>
                <c:pt idx="29">
                  <c:v>3271.7052090000002</c:v>
                </c:pt>
                <c:pt idx="30">
                  <c:v>3707.6895209999998</c:v>
                </c:pt>
                <c:pt idx="31">
                  <c:v>3613.555832</c:v>
                </c:pt>
                <c:pt idx="32">
                  <c:v>4310.4629789999999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2-40C6-8359-57CCA2EB64BC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all_data_base!$V$39:$V$71</c:f>
              <c:numCache>
                <c:formatCode>#,##0</c:formatCode>
                <c:ptCount val="33"/>
                <c:pt idx="1">
                  <c:v>185.423125</c:v>
                </c:pt>
                <c:pt idx="2">
                  <c:v>253.995508</c:v>
                </c:pt>
                <c:pt idx="3">
                  <c:v>223.60079400000001</c:v>
                </c:pt>
                <c:pt idx="4">
                  <c:v>310.90668099999999</c:v>
                </c:pt>
                <c:pt idx="5">
                  <c:v>329.54575599999998</c:v>
                </c:pt>
                <c:pt idx="6">
                  <c:v>466.03335499999997</c:v>
                </c:pt>
                <c:pt idx="7">
                  <c:v>426.25185800000003</c:v>
                </c:pt>
                <c:pt idx="8">
                  <c:v>659.30797600000005</c:v>
                </c:pt>
                <c:pt idx="9">
                  <c:v>926.91654700000004</c:v>
                </c:pt>
                <c:pt idx="10">
                  <c:v>652.20745199999999</c:v>
                </c:pt>
                <c:pt idx="11">
                  <c:v>739.59854600000006</c:v>
                </c:pt>
                <c:pt idx="12">
                  <c:v>1032.963884</c:v>
                </c:pt>
                <c:pt idx="13">
                  <c:v>1395.403094</c:v>
                </c:pt>
                <c:pt idx="14">
                  <c:v>1794.9716860000001</c:v>
                </c:pt>
                <c:pt idx="15">
                  <c:v>2185.5768600000001</c:v>
                </c:pt>
                <c:pt idx="16">
                  <c:v>3096.163313</c:v>
                </c:pt>
                <c:pt idx="17">
                  <c:v>4137.2463319999997</c:v>
                </c:pt>
                <c:pt idx="18">
                  <c:v>4329.4504559999996</c:v>
                </c:pt>
                <c:pt idx="19">
                  <c:v>5142.0432929999997</c:v>
                </c:pt>
                <c:pt idx="20">
                  <c:v>7807.694829</c:v>
                </c:pt>
                <c:pt idx="21">
                  <c:v>8419.3574499999995</c:v>
                </c:pt>
                <c:pt idx="22">
                  <c:v>8458.9371950000004</c:v>
                </c:pt>
                <c:pt idx="23">
                  <c:v>11091.096368</c:v>
                </c:pt>
                <c:pt idx="24">
                  <c:v>13849.900455999999</c:v>
                </c:pt>
                <c:pt idx="25">
                  <c:v>15811.710392000001</c:v>
                </c:pt>
                <c:pt idx="26">
                  <c:v>14768.342928</c:v>
                </c:pt>
                <c:pt idx="27">
                  <c:v>13052.546415000001</c:v>
                </c:pt>
                <c:pt idx="28">
                  <c:v>12588.232292000001</c:v>
                </c:pt>
                <c:pt idx="29">
                  <c:v>14727.051278000001</c:v>
                </c:pt>
                <c:pt idx="30">
                  <c:v>16433.453497999999</c:v>
                </c:pt>
                <c:pt idx="31">
                  <c:v>17206.104736000001</c:v>
                </c:pt>
                <c:pt idx="32">
                  <c:v>18231.913879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92-40C6-8359-57CCA2EB64BC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all_data_base!$Z$39:$Z$71</c:f>
              <c:numCache>
                <c:formatCode>#,##0</c:formatCode>
                <c:ptCount val="33"/>
                <c:pt idx="1">
                  <c:v>145.260042</c:v>
                </c:pt>
                <c:pt idx="2">
                  <c:v>156.908231</c:v>
                </c:pt>
                <c:pt idx="3">
                  <c:v>155.30495099999999</c:v>
                </c:pt>
                <c:pt idx="4">
                  <c:v>241.010096</c:v>
                </c:pt>
                <c:pt idx="5">
                  <c:v>231.62012899999999</c:v>
                </c:pt>
                <c:pt idx="6">
                  <c:v>338.56112000000002</c:v>
                </c:pt>
                <c:pt idx="7">
                  <c:v>266.87037600000002</c:v>
                </c:pt>
                <c:pt idx="8">
                  <c:v>466.36897800000003</c:v>
                </c:pt>
                <c:pt idx="9">
                  <c:v>691.19186999999999</c:v>
                </c:pt>
                <c:pt idx="10">
                  <c:v>482.937523</c:v>
                </c:pt>
                <c:pt idx="11">
                  <c:v>537.99416199999996</c:v>
                </c:pt>
                <c:pt idx="12">
                  <c:v>728.40683999999999</c:v>
                </c:pt>
                <c:pt idx="13">
                  <c:v>999.198036</c:v>
                </c:pt>
                <c:pt idx="14">
                  <c:v>1136.1487830000001</c:v>
                </c:pt>
                <c:pt idx="15">
                  <c:v>1299.906849</c:v>
                </c:pt>
                <c:pt idx="16">
                  <c:v>1607.804122</c:v>
                </c:pt>
                <c:pt idx="17">
                  <c:v>1801.2793019999999</c:v>
                </c:pt>
                <c:pt idx="18">
                  <c:v>2116.386841</c:v>
                </c:pt>
                <c:pt idx="19">
                  <c:v>2256.6624700000002</c:v>
                </c:pt>
                <c:pt idx="20">
                  <c:v>3389.3675659999999</c:v>
                </c:pt>
                <c:pt idx="21">
                  <c:v>2963.2643939999998</c:v>
                </c:pt>
                <c:pt idx="22">
                  <c:v>2378.5879620000001</c:v>
                </c:pt>
                <c:pt idx="23">
                  <c:v>2520.5068120000001</c:v>
                </c:pt>
                <c:pt idx="24">
                  <c:v>3056.725183</c:v>
                </c:pt>
                <c:pt idx="25">
                  <c:v>2933.4937089999999</c:v>
                </c:pt>
                <c:pt idx="26">
                  <c:v>3485.942442</c:v>
                </c:pt>
                <c:pt idx="27">
                  <c:v>2411.2992519999998</c:v>
                </c:pt>
                <c:pt idx="28">
                  <c:v>2543.9872380000002</c:v>
                </c:pt>
                <c:pt idx="29">
                  <c:v>2427.640155</c:v>
                </c:pt>
                <c:pt idx="30">
                  <c:v>2934.86517</c:v>
                </c:pt>
                <c:pt idx="31">
                  <c:v>2677.6345160000001</c:v>
                </c:pt>
                <c:pt idx="32">
                  <c:v>3201.1428139999998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92-40C6-8359-57CCA2EB6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  <c:max val="21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  <c:majorUnit val="2500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aseline="0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  <a:endParaRPr lang="pt-BR">
                  <a:solidFill>
                    <a:schemeClr val="bg2">
                      <a:lumMod val="50000"/>
                    </a:schemeClr>
                  </a:solidFill>
                </a:endParaRP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Maranhão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all_data_base!$T$138:$T$170</c:f>
              <c:numCache>
                <c:formatCode>#,##0.00</c:formatCode>
                <c:ptCount val="33"/>
                <c:pt idx="0">
                  <c:v>2450</c:v>
                </c:pt>
                <c:pt idx="1">
                  <c:v>1420</c:v>
                </c:pt>
                <c:pt idx="2">
                  <c:v>1100</c:v>
                </c:pt>
                <c:pt idx="3">
                  <c:v>670</c:v>
                </c:pt>
                <c:pt idx="4">
                  <c:v>1135</c:v>
                </c:pt>
                <c:pt idx="5">
                  <c:v>372</c:v>
                </c:pt>
                <c:pt idx="6">
                  <c:v>372</c:v>
                </c:pt>
                <c:pt idx="7">
                  <c:v>1745</c:v>
                </c:pt>
                <c:pt idx="8">
                  <c:v>1061</c:v>
                </c:pt>
                <c:pt idx="9">
                  <c:v>409</c:v>
                </c:pt>
                <c:pt idx="10">
                  <c:v>1012</c:v>
                </c:pt>
                <c:pt idx="11">
                  <c:v>1230</c:v>
                </c:pt>
                <c:pt idx="12">
                  <c:v>1065</c:v>
                </c:pt>
                <c:pt idx="13">
                  <c:v>958</c:v>
                </c:pt>
                <c:pt idx="14">
                  <c:v>1085</c:v>
                </c:pt>
                <c:pt idx="15">
                  <c:v>993</c:v>
                </c:pt>
                <c:pt idx="16">
                  <c:v>755</c:v>
                </c:pt>
                <c:pt idx="17">
                  <c:v>922</c:v>
                </c:pt>
                <c:pt idx="18">
                  <c:v>674</c:v>
                </c:pt>
                <c:pt idx="19">
                  <c:v>631</c:v>
                </c:pt>
                <c:pt idx="20">
                  <c:v>1271</c:v>
                </c:pt>
                <c:pt idx="21">
                  <c:v>828</c:v>
                </c:pt>
                <c:pt idx="22">
                  <c:v>712</c:v>
                </c:pt>
                <c:pt idx="23">
                  <c:v>396</c:v>
                </c:pt>
                <c:pt idx="24">
                  <c:v>269</c:v>
                </c:pt>
                <c:pt idx="25">
                  <c:v>403</c:v>
                </c:pt>
                <c:pt idx="26">
                  <c:v>257</c:v>
                </c:pt>
                <c:pt idx="27">
                  <c:v>209</c:v>
                </c:pt>
                <c:pt idx="28">
                  <c:v>258</c:v>
                </c:pt>
                <c:pt idx="29">
                  <c:v>265</c:v>
                </c:pt>
                <c:pt idx="30">
                  <c:v>253</c:v>
                </c:pt>
                <c:pt idx="31">
                  <c:v>237</c:v>
                </c:pt>
                <c:pt idx="32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9E-4C87-810C-88CA5DBFF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all_data_base!$Y$138:$Y$170</c:f>
              <c:numCache>
                <c:formatCode>#,##0</c:formatCode>
                <c:ptCount val="33"/>
                <c:pt idx="1">
                  <c:v>238.252047</c:v>
                </c:pt>
                <c:pt idx="2">
                  <c:v>153.35395700000001</c:v>
                </c:pt>
                <c:pt idx="3">
                  <c:v>212.00913800000001</c:v>
                </c:pt>
                <c:pt idx="4">
                  <c:v>126.044892</c:v>
                </c:pt>
                <c:pt idx="5">
                  <c:v>114.97358800000001</c:v>
                </c:pt>
                <c:pt idx="6">
                  <c:v>156.82609600000001</c:v>
                </c:pt>
                <c:pt idx="7">
                  <c:v>132.347938</c:v>
                </c:pt>
                <c:pt idx="8">
                  <c:v>223.582731</c:v>
                </c:pt>
                <c:pt idx="9">
                  <c:v>224.826875</c:v>
                </c:pt>
                <c:pt idx="10">
                  <c:v>380.17516699999999</c:v>
                </c:pt>
                <c:pt idx="11">
                  <c:v>331.120294</c:v>
                </c:pt>
                <c:pt idx="12">
                  <c:v>411.83822600000002</c:v>
                </c:pt>
                <c:pt idx="13">
                  <c:v>295.30513000000002</c:v>
                </c:pt>
                <c:pt idx="14">
                  <c:v>386.18949500000002</c:v>
                </c:pt>
                <c:pt idx="15">
                  <c:v>381.25795099999999</c:v>
                </c:pt>
                <c:pt idx="16">
                  <c:v>429.28667999999999</c:v>
                </c:pt>
                <c:pt idx="17">
                  <c:v>540.89392699999996</c:v>
                </c:pt>
                <c:pt idx="18">
                  <c:v>694.46415000000002</c:v>
                </c:pt>
                <c:pt idx="19">
                  <c:v>919.62567200000001</c:v>
                </c:pt>
                <c:pt idx="20">
                  <c:v>983.912915</c:v>
                </c:pt>
                <c:pt idx="21">
                  <c:v>505.77144500000003</c:v>
                </c:pt>
                <c:pt idx="22">
                  <c:v>1117.457265</c:v>
                </c:pt>
                <c:pt idx="23">
                  <c:v>1149.230687</c:v>
                </c:pt>
                <c:pt idx="24">
                  <c:v>1280.267779</c:v>
                </c:pt>
                <c:pt idx="25">
                  <c:v>715.31826899999999</c:v>
                </c:pt>
                <c:pt idx="26">
                  <c:v>786.753107</c:v>
                </c:pt>
                <c:pt idx="27">
                  <c:v>993.22853499999997</c:v>
                </c:pt>
                <c:pt idx="28">
                  <c:v>722.34349399999996</c:v>
                </c:pt>
                <c:pt idx="29">
                  <c:v>628.583304</c:v>
                </c:pt>
                <c:pt idx="30">
                  <c:v>866.21211000000005</c:v>
                </c:pt>
                <c:pt idx="31">
                  <c:v>847.14146300000004</c:v>
                </c:pt>
                <c:pt idx="32">
                  <c:v>688.26665100000002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9E-4C87-810C-88CA5DBFF1B8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all_data_base!$V$138:$V$170</c:f>
              <c:numCache>
                <c:formatCode>#,##0</c:formatCode>
                <c:ptCount val="33"/>
                <c:pt idx="1">
                  <c:v>459.59101099999998</c:v>
                </c:pt>
                <c:pt idx="2">
                  <c:v>442.62041699999997</c:v>
                </c:pt>
                <c:pt idx="3">
                  <c:v>476.705759</c:v>
                </c:pt>
                <c:pt idx="4">
                  <c:v>427.45811600000002</c:v>
                </c:pt>
                <c:pt idx="5">
                  <c:v>462.627003</c:v>
                </c:pt>
                <c:pt idx="6">
                  <c:v>575.71894299999997</c:v>
                </c:pt>
                <c:pt idx="7">
                  <c:v>671.36139200000002</c:v>
                </c:pt>
                <c:pt idx="8">
                  <c:v>681.46009800000002</c:v>
                </c:pt>
                <c:pt idx="9">
                  <c:v>744.45682499999998</c:v>
                </c:pt>
                <c:pt idx="10">
                  <c:v>635.91786100000002</c:v>
                </c:pt>
                <c:pt idx="11">
                  <c:v>662.936463</c:v>
                </c:pt>
                <c:pt idx="12">
                  <c:v>752.39764600000001</c:v>
                </c:pt>
                <c:pt idx="13">
                  <c:v>544.29278799999997</c:v>
                </c:pt>
                <c:pt idx="14">
                  <c:v>652.36748399999999</c:v>
                </c:pt>
                <c:pt idx="15">
                  <c:v>739.538049</c:v>
                </c:pt>
                <c:pt idx="16">
                  <c:v>1208.8804090000001</c:v>
                </c:pt>
                <c:pt idx="17">
                  <c:v>1494.022919</c:v>
                </c:pt>
                <c:pt idx="18">
                  <c:v>1709.054854</c:v>
                </c:pt>
                <c:pt idx="19">
                  <c:v>2154.3997300000001</c:v>
                </c:pt>
                <c:pt idx="20">
                  <c:v>2835.9757719999998</c:v>
                </c:pt>
                <c:pt idx="21">
                  <c:v>1231.915252</c:v>
                </c:pt>
                <c:pt idx="22">
                  <c:v>2919.495277</c:v>
                </c:pt>
                <c:pt idx="23">
                  <c:v>3046.53838</c:v>
                </c:pt>
                <c:pt idx="24">
                  <c:v>3023.8730799999998</c:v>
                </c:pt>
                <c:pt idx="25">
                  <c:v>2341.9069450000002</c:v>
                </c:pt>
                <c:pt idx="26">
                  <c:v>2795.4886379999998</c:v>
                </c:pt>
                <c:pt idx="27">
                  <c:v>3050.086988</c:v>
                </c:pt>
                <c:pt idx="28">
                  <c:v>2209.8298129999998</c:v>
                </c:pt>
                <c:pt idx="29">
                  <c:v>3032.1098590000001</c:v>
                </c:pt>
                <c:pt idx="30">
                  <c:v>3828.1179430000002</c:v>
                </c:pt>
                <c:pt idx="31">
                  <c:v>3543.6228769999998</c:v>
                </c:pt>
                <c:pt idx="32">
                  <c:v>3371.1753199999998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9E-4C87-810C-88CA5DBFF1B8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all_data_base!$Z$138:$Z$170</c:f>
              <c:numCache>
                <c:formatCode>#,##0</c:formatCode>
                <c:ptCount val="33"/>
                <c:pt idx="1">
                  <c:v>0.31263000000000002</c:v>
                </c:pt>
                <c:pt idx="2">
                  <c:v>0.56221900000000002</c:v>
                </c:pt>
                <c:pt idx="3">
                  <c:v>1.0937399999999999</c:v>
                </c:pt>
                <c:pt idx="4">
                  <c:v>3.8447140000000002</c:v>
                </c:pt>
                <c:pt idx="5">
                  <c:v>7.0203249999999997</c:v>
                </c:pt>
                <c:pt idx="6">
                  <c:v>32.365107000000002</c:v>
                </c:pt>
                <c:pt idx="7">
                  <c:v>34.264966000000001</c:v>
                </c:pt>
                <c:pt idx="8">
                  <c:v>66.202679000000003</c:v>
                </c:pt>
                <c:pt idx="9">
                  <c:v>71.500574999999998</c:v>
                </c:pt>
                <c:pt idx="10">
                  <c:v>57.874521999999999</c:v>
                </c:pt>
                <c:pt idx="11">
                  <c:v>24.545603</c:v>
                </c:pt>
                <c:pt idx="12">
                  <c:v>35.727364000000001</c:v>
                </c:pt>
                <c:pt idx="13">
                  <c:v>35.122486000000002</c:v>
                </c:pt>
                <c:pt idx="14">
                  <c:v>58.354191</c:v>
                </c:pt>
                <c:pt idx="15">
                  <c:v>98.479026000000005</c:v>
                </c:pt>
                <c:pt idx="16">
                  <c:v>71.545176999999995</c:v>
                </c:pt>
                <c:pt idx="17">
                  <c:v>85.061453999999998</c:v>
                </c:pt>
                <c:pt idx="18">
                  <c:v>111.0121</c:v>
                </c:pt>
                <c:pt idx="19">
                  <c:v>124.036869</c:v>
                </c:pt>
                <c:pt idx="20">
                  <c:v>235.85649799999999</c:v>
                </c:pt>
                <c:pt idx="21">
                  <c:v>238.674995</c:v>
                </c:pt>
                <c:pt idx="22">
                  <c:v>275.50655499999999</c:v>
                </c:pt>
                <c:pt idx="23">
                  <c:v>313.94025900000003</c:v>
                </c:pt>
                <c:pt idx="24">
                  <c:v>413.62725999999998</c:v>
                </c:pt>
                <c:pt idx="25">
                  <c:v>294.86576500000001</c:v>
                </c:pt>
                <c:pt idx="26">
                  <c:v>514.07980099999997</c:v>
                </c:pt>
                <c:pt idx="27">
                  <c:v>607.13950999999997</c:v>
                </c:pt>
                <c:pt idx="28">
                  <c:v>491.40078799999998</c:v>
                </c:pt>
                <c:pt idx="29">
                  <c:v>490.44426299999998</c:v>
                </c:pt>
                <c:pt idx="30">
                  <c:v>590.60571200000004</c:v>
                </c:pt>
                <c:pt idx="31">
                  <c:v>457.76575400000002</c:v>
                </c:pt>
                <c:pt idx="32">
                  <c:v>429.84409900000003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9E-4C87-810C-88CA5DBFF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Acre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all_data_base!$T$171:$T$203</c:f>
              <c:numCache>
                <c:formatCode>#,##0.00</c:formatCode>
                <c:ptCount val="33"/>
                <c:pt idx="0">
                  <c:v>620</c:v>
                </c:pt>
                <c:pt idx="1">
                  <c:v>540</c:v>
                </c:pt>
                <c:pt idx="2">
                  <c:v>550</c:v>
                </c:pt>
                <c:pt idx="3">
                  <c:v>380</c:v>
                </c:pt>
                <c:pt idx="4">
                  <c:v>400</c:v>
                </c:pt>
                <c:pt idx="5">
                  <c:v>482</c:v>
                </c:pt>
                <c:pt idx="6">
                  <c:v>482</c:v>
                </c:pt>
                <c:pt idx="7">
                  <c:v>1208</c:v>
                </c:pt>
                <c:pt idx="8">
                  <c:v>433</c:v>
                </c:pt>
                <c:pt idx="9">
                  <c:v>358</c:v>
                </c:pt>
                <c:pt idx="10">
                  <c:v>536</c:v>
                </c:pt>
                <c:pt idx="11">
                  <c:v>441</c:v>
                </c:pt>
                <c:pt idx="12">
                  <c:v>547</c:v>
                </c:pt>
                <c:pt idx="13">
                  <c:v>419</c:v>
                </c:pt>
                <c:pt idx="14">
                  <c:v>883</c:v>
                </c:pt>
                <c:pt idx="15">
                  <c:v>1078</c:v>
                </c:pt>
                <c:pt idx="16">
                  <c:v>728</c:v>
                </c:pt>
                <c:pt idx="17">
                  <c:v>592</c:v>
                </c:pt>
                <c:pt idx="18">
                  <c:v>398</c:v>
                </c:pt>
                <c:pt idx="19">
                  <c:v>184</c:v>
                </c:pt>
                <c:pt idx="20">
                  <c:v>254</c:v>
                </c:pt>
                <c:pt idx="21">
                  <c:v>167</c:v>
                </c:pt>
                <c:pt idx="22">
                  <c:v>259</c:v>
                </c:pt>
                <c:pt idx="23">
                  <c:v>280</c:v>
                </c:pt>
                <c:pt idx="24">
                  <c:v>305</c:v>
                </c:pt>
                <c:pt idx="25">
                  <c:v>221</c:v>
                </c:pt>
                <c:pt idx="26">
                  <c:v>309</c:v>
                </c:pt>
                <c:pt idx="27">
                  <c:v>264</c:v>
                </c:pt>
                <c:pt idx="28">
                  <c:v>372</c:v>
                </c:pt>
                <c:pt idx="29">
                  <c:v>257</c:v>
                </c:pt>
                <c:pt idx="30">
                  <c:v>444</c:v>
                </c:pt>
                <c:pt idx="31">
                  <c:v>682</c:v>
                </c:pt>
                <c:pt idx="32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7-42F5-8E3C-74A8D6A2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all_data_base!$Y$171:$Y$203</c:f>
              <c:numCache>
                <c:formatCode>#,##0</c:formatCode>
                <c:ptCount val="33"/>
                <c:pt idx="1">
                  <c:v>0.72724800000000001</c:v>
                </c:pt>
                <c:pt idx="2">
                  <c:v>0.75326700000000002</c:v>
                </c:pt>
                <c:pt idx="3">
                  <c:v>0.96594000000000002</c:v>
                </c:pt>
                <c:pt idx="4">
                  <c:v>0.57452700000000001</c:v>
                </c:pt>
                <c:pt idx="5">
                  <c:v>0.49556899999999998</c:v>
                </c:pt>
                <c:pt idx="6">
                  <c:v>0.63468599999999997</c:v>
                </c:pt>
                <c:pt idx="7">
                  <c:v>7.2434999999999999E-2</c:v>
                </c:pt>
                <c:pt idx="8">
                  <c:v>0.34789500000000001</c:v>
                </c:pt>
                <c:pt idx="11">
                  <c:v>0.30016900000000002</c:v>
                </c:pt>
                <c:pt idx="12">
                  <c:v>0.117715</c:v>
                </c:pt>
                <c:pt idx="13">
                  <c:v>4.4113379999999998</c:v>
                </c:pt>
                <c:pt idx="14">
                  <c:v>0.37473299999999998</c:v>
                </c:pt>
                <c:pt idx="15">
                  <c:v>0.68112499999999998</c:v>
                </c:pt>
                <c:pt idx="16">
                  <c:v>0.44302900000000001</c:v>
                </c:pt>
                <c:pt idx="17">
                  <c:v>2.4957910000000001</c:v>
                </c:pt>
                <c:pt idx="18">
                  <c:v>4.2988229999999996</c:v>
                </c:pt>
                <c:pt idx="19">
                  <c:v>10.324132000000001</c:v>
                </c:pt>
                <c:pt idx="20">
                  <c:v>11.867978000000001</c:v>
                </c:pt>
                <c:pt idx="21">
                  <c:v>7.8021050000000001</c:v>
                </c:pt>
                <c:pt idx="22">
                  <c:v>12.934718999999999</c:v>
                </c:pt>
                <c:pt idx="23">
                  <c:v>7.5140520000000004</c:v>
                </c:pt>
                <c:pt idx="24">
                  <c:v>1.493079</c:v>
                </c:pt>
                <c:pt idx="25">
                  <c:v>0.660053</c:v>
                </c:pt>
                <c:pt idx="26">
                  <c:v>0.65247699999999997</c:v>
                </c:pt>
                <c:pt idx="27">
                  <c:v>0.83941200000000005</c:v>
                </c:pt>
                <c:pt idx="28">
                  <c:v>1.714558</c:v>
                </c:pt>
                <c:pt idx="29">
                  <c:v>4.6511440000000004</c:v>
                </c:pt>
                <c:pt idx="30">
                  <c:v>5.7707649999999999</c:v>
                </c:pt>
                <c:pt idx="31">
                  <c:v>7.7150420000000004</c:v>
                </c:pt>
                <c:pt idx="32">
                  <c:v>8.4156820000000003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7-42F5-8E3C-74A8D6A22C6E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all_data_base!$V$171:$V$203</c:f>
              <c:numCache>
                <c:formatCode>#,##0</c:formatCode>
                <c:ptCount val="33"/>
                <c:pt idx="1">
                  <c:v>2.5836749999999999</c:v>
                </c:pt>
                <c:pt idx="2">
                  <c:v>2.6604559999999999</c:v>
                </c:pt>
                <c:pt idx="3">
                  <c:v>2.2113130000000001</c:v>
                </c:pt>
                <c:pt idx="4">
                  <c:v>1.9272320000000001</c:v>
                </c:pt>
                <c:pt idx="5">
                  <c:v>4.0943379999999996</c:v>
                </c:pt>
                <c:pt idx="6">
                  <c:v>4.1463910000000004</c:v>
                </c:pt>
                <c:pt idx="7">
                  <c:v>5.2059170000000003</c:v>
                </c:pt>
                <c:pt idx="8">
                  <c:v>2.4447359999999998</c:v>
                </c:pt>
                <c:pt idx="9">
                  <c:v>0.20675399999999999</c:v>
                </c:pt>
                <c:pt idx="10">
                  <c:v>0.83424200000000004</c:v>
                </c:pt>
                <c:pt idx="11">
                  <c:v>1.294459</c:v>
                </c:pt>
                <c:pt idx="12">
                  <c:v>1.5459890000000001</c:v>
                </c:pt>
                <c:pt idx="13">
                  <c:v>5.8155239999999999</c:v>
                </c:pt>
                <c:pt idx="14">
                  <c:v>3.8181620000000001</c:v>
                </c:pt>
                <c:pt idx="15">
                  <c:v>5.3370600000000001</c:v>
                </c:pt>
                <c:pt idx="16">
                  <c:v>7.663456</c:v>
                </c:pt>
                <c:pt idx="17">
                  <c:v>11.339833</c:v>
                </c:pt>
                <c:pt idx="18">
                  <c:v>17.795968999999999</c:v>
                </c:pt>
                <c:pt idx="19">
                  <c:v>17.744754</c:v>
                </c:pt>
                <c:pt idx="20">
                  <c:v>21.951663</c:v>
                </c:pt>
                <c:pt idx="21">
                  <c:v>15.693038</c:v>
                </c:pt>
                <c:pt idx="22">
                  <c:v>20.734285</c:v>
                </c:pt>
                <c:pt idx="23">
                  <c:v>16.976285000000001</c:v>
                </c:pt>
                <c:pt idx="24">
                  <c:v>9.4131680000000006</c:v>
                </c:pt>
                <c:pt idx="25">
                  <c:v>11.374026000000001</c:v>
                </c:pt>
                <c:pt idx="26">
                  <c:v>7.2169600000000003</c:v>
                </c:pt>
                <c:pt idx="27">
                  <c:v>15.982885</c:v>
                </c:pt>
                <c:pt idx="28">
                  <c:v>12.629928</c:v>
                </c:pt>
                <c:pt idx="29">
                  <c:v>21.656426</c:v>
                </c:pt>
                <c:pt idx="30">
                  <c:v>39.801419000000003</c:v>
                </c:pt>
                <c:pt idx="31">
                  <c:v>32.853264000000003</c:v>
                </c:pt>
                <c:pt idx="32">
                  <c:v>33.955033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7-42F5-8E3C-74A8D6A22C6E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all_data_base!$Z$171:$Z$203</c:f>
              <c:numCache>
                <c:formatCode>#,##0</c:formatCode>
                <c:ptCount val="33"/>
                <c:pt idx="1">
                  <c:v>0.30441299999999999</c:v>
                </c:pt>
                <c:pt idx="2">
                  <c:v>0.74072700000000002</c:v>
                </c:pt>
                <c:pt idx="3">
                  <c:v>0.95738999999999996</c:v>
                </c:pt>
                <c:pt idx="4">
                  <c:v>0.55281199999999997</c:v>
                </c:pt>
                <c:pt idx="5">
                  <c:v>0.38325599999999999</c:v>
                </c:pt>
                <c:pt idx="6">
                  <c:v>0.63468599999999997</c:v>
                </c:pt>
                <c:pt idx="7">
                  <c:v>7.2434999999999999E-2</c:v>
                </c:pt>
                <c:pt idx="8">
                  <c:v>0.29291299999999998</c:v>
                </c:pt>
                <c:pt idx="11">
                  <c:v>0.29950900000000003</c:v>
                </c:pt>
                <c:pt idx="12">
                  <c:v>7.5994999999999993E-2</c:v>
                </c:pt>
                <c:pt idx="13">
                  <c:v>4.2894629999999996</c:v>
                </c:pt>
                <c:pt idx="14">
                  <c:v>0.226189</c:v>
                </c:pt>
                <c:pt idx="15">
                  <c:v>0.42958299999999999</c:v>
                </c:pt>
                <c:pt idx="16">
                  <c:v>0.20860400000000001</c:v>
                </c:pt>
                <c:pt idx="17">
                  <c:v>2.4795029999999998</c:v>
                </c:pt>
                <c:pt idx="18">
                  <c:v>4.0814709999999996</c:v>
                </c:pt>
                <c:pt idx="19">
                  <c:v>10.121535</c:v>
                </c:pt>
                <c:pt idx="20">
                  <c:v>11.776213</c:v>
                </c:pt>
                <c:pt idx="21">
                  <c:v>7.8021050000000001</c:v>
                </c:pt>
                <c:pt idx="22">
                  <c:v>12.797492</c:v>
                </c:pt>
                <c:pt idx="23">
                  <c:v>7.5140520000000004</c:v>
                </c:pt>
                <c:pt idx="24">
                  <c:v>1.452828</c:v>
                </c:pt>
                <c:pt idx="25">
                  <c:v>0.65690300000000001</c:v>
                </c:pt>
                <c:pt idx="26">
                  <c:v>0.65145500000000001</c:v>
                </c:pt>
                <c:pt idx="27">
                  <c:v>0.83941200000000005</c:v>
                </c:pt>
                <c:pt idx="28">
                  <c:v>1.696242</c:v>
                </c:pt>
                <c:pt idx="29">
                  <c:v>4.6510020000000001</c:v>
                </c:pt>
                <c:pt idx="30">
                  <c:v>5.5264790000000001</c:v>
                </c:pt>
                <c:pt idx="31">
                  <c:v>7.3265909999999996</c:v>
                </c:pt>
                <c:pt idx="32">
                  <c:v>8.2985939999999996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7-42F5-8E3C-74A8D6A22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Tocantins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all_data_base!$T$204:$T$236</c:f>
              <c:numCache>
                <c:formatCode>#,##0.00</c:formatCode>
                <c:ptCount val="33"/>
                <c:pt idx="1">
                  <c:v>730</c:v>
                </c:pt>
                <c:pt idx="2">
                  <c:v>580</c:v>
                </c:pt>
                <c:pt idx="3">
                  <c:v>440</c:v>
                </c:pt>
                <c:pt idx="4">
                  <c:v>409</c:v>
                </c:pt>
                <c:pt idx="5">
                  <c:v>333</c:v>
                </c:pt>
                <c:pt idx="6">
                  <c:v>333</c:v>
                </c:pt>
                <c:pt idx="7">
                  <c:v>797</c:v>
                </c:pt>
                <c:pt idx="8">
                  <c:v>320</c:v>
                </c:pt>
                <c:pt idx="9">
                  <c:v>273</c:v>
                </c:pt>
                <c:pt idx="10">
                  <c:v>576</c:v>
                </c:pt>
                <c:pt idx="11">
                  <c:v>216</c:v>
                </c:pt>
                <c:pt idx="12">
                  <c:v>244</c:v>
                </c:pt>
                <c:pt idx="13">
                  <c:v>189</c:v>
                </c:pt>
                <c:pt idx="14">
                  <c:v>212</c:v>
                </c:pt>
                <c:pt idx="15">
                  <c:v>156</c:v>
                </c:pt>
                <c:pt idx="16">
                  <c:v>158</c:v>
                </c:pt>
                <c:pt idx="17">
                  <c:v>271</c:v>
                </c:pt>
                <c:pt idx="18">
                  <c:v>124</c:v>
                </c:pt>
                <c:pt idx="19">
                  <c:v>63</c:v>
                </c:pt>
                <c:pt idx="20">
                  <c:v>107</c:v>
                </c:pt>
                <c:pt idx="21">
                  <c:v>61</c:v>
                </c:pt>
                <c:pt idx="22">
                  <c:v>49</c:v>
                </c:pt>
                <c:pt idx="23">
                  <c:v>40</c:v>
                </c:pt>
                <c:pt idx="24">
                  <c:v>52</c:v>
                </c:pt>
                <c:pt idx="25">
                  <c:v>74</c:v>
                </c:pt>
                <c:pt idx="26">
                  <c:v>50</c:v>
                </c:pt>
                <c:pt idx="27">
                  <c:v>57</c:v>
                </c:pt>
                <c:pt idx="28">
                  <c:v>58</c:v>
                </c:pt>
                <c:pt idx="29">
                  <c:v>31</c:v>
                </c:pt>
                <c:pt idx="30">
                  <c:v>25</c:v>
                </c:pt>
                <c:pt idx="31">
                  <c:v>23</c:v>
                </c:pt>
                <c:pt idx="3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E7-4C42-BD6C-573E6FCE9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all_data_base!$Y$204:$Y$236</c:f>
              <c:numCache>
                <c:formatCode>#,##0</c:formatCode>
                <c:ptCount val="33"/>
                <c:pt idx="4">
                  <c:v>2.0225E-2</c:v>
                </c:pt>
                <c:pt idx="6">
                  <c:v>3.6365099999999999</c:v>
                </c:pt>
                <c:pt idx="7">
                  <c:v>1.8807000000000001E-2</c:v>
                </c:pt>
                <c:pt idx="8">
                  <c:v>1.384147</c:v>
                </c:pt>
                <c:pt idx="9">
                  <c:v>4.4192109999999998</c:v>
                </c:pt>
                <c:pt idx="10">
                  <c:v>9.2221569999999993</c:v>
                </c:pt>
                <c:pt idx="11">
                  <c:v>2.53504</c:v>
                </c:pt>
                <c:pt idx="12">
                  <c:v>1.076446</c:v>
                </c:pt>
                <c:pt idx="13">
                  <c:v>1.098222</c:v>
                </c:pt>
                <c:pt idx="14">
                  <c:v>10.340329000000001</c:v>
                </c:pt>
                <c:pt idx="15">
                  <c:v>27.997509000000001</c:v>
                </c:pt>
                <c:pt idx="16">
                  <c:v>90.431296000000003</c:v>
                </c:pt>
                <c:pt idx="17">
                  <c:v>117.98909399999999</c:v>
                </c:pt>
                <c:pt idx="18">
                  <c:v>130.67951099999999</c:v>
                </c:pt>
                <c:pt idx="19">
                  <c:v>92.395920000000004</c:v>
                </c:pt>
                <c:pt idx="20">
                  <c:v>176.083766</c:v>
                </c:pt>
                <c:pt idx="21">
                  <c:v>126.631941</c:v>
                </c:pt>
                <c:pt idx="22">
                  <c:v>201.00062800000001</c:v>
                </c:pt>
                <c:pt idx="23">
                  <c:v>277.10551500000003</c:v>
                </c:pt>
                <c:pt idx="24">
                  <c:v>270.925973</c:v>
                </c:pt>
                <c:pt idx="25">
                  <c:v>295.47052100000002</c:v>
                </c:pt>
                <c:pt idx="26">
                  <c:v>340.50592699999999</c:v>
                </c:pt>
                <c:pt idx="27">
                  <c:v>313.56043699999998</c:v>
                </c:pt>
                <c:pt idx="28">
                  <c:v>243.70594600000001</c:v>
                </c:pt>
                <c:pt idx="29">
                  <c:v>169.99308400000001</c:v>
                </c:pt>
                <c:pt idx="30">
                  <c:v>145.33734999999999</c:v>
                </c:pt>
                <c:pt idx="31">
                  <c:v>138.61825200000001</c:v>
                </c:pt>
                <c:pt idx="32">
                  <c:v>225.714844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E7-4C42-BD6C-573E6FCE9229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all_data_base!$V$204:$V$236</c:f>
              <c:numCache>
                <c:formatCode>#,##0</c:formatCode>
                <c:ptCount val="33"/>
                <c:pt idx="4">
                  <c:v>0.34682800000000003</c:v>
                </c:pt>
                <c:pt idx="5">
                  <c:v>0.203711</c:v>
                </c:pt>
                <c:pt idx="6">
                  <c:v>3.7226309999999998</c:v>
                </c:pt>
                <c:pt idx="7">
                  <c:v>0.234762</c:v>
                </c:pt>
                <c:pt idx="8">
                  <c:v>1.415967</c:v>
                </c:pt>
                <c:pt idx="9">
                  <c:v>9.7972889999999992</c:v>
                </c:pt>
                <c:pt idx="10">
                  <c:v>13.418858999999999</c:v>
                </c:pt>
                <c:pt idx="11">
                  <c:v>8.0243479999999998</c:v>
                </c:pt>
                <c:pt idx="12">
                  <c:v>8.3109780000000004</c:v>
                </c:pt>
                <c:pt idx="13">
                  <c:v>3.919041</c:v>
                </c:pt>
                <c:pt idx="14">
                  <c:v>16.20844</c:v>
                </c:pt>
                <c:pt idx="15">
                  <c:v>45.580962999999997</c:v>
                </c:pt>
                <c:pt idx="16">
                  <c:v>116.335511</c:v>
                </c:pt>
                <c:pt idx="17">
                  <c:v>152.42479599999999</c:v>
                </c:pt>
                <c:pt idx="18">
                  <c:v>203.460645</c:v>
                </c:pt>
                <c:pt idx="19">
                  <c:v>154.97041400000001</c:v>
                </c:pt>
                <c:pt idx="20">
                  <c:v>297.68401299999999</c:v>
                </c:pt>
                <c:pt idx="21">
                  <c:v>280.10679800000003</c:v>
                </c:pt>
                <c:pt idx="22">
                  <c:v>343.92287599999997</c:v>
                </c:pt>
                <c:pt idx="23">
                  <c:v>486.07417199999998</c:v>
                </c:pt>
                <c:pt idx="24">
                  <c:v>640.25209099999995</c:v>
                </c:pt>
                <c:pt idx="25">
                  <c:v>702.12180699999999</c:v>
                </c:pt>
                <c:pt idx="26">
                  <c:v>859.34053500000005</c:v>
                </c:pt>
                <c:pt idx="27">
                  <c:v>901.268282</c:v>
                </c:pt>
                <c:pt idx="28">
                  <c:v>632.84523200000001</c:v>
                </c:pt>
                <c:pt idx="29">
                  <c:v>951.26182400000005</c:v>
                </c:pt>
                <c:pt idx="30">
                  <c:v>1204.396939</c:v>
                </c:pt>
                <c:pt idx="31">
                  <c:v>1110.4984569999999</c:v>
                </c:pt>
                <c:pt idx="32">
                  <c:v>1368.260149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E7-4C42-BD6C-573E6FCE9229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all_data_base!$Z$204:$Z$236</c:f>
              <c:numCache>
                <c:formatCode>#,##0</c:formatCode>
                <c:ptCount val="33"/>
                <c:pt idx="4">
                  <c:v>2.0225E-2</c:v>
                </c:pt>
                <c:pt idx="6">
                  <c:v>3.6365099999999999</c:v>
                </c:pt>
                <c:pt idx="7">
                  <c:v>1.8807000000000001E-2</c:v>
                </c:pt>
                <c:pt idx="8">
                  <c:v>1.384147</c:v>
                </c:pt>
                <c:pt idx="9">
                  <c:v>4.4192109999999998</c:v>
                </c:pt>
                <c:pt idx="10">
                  <c:v>9.2221569999999993</c:v>
                </c:pt>
                <c:pt idx="11">
                  <c:v>2.53504</c:v>
                </c:pt>
                <c:pt idx="12">
                  <c:v>1.05366</c:v>
                </c:pt>
                <c:pt idx="13">
                  <c:v>0.94331299999999996</c:v>
                </c:pt>
                <c:pt idx="14">
                  <c:v>10.318209</c:v>
                </c:pt>
                <c:pt idx="15">
                  <c:v>27.761631999999999</c:v>
                </c:pt>
                <c:pt idx="16">
                  <c:v>86.731571000000002</c:v>
                </c:pt>
                <c:pt idx="17">
                  <c:v>116.23510400000001</c:v>
                </c:pt>
                <c:pt idx="18">
                  <c:v>128.950096</c:v>
                </c:pt>
                <c:pt idx="19">
                  <c:v>90.724574000000004</c:v>
                </c:pt>
                <c:pt idx="20">
                  <c:v>175.29841400000001</c:v>
                </c:pt>
                <c:pt idx="21">
                  <c:v>124.83928899999999</c:v>
                </c:pt>
                <c:pt idx="22">
                  <c:v>200.63391200000001</c:v>
                </c:pt>
                <c:pt idx="23">
                  <c:v>276.38667500000003</c:v>
                </c:pt>
                <c:pt idx="24">
                  <c:v>266.76621699999998</c:v>
                </c:pt>
                <c:pt idx="25">
                  <c:v>295.33851800000002</c:v>
                </c:pt>
                <c:pt idx="26">
                  <c:v>340.20069000000001</c:v>
                </c:pt>
                <c:pt idx="27">
                  <c:v>290.36838</c:v>
                </c:pt>
                <c:pt idx="28">
                  <c:v>241.73475099999999</c:v>
                </c:pt>
                <c:pt idx="29">
                  <c:v>149.333742</c:v>
                </c:pt>
                <c:pt idx="30">
                  <c:v>140.250302</c:v>
                </c:pt>
                <c:pt idx="31">
                  <c:v>113.734883</c:v>
                </c:pt>
                <c:pt idx="32">
                  <c:v>199.06851399999999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E7-4C42-BD6C-573E6FCE9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Roraima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all_data_base!$T$237:$T$269</c:f>
              <c:numCache>
                <c:formatCode>#,##0.00</c:formatCode>
                <c:ptCount val="33"/>
                <c:pt idx="0">
                  <c:v>290</c:v>
                </c:pt>
                <c:pt idx="1">
                  <c:v>630</c:v>
                </c:pt>
                <c:pt idx="2">
                  <c:v>150</c:v>
                </c:pt>
                <c:pt idx="3">
                  <c:v>420</c:v>
                </c:pt>
                <c:pt idx="4">
                  <c:v>281</c:v>
                </c:pt>
                <c:pt idx="5">
                  <c:v>240</c:v>
                </c:pt>
                <c:pt idx="6">
                  <c:v>240</c:v>
                </c:pt>
                <c:pt idx="7">
                  <c:v>220</c:v>
                </c:pt>
                <c:pt idx="8">
                  <c:v>214</c:v>
                </c:pt>
                <c:pt idx="9">
                  <c:v>184</c:v>
                </c:pt>
                <c:pt idx="10">
                  <c:v>223</c:v>
                </c:pt>
                <c:pt idx="11">
                  <c:v>220</c:v>
                </c:pt>
                <c:pt idx="12">
                  <c:v>253</c:v>
                </c:pt>
                <c:pt idx="13">
                  <c:v>345</c:v>
                </c:pt>
                <c:pt idx="14">
                  <c:v>84</c:v>
                </c:pt>
                <c:pt idx="15">
                  <c:v>439</c:v>
                </c:pt>
                <c:pt idx="16">
                  <c:v>311</c:v>
                </c:pt>
                <c:pt idx="17">
                  <c:v>133</c:v>
                </c:pt>
                <c:pt idx="18">
                  <c:v>231</c:v>
                </c:pt>
                <c:pt idx="19">
                  <c:v>309</c:v>
                </c:pt>
                <c:pt idx="20">
                  <c:v>574</c:v>
                </c:pt>
                <c:pt idx="21">
                  <c:v>121</c:v>
                </c:pt>
                <c:pt idx="22">
                  <c:v>256</c:v>
                </c:pt>
                <c:pt idx="23">
                  <c:v>141</c:v>
                </c:pt>
                <c:pt idx="24">
                  <c:v>124</c:v>
                </c:pt>
                <c:pt idx="25">
                  <c:v>170</c:v>
                </c:pt>
                <c:pt idx="26">
                  <c:v>219</c:v>
                </c:pt>
                <c:pt idx="27">
                  <c:v>156</c:v>
                </c:pt>
                <c:pt idx="28">
                  <c:v>202</c:v>
                </c:pt>
                <c:pt idx="29">
                  <c:v>132</c:v>
                </c:pt>
                <c:pt idx="30">
                  <c:v>195</c:v>
                </c:pt>
                <c:pt idx="31">
                  <c:v>590</c:v>
                </c:pt>
                <c:pt idx="3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A6-455F-B5CC-F6C09936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all_data_base!$Y$237:$Y$269</c:f>
              <c:numCache>
                <c:formatCode>#,##0.0</c:formatCode>
                <c:ptCount val="33"/>
                <c:pt idx="1">
                  <c:v>0.19836000000000001</c:v>
                </c:pt>
                <c:pt idx="2">
                  <c:v>0.18168000000000001</c:v>
                </c:pt>
                <c:pt idx="3">
                  <c:v>0.24976999999999999</c:v>
                </c:pt>
                <c:pt idx="4" formatCode="#,##0">
                  <c:v>2.7980779999999998</c:v>
                </c:pt>
                <c:pt idx="5" formatCode="#,##0">
                  <c:v>5.4814080000000001</c:v>
                </c:pt>
                <c:pt idx="6" formatCode="#,##0">
                  <c:v>4.8399669999999997</c:v>
                </c:pt>
                <c:pt idx="7" formatCode="#,##0">
                  <c:v>3.3742909999999999</c:v>
                </c:pt>
                <c:pt idx="8" formatCode="#,##0">
                  <c:v>5.6728930000000002</c:v>
                </c:pt>
                <c:pt idx="9" formatCode="#,##0">
                  <c:v>1.8482879999999999</c:v>
                </c:pt>
                <c:pt idx="10" formatCode="#,##0">
                  <c:v>1.241001</c:v>
                </c:pt>
                <c:pt idx="11" formatCode="#,##0">
                  <c:v>0.11767</c:v>
                </c:pt>
                <c:pt idx="12" formatCode="#,##0">
                  <c:v>7.9231999999999997E-2</c:v>
                </c:pt>
                <c:pt idx="13" formatCode="#,##0">
                  <c:v>0.68720300000000001</c:v>
                </c:pt>
                <c:pt idx="14" formatCode="#,##0">
                  <c:v>1.293884</c:v>
                </c:pt>
                <c:pt idx="15" formatCode="#,##0">
                  <c:v>1.381418</c:v>
                </c:pt>
                <c:pt idx="16" formatCode="#,##0">
                  <c:v>2.1645279999999998</c:v>
                </c:pt>
                <c:pt idx="17" formatCode="#,##0">
                  <c:v>3.2843710000000002</c:v>
                </c:pt>
                <c:pt idx="18" formatCode="#,##0">
                  <c:v>8.2943639999999998</c:v>
                </c:pt>
                <c:pt idx="19" formatCode="#,##0">
                  <c:v>10.379991</c:v>
                </c:pt>
                <c:pt idx="20" formatCode="#,##0">
                  <c:v>6.8561230000000002</c:v>
                </c:pt>
                <c:pt idx="21" formatCode="#,##0">
                  <c:v>4.5950309999999996</c:v>
                </c:pt>
                <c:pt idx="22" formatCode="#,##0">
                  <c:v>3.33663</c:v>
                </c:pt>
                <c:pt idx="23" formatCode="#,##0">
                  <c:v>8.1381300000000003</c:v>
                </c:pt>
                <c:pt idx="24" formatCode="#,##0">
                  <c:v>6.5992439999999997</c:v>
                </c:pt>
                <c:pt idx="25" formatCode="#,##0">
                  <c:v>2.7927529999999998</c:v>
                </c:pt>
                <c:pt idx="26" formatCode="#,##0">
                  <c:v>16.588614</c:v>
                </c:pt>
                <c:pt idx="27" formatCode="#,##0">
                  <c:v>9.6382519999999996</c:v>
                </c:pt>
                <c:pt idx="28" formatCode="#,##0">
                  <c:v>9.9524749999999997</c:v>
                </c:pt>
                <c:pt idx="29" formatCode="#,##0">
                  <c:v>23.464057</c:v>
                </c:pt>
                <c:pt idx="30" formatCode="#,##0">
                  <c:v>3.8827959999999999</c:v>
                </c:pt>
                <c:pt idx="31" formatCode="#,##0">
                  <c:v>22.438571</c:v>
                </c:pt>
                <c:pt idx="32" formatCode="#,##0">
                  <c:v>39.781621000000001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A6-455F-B5CC-F6C0993688C1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all_data_base!$V$237:$V$269</c:f>
              <c:numCache>
                <c:formatCode>#,##0.0</c:formatCode>
                <c:ptCount val="33"/>
                <c:pt idx="1">
                  <c:v>0.19836000000000001</c:v>
                </c:pt>
                <c:pt idx="2">
                  <c:v>0.18168000000000001</c:v>
                </c:pt>
                <c:pt idx="3">
                  <c:v>0.26972400000000002</c:v>
                </c:pt>
                <c:pt idx="4" formatCode="#,##0">
                  <c:v>3.4648759999999998</c:v>
                </c:pt>
                <c:pt idx="5" formatCode="#,##0">
                  <c:v>6.5539259999999997</c:v>
                </c:pt>
                <c:pt idx="6" formatCode="#,##0">
                  <c:v>5.6335509999999998</c:v>
                </c:pt>
                <c:pt idx="7" formatCode="#,##0">
                  <c:v>4.3566320000000003</c:v>
                </c:pt>
                <c:pt idx="8" formatCode="#,##0">
                  <c:v>7.1161399999999997</c:v>
                </c:pt>
                <c:pt idx="9" formatCode="#,##0">
                  <c:v>2.5828929999999999</c:v>
                </c:pt>
                <c:pt idx="10" formatCode="#,##0">
                  <c:v>2.4821260000000001</c:v>
                </c:pt>
                <c:pt idx="11" formatCode="#,##0">
                  <c:v>1.7125429999999999</c:v>
                </c:pt>
                <c:pt idx="12" formatCode="#,##0">
                  <c:v>2.586176</c:v>
                </c:pt>
                <c:pt idx="13" formatCode="#,##0">
                  <c:v>4.3765710000000002</c:v>
                </c:pt>
                <c:pt idx="14" formatCode="#,##0">
                  <c:v>6.0222530000000001</c:v>
                </c:pt>
                <c:pt idx="15" formatCode="#,##0">
                  <c:v>3.8252380000000001</c:v>
                </c:pt>
                <c:pt idx="16" formatCode="#,##0">
                  <c:v>5.2729460000000001</c:v>
                </c:pt>
                <c:pt idx="17" formatCode="#,##0">
                  <c:v>8.483257</c:v>
                </c:pt>
                <c:pt idx="18" formatCode="#,##0">
                  <c:v>15.358447</c:v>
                </c:pt>
                <c:pt idx="19" formatCode="#,##0">
                  <c:v>16.272558</c:v>
                </c:pt>
                <c:pt idx="20" formatCode="#,##0">
                  <c:v>15.605883</c:v>
                </c:pt>
                <c:pt idx="21" formatCode="#,##0">
                  <c:v>12.583156000000001</c:v>
                </c:pt>
                <c:pt idx="22" formatCode="#,##0">
                  <c:v>11.305052999999999</c:v>
                </c:pt>
                <c:pt idx="23" formatCode="#,##0">
                  <c:v>15.098185000000001</c:v>
                </c:pt>
                <c:pt idx="24" formatCode="#,##0">
                  <c:v>14.943863</c:v>
                </c:pt>
                <c:pt idx="25" formatCode="#,##0">
                  <c:v>7.988664</c:v>
                </c:pt>
                <c:pt idx="26" formatCode="#,##0">
                  <c:v>19.208559000000001</c:v>
                </c:pt>
                <c:pt idx="27" formatCode="#,##0">
                  <c:v>11.627883000000001</c:v>
                </c:pt>
                <c:pt idx="28" formatCode="#,##0">
                  <c:v>14.951466</c:v>
                </c:pt>
                <c:pt idx="29" formatCode="#,##0">
                  <c:v>41.410091000000001</c:v>
                </c:pt>
                <c:pt idx="30" formatCode="#,##0">
                  <c:v>15.934127</c:v>
                </c:pt>
                <c:pt idx="31" formatCode="#,##0">
                  <c:v>157.70741899999999</c:v>
                </c:pt>
                <c:pt idx="32" formatCode="#,##0">
                  <c:v>196.84024199999999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A6-455F-B5CC-F6C0993688C1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all_data_base!$Z$237:$Z$269</c:f>
              <c:numCache>
                <c:formatCode>#,##0.0</c:formatCode>
                <c:ptCount val="33"/>
                <c:pt idx="1">
                  <c:v>0.19836000000000001</c:v>
                </c:pt>
                <c:pt idx="2">
                  <c:v>0.18168000000000001</c:v>
                </c:pt>
                <c:pt idx="8" formatCode="#,##0">
                  <c:v>0.13869600000000001</c:v>
                </c:pt>
                <c:pt idx="9" formatCode="#,##0">
                  <c:v>3.7783999999999998E-2</c:v>
                </c:pt>
                <c:pt idx="10" formatCode="#,##0">
                  <c:v>6.7990000000000004E-3</c:v>
                </c:pt>
                <c:pt idx="13" formatCode="#,##0">
                  <c:v>0.194163</c:v>
                </c:pt>
                <c:pt idx="14" formatCode="#,##0">
                  <c:v>1.293884</c:v>
                </c:pt>
                <c:pt idx="15" formatCode="#,##0">
                  <c:v>1.3752260000000001</c:v>
                </c:pt>
                <c:pt idx="16" formatCode="#,##0">
                  <c:v>2.1645099999999999</c:v>
                </c:pt>
                <c:pt idx="17" formatCode="#,##0">
                  <c:v>3.2843710000000002</c:v>
                </c:pt>
                <c:pt idx="18" formatCode="#,##0">
                  <c:v>8.2646680000000003</c:v>
                </c:pt>
                <c:pt idx="19" formatCode="#,##0">
                  <c:v>10.379991</c:v>
                </c:pt>
                <c:pt idx="20" formatCode="#,##0">
                  <c:v>6.8561230000000002</c:v>
                </c:pt>
                <c:pt idx="21" formatCode="#,##0">
                  <c:v>4.5950309999999996</c:v>
                </c:pt>
                <c:pt idx="22" formatCode="#,##0">
                  <c:v>3.2967789999999999</c:v>
                </c:pt>
                <c:pt idx="23" formatCode="#,##0">
                  <c:v>8.1347299999999994</c:v>
                </c:pt>
                <c:pt idx="24" formatCode="#,##0">
                  <c:v>6.5992439999999997</c:v>
                </c:pt>
                <c:pt idx="25" formatCode="#,##0">
                  <c:v>2.7927529999999998</c:v>
                </c:pt>
                <c:pt idx="26" formatCode="#,##0">
                  <c:v>16.584430000000001</c:v>
                </c:pt>
                <c:pt idx="27" formatCode="#,##0">
                  <c:v>9.6382519999999996</c:v>
                </c:pt>
                <c:pt idx="28" formatCode="#,##0">
                  <c:v>9.945392</c:v>
                </c:pt>
                <c:pt idx="29" formatCode="#,##0">
                  <c:v>23.464057</c:v>
                </c:pt>
                <c:pt idx="30" formatCode="#,##0">
                  <c:v>3.8827959999999999</c:v>
                </c:pt>
                <c:pt idx="31" formatCode="#,##0">
                  <c:v>22.438571</c:v>
                </c:pt>
                <c:pt idx="32" formatCode="#,##0">
                  <c:v>39.687069999999999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A6-455F-B5CC-F6C099368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Amapá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ser>
          <c:idx val="3"/>
          <c:order val="3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75000"/>
                </a:schemeClr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all_data_base!$T$270:$T$302</c:f>
              <c:numCache>
                <c:formatCode>#,##0.00</c:formatCode>
                <c:ptCount val="33"/>
                <c:pt idx="0">
                  <c:v>60</c:v>
                </c:pt>
                <c:pt idx="1">
                  <c:v>130</c:v>
                </c:pt>
                <c:pt idx="2">
                  <c:v>250</c:v>
                </c:pt>
                <c:pt idx="3">
                  <c:v>410</c:v>
                </c:pt>
                <c:pt idx="4">
                  <c:v>36</c:v>
                </c:pt>
                <c:pt idx="7">
                  <c:v>9</c:v>
                </c:pt>
                <c:pt idx="9">
                  <c:v>18</c:v>
                </c:pt>
                <c:pt idx="10">
                  <c:v>30</c:v>
                </c:pt>
                <c:pt idx="13">
                  <c:v>7</c:v>
                </c:pt>
                <c:pt idx="15">
                  <c:v>25</c:v>
                </c:pt>
                <c:pt idx="16">
                  <c:v>46</c:v>
                </c:pt>
                <c:pt idx="17">
                  <c:v>33</c:v>
                </c:pt>
                <c:pt idx="18">
                  <c:v>30</c:v>
                </c:pt>
                <c:pt idx="19">
                  <c:v>39</c:v>
                </c:pt>
                <c:pt idx="20">
                  <c:v>100</c:v>
                </c:pt>
                <c:pt idx="21">
                  <c:v>70</c:v>
                </c:pt>
                <c:pt idx="22">
                  <c:v>53</c:v>
                </c:pt>
                <c:pt idx="23">
                  <c:v>66</c:v>
                </c:pt>
                <c:pt idx="24">
                  <c:v>27</c:v>
                </c:pt>
                <c:pt idx="25">
                  <c:v>23</c:v>
                </c:pt>
                <c:pt idx="26">
                  <c:v>31</c:v>
                </c:pt>
                <c:pt idx="27">
                  <c:v>25</c:v>
                </c:pt>
                <c:pt idx="28">
                  <c:v>17</c:v>
                </c:pt>
                <c:pt idx="29">
                  <c:v>24</c:v>
                </c:pt>
                <c:pt idx="30">
                  <c:v>24</c:v>
                </c:pt>
                <c:pt idx="31">
                  <c:v>32</c:v>
                </c:pt>
                <c:pt idx="3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8B-4C00-A4F3-DBAF7FD9C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0"/>
          <c:order val="0"/>
          <c:tx>
            <c:strRef>
              <c:f>all_data_base!$Y$5</c:f>
              <c:strCache>
                <c:ptCount val="1"/>
                <c:pt idx="0">
                  <c:v>Europe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all_data_base!$Y$270:$Y$302</c:f>
              <c:numCache>
                <c:formatCode>#,##0</c:formatCode>
                <c:ptCount val="33"/>
                <c:pt idx="1">
                  <c:v>22.51923</c:v>
                </c:pt>
                <c:pt idx="2">
                  <c:v>31.343568999999999</c:v>
                </c:pt>
                <c:pt idx="3">
                  <c:v>18.882622000000001</c:v>
                </c:pt>
                <c:pt idx="4">
                  <c:v>3.4588480000000001</c:v>
                </c:pt>
                <c:pt idx="5">
                  <c:v>22.071646999999999</c:v>
                </c:pt>
                <c:pt idx="6">
                  <c:v>36.127253000000003</c:v>
                </c:pt>
                <c:pt idx="7">
                  <c:v>28.457364999999999</c:v>
                </c:pt>
                <c:pt idx="8">
                  <c:v>39.643467999999999</c:v>
                </c:pt>
                <c:pt idx="9">
                  <c:v>26.83737</c:v>
                </c:pt>
                <c:pt idx="10">
                  <c:v>33.053252000000001</c:v>
                </c:pt>
                <c:pt idx="11">
                  <c:v>26.093941999999998</c:v>
                </c:pt>
                <c:pt idx="12">
                  <c:v>21.746957999999999</c:v>
                </c:pt>
                <c:pt idx="13">
                  <c:v>15.010198000000001</c:v>
                </c:pt>
                <c:pt idx="14">
                  <c:v>6.6646910000000004</c:v>
                </c:pt>
                <c:pt idx="15">
                  <c:v>4.6749580000000002</c:v>
                </c:pt>
                <c:pt idx="16">
                  <c:v>11.258444000000001</c:v>
                </c:pt>
                <c:pt idx="17">
                  <c:v>9.3562860000000008</c:v>
                </c:pt>
                <c:pt idx="18">
                  <c:v>25.375824000000001</c:v>
                </c:pt>
                <c:pt idx="19">
                  <c:v>27.413495999999999</c:v>
                </c:pt>
                <c:pt idx="20">
                  <c:v>71.056062999999995</c:v>
                </c:pt>
                <c:pt idx="21">
                  <c:v>52.792299</c:v>
                </c:pt>
                <c:pt idx="22">
                  <c:v>55.508414000000002</c:v>
                </c:pt>
                <c:pt idx="23">
                  <c:v>37.844074999999997</c:v>
                </c:pt>
                <c:pt idx="24">
                  <c:v>42.762965000000001</c:v>
                </c:pt>
                <c:pt idx="25">
                  <c:v>148.718062</c:v>
                </c:pt>
                <c:pt idx="26">
                  <c:v>136.01409699999999</c:v>
                </c:pt>
                <c:pt idx="27">
                  <c:v>128.23639700000001</c:v>
                </c:pt>
                <c:pt idx="28">
                  <c:v>123.295672</c:v>
                </c:pt>
                <c:pt idx="29">
                  <c:v>84.270165000000006</c:v>
                </c:pt>
                <c:pt idx="30">
                  <c:v>146.02845099999999</c:v>
                </c:pt>
                <c:pt idx="31">
                  <c:v>137.48476600000001</c:v>
                </c:pt>
                <c:pt idx="32">
                  <c:v>96.308152000000007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B-4C00-A4F3-DBAF7FD9CFF4}"/>
            </c:ext>
          </c:extLst>
        </c:ser>
        <c:ser>
          <c:idx val="2"/>
          <c:order val="1"/>
          <c:tx>
            <c:strRef>
              <c:f>all_data_base!$V$5</c:f>
              <c:strCache>
                <c:ptCount val="1"/>
                <c:pt idx="0">
                  <c:v>Total Export. FOB (US$ million)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all_data_base!$V$270:$V$302</c:f>
              <c:numCache>
                <c:formatCode>#,##0</c:formatCode>
                <c:ptCount val="33"/>
                <c:pt idx="1">
                  <c:v>42.715910000000001</c:v>
                </c:pt>
                <c:pt idx="2">
                  <c:v>55.027070000000002</c:v>
                </c:pt>
                <c:pt idx="3">
                  <c:v>53.314335</c:v>
                </c:pt>
                <c:pt idx="4">
                  <c:v>9.3760940000000002</c:v>
                </c:pt>
                <c:pt idx="5">
                  <c:v>55.890656</c:v>
                </c:pt>
                <c:pt idx="6">
                  <c:v>73.815186999999995</c:v>
                </c:pt>
                <c:pt idx="7">
                  <c:v>65.791814000000002</c:v>
                </c:pt>
                <c:pt idx="8">
                  <c:v>101.515275</c:v>
                </c:pt>
                <c:pt idx="9">
                  <c:v>64.117017000000004</c:v>
                </c:pt>
                <c:pt idx="10">
                  <c:v>62.351972000000004</c:v>
                </c:pt>
                <c:pt idx="11">
                  <c:v>44.987341999999998</c:v>
                </c:pt>
                <c:pt idx="12">
                  <c:v>35.998815</c:v>
                </c:pt>
                <c:pt idx="13">
                  <c:v>30.453426</c:v>
                </c:pt>
                <c:pt idx="14">
                  <c:v>16.36666</c:v>
                </c:pt>
                <c:pt idx="15">
                  <c:v>19.563124999999999</c:v>
                </c:pt>
                <c:pt idx="16">
                  <c:v>46.873576</c:v>
                </c:pt>
                <c:pt idx="17">
                  <c:v>76.511159000000006</c:v>
                </c:pt>
                <c:pt idx="18">
                  <c:v>127.980007</c:v>
                </c:pt>
                <c:pt idx="19">
                  <c:v>127.958946</c:v>
                </c:pt>
                <c:pt idx="20">
                  <c:v>192.440032</c:v>
                </c:pt>
                <c:pt idx="21">
                  <c:v>182.67684600000001</c:v>
                </c:pt>
                <c:pt idx="22">
                  <c:v>350.54351400000002</c:v>
                </c:pt>
                <c:pt idx="23">
                  <c:v>602.73118899999997</c:v>
                </c:pt>
                <c:pt idx="24">
                  <c:v>447.21105799999998</c:v>
                </c:pt>
                <c:pt idx="25">
                  <c:v>416.14702699999998</c:v>
                </c:pt>
                <c:pt idx="26">
                  <c:v>425.34669100000002</c:v>
                </c:pt>
                <c:pt idx="27">
                  <c:v>250.15209999999999</c:v>
                </c:pt>
                <c:pt idx="28">
                  <c:v>264.08484199999998</c:v>
                </c:pt>
                <c:pt idx="29">
                  <c:v>282.02795600000002</c:v>
                </c:pt>
                <c:pt idx="30">
                  <c:v>284.96212000000003</c:v>
                </c:pt>
                <c:pt idx="31">
                  <c:v>261.36836599999998</c:v>
                </c:pt>
                <c:pt idx="32">
                  <c:v>312.16665599999999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8B-4C00-A4F3-DBAF7FD9CFF4}"/>
            </c:ext>
          </c:extLst>
        </c:ser>
        <c:ser>
          <c:idx val="1"/>
          <c:order val="2"/>
          <c:tx>
            <c:strRef>
              <c:f>all_data_base!$Z$5</c:f>
              <c:strCache>
                <c:ptCount val="1"/>
                <c:pt idx="0">
                  <c:v>Europe Export. FOB (US$ million) - Meat, Wood, Soya, Palm oil &amp; heart 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all_data_base!$Z$270:$Z$302</c:f>
              <c:numCache>
                <c:formatCode>#,##0</c:formatCode>
                <c:ptCount val="33"/>
                <c:pt idx="1">
                  <c:v>2.9118200000000001</c:v>
                </c:pt>
                <c:pt idx="2">
                  <c:v>2.530564</c:v>
                </c:pt>
                <c:pt idx="3">
                  <c:v>1.0469580000000001</c:v>
                </c:pt>
                <c:pt idx="4">
                  <c:v>1.1058950000000001</c:v>
                </c:pt>
                <c:pt idx="5">
                  <c:v>2.377472</c:v>
                </c:pt>
                <c:pt idx="6">
                  <c:v>12.711911000000001</c:v>
                </c:pt>
                <c:pt idx="7">
                  <c:v>13.218686999999999</c:v>
                </c:pt>
                <c:pt idx="8">
                  <c:v>21.233084000000002</c:v>
                </c:pt>
                <c:pt idx="9">
                  <c:v>15.760805</c:v>
                </c:pt>
                <c:pt idx="10">
                  <c:v>19.412244999999999</c:v>
                </c:pt>
                <c:pt idx="11">
                  <c:v>12.829034</c:v>
                </c:pt>
                <c:pt idx="12">
                  <c:v>11.902191999999999</c:v>
                </c:pt>
                <c:pt idx="13">
                  <c:v>7.0117370000000001</c:v>
                </c:pt>
                <c:pt idx="14">
                  <c:v>4.6854060000000004</c:v>
                </c:pt>
                <c:pt idx="15">
                  <c:v>4.6749580000000002</c:v>
                </c:pt>
                <c:pt idx="16">
                  <c:v>7.6465310000000004</c:v>
                </c:pt>
                <c:pt idx="17">
                  <c:v>8.1553699999999996</c:v>
                </c:pt>
                <c:pt idx="18">
                  <c:v>22.242099</c:v>
                </c:pt>
                <c:pt idx="19">
                  <c:v>26.197023000000002</c:v>
                </c:pt>
                <c:pt idx="20">
                  <c:v>51.882728999999998</c:v>
                </c:pt>
                <c:pt idx="21">
                  <c:v>24.041103</c:v>
                </c:pt>
                <c:pt idx="22">
                  <c:v>36.673642999999998</c:v>
                </c:pt>
                <c:pt idx="23">
                  <c:v>18.130703</c:v>
                </c:pt>
                <c:pt idx="24">
                  <c:v>11.565116</c:v>
                </c:pt>
                <c:pt idx="25">
                  <c:v>18.563506</c:v>
                </c:pt>
                <c:pt idx="26">
                  <c:v>22.974943</c:v>
                </c:pt>
                <c:pt idx="27">
                  <c:v>32.179071</c:v>
                </c:pt>
                <c:pt idx="28">
                  <c:v>31.426227000000001</c:v>
                </c:pt>
                <c:pt idx="29">
                  <c:v>12.304758</c:v>
                </c:pt>
                <c:pt idx="30">
                  <c:v>28.668029000000001</c:v>
                </c:pt>
                <c:pt idx="31">
                  <c:v>26.457736000000001</c:v>
                </c:pt>
                <c:pt idx="32">
                  <c:v>27.513767000000001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8B-4C00-A4F3-DBAF7FD9C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Exports in US$ (million)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Series correlation</a:t>
            </a:r>
          </a:p>
        </c:rich>
      </c:tx>
      <c:layout>
        <c:manualLayout>
          <c:xMode val="edge"/>
          <c:yMode val="edge"/>
          <c:x val="0.46855939441356037"/>
          <c:y val="1.8365472910927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7997120979279596"/>
          <c:y val="9.6916191261216311E-2"/>
          <c:w val="0.66387615654188492"/>
          <c:h val="0.5554939516857913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all_data_base!$T$5</c15:sqref>
                        </c15:formulaRef>
                      </c:ext>
                    </c:extLst>
                    <c:strCache>
                      <c:ptCount val="1"/>
                      <c:pt idx="0">
                        <c:v>Area km²</c:v>
                      </c:pt>
                    </c:strCache>
                  </c:strRef>
                </c:tx>
                <c:spPr>
                  <a:solidFill>
                    <a:schemeClr val="bg1">
                      <a:lumMod val="75000"/>
                    </a:schemeClr>
                  </a:solidFill>
                  <a:ln>
                    <a:solidFill>
                      <a:schemeClr val="bg1">
                        <a:lumMod val="75000"/>
                      </a:schemeClr>
                    </a:solidFill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all_data_base!$T$6:$T$38</c15:sqref>
                        </c15:formulaRef>
                      </c:ext>
                    </c:extLst>
                    <c:numCache>
                      <c:formatCode>#,##0.00</c:formatCode>
                      <c:ptCount val="33"/>
                      <c:pt idx="0">
                        <c:v>6990</c:v>
                      </c:pt>
                      <c:pt idx="1">
                        <c:v>5750</c:v>
                      </c:pt>
                      <c:pt idx="2">
                        <c:v>4890</c:v>
                      </c:pt>
                      <c:pt idx="3">
                        <c:v>3780</c:v>
                      </c:pt>
                      <c:pt idx="4">
                        <c:v>3787</c:v>
                      </c:pt>
                      <c:pt idx="5">
                        <c:v>4284</c:v>
                      </c:pt>
                      <c:pt idx="6">
                        <c:v>4284</c:v>
                      </c:pt>
                      <c:pt idx="7">
                        <c:v>7845</c:v>
                      </c:pt>
                      <c:pt idx="8">
                        <c:v>6135</c:v>
                      </c:pt>
                      <c:pt idx="9">
                        <c:v>4139</c:v>
                      </c:pt>
                      <c:pt idx="10">
                        <c:v>5829</c:v>
                      </c:pt>
                      <c:pt idx="11">
                        <c:v>5111</c:v>
                      </c:pt>
                      <c:pt idx="12">
                        <c:v>6671</c:v>
                      </c:pt>
                      <c:pt idx="13">
                        <c:v>5237</c:v>
                      </c:pt>
                      <c:pt idx="14">
                        <c:v>7510</c:v>
                      </c:pt>
                      <c:pt idx="15">
                        <c:v>7145</c:v>
                      </c:pt>
                      <c:pt idx="16">
                        <c:v>8870</c:v>
                      </c:pt>
                      <c:pt idx="17">
                        <c:v>5899</c:v>
                      </c:pt>
                      <c:pt idx="18">
                        <c:v>5659</c:v>
                      </c:pt>
                      <c:pt idx="19">
                        <c:v>5526</c:v>
                      </c:pt>
                      <c:pt idx="20">
                        <c:v>5607</c:v>
                      </c:pt>
                      <c:pt idx="21">
                        <c:v>4281</c:v>
                      </c:pt>
                      <c:pt idx="22">
                        <c:v>3770</c:v>
                      </c:pt>
                      <c:pt idx="23">
                        <c:v>3008</c:v>
                      </c:pt>
                      <c:pt idx="24">
                        <c:v>1741</c:v>
                      </c:pt>
                      <c:pt idx="25">
                        <c:v>2346</c:v>
                      </c:pt>
                      <c:pt idx="26">
                        <c:v>1887</c:v>
                      </c:pt>
                      <c:pt idx="27">
                        <c:v>2153</c:v>
                      </c:pt>
                      <c:pt idx="28">
                        <c:v>2992</c:v>
                      </c:pt>
                      <c:pt idx="29">
                        <c:v>2433</c:v>
                      </c:pt>
                      <c:pt idx="30">
                        <c:v>2744</c:v>
                      </c:pt>
                      <c:pt idx="31">
                        <c:v>4172</c:v>
                      </c:pt>
                      <c:pt idx="32">
                        <c:v>5192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CBE-4A2B-A3AC-9AD8B94A941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all_data_base!$AL$4</c:f>
              <c:strCache>
                <c:ptCount val="1"/>
                <c:pt idx="0">
                  <c:v>Brazil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all_data_base!$AL$6:$AL$38</c:f>
              <c:numCache>
                <c:formatCode>0.00</c:formatCode>
                <c:ptCount val="33"/>
                <c:pt idx="0">
                  <c:v>-0.10267271838372949</c:v>
                </c:pt>
                <c:pt idx="1">
                  <c:v>3.2794588579642294</c:v>
                </c:pt>
                <c:pt idx="2">
                  <c:v>-3.1023559487500734</c:v>
                </c:pt>
                <c:pt idx="3">
                  <c:v>1.5119372381542604</c:v>
                </c:pt>
                <c:pt idx="4">
                  <c:v>-0.46691321173774725</c:v>
                </c:pt>
                <c:pt idx="5">
                  <c:v>4.6651689904599181</c:v>
                </c:pt>
                <c:pt idx="6">
                  <c:v>5.334551701681761</c:v>
                </c:pt>
                <c:pt idx="7">
                  <c:v>4.4167313554373209</c:v>
                </c:pt>
                <c:pt idx="8">
                  <c:v>2.2075355267745778</c:v>
                </c:pt>
                <c:pt idx="9">
                  <c:v>3.3948459848441814</c:v>
                </c:pt>
                <c:pt idx="10">
                  <c:v>0.33809790295242692</c:v>
                </c:pt>
                <c:pt idx="11">
                  <c:v>0.46793756737825731</c:v>
                </c:pt>
                <c:pt idx="12">
                  <c:v>4.387949442673829</c:v>
                </c:pt>
                <c:pt idx="13">
                  <c:v>1.3898964032589305</c:v>
                </c:pt>
                <c:pt idx="14">
                  <c:v>3.0534618579525699</c:v>
                </c:pt>
                <c:pt idx="15">
                  <c:v>1.1408289981000905</c:v>
                </c:pt>
                <c:pt idx="16">
                  <c:v>5.7599646387177472</c:v>
                </c:pt>
                <c:pt idx="17">
                  <c:v>3.2021313799023545</c:v>
                </c:pt>
                <c:pt idx="18">
                  <c:v>3.9619887218498775</c:v>
                </c:pt>
                <c:pt idx="19">
                  <c:v>6.0698706077183999</c:v>
                </c:pt>
                <c:pt idx="20">
                  <c:v>5.0941954473271664</c:v>
                </c:pt>
                <c:pt idx="21">
                  <c:v>-0.12581199941486432</c:v>
                </c:pt>
                <c:pt idx="22">
                  <c:v>7.5282258300556322</c:v>
                </c:pt>
                <c:pt idx="23">
                  <c:v>3.9744254058381614</c:v>
                </c:pt>
                <c:pt idx="24">
                  <c:v>1.9211503183630469</c:v>
                </c:pt>
                <c:pt idx="25">
                  <c:v>3.0048463050570575</c:v>
                </c:pt>
                <c:pt idx="26">
                  <c:v>0.50395574024224743</c:v>
                </c:pt>
                <c:pt idx="27">
                  <c:v>-3.5457633926942549</c:v>
                </c:pt>
                <c:pt idx="28">
                  <c:v>-3.275916907821923</c:v>
                </c:pt>
                <c:pt idx="29">
                  <c:v>1.3228690540439914</c:v>
                </c:pt>
                <c:pt idx="30">
                  <c:v>1.3172239987079308</c:v>
                </c:pt>
                <c:pt idx="31">
                  <c:v>1.1365855720095794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BE-4A2B-A3AC-9AD8B94A941B}"/>
            </c:ext>
          </c:extLst>
        </c:ser>
        <c:ser>
          <c:idx val="1"/>
          <c:order val="2"/>
          <c:tx>
            <c:strRef>
              <c:f>all_data_base!$AM$4</c:f>
              <c:strCache>
                <c:ptCount val="1"/>
                <c:pt idx="0">
                  <c:v>European Union</c:v>
                </c:pt>
              </c:strCache>
            </c:strRef>
          </c:tx>
          <c:spPr>
            <a:ln w="34925" cap="rnd">
              <a:solidFill>
                <a:schemeClr val="bg2">
                  <a:lumMod val="50000"/>
                </a:schemeClr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all_data_base!$AM$6:$AM$38</c:f>
              <c:numCache>
                <c:formatCode>General</c:formatCode>
                <c:ptCount val="33"/>
                <c:pt idx="0">
                  <c:v>4.1685204992299703</c:v>
                </c:pt>
                <c:pt idx="1">
                  <c:v>3.9242002329178689</c:v>
                </c:pt>
                <c:pt idx="2">
                  <c:v>3.3702429461162069</c:v>
                </c:pt>
                <c:pt idx="3">
                  <c:v>1.8083619393027845</c:v>
                </c:pt>
                <c:pt idx="4">
                  <c:v>1.1459254841655024</c:v>
                </c:pt>
                <c:pt idx="5">
                  <c:v>-0.56504532004494479</c:v>
                </c:pt>
                <c:pt idx="6">
                  <c:v>2.6520719260953598</c:v>
                </c:pt>
                <c:pt idx="7">
                  <c:v>2.6732075245936784</c:v>
                </c:pt>
                <c:pt idx="8">
                  <c:v>1.8929172548144919</c:v>
                </c:pt>
                <c:pt idx="9">
                  <c:v>2.6640153115811813</c:v>
                </c:pt>
                <c:pt idx="10">
                  <c:v>3.0186807477745816</c:v>
                </c:pt>
                <c:pt idx="11">
                  <c:v>2.958699936504388</c:v>
                </c:pt>
                <c:pt idx="12">
                  <c:v>3.9032117965822124</c:v>
                </c:pt>
                <c:pt idx="13">
                  <c:v>2.1843643921667137</c:v>
                </c:pt>
                <c:pt idx="14">
                  <c:v>1.1239428874357174</c:v>
                </c:pt>
                <c:pt idx="15">
                  <c:v>0.93053265795508366</c:v>
                </c:pt>
                <c:pt idx="16">
                  <c:v>2.5949479042879204</c:v>
                </c:pt>
                <c:pt idx="17">
                  <c:v>1.9340448938541215</c:v>
                </c:pt>
                <c:pt idx="18">
                  <c:v>3.4942759684227127</c:v>
                </c:pt>
                <c:pt idx="19">
                  <c:v>3.1524729398865219</c:v>
                </c:pt>
                <c:pt idx="20">
                  <c:v>0.64491809414440127</c:v>
                </c:pt>
                <c:pt idx="21">
                  <c:v>-4.325825804730826</c:v>
                </c:pt>
                <c:pt idx="22">
                  <c:v>2.2097296699704856</c:v>
                </c:pt>
                <c:pt idx="23">
                  <c:v>1.8319546696473594</c:v>
                </c:pt>
                <c:pt idx="24">
                  <c:v>-0.75183097588758585</c:v>
                </c:pt>
                <c:pt idx="25">
                  <c:v>-5.5313392653900451E-2</c:v>
                </c:pt>
                <c:pt idx="26">
                  <c:v>1.5729427569999359</c:v>
                </c:pt>
                <c:pt idx="27">
                  <c:v>2.3006026495704788</c:v>
                </c:pt>
                <c:pt idx="28">
                  <c:v>2.0447370680983994</c:v>
                </c:pt>
                <c:pt idx="29">
                  <c:v>2.7891652165841379</c:v>
                </c:pt>
                <c:pt idx="30">
                  <c:v>2.1182399842928845</c:v>
                </c:pt>
                <c:pt idx="31">
                  <c:v>1.5542649536379116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BE-4A2B-A3AC-9AD8B94A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2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all_data_base!$V$5</c15:sqref>
                        </c15:formulaRef>
                      </c:ext>
                    </c:extLst>
                    <c:strCache>
                      <c:ptCount val="1"/>
                      <c:pt idx="0">
                        <c:v>Total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all_data_base!$V$6:$V$38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1406.4128390000001</c:v>
                      </c:pt>
                      <c:pt idx="2">
                        <c:v>1548.0346569999999</c:v>
                      </c:pt>
                      <c:pt idx="3">
                        <c:v>1574.858076</c:v>
                      </c:pt>
                      <c:pt idx="4">
                        <c:v>1645.753158</c:v>
                      </c:pt>
                      <c:pt idx="5">
                        <c:v>1781.0489050000001</c:v>
                      </c:pt>
                      <c:pt idx="6">
                        <c:v>1820.771266</c:v>
                      </c:pt>
                      <c:pt idx="7">
                        <c:v>2181.436565</c:v>
                      </c:pt>
                      <c:pt idx="8">
                        <c:v>2117.1784309999998</c:v>
                      </c:pt>
                      <c:pt idx="9">
                        <c:v>2439.752</c:v>
                      </c:pt>
                      <c:pt idx="10">
                        <c:v>2287.1658219999999</c:v>
                      </c:pt>
                      <c:pt idx="11">
                        <c:v>2266.0968429999998</c:v>
                      </c:pt>
                      <c:pt idx="12">
                        <c:v>2675.2634010000002</c:v>
                      </c:pt>
                      <c:pt idx="13">
                        <c:v>3800.0469800000001</c:v>
                      </c:pt>
                      <c:pt idx="14">
                        <c:v>4756.2577510000001</c:v>
                      </c:pt>
                      <c:pt idx="15">
                        <c:v>6705.8001270000004</c:v>
                      </c:pt>
                      <c:pt idx="16">
                        <c:v>7906.7525900000001</c:v>
                      </c:pt>
                      <c:pt idx="17">
                        <c:v>10669.909479</c:v>
                      </c:pt>
                      <c:pt idx="18">
                        <c:v>8344.1513180000002</c:v>
                      </c:pt>
                      <c:pt idx="19">
                        <c:v>12833.142946</c:v>
                      </c:pt>
                      <c:pt idx="20">
                        <c:v>18335.356131</c:v>
                      </c:pt>
                      <c:pt idx="21">
                        <c:v>14775.566142</c:v>
                      </c:pt>
                      <c:pt idx="22">
                        <c:v>15851.484259000001</c:v>
                      </c:pt>
                      <c:pt idx="23">
                        <c:v>14256.009692</c:v>
                      </c:pt>
                      <c:pt idx="24">
                        <c:v>10271.128579</c:v>
                      </c:pt>
                      <c:pt idx="25">
                        <c:v>10511.067616</c:v>
                      </c:pt>
                      <c:pt idx="26">
                        <c:v>14484.259391</c:v>
                      </c:pt>
                      <c:pt idx="27">
                        <c:v>15568.661845000001</c:v>
                      </c:pt>
                      <c:pt idx="28">
                        <c:v>17841.240551999999</c:v>
                      </c:pt>
                      <c:pt idx="29">
                        <c:v>20611.770876999999</c:v>
                      </c:pt>
                      <c:pt idx="30">
                        <c:v>8654.5187719999994</c:v>
                      </c:pt>
                      <c:pt idx="31">
                        <c:v>17841.240551999999</c:v>
                      </c:pt>
                      <c:pt idx="32">
                        <c:v>20611.770876999999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CBE-4A2B-A3AC-9AD8B94A941B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growth (annual %</a:t>
                </a: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1"/>
        <c:axPos val="r"/>
        <c:numFmt formatCode="#,##0" sourceLinked="0"/>
        <c:majorTickMark val="out"/>
        <c:minorTickMark val="none"/>
        <c:tickLblPos val="nextTo"/>
        <c:crossAx val="750184968"/>
        <c:crosses val="max"/>
        <c:crossBetween val="between"/>
      </c:valAx>
      <c:cat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1901372158752488E-2"/>
          <c:y val="0.78695877891296651"/>
          <c:w val="0.87798754061463968"/>
          <c:h val="0.1836564644295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cap="none" spc="0" normalizeH="0" baseline="1000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Mato</a:t>
            </a:r>
            <a:r>
              <a:rPr lang="pt-BR" b="0" baseline="0">
                <a:solidFill>
                  <a:sysClr val="windowText" lastClr="000000"/>
                </a:solidFill>
              </a:rPr>
              <a:t> Grosso</a:t>
            </a:r>
            <a:endParaRPr lang="pt-BR" b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all_data_base!$T$39:$T$71</c:f>
              <c:numCache>
                <c:formatCode>#,##0.00</c:formatCode>
                <c:ptCount val="33"/>
                <c:pt idx="0">
                  <c:v>5140</c:v>
                </c:pt>
                <c:pt idx="1">
                  <c:v>5960</c:v>
                </c:pt>
                <c:pt idx="2">
                  <c:v>4020</c:v>
                </c:pt>
                <c:pt idx="3">
                  <c:v>2840</c:v>
                </c:pt>
                <c:pt idx="4">
                  <c:v>4674</c:v>
                </c:pt>
                <c:pt idx="5">
                  <c:v>6220</c:v>
                </c:pt>
                <c:pt idx="6">
                  <c:v>6220</c:v>
                </c:pt>
                <c:pt idx="7">
                  <c:v>10391</c:v>
                </c:pt>
                <c:pt idx="8">
                  <c:v>6543</c:v>
                </c:pt>
                <c:pt idx="9">
                  <c:v>5271</c:v>
                </c:pt>
                <c:pt idx="10">
                  <c:v>6466</c:v>
                </c:pt>
                <c:pt idx="11">
                  <c:v>6963</c:v>
                </c:pt>
                <c:pt idx="12">
                  <c:v>6369</c:v>
                </c:pt>
                <c:pt idx="13">
                  <c:v>7703</c:v>
                </c:pt>
                <c:pt idx="14">
                  <c:v>7892</c:v>
                </c:pt>
                <c:pt idx="15">
                  <c:v>10405</c:v>
                </c:pt>
                <c:pt idx="16">
                  <c:v>11814</c:v>
                </c:pt>
                <c:pt idx="17">
                  <c:v>7145</c:v>
                </c:pt>
                <c:pt idx="18">
                  <c:v>4333</c:v>
                </c:pt>
                <c:pt idx="19">
                  <c:v>2678</c:v>
                </c:pt>
                <c:pt idx="20">
                  <c:v>3258</c:v>
                </c:pt>
                <c:pt idx="21">
                  <c:v>1049</c:v>
                </c:pt>
                <c:pt idx="22">
                  <c:v>871</c:v>
                </c:pt>
                <c:pt idx="23">
                  <c:v>1120</c:v>
                </c:pt>
                <c:pt idx="24">
                  <c:v>757</c:v>
                </c:pt>
                <c:pt idx="25">
                  <c:v>1139</c:v>
                </c:pt>
                <c:pt idx="26">
                  <c:v>1075</c:v>
                </c:pt>
                <c:pt idx="27">
                  <c:v>1601</c:v>
                </c:pt>
                <c:pt idx="28">
                  <c:v>1489</c:v>
                </c:pt>
                <c:pt idx="29">
                  <c:v>1561</c:v>
                </c:pt>
                <c:pt idx="30">
                  <c:v>1490</c:v>
                </c:pt>
                <c:pt idx="31">
                  <c:v>1702</c:v>
                </c:pt>
                <c:pt idx="32">
                  <c:v>1767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6E-481B-BE79-79014E7EE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all_data_base!$AA$39:$AA$71</c:f>
              <c:numCache>
                <c:formatCode>0.00%</c:formatCode>
                <c:ptCount val="33"/>
                <c:pt idx="1">
                  <c:v>0.13820404694750635</c:v>
                </c:pt>
                <c:pt idx="2">
                  <c:v>1.494424227282134E-2</c:v>
                </c:pt>
                <c:pt idx="3">
                  <c:v>7.4732189573918431E-2</c:v>
                </c:pt>
                <c:pt idx="4">
                  <c:v>0.11126823573260844</c:v>
                </c:pt>
                <c:pt idx="5">
                  <c:v>7.1259202039094582E-2</c:v>
                </c:pt>
                <c:pt idx="6">
                  <c:v>0.11888828496898753</c:v>
                </c:pt>
                <c:pt idx="7">
                  <c:v>1.9510885021563971E-2</c:v>
                </c:pt>
                <c:pt idx="8">
                  <c:v>2.8862213128236003E-2</c:v>
                </c:pt>
                <c:pt idx="9">
                  <c:v>5.4222753980077185E-2</c:v>
                </c:pt>
                <c:pt idx="10">
                  <c:v>6.541749858835183E-2</c:v>
                </c:pt>
                <c:pt idx="11">
                  <c:v>7.6581603055702829E-2</c:v>
                </c:pt>
                <c:pt idx="12">
                  <c:v>7.6362241462189104E-2</c:v>
                </c:pt>
                <c:pt idx="13">
                  <c:v>6.7431589797304292E-2</c:v>
                </c:pt>
                <c:pt idx="14">
                  <c:v>9.4212633486485967E-2</c:v>
                </c:pt>
                <c:pt idx="15">
                  <c:v>4.2298492366567922E-2</c:v>
                </c:pt>
                <c:pt idx="16">
                  <c:v>0.16068042712009187</c:v>
                </c:pt>
                <c:pt idx="17">
                  <c:v>5.2264749096324781E-2</c:v>
                </c:pt>
                <c:pt idx="18">
                  <c:v>-4.5771485816217324E-2</c:v>
                </c:pt>
                <c:pt idx="19">
                  <c:v>0.11343140742965484</c:v>
                </c:pt>
                <c:pt idx="20">
                  <c:v>8.5520690341855846E-2</c:v>
                </c:pt>
                <c:pt idx="21">
                  <c:v>2.4475503527476506E-2</c:v>
                </c:pt>
                <c:pt idx="22">
                  <c:v>3.6144413740883986E-2</c:v>
                </c:pt>
                <c:pt idx="23">
                  <c:v>5.6748115223512807E-2</c:v>
                </c:pt>
                <c:pt idx="24">
                  <c:v>0.10965597427831342</c:v>
                </c:pt>
                <c:pt idx="25">
                  <c:v>3.5038019095645419E-2</c:v>
                </c:pt>
                <c:pt idx="26">
                  <c:v>4.3889549583700296E-2</c:v>
                </c:pt>
                <c:pt idx="27">
                  <c:v>-1.8917203691757666E-2</c:v>
                </c:pt>
                <c:pt idx="28">
                  <c:v>-6.2482917166815741E-2</c:v>
                </c:pt>
                <c:pt idx="29">
                  <c:v>0.12138085600521185</c:v>
                </c:pt>
                <c:pt idx="30">
                  <c:v>4.3226920913415831E-2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6E-481B-BE79-79014E7EE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6A6E-481B-BE79-79014E7EEF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6A6E-481B-BE79-79014E7EEF6E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Pará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all_data_base!$T$6:$T$38</c:f>
              <c:numCache>
                <c:formatCode>#,##0.00</c:formatCode>
                <c:ptCount val="33"/>
                <c:pt idx="0">
                  <c:v>6990</c:v>
                </c:pt>
                <c:pt idx="1">
                  <c:v>5750</c:v>
                </c:pt>
                <c:pt idx="2">
                  <c:v>4890</c:v>
                </c:pt>
                <c:pt idx="3">
                  <c:v>3780</c:v>
                </c:pt>
                <c:pt idx="4">
                  <c:v>3787</c:v>
                </c:pt>
                <c:pt idx="5">
                  <c:v>4284</c:v>
                </c:pt>
                <c:pt idx="6">
                  <c:v>4284</c:v>
                </c:pt>
                <c:pt idx="7">
                  <c:v>7845</c:v>
                </c:pt>
                <c:pt idx="8">
                  <c:v>6135</c:v>
                </c:pt>
                <c:pt idx="9">
                  <c:v>4139</c:v>
                </c:pt>
                <c:pt idx="10">
                  <c:v>5829</c:v>
                </c:pt>
                <c:pt idx="11">
                  <c:v>5111</c:v>
                </c:pt>
                <c:pt idx="12">
                  <c:v>6671</c:v>
                </c:pt>
                <c:pt idx="13">
                  <c:v>5237</c:v>
                </c:pt>
                <c:pt idx="14">
                  <c:v>7510</c:v>
                </c:pt>
                <c:pt idx="15">
                  <c:v>7145</c:v>
                </c:pt>
                <c:pt idx="16">
                  <c:v>8870</c:v>
                </c:pt>
                <c:pt idx="17">
                  <c:v>5899</c:v>
                </c:pt>
                <c:pt idx="18">
                  <c:v>5659</c:v>
                </c:pt>
                <c:pt idx="19">
                  <c:v>5526</c:v>
                </c:pt>
                <c:pt idx="20">
                  <c:v>5607</c:v>
                </c:pt>
                <c:pt idx="21">
                  <c:v>4281</c:v>
                </c:pt>
                <c:pt idx="22">
                  <c:v>3770</c:v>
                </c:pt>
                <c:pt idx="23">
                  <c:v>3008</c:v>
                </c:pt>
                <c:pt idx="24">
                  <c:v>1741</c:v>
                </c:pt>
                <c:pt idx="25">
                  <c:v>2346</c:v>
                </c:pt>
                <c:pt idx="26">
                  <c:v>1887</c:v>
                </c:pt>
                <c:pt idx="27">
                  <c:v>2153</c:v>
                </c:pt>
                <c:pt idx="28">
                  <c:v>2992</c:v>
                </c:pt>
                <c:pt idx="29">
                  <c:v>2433</c:v>
                </c:pt>
                <c:pt idx="30">
                  <c:v>2744</c:v>
                </c:pt>
                <c:pt idx="31">
                  <c:v>4172</c:v>
                </c:pt>
                <c:pt idx="32">
                  <c:v>5192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1-44EA-B6C7-14EDEB9B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all_data_base!$AA$6:$AA$38</c:f>
              <c:numCache>
                <c:formatCode>0.00%</c:formatCode>
                <c:ptCount val="33"/>
                <c:pt idx="1">
                  <c:v>3.9263688029357612E-2</c:v>
                </c:pt>
                <c:pt idx="2">
                  <c:v>4.979540049790989E-2</c:v>
                </c:pt>
                <c:pt idx="3">
                  <c:v>-2.132078760825629E-2</c:v>
                </c:pt>
                <c:pt idx="4">
                  <c:v>3.426516310253306E-2</c:v>
                </c:pt>
                <c:pt idx="5">
                  <c:v>7.0244456837134206E-2</c:v>
                </c:pt>
                <c:pt idx="6">
                  <c:v>-1.5975612390996555E-2</c:v>
                </c:pt>
                <c:pt idx="7">
                  <c:v>3.1741403938860237E-4</c:v>
                </c:pt>
                <c:pt idx="8">
                  <c:v>2.7649983607418872E-3</c:v>
                </c:pt>
                <c:pt idx="9">
                  <c:v>2.9552756812151894E-2</c:v>
                </c:pt>
                <c:pt idx="10">
                  <c:v>2.257981585170777E-2</c:v>
                </c:pt>
                <c:pt idx="11">
                  <c:v>1.8124169738827117E-2</c:v>
                </c:pt>
                <c:pt idx="12">
                  <c:v>4.7029643563050172E-2</c:v>
                </c:pt>
                <c:pt idx="13">
                  <c:v>3.497954762000962E-2</c:v>
                </c:pt>
                <c:pt idx="14">
                  <c:v>3.6376466489472022E-2</c:v>
                </c:pt>
                <c:pt idx="15">
                  <c:v>6.4309940834736304E-2</c:v>
                </c:pt>
                <c:pt idx="16">
                  <c:v>7.2329632686108286E-2</c:v>
                </c:pt>
                <c:pt idx="17">
                  <c:v>4.184775010802836E-2</c:v>
                </c:pt>
                <c:pt idx="18">
                  <c:v>7.0909510901329714E-2</c:v>
                </c:pt>
                <c:pt idx="19">
                  <c:v>2.2402681553545845E-2</c:v>
                </c:pt>
                <c:pt idx="20">
                  <c:v>4.9412851616500976E-2</c:v>
                </c:pt>
                <c:pt idx="21">
                  <c:v>-3.2260498045675635E-2</c:v>
                </c:pt>
                <c:pt idx="22">
                  <c:v>8.0099159366712483E-2</c:v>
                </c:pt>
                <c:pt idx="23">
                  <c:v>4.3912765588504356E-2</c:v>
                </c:pt>
                <c:pt idx="24">
                  <c:v>3.188924214244547E-2</c:v>
                </c:pt>
                <c:pt idx="25">
                  <c:v>2.5418962824510505E-2</c:v>
                </c:pt>
                <c:pt idx="26">
                  <c:v>4.0594712618251566E-2</c:v>
                </c:pt>
                <c:pt idx="27">
                  <c:v>-8.9300230724262859E-3</c:v>
                </c:pt>
                <c:pt idx="28">
                  <c:v>-3.9538893765278416E-2</c:v>
                </c:pt>
                <c:pt idx="29">
                  <c:v>3.2135877445854222E-2</c:v>
                </c:pt>
                <c:pt idx="30">
                  <c:v>2.9738555261955697E-2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41-44EA-B6C7-14EDEB9BA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241-44EA-B6C7-14EDEB9BAF6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241-44EA-B6C7-14EDEB9BAF64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  <c:majorUnit val="2.0000000000000004E-2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Amazonas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all_data_base!$T$105:$T$137</c:f>
              <c:numCache>
                <c:formatCode>#,##0.00</c:formatCode>
                <c:ptCount val="33"/>
                <c:pt idx="0">
                  <c:v>1510</c:v>
                </c:pt>
                <c:pt idx="1">
                  <c:v>1180</c:v>
                </c:pt>
                <c:pt idx="2">
                  <c:v>520</c:v>
                </c:pt>
                <c:pt idx="3">
                  <c:v>980</c:v>
                </c:pt>
                <c:pt idx="4">
                  <c:v>799</c:v>
                </c:pt>
                <c:pt idx="5">
                  <c:v>370</c:v>
                </c:pt>
                <c:pt idx="6">
                  <c:v>370</c:v>
                </c:pt>
                <c:pt idx="7">
                  <c:v>2114</c:v>
                </c:pt>
                <c:pt idx="8">
                  <c:v>1023</c:v>
                </c:pt>
                <c:pt idx="9">
                  <c:v>589</c:v>
                </c:pt>
                <c:pt idx="10">
                  <c:v>670</c:v>
                </c:pt>
                <c:pt idx="11">
                  <c:v>720</c:v>
                </c:pt>
                <c:pt idx="12">
                  <c:v>612</c:v>
                </c:pt>
                <c:pt idx="13">
                  <c:v>634</c:v>
                </c:pt>
                <c:pt idx="14">
                  <c:v>885</c:v>
                </c:pt>
                <c:pt idx="15">
                  <c:v>1558</c:v>
                </c:pt>
                <c:pt idx="16">
                  <c:v>1232</c:v>
                </c:pt>
                <c:pt idx="17">
                  <c:v>775</c:v>
                </c:pt>
                <c:pt idx="18">
                  <c:v>788</c:v>
                </c:pt>
                <c:pt idx="19">
                  <c:v>610</c:v>
                </c:pt>
                <c:pt idx="20">
                  <c:v>604</c:v>
                </c:pt>
                <c:pt idx="21">
                  <c:v>405</c:v>
                </c:pt>
                <c:pt idx="22">
                  <c:v>595</c:v>
                </c:pt>
                <c:pt idx="23">
                  <c:v>502</c:v>
                </c:pt>
                <c:pt idx="24">
                  <c:v>523</c:v>
                </c:pt>
                <c:pt idx="25">
                  <c:v>583</c:v>
                </c:pt>
                <c:pt idx="26">
                  <c:v>500</c:v>
                </c:pt>
                <c:pt idx="27">
                  <c:v>712</c:v>
                </c:pt>
                <c:pt idx="28">
                  <c:v>1129</c:v>
                </c:pt>
                <c:pt idx="29">
                  <c:v>1001</c:v>
                </c:pt>
                <c:pt idx="30">
                  <c:v>1045</c:v>
                </c:pt>
                <c:pt idx="31">
                  <c:v>1434</c:v>
                </c:pt>
                <c:pt idx="32">
                  <c:v>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1-4A30-B3E9-C4F98DFF9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all_data_base!$AA$105:$AA$137</c:f>
              <c:numCache>
                <c:formatCode>0.00%</c:formatCode>
                <c:ptCount val="33"/>
                <c:pt idx="1">
                  <c:v>4.4388471996248999E-2</c:v>
                </c:pt>
                <c:pt idx="2">
                  <c:v>1.6121928704610378E-4</c:v>
                </c:pt>
                <c:pt idx="3">
                  <c:v>7.0750126383308494E-3</c:v>
                </c:pt>
                <c:pt idx="4">
                  <c:v>-3.8123801177325424E-2</c:v>
                </c:pt>
                <c:pt idx="5">
                  <c:v>0.1408533967408131</c:v>
                </c:pt>
                <c:pt idx="6">
                  <c:v>0.23688354860839575</c:v>
                </c:pt>
                <c:pt idx="7">
                  <c:v>0.22582770183668593</c:v>
                </c:pt>
                <c:pt idx="8">
                  <c:v>0.12387914954462642</c:v>
                </c:pt>
                <c:pt idx="9">
                  <c:v>8.4310499734315758E-2</c:v>
                </c:pt>
                <c:pt idx="10">
                  <c:v>6.1268748808497881E-3</c:v>
                </c:pt>
                <c:pt idx="11">
                  <c:v>-2.4943119924670113E-3</c:v>
                </c:pt>
                <c:pt idx="12">
                  <c:v>7.830442916422739E-2</c:v>
                </c:pt>
                <c:pt idx="13">
                  <c:v>2.7756058035728871E-2</c:v>
                </c:pt>
                <c:pt idx="14">
                  <c:v>5.9410000543532598E-2</c:v>
                </c:pt>
                <c:pt idx="15">
                  <c:v>4.5949800932393522E-2</c:v>
                </c:pt>
                <c:pt idx="16">
                  <c:v>0.10325300993560034</c:v>
                </c:pt>
                <c:pt idx="17">
                  <c:v>0.1041092390252982</c:v>
                </c:pt>
                <c:pt idx="18">
                  <c:v>2.5757329158780227E-2</c:v>
                </c:pt>
                <c:pt idx="19">
                  <c:v>4.4937552634705134E-2</c:v>
                </c:pt>
                <c:pt idx="20">
                  <c:v>4.4732157523443103E-2</c:v>
                </c:pt>
                <c:pt idx="21">
                  <c:v>-2.0097402826582608E-2</c:v>
                </c:pt>
                <c:pt idx="22">
                  <c:v>9.9694417755775325E-2</c:v>
                </c:pt>
                <c:pt idx="23">
                  <c:v>0.10351727607352627</c:v>
                </c:pt>
                <c:pt idx="24">
                  <c:v>1.3677884374458332E-2</c:v>
                </c:pt>
                <c:pt idx="25">
                  <c:v>4.3662778980972226E-2</c:v>
                </c:pt>
                <c:pt idx="26">
                  <c:v>2.3954315663558988E-3</c:v>
                </c:pt>
                <c:pt idx="27">
                  <c:v>-5.4415241260036634E-2</c:v>
                </c:pt>
                <c:pt idx="28">
                  <c:v>-6.8078480415705842E-2</c:v>
                </c:pt>
                <c:pt idx="29">
                  <c:v>5.2130517720575767E-2</c:v>
                </c:pt>
                <c:pt idx="30">
                  <c:v>5.087895880646786E-2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21-4A30-B3E9-C4F98DFF9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F21-4A30-B3E9-C4F98DFF973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F21-4A30-B3E9-C4F98DFF9730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Maranhão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all_data_base!$T$138:$T$170</c:f>
              <c:numCache>
                <c:formatCode>#,##0.00</c:formatCode>
                <c:ptCount val="33"/>
                <c:pt idx="0">
                  <c:v>2450</c:v>
                </c:pt>
                <c:pt idx="1">
                  <c:v>1420</c:v>
                </c:pt>
                <c:pt idx="2">
                  <c:v>1100</c:v>
                </c:pt>
                <c:pt idx="3">
                  <c:v>670</c:v>
                </c:pt>
                <c:pt idx="4">
                  <c:v>1135</c:v>
                </c:pt>
                <c:pt idx="5">
                  <c:v>372</c:v>
                </c:pt>
                <c:pt idx="6">
                  <c:v>372</c:v>
                </c:pt>
                <c:pt idx="7">
                  <c:v>1745</c:v>
                </c:pt>
                <c:pt idx="8">
                  <c:v>1061</c:v>
                </c:pt>
                <c:pt idx="9">
                  <c:v>409</c:v>
                </c:pt>
                <c:pt idx="10">
                  <c:v>1012</c:v>
                </c:pt>
                <c:pt idx="11">
                  <c:v>1230</c:v>
                </c:pt>
                <c:pt idx="12">
                  <c:v>1065</c:v>
                </c:pt>
                <c:pt idx="13">
                  <c:v>958</c:v>
                </c:pt>
                <c:pt idx="14">
                  <c:v>1085</c:v>
                </c:pt>
                <c:pt idx="15">
                  <c:v>993</c:v>
                </c:pt>
                <c:pt idx="16">
                  <c:v>755</c:v>
                </c:pt>
                <c:pt idx="17">
                  <c:v>922</c:v>
                </c:pt>
                <c:pt idx="18">
                  <c:v>674</c:v>
                </c:pt>
                <c:pt idx="19">
                  <c:v>631</c:v>
                </c:pt>
                <c:pt idx="20">
                  <c:v>1271</c:v>
                </c:pt>
                <c:pt idx="21">
                  <c:v>828</c:v>
                </c:pt>
                <c:pt idx="22">
                  <c:v>712</c:v>
                </c:pt>
                <c:pt idx="23">
                  <c:v>396</c:v>
                </c:pt>
                <c:pt idx="24">
                  <c:v>269</c:v>
                </c:pt>
                <c:pt idx="25">
                  <c:v>403</c:v>
                </c:pt>
                <c:pt idx="26">
                  <c:v>257</c:v>
                </c:pt>
                <c:pt idx="27">
                  <c:v>209</c:v>
                </c:pt>
                <c:pt idx="28">
                  <c:v>258</c:v>
                </c:pt>
                <c:pt idx="29">
                  <c:v>265</c:v>
                </c:pt>
                <c:pt idx="30">
                  <c:v>253</c:v>
                </c:pt>
                <c:pt idx="31">
                  <c:v>237</c:v>
                </c:pt>
                <c:pt idx="32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6E-4ABD-B732-8EE45933A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all_data_base!$AA$138:$AA$170</c:f>
              <c:numCache>
                <c:formatCode>0.00%</c:formatCode>
                <c:ptCount val="33"/>
                <c:pt idx="1">
                  <c:v>6.9328880327002166E-3</c:v>
                </c:pt>
                <c:pt idx="2">
                  <c:v>-1.1733810889899216E-2</c:v>
                </c:pt>
                <c:pt idx="3">
                  <c:v>4.2014283857776807E-2</c:v>
                </c:pt>
                <c:pt idx="4">
                  <c:v>-2.6702867852619598E-2</c:v>
                </c:pt>
                <c:pt idx="5">
                  <c:v>6.1097455841062735E-2</c:v>
                </c:pt>
                <c:pt idx="6">
                  <c:v>2.2717517827157134E-2</c:v>
                </c:pt>
                <c:pt idx="7">
                  <c:v>1.5461132394135067E-2</c:v>
                </c:pt>
                <c:pt idx="8">
                  <c:v>4.3008773375493289E-2</c:v>
                </c:pt>
                <c:pt idx="9">
                  <c:v>2.8849930115631309E-2</c:v>
                </c:pt>
                <c:pt idx="10">
                  <c:v>-4.9195212039866008E-2</c:v>
                </c:pt>
                <c:pt idx="11">
                  <c:v>2.851166442497538E-2</c:v>
                </c:pt>
                <c:pt idx="12">
                  <c:v>4.3687527743576059E-2</c:v>
                </c:pt>
                <c:pt idx="13">
                  <c:v>1.7547721142470937E-2</c:v>
                </c:pt>
                <c:pt idx="14">
                  <c:v>2.8153847768295694E-2</c:v>
                </c:pt>
                <c:pt idx="15">
                  <c:v>4.4033196999041221E-2</c:v>
                </c:pt>
                <c:pt idx="16">
                  <c:v>8.9565652958901898E-2</c:v>
                </c:pt>
                <c:pt idx="17">
                  <c:v>7.3354946110014696E-2</c:v>
                </c:pt>
                <c:pt idx="18">
                  <c:v>4.9752855750543903E-2</c:v>
                </c:pt>
                <c:pt idx="19">
                  <c:v>9.1011516520430907E-2</c:v>
                </c:pt>
                <c:pt idx="20">
                  <c:v>4.3736640787939485E-2</c:v>
                </c:pt>
                <c:pt idx="21">
                  <c:v>-1.7271681424613761E-2</c:v>
                </c:pt>
                <c:pt idx="22">
                  <c:v>8.7261841056389608E-2</c:v>
                </c:pt>
                <c:pt idx="23">
                  <c:v>6.5442541969035914E-2</c:v>
                </c:pt>
                <c:pt idx="24">
                  <c:v>4.2617622291866705E-2</c:v>
                </c:pt>
                <c:pt idx="25">
                  <c:v>5.5505884565473465E-2</c:v>
                </c:pt>
                <c:pt idx="26">
                  <c:v>3.9360248424845104E-2</c:v>
                </c:pt>
                <c:pt idx="27">
                  <c:v>-4.0898102652121959E-2</c:v>
                </c:pt>
                <c:pt idx="28">
                  <c:v>-5.6063198036856478E-2</c:v>
                </c:pt>
                <c:pt idx="29">
                  <c:v>5.3268062170056675E-2</c:v>
                </c:pt>
                <c:pt idx="30">
                  <c:v>2.8610945223850697E-2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E-4ABD-B732-8EE45933A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086E-4ABD-B732-8EE45933ADF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086E-4ABD-B732-8EE45933ADF0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Acre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all_data_base!$T$171:$T$203</c:f>
              <c:numCache>
                <c:formatCode>#,##0.00</c:formatCode>
                <c:ptCount val="33"/>
                <c:pt idx="0">
                  <c:v>620</c:v>
                </c:pt>
                <c:pt idx="1">
                  <c:v>540</c:v>
                </c:pt>
                <c:pt idx="2">
                  <c:v>550</c:v>
                </c:pt>
                <c:pt idx="3">
                  <c:v>380</c:v>
                </c:pt>
                <c:pt idx="4">
                  <c:v>400</c:v>
                </c:pt>
                <c:pt idx="5">
                  <c:v>482</c:v>
                </c:pt>
                <c:pt idx="6">
                  <c:v>482</c:v>
                </c:pt>
                <c:pt idx="7">
                  <c:v>1208</c:v>
                </c:pt>
                <c:pt idx="8">
                  <c:v>433</c:v>
                </c:pt>
                <c:pt idx="9">
                  <c:v>358</c:v>
                </c:pt>
                <c:pt idx="10">
                  <c:v>536</c:v>
                </c:pt>
                <c:pt idx="11">
                  <c:v>441</c:v>
                </c:pt>
                <c:pt idx="12">
                  <c:v>547</c:v>
                </c:pt>
                <c:pt idx="13">
                  <c:v>419</c:v>
                </c:pt>
                <c:pt idx="14">
                  <c:v>883</c:v>
                </c:pt>
                <c:pt idx="15">
                  <c:v>1078</c:v>
                </c:pt>
                <c:pt idx="16">
                  <c:v>728</c:v>
                </c:pt>
                <c:pt idx="17">
                  <c:v>592</c:v>
                </c:pt>
                <c:pt idx="18">
                  <c:v>398</c:v>
                </c:pt>
                <c:pt idx="19">
                  <c:v>184</c:v>
                </c:pt>
                <c:pt idx="20">
                  <c:v>254</c:v>
                </c:pt>
                <c:pt idx="21">
                  <c:v>167</c:v>
                </c:pt>
                <c:pt idx="22">
                  <c:v>259</c:v>
                </c:pt>
                <c:pt idx="23">
                  <c:v>280</c:v>
                </c:pt>
                <c:pt idx="24">
                  <c:v>305</c:v>
                </c:pt>
                <c:pt idx="25">
                  <c:v>221</c:v>
                </c:pt>
                <c:pt idx="26">
                  <c:v>309</c:v>
                </c:pt>
                <c:pt idx="27">
                  <c:v>264</c:v>
                </c:pt>
                <c:pt idx="28">
                  <c:v>372</c:v>
                </c:pt>
                <c:pt idx="29">
                  <c:v>257</c:v>
                </c:pt>
                <c:pt idx="30">
                  <c:v>444</c:v>
                </c:pt>
                <c:pt idx="31">
                  <c:v>682</c:v>
                </c:pt>
                <c:pt idx="32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E-41F6-9BF5-6B2C9844F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all_data_base!$AA$171:$AA$203</c:f>
              <c:numCache>
                <c:formatCode>0.00%</c:formatCode>
                <c:ptCount val="33"/>
                <c:pt idx="1">
                  <c:v>3.8408117152064075E-2</c:v>
                </c:pt>
                <c:pt idx="2">
                  <c:v>3.680271583754334E-2</c:v>
                </c:pt>
                <c:pt idx="3">
                  <c:v>4.9486247237078805E-2</c:v>
                </c:pt>
                <c:pt idx="4">
                  <c:v>2.903720373704903E-2</c:v>
                </c:pt>
                <c:pt idx="5">
                  <c:v>3.3010053099734586E-2</c:v>
                </c:pt>
                <c:pt idx="6">
                  <c:v>1.5660716740193502E-2</c:v>
                </c:pt>
                <c:pt idx="7">
                  <c:v>4.1316927097044993E-2</c:v>
                </c:pt>
                <c:pt idx="8">
                  <c:v>2.0086610407073387E-2</c:v>
                </c:pt>
                <c:pt idx="9">
                  <c:v>-8.2697314069103672E-3</c:v>
                </c:pt>
                <c:pt idx="10">
                  <c:v>4.5295861196779016E-2</c:v>
                </c:pt>
                <c:pt idx="11">
                  <c:v>4.0925988842942976E-2</c:v>
                </c:pt>
                <c:pt idx="12">
                  <c:v>4.1088418927350531E-2</c:v>
                </c:pt>
                <c:pt idx="13">
                  <c:v>3.8004244564380445E-2</c:v>
                </c:pt>
                <c:pt idx="14">
                  <c:v>4.3880009673176026E-2</c:v>
                </c:pt>
                <c:pt idx="15">
                  <c:v>3.8886274526206036E-2</c:v>
                </c:pt>
                <c:pt idx="16">
                  <c:v>7.5803205901920911E-2</c:v>
                </c:pt>
                <c:pt idx="17">
                  <c:v>7.3612530991838301E-2</c:v>
                </c:pt>
                <c:pt idx="18">
                  <c:v>5.4090475187979242E-2</c:v>
                </c:pt>
                <c:pt idx="19">
                  <c:v>6.5359887195392E-2</c:v>
                </c:pt>
                <c:pt idx="20">
                  <c:v>6.9057975595094218E-2</c:v>
                </c:pt>
                <c:pt idx="21">
                  <c:v>1.167507890872165E-2</c:v>
                </c:pt>
                <c:pt idx="22">
                  <c:v>0.10894990944433505</c:v>
                </c:pt>
                <c:pt idx="23">
                  <c:v>4.2816939528900991E-2</c:v>
                </c:pt>
                <c:pt idx="24">
                  <c:v>6.1814217548644197E-2</c:v>
                </c:pt>
                <c:pt idx="25">
                  <c:v>2.2804389265998773E-2</c:v>
                </c:pt>
                <c:pt idx="26">
                  <c:v>4.4058801857673212E-2</c:v>
                </c:pt>
                <c:pt idx="27">
                  <c:v>-1.5007050249457195E-2</c:v>
                </c:pt>
                <c:pt idx="28">
                  <c:v>-2.4160188044532051E-2</c:v>
                </c:pt>
                <c:pt idx="29">
                  <c:v>1.9661971765317517E-3</c:v>
                </c:pt>
                <c:pt idx="30">
                  <c:v>5.2950220545832311E-3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E-41F6-9BF5-6B2C9844F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6FE-41F6-9BF5-6B2C9844FD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6FE-41F6-9BF5-6B2C9844FD8E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Tocantins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all_data_base!$T$204:$T$236</c:f>
              <c:numCache>
                <c:formatCode>#,##0.00</c:formatCode>
                <c:ptCount val="33"/>
                <c:pt idx="1">
                  <c:v>730</c:v>
                </c:pt>
                <c:pt idx="2">
                  <c:v>580</c:v>
                </c:pt>
                <c:pt idx="3">
                  <c:v>440</c:v>
                </c:pt>
                <c:pt idx="4">
                  <c:v>409</c:v>
                </c:pt>
                <c:pt idx="5">
                  <c:v>333</c:v>
                </c:pt>
                <c:pt idx="6">
                  <c:v>333</c:v>
                </c:pt>
                <c:pt idx="7">
                  <c:v>797</c:v>
                </c:pt>
                <c:pt idx="8">
                  <c:v>320</c:v>
                </c:pt>
                <c:pt idx="9">
                  <c:v>273</c:v>
                </c:pt>
                <c:pt idx="10">
                  <c:v>576</c:v>
                </c:pt>
                <c:pt idx="11">
                  <c:v>216</c:v>
                </c:pt>
                <c:pt idx="12">
                  <c:v>244</c:v>
                </c:pt>
                <c:pt idx="13">
                  <c:v>189</c:v>
                </c:pt>
                <c:pt idx="14">
                  <c:v>212</c:v>
                </c:pt>
                <c:pt idx="15">
                  <c:v>156</c:v>
                </c:pt>
                <c:pt idx="16">
                  <c:v>158</c:v>
                </c:pt>
                <c:pt idx="17">
                  <c:v>271</c:v>
                </c:pt>
                <c:pt idx="18">
                  <c:v>124</c:v>
                </c:pt>
                <c:pt idx="19">
                  <c:v>63</c:v>
                </c:pt>
                <c:pt idx="20">
                  <c:v>107</c:v>
                </c:pt>
                <c:pt idx="21">
                  <c:v>61</c:v>
                </c:pt>
                <c:pt idx="22">
                  <c:v>49</c:v>
                </c:pt>
                <c:pt idx="23">
                  <c:v>40</c:v>
                </c:pt>
                <c:pt idx="24">
                  <c:v>52</c:v>
                </c:pt>
                <c:pt idx="25">
                  <c:v>74</c:v>
                </c:pt>
                <c:pt idx="26">
                  <c:v>50</c:v>
                </c:pt>
                <c:pt idx="27">
                  <c:v>57</c:v>
                </c:pt>
                <c:pt idx="28">
                  <c:v>58</c:v>
                </c:pt>
                <c:pt idx="29">
                  <c:v>31</c:v>
                </c:pt>
                <c:pt idx="30">
                  <c:v>25</c:v>
                </c:pt>
                <c:pt idx="31">
                  <c:v>23</c:v>
                </c:pt>
                <c:pt idx="3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D-4326-AA73-B182C095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all_data_base!$AA$204:$AA$236</c:f>
              <c:numCache>
                <c:formatCode>0.00%</c:formatCode>
                <c:ptCount val="33"/>
                <c:pt idx="2">
                  <c:v>-3.7754175220444573E-2</c:v>
                </c:pt>
                <c:pt idx="3">
                  <c:v>3.433111447898364E-2</c:v>
                </c:pt>
                <c:pt idx="4">
                  <c:v>3.730908241614022E-2</c:v>
                </c:pt>
                <c:pt idx="5">
                  <c:v>2.2445364129268432E-2</c:v>
                </c:pt>
                <c:pt idx="6">
                  <c:v>2.6755149988951416E-2</c:v>
                </c:pt>
                <c:pt idx="7">
                  <c:v>4.3443567100946871E-2</c:v>
                </c:pt>
                <c:pt idx="8">
                  <c:v>2.2689711337538387E-2</c:v>
                </c:pt>
                <c:pt idx="9">
                  <c:v>3.8936651909533403E-2</c:v>
                </c:pt>
                <c:pt idx="10">
                  <c:v>4.2355845121895663E-2</c:v>
                </c:pt>
                <c:pt idx="11">
                  <c:v>2.9315541659256504E-2</c:v>
                </c:pt>
                <c:pt idx="12">
                  <c:v>2.8624617325855826E-2</c:v>
                </c:pt>
                <c:pt idx="13">
                  <c:v>7.5329609313461209E-3</c:v>
                </c:pt>
                <c:pt idx="14">
                  <c:v>3.0049603280831571E-2</c:v>
                </c:pt>
                <c:pt idx="15">
                  <c:v>0.10497050831545138</c:v>
                </c:pt>
                <c:pt idx="16">
                  <c:v>8.1833128201481031E-2</c:v>
                </c:pt>
                <c:pt idx="17">
                  <c:v>7.3707344592518625E-2</c:v>
                </c:pt>
                <c:pt idx="18">
                  <c:v>3.1255543957745088E-2</c:v>
                </c:pt>
                <c:pt idx="19">
                  <c:v>4.6761561432000859E-2</c:v>
                </c:pt>
                <c:pt idx="20">
                  <c:v>6.0829688421895907E-2</c:v>
                </c:pt>
                <c:pt idx="21">
                  <c:v>3.8018183445306997E-2</c:v>
                </c:pt>
                <c:pt idx="22">
                  <c:v>0.14200832018011622</c:v>
                </c:pt>
                <c:pt idx="23">
                  <c:v>8.8117466814883555E-2</c:v>
                </c:pt>
                <c:pt idx="24">
                  <c:v>5.1930865775219173E-2</c:v>
                </c:pt>
                <c:pt idx="25">
                  <c:v>2.2376377824918008E-2</c:v>
                </c:pt>
                <c:pt idx="26">
                  <c:v>6.1954813519900738E-2</c:v>
                </c:pt>
                <c:pt idx="27">
                  <c:v>-4.1020957625656496E-3</c:v>
                </c:pt>
                <c:pt idx="28">
                  <c:v>-4.0892290746678009E-2</c:v>
                </c:pt>
                <c:pt idx="29">
                  <c:v>3.1343450622806281E-2</c:v>
                </c:pt>
                <c:pt idx="30">
                  <c:v>2.0677275377432545E-2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D-4326-AA73-B182C0952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F9D-4326-AA73-B182C0952FF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BF9D-4326-AA73-B182C0952FF1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Roraima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all_data_base!$T$237:$T$269</c:f>
              <c:numCache>
                <c:formatCode>#,##0.00</c:formatCode>
                <c:ptCount val="33"/>
                <c:pt idx="0">
                  <c:v>290</c:v>
                </c:pt>
                <c:pt idx="1">
                  <c:v>630</c:v>
                </c:pt>
                <c:pt idx="2">
                  <c:v>150</c:v>
                </c:pt>
                <c:pt idx="3">
                  <c:v>420</c:v>
                </c:pt>
                <c:pt idx="4">
                  <c:v>281</c:v>
                </c:pt>
                <c:pt idx="5">
                  <c:v>240</c:v>
                </c:pt>
                <c:pt idx="6">
                  <c:v>240</c:v>
                </c:pt>
                <c:pt idx="7">
                  <c:v>220</c:v>
                </c:pt>
                <c:pt idx="8">
                  <c:v>214</c:v>
                </c:pt>
                <c:pt idx="9">
                  <c:v>184</c:v>
                </c:pt>
                <c:pt idx="10">
                  <c:v>223</c:v>
                </c:pt>
                <c:pt idx="11">
                  <c:v>220</c:v>
                </c:pt>
                <c:pt idx="12">
                  <c:v>253</c:v>
                </c:pt>
                <c:pt idx="13">
                  <c:v>345</c:v>
                </c:pt>
                <c:pt idx="14">
                  <c:v>84</c:v>
                </c:pt>
                <c:pt idx="15">
                  <c:v>439</c:v>
                </c:pt>
                <c:pt idx="16">
                  <c:v>311</c:v>
                </c:pt>
                <c:pt idx="17">
                  <c:v>133</c:v>
                </c:pt>
                <c:pt idx="18">
                  <c:v>231</c:v>
                </c:pt>
                <c:pt idx="19">
                  <c:v>309</c:v>
                </c:pt>
                <c:pt idx="20">
                  <c:v>574</c:v>
                </c:pt>
                <c:pt idx="21">
                  <c:v>121</c:v>
                </c:pt>
                <c:pt idx="22">
                  <c:v>256</c:v>
                </c:pt>
                <c:pt idx="23">
                  <c:v>141</c:v>
                </c:pt>
                <c:pt idx="24">
                  <c:v>124</c:v>
                </c:pt>
                <c:pt idx="25">
                  <c:v>170</c:v>
                </c:pt>
                <c:pt idx="26">
                  <c:v>219</c:v>
                </c:pt>
                <c:pt idx="27">
                  <c:v>156</c:v>
                </c:pt>
                <c:pt idx="28">
                  <c:v>202</c:v>
                </c:pt>
                <c:pt idx="29">
                  <c:v>132</c:v>
                </c:pt>
                <c:pt idx="30">
                  <c:v>195</c:v>
                </c:pt>
                <c:pt idx="31">
                  <c:v>590</c:v>
                </c:pt>
                <c:pt idx="3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E-49D2-95BA-501B02460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all_data_base!$AA$237:$AA$269</c:f>
              <c:numCache>
                <c:formatCode>0.00%</c:formatCode>
                <c:ptCount val="33"/>
                <c:pt idx="1">
                  <c:v>3.4033754025340528E-2</c:v>
                </c:pt>
                <c:pt idx="2">
                  <c:v>4.314077900598428E-2</c:v>
                </c:pt>
                <c:pt idx="3">
                  <c:v>6.7503109589489005E-2</c:v>
                </c:pt>
                <c:pt idx="4">
                  <c:v>3.4524140570052077E-2</c:v>
                </c:pt>
                <c:pt idx="5">
                  <c:v>3.9820331808969503E-2</c:v>
                </c:pt>
                <c:pt idx="6">
                  <c:v>3.5393739375329962E-2</c:v>
                </c:pt>
                <c:pt idx="7">
                  <c:v>4.7350695615726274E-2</c:v>
                </c:pt>
                <c:pt idx="8">
                  <c:v>3.5602807434444578E-2</c:v>
                </c:pt>
                <c:pt idx="9">
                  <c:v>2.5041707051804609E-2</c:v>
                </c:pt>
                <c:pt idx="10">
                  <c:v>-1.5411310522664928E-2</c:v>
                </c:pt>
                <c:pt idx="11">
                  <c:v>5.4461623945976353E-2</c:v>
                </c:pt>
                <c:pt idx="12">
                  <c:v>3.9636505059595789E-2</c:v>
                </c:pt>
                <c:pt idx="13">
                  <c:v>7.2989097816085091E-2</c:v>
                </c:pt>
                <c:pt idx="14">
                  <c:v>8.0578229368487519E-2</c:v>
                </c:pt>
                <c:pt idx="15">
                  <c:v>3.3663819085932099E-2</c:v>
                </c:pt>
                <c:pt idx="16">
                  <c:v>5.5203823738555854E-2</c:v>
                </c:pt>
                <c:pt idx="17">
                  <c:v>4.4367026039454249E-2</c:v>
                </c:pt>
                <c:pt idx="18">
                  <c:v>6.2981287612457346E-2</c:v>
                </c:pt>
                <c:pt idx="19">
                  <c:v>2.5889124567318577E-2</c:v>
                </c:pt>
                <c:pt idx="20">
                  <c:v>7.6473083762712293E-2</c:v>
                </c:pt>
                <c:pt idx="21">
                  <c:v>4.586982292924871E-2</c:v>
                </c:pt>
                <c:pt idx="22">
                  <c:v>9.6394914115842223E-2</c:v>
                </c:pt>
                <c:pt idx="23">
                  <c:v>3.2114478539834596E-2</c:v>
                </c:pt>
                <c:pt idx="24">
                  <c:v>4.8220174745346879E-2</c:v>
                </c:pt>
                <c:pt idx="25">
                  <c:v>5.5007799978972149E-2</c:v>
                </c:pt>
                <c:pt idx="26">
                  <c:v>2.4933453555615735E-2</c:v>
                </c:pt>
                <c:pt idx="27">
                  <c:v>-2.9387331013597281E-3</c:v>
                </c:pt>
                <c:pt idx="28">
                  <c:v>1.9869400490131338E-3</c:v>
                </c:pt>
                <c:pt idx="29">
                  <c:v>2.4484772622490263E-2</c:v>
                </c:pt>
                <c:pt idx="30">
                  <c:v>4.7683138674806766E-2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E-49D2-95BA-501B024606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07E-49D2-95BA-501B024606B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A07E-49D2-95BA-501B024606B7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b="0">
                <a:solidFill>
                  <a:sysClr val="windowText" lastClr="000000"/>
                </a:solidFill>
              </a:rPr>
              <a:t>Amapá</a:t>
            </a:r>
          </a:p>
        </c:rich>
      </c:tx>
      <c:layout>
        <c:manualLayout>
          <c:xMode val="edge"/>
          <c:yMode val="edge"/>
          <c:x val="0.45608469332394902"/>
          <c:y val="1.46923783287419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8412948193028228"/>
          <c:y val="9.6916191261216311E-2"/>
          <c:w val="0.66387615654188492"/>
          <c:h val="0.58855180292546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all_data_base!$T$5</c:f>
              <c:strCache>
                <c:ptCount val="1"/>
                <c:pt idx="0">
                  <c:v>Area km²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accent3"/>
              </a:solidFill>
            </a:ln>
            <a:effectLst/>
          </c:spPr>
          <c:invertIfNegative val="0"/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all_data_base!$T$270:$T$302</c:f>
              <c:numCache>
                <c:formatCode>#,##0.00</c:formatCode>
                <c:ptCount val="33"/>
                <c:pt idx="0">
                  <c:v>60</c:v>
                </c:pt>
                <c:pt idx="1">
                  <c:v>130</c:v>
                </c:pt>
                <c:pt idx="2">
                  <c:v>250</c:v>
                </c:pt>
                <c:pt idx="3">
                  <c:v>410</c:v>
                </c:pt>
                <c:pt idx="4">
                  <c:v>36</c:v>
                </c:pt>
                <c:pt idx="7">
                  <c:v>9</c:v>
                </c:pt>
                <c:pt idx="9">
                  <c:v>18</c:v>
                </c:pt>
                <c:pt idx="10">
                  <c:v>30</c:v>
                </c:pt>
                <c:pt idx="13">
                  <c:v>7</c:v>
                </c:pt>
                <c:pt idx="15">
                  <c:v>25</c:v>
                </c:pt>
                <c:pt idx="16">
                  <c:v>46</c:v>
                </c:pt>
                <c:pt idx="17">
                  <c:v>33</c:v>
                </c:pt>
                <c:pt idx="18">
                  <c:v>30</c:v>
                </c:pt>
                <c:pt idx="19">
                  <c:v>39</c:v>
                </c:pt>
                <c:pt idx="20">
                  <c:v>100</c:v>
                </c:pt>
                <c:pt idx="21">
                  <c:v>70</c:v>
                </c:pt>
                <c:pt idx="22">
                  <c:v>53</c:v>
                </c:pt>
                <c:pt idx="23">
                  <c:v>66</c:v>
                </c:pt>
                <c:pt idx="24">
                  <c:v>27</c:v>
                </c:pt>
                <c:pt idx="25">
                  <c:v>23</c:v>
                </c:pt>
                <c:pt idx="26">
                  <c:v>31</c:v>
                </c:pt>
                <c:pt idx="27">
                  <c:v>25</c:v>
                </c:pt>
                <c:pt idx="28">
                  <c:v>17</c:v>
                </c:pt>
                <c:pt idx="29">
                  <c:v>24</c:v>
                </c:pt>
                <c:pt idx="30">
                  <c:v>24</c:v>
                </c:pt>
                <c:pt idx="31">
                  <c:v>32</c:v>
                </c:pt>
                <c:pt idx="32">
                  <c:v>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8E-4731-A46C-D5367532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50184968"/>
        <c:axId val="750183984"/>
      </c:barChart>
      <c:lineChart>
        <c:grouping val="standard"/>
        <c:varyColors val="0"/>
        <c:ser>
          <c:idx val="3"/>
          <c:order val="3"/>
          <c:tx>
            <c:strRef>
              <c:f>all_data_base!$AA$5</c:f>
              <c:strCache>
                <c:ptCount val="1"/>
                <c:pt idx="0">
                  <c:v>GDP growth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all_data_base!$A$6:$A$38</c:f>
              <c:numCache>
                <c:formatCode>yyyy</c:formatCode>
                <c:ptCount val="33"/>
                <c:pt idx="0">
                  <c:v>32143</c:v>
                </c:pt>
                <c:pt idx="1">
                  <c:v>32509</c:v>
                </c:pt>
                <c:pt idx="2">
                  <c:v>32874</c:v>
                </c:pt>
                <c:pt idx="3">
                  <c:v>33239</c:v>
                </c:pt>
                <c:pt idx="4">
                  <c:v>33604</c:v>
                </c:pt>
                <c:pt idx="5">
                  <c:v>33970</c:v>
                </c:pt>
                <c:pt idx="6">
                  <c:v>34335</c:v>
                </c:pt>
                <c:pt idx="7">
                  <c:v>34700</c:v>
                </c:pt>
                <c:pt idx="8">
                  <c:v>35065</c:v>
                </c:pt>
                <c:pt idx="9">
                  <c:v>35431</c:v>
                </c:pt>
                <c:pt idx="10">
                  <c:v>35796</c:v>
                </c:pt>
                <c:pt idx="11">
                  <c:v>36161</c:v>
                </c:pt>
                <c:pt idx="12">
                  <c:v>36526</c:v>
                </c:pt>
                <c:pt idx="13">
                  <c:v>36892</c:v>
                </c:pt>
                <c:pt idx="14">
                  <c:v>37257</c:v>
                </c:pt>
                <c:pt idx="15">
                  <c:v>37622</c:v>
                </c:pt>
                <c:pt idx="16">
                  <c:v>37987</c:v>
                </c:pt>
                <c:pt idx="17">
                  <c:v>38353</c:v>
                </c:pt>
                <c:pt idx="18">
                  <c:v>38718</c:v>
                </c:pt>
                <c:pt idx="19">
                  <c:v>39083</c:v>
                </c:pt>
                <c:pt idx="20">
                  <c:v>39448</c:v>
                </c:pt>
                <c:pt idx="21">
                  <c:v>39814</c:v>
                </c:pt>
                <c:pt idx="22">
                  <c:v>40179</c:v>
                </c:pt>
                <c:pt idx="23">
                  <c:v>40544</c:v>
                </c:pt>
                <c:pt idx="24">
                  <c:v>40909</c:v>
                </c:pt>
                <c:pt idx="25">
                  <c:v>41275</c:v>
                </c:pt>
                <c:pt idx="26">
                  <c:v>41640</c:v>
                </c:pt>
                <c:pt idx="27">
                  <c:v>42005</c:v>
                </c:pt>
                <c:pt idx="28">
                  <c:v>42370</c:v>
                </c:pt>
                <c:pt idx="29">
                  <c:v>42736</c:v>
                </c:pt>
                <c:pt idx="30">
                  <c:v>43101</c:v>
                </c:pt>
                <c:pt idx="31">
                  <c:v>43466</c:v>
                </c:pt>
                <c:pt idx="32">
                  <c:v>43831</c:v>
                </c:pt>
              </c:numCache>
            </c:numRef>
          </c:cat>
          <c:val>
            <c:numRef>
              <c:f>all_data_base!$AA$270:$AA$302</c:f>
              <c:numCache>
                <c:formatCode>0.00%</c:formatCode>
                <c:ptCount val="33"/>
                <c:pt idx="1">
                  <c:v>4.7596050616712043E-2</c:v>
                </c:pt>
                <c:pt idx="2">
                  <c:v>1.3680245360760596E-2</c:v>
                </c:pt>
                <c:pt idx="3">
                  <c:v>5.384775772160999E-2</c:v>
                </c:pt>
                <c:pt idx="4">
                  <c:v>8.5780000394820033E-2</c:v>
                </c:pt>
                <c:pt idx="5">
                  <c:v>0.10134043015115805</c:v>
                </c:pt>
                <c:pt idx="6">
                  <c:v>5.0800518008035159E-2</c:v>
                </c:pt>
                <c:pt idx="7">
                  <c:v>4.5228028573672238E-2</c:v>
                </c:pt>
                <c:pt idx="8">
                  <c:v>5.2246803625435462E-2</c:v>
                </c:pt>
                <c:pt idx="9">
                  <c:v>5.1977134754455069E-2</c:v>
                </c:pt>
                <c:pt idx="10">
                  <c:v>-3.5583887719944926E-3</c:v>
                </c:pt>
                <c:pt idx="11">
                  <c:v>2.1797072708919608E-2</c:v>
                </c:pt>
                <c:pt idx="12">
                  <c:v>5.2410700659730206E-2</c:v>
                </c:pt>
                <c:pt idx="13">
                  <c:v>6.1874199667840898E-2</c:v>
                </c:pt>
                <c:pt idx="14">
                  <c:v>6.9485810598866313E-2</c:v>
                </c:pt>
                <c:pt idx="15">
                  <c:v>7.9254170663683177E-2</c:v>
                </c:pt>
                <c:pt idx="16">
                  <c:v>7.9728906350110734E-2</c:v>
                </c:pt>
                <c:pt idx="17">
                  <c:v>6.2826724027718772E-2</c:v>
                </c:pt>
                <c:pt idx="18">
                  <c:v>5.7923112494983948E-2</c:v>
                </c:pt>
                <c:pt idx="19">
                  <c:v>5.119132738441013E-2</c:v>
                </c:pt>
                <c:pt idx="20">
                  <c:v>2.937260002987141E-2</c:v>
                </c:pt>
                <c:pt idx="21">
                  <c:v>3.9591982546869117E-2</c:v>
                </c:pt>
                <c:pt idx="22">
                  <c:v>7.9861178338447733E-2</c:v>
                </c:pt>
                <c:pt idx="23">
                  <c:v>3.5963565725063325E-2</c:v>
                </c:pt>
                <c:pt idx="24">
                  <c:v>9.2252546493646434E-2</c:v>
                </c:pt>
                <c:pt idx="25">
                  <c:v>3.4022884174191276E-2</c:v>
                </c:pt>
                <c:pt idx="26">
                  <c:v>1.6665263526865745E-2</c:v>
                </c:pt>
                <c:pt idx="27">
                  <c:v>-5.4626039552787047E-2</c:v>
                </c:pt>
                <c:pt idx="28">
                  <c:v>-4.8399452336508206E-2</c:v>
                </c:pt>
                <c:pt idx="29">
                  <c:v>1.7319575165774342E-2</c:v>
                </c:pt>
                <c:pt idx="30">
                  <c:v>2.3096913362374023E-2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8E-4731-A46C-D53675325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969976"/>
        <c:axId val="582327600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all_data_base!$Y$5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</c:v>
                      </c:pt>
                    </c:strCache>
                  </c:strRef>
                </c:tx>
                <c:spPr>
                  <a:ln w="28575" cap="rnd">
                    <a:solidFill>
                      <a:schemeClr val="accent1">
                        <a:lumMod val="75000"/>
                      </a:schemeClr>
                    </a:solidFill>
                    <a:prstDash val="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all_data_base!$Y$6:$Y$38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619.46045400000003</c:v>
                      </c:pt>
                      <c:pt idx="2">
                        <c:v>731.30645500000003</c:v>
                      </c:pt>
                      <c:pt idx="3">
                        <c:v>689.13845500000002</c:v>
                      </c:pt>
                      <c:pt idx="4">
                        <c:v>779.72818500000005</c:v>
                      </c:pt>
                      <c:pt idx="5">
                        <c:v>828.43336099999999</c:v>
                      </c:pt>
                      <c:pt idx="6">
                        <c:v>706.36142900000004</c:v>
                      </c:pt>
                      <c:pt idx="7">
                        <c:v>851.09207800000001</c:v>
                      </c:pt>
                      <c:pt idx="8">
                        <c:v>932.91753500000004</c:v>
                      </c:pt>
                      <c:pt idx="9">
                        <c:v>967.96879799999999</c:v>
                      </c:pt>
                      <c:pt idx="10">
                        <c:v>1099.615634</c:v>
                      </c:pt>
                      <c:pt idx="11">
                        <c:v>876.25226599999996</c:v>
                      </c:pt>
                      <c:pt idx="12">
                        <c:v>1106.624343</c:v>
                      </c:pt>
                      <c:pt idx="13">
                        <c:v>1061.3301300000001</c:v>
                      </c:pt>
                      <c:pt idx="14">
                        <c:v>1148.0748160000001</c:v>
                      </c:pt>
                      <c:pt idx="15">
                        <c:v>1255.3778569999999</c:v>
                      </c:pt>
                      <c:pt idx="16">
                        <c:v>1613.9132790000001</c:v>
                      </c:pt>
                      <c:pt idx="17">
                        <c:v>2015.659774</c:v>
                      </c:pt>
                      <c:pt idx="18">
                        <c:v>2749.5652960000002</c:v>
                      </c:pt>
                      <c:pt idx="19">
                        <c:v>3180.018172</c:v>
                      </c:pt>
                      <c:pt idx="20">
                        <c:v>4027.0211129999998</c:v>
                      </c:pt>
                      <c:pt idx="21">
                        <c:v>2158.2228599999999</c:v>
                      </c:pt>
                      <c:pt idx="22">
                        <c:v>4099.6938689999997</c:v>
                      </c:pt>
                      <c:pt idx="23">
                        <c:v>5411.9866019999999</c:v>
                      </c:pt>
                      <c:pt idx="24">
                        <c:v>4185.4070709999996</c:v>
                      </c:pt>
                      <c:pt idx="25">
                        <c:v>4718.5213279999998</c:v>
                      </c:pt>
                      <c:pt idx="26">
                        <c:v>4087.6305160000002</c:v>
                      </c:pt>
                      <c:pt idx="27">
                        <c:v>3380.1488119999999</c:v>
                      </c:pt>
                      <c:pt idx="28">
                        <c:v>3173.6182600000002</c:v>
                      </c:pt>
                      <c:pt idx="29">
                        <c:v>3934.6424470000002</c:v>
                      </c:pt>
                      <c:pt idx="30">
                        <c:v>3661.8851100000002</c:v>
                      </c:pt>
                      <c:pt idx="31">
                        <c:v>3789.441859</c:v>
                      </c:pt>
                      <c:pt idx="32">
                        <c:v>3821.9482480000001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878E-4731-A46C-D53675325CE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184968"/>
        <c:axId val="750183984"/>
        <c:extLst>
          <c:ext xmlns:c15="http://schemas.microsoft.com/office/drawing/2012/chart" uri="{02D57815-91ED-43cb-92C2-25804820EDAC}">
            <c15:filteredLineSeries>
              <c15:ser>
                <c:idx val="1"/>
                <c:order val="2"/>
                <c:tx>
                  <c:strRef>
                    <c:extLst>
                      <c:ext uri="{02D57815-91ED-43cb-92C2-25804820EDAC}">
                        <c15:formulaRef>
                          <c15:sqref>all_data_base!$Z$5</c15:sqref>
                        </c15:formulaRef>
                      </c:ext>
                    </c:extLst>
                    <c:strCache>
                      <c:ptCount val="1"/>
                      <c:pt idx="0">
                        <c:v>Europe Export. FOB (US$ million) - Meat, Wood, Soya, Palm oil &amp; heart 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prstDash val="sysDash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all_data_base!$A$6:$A$38</c15:sqref>
                        </c15:formulaRef>
                      </c:ext>
                    </c:extLst>
                    <c:numCache>
                      <c:formatCode>yyyy</c:formatCode>
                      <c:ptCount val="33"/>
                      <c:pt idx="0">
                        <c:v>32143</c:v>
                      </c:pt>
                      <c:pt idx="1">
                        <c:v>32509</c:v>
                      </c:pt>
                      <c:pt idx="2">
                        <c:v>32874</c:v>
                      </c:pt>
                      <c:pt idx="3">
                        <c:v>33239</c:v>
                      </c:pt>
                      <c:pt idx="4">
                        <c:v>33604</c:v>
                      </c:pt>
                      <c:pt idx="5">
                        <c:v>33970</c:v>
                      </c:pt>
                      <c:pt idx="6">
                        <c:v>34335</c:v>
                      </c:pt>
                      <c:pt idx="7">
                        <c:v>34700</c:v>
                      </c:pt>
                      <c:pt idx="8">
                        <c:v>35065</c:v>
                      </c:pt>
                      <c:pt idx="9">
                        <c:v>35431</c:v>
                      </c:pt>
                      <c:pt idx="10">
                        <c:v>35796</c:v>
                      </c:pt>
                      <c:pt idx="11">
                        <c:v>36161</c:v>
                      </c:pt>
                      <c:pt idx="12">
                        <c:v>36526</c:v>
                      </c:pt>
                      <c:pt idx="13">
                        <c:v>36892</c:v>
                      </c:pt>
                      <c:pt idx="14">
                        <c:v>37257</c:v>
                      </c:pt>
                      <c:pt idx="15">
                        <c:v>37622</c:v>
                      </c:pt>
                      <c:pt idx="16">
                        <c:v>37987</c:v>
                      </c:pt>
                      <c:pt idx="17">
                        <c:v>38353</c:v>
                      </c:pt>
                      <c:pt idx="18">
                        <c:v>38718</c:v>
                      </c:pt>
                      <c:pt idx="19">
                        <c:v>39083</c:v>
                      </c:pt>
                      <c:pt idx="20">
                        <c:v>39448</c:v>
                      </c:pt>
                      <c:pt idx="21">
                        <c:v>39814</c:v>
                      </c:pt>
                      <c:pt idx="22">
                        <c:v>40179</c:v>
                      </c:pt>
                      <c:pt idx="23">
                        <c:v>40544</c:v>
                      </c:pt>
                      <c:pt idx="24">
                        <c:v>40909</c:v>
                      </c:pt>
                      <c:pt idx="25">
                        <c:v>41275</c:v>
                      </c:pt>
                      <c:pt idx="26">
                        <c:v>41640</c:v>
                      </c:pt>
                      <c:pt idx="27">
                        <c:v>42005</c:v>
                      </c:pt>
                      <c:pt idx="28">
                        <c:v>42370</c:v>
                      </c:pt>
                      <c:pt idx="29">
                        <c:v>42736</c:v>
                      </c:pt>
                      <c:pt idx="30">
                        <c:v>43101</c:v>
                      </c:pt>
                      <c:pt idx="31">
                        <c:v>43466</c:v>
                      </c:pt>
                      <c:pt idx="32">
                        <c:v>43831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all_data_base!$Z$6:$Z$38</c15:sqref>
                        </c15:formulaRef>
                      </c:ext>
                    </c:extLst>
                    <c:numCache>
                      <c:formatCode>#,##0</c:formatCode>
                      <c:ptCount val="33"/>
                      <c:pt idx="1">
                        <c:v>185.74211199999999</c:v>
                      </c:pt>
                      <c:pt idx="2">
                        <c:v>198.82139699999999</c:v>
                      </c:pt>
                      <c:pt idx="3">
                        <c:v>166.113731</c:v>
                      </c:pt>
                      <c:pt idx="4">
                        <c:v>164.83238</c:v>
                      </c:pt>
                      <c:pt idx="5">
                        <c:v>191.26845599999999</c:v>
                      </c:pt>
                      <c:pt idx="6">
                        <c:v>245.24497199999999</c:v>
                      </c:pt>
                      <c:pt idx="7">
                        <c:v>307.55988200000002</c:v>
                      </c:pt>
                      <c:pt idx="8">
                        <c:v>208.29401899999999</c:v>
                      </c:pt>
                      <c:pt idx="9">
                        <c:v>191.89860200000001</c:v>
                      </c:pt>
                      <c:pt idx="10">
                        <c:v>189.93826899999999</c:v>
                      </c:pt>
                      <c:pt idx="11">
                        <c:v>191.10729799999999</c:v>
                      </c:pt>
                      <c:pt idx="12">
                        <c:v>245.65314599999999</c:v>
                      </c:pt>
                      <c:pt idx="13">
                        <c:v>214.035697</c:v>
                      </c:pt>
                      <c:pt idx="14">
                        <c:v>203.26481799999999</c:v>
                      </c:pt>
                      <c:pt idx="15">
                        <c:v>250.70244400000001</c:v>
                      </c:pt>
                      <c:pt idx="16">
                        <c:v>345.94890800000002</c:v>
                      </c:pt>
                      <c:pt idx="17">
                        <c:v>425.06996099999998</c:v>
                      </c:pt>
                      <c:pt idx="18">
                        <c:v>480.59467799999999</c:v>
                      </c:pt>
                      <c:pt idx="19">
                        <c:v>626.70578</c:v>
                      </c:pt>
                      <c:pt idx="20">
                        <c:v>608.23859700000003</c:v>
                      </c:pt>
                      <c:pt idx="21">
                        <c:v>353.973522</c:v>
                      </c:pt>
                      <c:pt idx="22">
                        <c:v>511.13848100000001</c:v>
                      </c:pt>
                      <c:pt idx="23">
                        <c:v>602.72600899999998</c:v>
                      </c:pt>
                      <c:pt idx="24">
                        <c:v>534.35070299999995</c:v>
                      </c:pt>
                      <c:pt idx="25">
                        <c:v>375.67253899999997</c:v>
                      </c:pt>
                      <c:pt idx="26">
                        <c:v>463.68965800000001</c:v>
                      </c:pt>
                      <c:pt idx="27">
                        <c:v>403.457674</c:v>
                      </c:pt>
                      <c:pt idx="28">
                        <c:v>386.30655100000001</c:v>
                      </c:pt>
                      <c:pt idx="29">
                        <c:v>395.59259400000002</c:v>
                      </c:pt>
                      <c:pt idx="30">
                        <c:v>433.63288699999998</c:v>
                      </c:pt>
                      <c:pt idx="31">
                        <c:v>330.92289299999999</c:v>
                      </c:pt>
                      <c:pt idx="32">
                        <c:v>481.80622099999999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878E-4731-A46C-D53675325CE8}"/>
                  </c:ext>
                </c:extLst>
              </c15:ser>
            </c15:filteredLineSeries>
          </c:ext>
        </c:extLst>
      </c:lineChart>
      <c:dateAx>
        <c:axId val="320969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ysClr val="windowText" lastClr="000000"/>
                    </a:solidFill>
                  </a:rPr>
                  <a:t>Year (1989</a:t>
                </a:r>
                <a:r>
                  <a:rPr lang="pt-BR" b="1" baseline="0">
                    <a:solidFill>
                      <a:sysClr val="windowText" lastClr="000000"/>
                    </a:solidFill>
                  </a:rPr>
                  <a:t> - 2020)</a:t>
                </a:r>
                <a:endParaRPr lang="pt-BR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2327600"/>
        <c:crosses val="autoZero"/>
        <c:auto val="1"/>
        <c:lblOffset val="100"/>
        <c:baseTimeUnit val="years"/>
        <c:majorUnit val="2"/>
        <c:minorUnit val="1"/>
      </c:dateAx>
      <c:valAx>
        <c:axId val="5823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1">
                        <a:lumMod val="75000"/>
                      </a:schemeClr>
                    </a:solidFill>
                  </a:rPr>
                  <a:t>GDP growth</a:t>
                </a:r>
                <a:r>
                  <a:rPr lang="pt-BR" b="1" baseline="0">
                    <a:solidFill>
                      <a:schemeClr val="accent1">
                        <a:lumMod val="75000"/>
                      </a:schemeClr>
                    </a:solidFill>
                  </a:rPr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accen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0969976"/>
        <c:crosses val="autoZero"/>
        <c:crossBetween val="between"/>
      </c:valAx>
      <c:valAx>
        <c:axId val="7501839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>
                    <a:solidFill>
                      <a:schemeClr val="bg2">
                        <a:lumMod val="50000"/>
                      </a:schemeClr>
                    </a:solidFill>
                  </a:rPr>
                  <a:t>Deforestation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0184968"/>
        <c:crosses val="max"/>
        <c:crossBetween val="between"/>
      </c:valAx>
      <c:dateAx>
        <c:axId val="750184968"/>
        <c:scaling>
          <c:orientation val="minMax"/>
        </c:scaling>
        <c:delete val="1"/>
        <c:axPos val="b"/>
        <c:numFmt formatCode="yyyy" sourceLinked="1"/>
        <c:majorTickMark val="out"/>
        <c:minorTickMark val="none"/>
        <c:tickLblPos val="nextTo"/>
        <c:crossAx val="750183984"/>
        <c:crosses val="autoZero"/>
        <c:auto val="1"/>
        <c:lblOffset val="100"/>
        <c:baseTimeUnit val="year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40</xdr:row>
      <xdr:rowOff>0</xdr:rowOff>
    </xdr:from>
    <xdr:to>
      <xdr:col>39</xdr:col>
      <xdr:colOff>57150</xdr:colOff>
      <xdr:row>58</xdr:row>
      <xdr:rowOff>28575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3084A305-CAB6-4AC2-8EBE-462053829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0</xdr:colOff>
      <xdr:row>21</xdr:row>
      <xdr:rowOff>0</xdr:rowOff>
    </xdr:from>
    <xdr:to>
      <xdr:col>39</xdr:col>
      <xdr:colOff>57150</xdr:colOff>
      <xdr:row>39</xdr:row>
      <xdr:rowOff>28575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DBDA2CC8-BB45-48DE-AF18-74717D9F7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2</xdr:row>
      <xdr:rowOff>0</xdr:rowOff>
    </xdr:from>
    <xdr:to>
      <xdr:col>39</xdr:col>
      <xdr:colOff>57151</xdr:colOff>
      <xdr:row>20</xdr:row>
      <xdr:rowOff>28575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3A208FC5-453D-4730-9118-C4B7E1C0E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29</xdr:col>
      <xdr:colOff>0</xdr:colOff>
      <xdr:row>59</xdr:row>
      <xdr:rowOff>0</xdr:rowOff>
    </xdr:from>
    <xdr:to>
      <xdr:col>39</xdr:col>
      <xdr:colOff>57150</xdr:colOff>
      <xdr:row>76</xdr:row>
      <xdr:rowOff>171450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B5D2DD4-EB34-4245-878A-6387A987B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0</xdr:colOff>
      <xdr:row>2</xdr:row>
      <xdr:rowOff>0</xdr:rowOff>
    </xdr:from>
    <xdr:to>
      <xdr:col>50</xdr:col>
      <xdr:colOff>57150</xdr:colOff>
      <xdr:row>20</xdr:row>
      <xdr:rowOff>32905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93C4940-3729-4ACC-9935-F977AE3C4C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40</xdr:col>
      <xdr:colOff>0</xdr:colOff>
      <xdr:row>21</xdr:row>
      <xdr:rowOff>0</xdr:rowOff>
    </xdr:from>
    <xdr:to>
      <xdr:col>50</xdr:col>
      <xdr:colOff>57150</xdr:colOff>
      <xdr:row>39</xdr:row>
      <xdr:rowOff>32905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341BCAE6-F4A2-4FED-99FE-9925D2A03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40</xdr:col>
      <xdr:colOff>0</xdr:colOff>
      <xdr:row>40</xdr:row>
      <xdr:rowOff>0</xdr:rowOff>
    </xdr:from>
    <xdr:to>
      <xdr:col>50</xdr:col>
      <xdr:colOff>57150</xdr:colOff>
      <xdr:row>58</xdr:row>
      <xdr:rowOff>32905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EFF49DF-3FDC-46DA-A91C-09F52DCB2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0</xdr:colOff>
      <xdr:row>59</xdr:row>
      <xdr:rowOff>0</xdr:rowOff>
    </xdr:from>
    <xdr:to>
      <xdr:col>50</xdr:col>
      <xdr:colOff>57150</xdr:colOff>
      <xdr:row>76</xdr:row>
      <xdr:rowOff>171450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6EFBA311-9962-49F5-8F67-7B66F48AE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34</xdr:col>
      <xdr:colOff>0</xdr:colOff>
      <xdr:row>78</xdr:row>
      <xdr:rowOff>0</xdr:rowOff>
    </xdr:from>
    <xdr:to>
      <xdr:col>44</xdr:col>
      <xdr:colOff>57150</xdr:colOff>
      <xdr:row>96</xdr:row>
      <xdr:rowOff>32905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3B81E484-508A-456B-8569-68B24FC8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</xdr:col>
      <xdr:colOff>28575</xdr:colOff>
      <xdr:row>40</xdr:row>
      <xdr:rowOff>0</xdr:rowOff>
    </xdr:from>
    <xdr:to>
      <xdr:col>15</xdr:col>
      <xdr:colOff>85726</xdr:colOff>
      <xdr:row>58</xdr:row>
      <xdr:rowOff>28575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69DBB2DF-B8AF-4AE8-BC63-3C03D5689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0</xdr:colOff>
      <xdr:row>60</xdr:row>
      <xdr:rowOff>0</xdr:rowOff>
    </xdr:from>
    <xdr:to>
      <xdr:col>15</xdr:col>
      <xdr:colOff>57151</xdr:colOff>
      <xdr:row>78</xdr:row>
      <xdr:rowOff>28575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D6910E78-6C93-4575-8611-CC3003B9A1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0</xdr:colOff>
      <xdr:row>2</xdr:row>
      <xdr:rowOff>0</xdr:rowOff>
    </xdr:from>
    <xdr:to>
      <xdr:col>15</xdr:col>
      <xdr:colOff>57151</xdr:colOff>
      <xdr:row>20</xdr:row>
      <xdr:rowOff>28575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961488F6-1B86-4807-ABB8-ADE5455B79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0</xdr:colOff>
      <xdr:row>21</xdr:row>
      <xdr:rowOff>0</xdr:rowOff>
    </xdr:from>
    <xdr:to>
      <xdr:col>15</xdr:col>
      <xdr:colOff>57151</xdr:colOff>
      <xdr:row>39</xdr:row>
      <xdr:rowOff>28575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E3B25E5F-5906-4284-8516-B9A6C6E38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26</xdr:col>
      <xdr:colOff>57151</xdr:colOff>
      <xdr:row>20</xdr:row>
      <xdr:rowOff>28575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EBE88982-3025-48DF-9BDA-5B03CBAC8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0</xdr:colOff>
      <xdr:row>21</xdr:row>
      <xdr:rowOff>0</xdr:rowOff>
    </xdr:from>
    <xdr:to>
      <xdr:col>26</xdr:col>
      <xdr:colOff>57151</xdr:colOff>
      <xdr:row>39</xdr:row>
      <xdr:rowOff>28575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22BBD610-6E91-48D8-9533-8817EF6C3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16</xdr:col>
      <xdr:colOff>0</xdr:colOff>
      <xdr:row>40</xdr:row>
      <xdr:rowOff>0</xdr:rowOff>
    </xdr:from>
    <xdr:to>
      <xdr:col>26</xdr:col>
      <xdr:colOff>57151</xdr:colOff>
      <xdr:row>58</xdr:row>
      <xdr:rowOff>28575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2EB14425-8231-4D46-AC51-8A33CB449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0</xdr:colOff>
      <xdr:row>59</xdr:row>
      <xdr:rowOff>0</xdr:rowOff>
    </xdr:from>
    <xdr:to>
      <xdr:col>26</xdr:col>
      <xdr:colOff>57151</xdr:colOff>
      <xdr:row>76</xdr:row>
      <xdr:rowOff>171450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2E1FF077-8AA6-45B2-AE8F-759D58A42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</xdr:col>
      <xdr:colOff>0</xdr:colOff>
      <xdr:row>79</xdr:row>
      <xdr:rowOff>0</xdr:rowOff>
    </xdr:from>
    <xdr:to>
      <xdr:col>20</xdr:col>
      <xdr:colOff>57151</xdr:colOff>
      <xdr:row>97</xdr:row>
      <xdr:rowOff>28575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58C35326-8F2D-47C0-AA48-490036F67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51</xdr:col>
      <xdr:colOff>0</xdr:colOff>
      <xdr:row>2</xdr:row>
      <xdr:rowOff>0</xdr:rowOff>
    </xdr:from>
    <xdr:to>
      <xdr:col>61</xdr:col>
      <xdr:colOff>57151</xdr:colOff>
      <xdr:row>20</xdr:row>
      <xdr:rowOff>28575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9DFBBFCF-F23F-4683-8D69-70F47136C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302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16" sqref="H16"/>
    </sheetView>
  </sheetViews>
  <sheetFormatPr defaultRowHeight="15" x14ac:dyDescent="0.25"/>
  <cols>
    <col min="1" max="1" width="10.85546875" bestFit="1" customWidth="1"/>
    <col min="2" max="2" width="13.85546875" style="1" customWidth="1"/>
    <col min="3" max="3" width="4.5703125" style="1" customWidth="1"/>
    <col min="4" max="4" width="10.140625" bestFit="1" customWidth="1"/>
    <col min="5" max="5" width="10.140625" customWidth="1"/>
    <col min="6" max="6" width="9.28515625" bestFit="1" customWidth="1"/>
    <col min="7" max="7" width="15" bestFit="1" customWidth="1"/>
    <col min="8" max="8" width="10.42578125" bestFit="1" customWidth="1"/>
    <col min="9" max="9" width="10.7109375" bestFit="1" customWidth="1"/>
    <col min="10" max="11" width="20" bestFit="1" customWidth="1"/>
    <col min="12" max="12" width="20" customWidth="1"/>
    <col min="13" max="16" width="15.7109375" bestFit="1" customWidth="1"/>
    <col min="17" max="17" width="15.7109375" customWidth="1"/>
    <col min="18" max="18" width="9.140625" customWidth="1"/>
    <col min="19" max="19" width="6.7109375" customWidth="1"/>
    <col min="20" max="20" width="11.85546875" customWidth="1"/>
    <col min="21" max="21" width="11.85546875" style="3" customWidth="1"/>
    <col min="22" max="24" width="11.85546875" customWidth="1"/>
    <col min="25" max="25" width="13.140625" customWidth="1"/>
    <col min="26" max="29" width="16.28515625" customWidth="1"/>
    <col min="37" max="37" width="14.85546875" customWidth="1"/>
  </cols>
  <sheetData>
    <row r="2" spans="1:39" x14ac:dyDescent="0.25">
      <c r="AJ2" s="10" t="s">
        <v>38</v>
      </c>
      <c r="AK2" s="10"/>
    </row>
    <row r="3" spans="1:39" x14ac:dyDescent="0.25">
      <c r="T3" s="10" t="s">
        <v>3</v>
      </c>
      <c r="U3" s="12"/>
      <c r="AJ3" s="10"/>
      <c r="AK3" s="10"/>
      <c r="AL3" s="24"/>
    </row>
    <row r="4" spans="1:39" x14ac:dyDescent="0.25">
      <c r="T4" s="10"/>
      <c r="U4" s="12"/>
      <c r="AL4" t="s">
        <v>39</v>
      </c>
      <c r="AM4" t="s">
        <v>40</v>
      </c>
    </row>
    <row r="5" spans="1:39" x14ac:dyDescent="0.25">
      <c r="A5" t="s">
        <v>4</v>
      </c>
      <c r="B5" s="1" t="s">
        <v>5</v>
      </c>
      <c r="C5" s="1" t="s">
        <v>6</v>
      </c>
      <c r="D5" s="4" t="s">
        <v>7</v>
      </c>
      <c r="E5" s="4" t="s">
        <v>7</v>
      </c>
      <c r="F5" s="4" t="s">
        <v>8</v>
      </c>
      <c r="G5" s="19" t="s">
        <v>9</v>
      </c>
      <c r="H5" s="4" t="s">
        <v>10</v>
      </c>
      <c r="I5" s="4" t="s">
        <v>11</v>
      </c>
      <c r="J5" s="20" t="s">
        <v>12</v>
      </c>
      <c r="K5" s="20" t="s">
        <v>13</v>
      </c>
      <c r="L5" s="20" t="s">
        <v>14</v>
      </c>
      <c r="M5" s="7" t="s">
        <v>15</v>
      </c>
      <c r="N5" s="7" t="s">
        <v>16</v>
      </c>
      <c r="O5" s="7" t="s">
        <v>17</v>
      </c>
      <c r="P5" s="7" t="s">
        <v>18</v>
      </c>
      <c r="Q5" s="7" t="s">
        <v>19</v>
      </c>
      <c r="R5" s="7"/>
      <c r="S5" s="7"/>
      <c r="T5" s="17" t="s">
        <v>7</v>
      </c>
      <c r="U5" s="18" t="s">
        <v>20</v>
      </c>
      <c r="V5" s="17" t="s">
        <v>21</v>
      </c>
      <c r="W5" s="17" t="s">
        <v>22</v>
      </c>
      <c r="X5" s="17" t="s">
        <v>23</v>
      </c>
      <c r="Y5" s="17" t="s">
        <v>24</v>
      </c>
      <c r="Z5" s="17" t="s">
        <v>25</v>
      </c>
      <c r="AA5" s="17" t="s">
        <v>36</v>
      </c>
      <c r="AB5" s="17" t="s">
        <v>37</v>
      </c>
      <c r="AC5" s="17" t="s">
        <v>26</v>
      </c>
      <c r="AL5" s="24" t="s">
        <v>41</v>
      </c>
      <c r="AM5" t="s">
        <v>42</v>
      </c>
    </row>
    <row r="6" spans="1:39" x14ac:dyDescent="0.25">
      <c r="A6" s="15">
        <v>32143</v>
      </c>
      <c r="B6" s="1" t="s">
        <v>27</v>
      </c>
      <c r="C6" s="1">
        <v>1</v>
      </c>
      <c r="D6" s="4">
        <v>6990</v>
      </c>
      <c r="E6" s="4"/>
      <c r="F6" s="4">
        <v>38816.637503627702</v>
      </c>
      <c r="G6" s="4"/>
      <c r="H6" s="4">
        <f t="shared" ref="H6:H36" si="0">F6*1000000/I6</f>
        <v>8567.6328867627435</v>
      </c>
      <c r="I6" s="4">
        <v>4530614</v>
      </c>
      <c r="J6" s="4"/>
      <c r="K6" s="4"/>
      <c r="L6" s="4">
        <f t="shared" ref="L6:L69" si="1">IF(A6=DATE(1995,1,1), 1,0)</f>
        <v>0</v>
      </c>
      <c r="M6" s="4">
        <f>IF(A6&lt;DATE(2005,1,1), 1,0)</f>
        <v>1</v>
      </c>
      <c r="N6">
        <f>IF(AND(A6&gt;=DATE(2005,1,1),A6&lt;DATE(2009,1,1)), 1,0)</f>
        <v>0</v>
      </c>
      <c r="O6">
        <f>IF(AND(A6&gt;=DATE(2009,1,1),A6&lt;DATE(2012,1,1)), 1,0)</f>
        <v>0</v>
      </c>
      <c r="P6">
        <f>IF(AND(A6&gt;=DATE(2012,1,1),A6&lt;DATE(2016,1,1)), 1,0)</f>
        <v>0</v>
      </c>
      <c r="Q6">
        <f>IF(AND(A6&gt;=DATE(2016,1,1),A6&lt;DATE(2021,1,1)), 1,0)</f>
        <v>0</v>
      </c>
      <c r="T6" s="16">
        <f t="shared" ref="T6:T37" si="2">D6</f>
        <v>6990</v>
      </c>
      <c r="U6" s="3">
        <f t="shared" ref="U6:U36" si="3">F6/1000</f>
        <v>38.816637503627703</v>
      </c>
      <c r="V6" s="13"/>
      <c r="W6" s="13">
        <f t="shared" ref="W6:W36" si="4">H6</f>
        <v>8567.6328867627435</v>
      </c>
      <c r="X6" s="13">
        <f t="shared" ref="X6:X36" si="5">I6</f>
        <v>4530614</v>
      </c>
      <c r="Y6" s="13"/>
      <c r="Z6" s="13"/>
      <c r="AA6" s="13"/>
      <c r="AB6" s="13"/>
      <c r="AC6" s="13"/>
      <c r="AK6" s="15">
        <f>A6</f>
        <v>32143</v>
      </c>
      <c r="AL6" s="3">
        <v>-0.10267271838372949</v>
      </c>
      <c r="AM6">
        <v>4.1685204992299703</v>
      </c>
    </row>
    <row r="7" spans="1:39" x14ac:dyDescent="0.25">
      <c r="A7" s="15">
        <v>32509</v>
      </c>
      <c r="B7" s="1" t="s">
        <v>27</v>
      </c>
      <c r="C7" s="1">
        <v>1</v>
      </c>
      <c r="D7" s="4">
        <v>5750</v>
      </c>
      <c r="E7" s="4">
        <f>D6</f>
        <v>6990</v>
      </c>
      <c r="F7" s="4">
        <v>40340.721848918802</v>
      </c>
      <c r="G7" s="4">
        <v>1406412839</v>
      </c>
      <c r="H7" s="4">
        <f t="shared" si="0"/>
        <v>8300.4131714786126</v>
      </c>
      <c r="I7" s="4">
        <v>4860086</v>
      </c>
      <c r="J7" s="4">
        <v>619460454</v>
      </c>
      <c r="K7" s="4">
        <v>185742112</v>
      </c>
      <c r="L7" s="4">
        <f t="shared" si="1"/>
        <v>0</v>
      </c>
      <c r="M7" s="4">
        <f t="shared" ref="M7:M70" si="6">IF(A7&lt;DATE(2005,1,1), 1,0)</f>
        <v>1</v>
      </c>
      <c r="N7">
        <f t="shared" ref="N7:N70" si="7">IF(AND(A7&gt;=DATE(2005,1,1),A7&lt;DATE(2009,1,1)), 1,0)</f>
        <v>0</v>
      </c>
      <c r="O7">
        <f t="shared" ref="O7:O70" si="8">IF(AND(A7&gt;=DATE(2009,1,1),A7&lt;DATE(2012,1,1)), 1,0)</f>
        <v>0</v>
      </c>
      <c r="P7">
        <f t="shared" ref="P7:P70" si="9">IF(AND(A7&gt;=DATE(2012,1,1),A7&lt;DATE(2016,1,1)), 1,0)</f>
        <v>0</v>
      </c>
      <c r="Q7">
        <f t="shared" ref="Q7:Q70" si="10">IF(AND(A7&gt;=DATE(2016,1,1),A7&lt;DATE(2021,1,1)), 1,0)</f>
        <v>0</v>
      </c>
      <c r="T7" s="16">
        <f t="shared" si="2"/>
        <v>5750</v>
      </c>
      <c r="U7" s="3">
        <f t="shared" si="3"/>
        <v>40.340721848918804</v>
      </c>
      <c r="V7" s="13">
        <f t="shared" ref="V7:V38" si="11">G7/1000000</f>
        <v>1406.4128390000001</v>
      </c>
      <c r="W7" s="13">
        <f t="shared" si="4"/>
        <v>8300.4131714786126</v>
      </c>
      <c r="X7" s="13">
        <f t="shared" si="5"/>
        <v>4860086</v>
      </c>
      <c r="Y7" s="13">
        <f t="shared" ref="Y7:Y38" si="12">J7/1000000</f>
        <v>619.46045400000003</v>
      </c>
      <c r="Z7" s="13">
        <f t="shared" ref="Z7:Z38" si="13">K7/1000000</f>
        <v>185.74211199999999</v>
      </c>
      <c r="AA7" s="6">
        <f>(U7-U6)/U6</f>
        <v>3.9263688029357612E-2</v>
      </c>
      <c r="AB7" s="6"/>
      <c r="AC7" s="6">
        <f>(W7-W6)/W6</f>
        <v>-3.1189445067959617E-2</v>
      </c>
      <c r="AE7" s="8"/>
      <c r="AF7" s="8"/>
      <c r="AG7" s="8"/>
      <c r="AK7" s="15">
        <f t="shared" ref="AK7:AK38" si="14">A7</f>
        <v>32509</v>
      </c>
      <c r="AL7" s="3">
        <v>3.2794588579642294</v>
      </c>
      <c r="AM7">
        <v>3.9242002329178689</v>
      </c>
    </row>
    <row r="8" spans="1:39" x14ac:dyDescent="0.25">
      <c r="A8" s="15">
        <v>32874</v>
      </c>
      <c r="B8" s="1" t="s">
        <v>27</v>
      </c>
      <c r="C8" s="1">
        <v>1</v>
      </c>
      <c r="D8" s="4">
        <v>4890</v>
      </c>
      <c r="E8" s="4">
        <f t="shared" ref="E8:E71" si="15">D7</f>
        <v>5750</v>
      </c>
      <c r="F8" s="4">
        <v>42349.504249760503</v>
      </c>
      <c r="G8" s="4">
        <v>1548034657</v>
      </c>
      <c r="H8" s="4">
        <f t="shared" si="0"/>
        <v>8482.1575676373377</v>
      </c>
      <c r="I8" s="4">
        <v>4992775</v>
      </c>
      <c r="J8" s="4">
        <v>731306455</v>
      </c>
      <c r="K8" s="4">
        <v>198821397</v>
      </c>
      <c r="L8" s="4">
        <f t="shared" si="1"/>
        <v>0</v>
      </c>
      <c r="M8" s="4">
        <f t="shared" si="6"/>
        <v>1</v>
      </c>
      <c r="N8">
        <f t="shared" si="7"/>
        <v>0</v>
      </c>
      <c r="O8">
        <f t="shared" si="8"/>
        <v>0</v>
      </c>
      <c r="P8">
        <f t="shared" si="9"/>
        <v>0</v>
      </c>
      <c r="Q8">
        <f t="shared" si="10"/>
        <v>0</v>
      </c>
      <c r="T8" s="16">
        <f t="shared" si="2"/>
        <v>4890</v>
      </c>
      <c r="U8" s="3">
        <f t="shared" si="3"/>
        <v>42.3495042497605</v>
      </c>
      <c r="V8" s="13">
        <f t="shared" si="11"/>
        <v>1548.0346569999999</v>
      </c>
      <c r="W8" s="13">
        <f t="shared" si="4"/>
        <v>8482.1575676373377</v>
      </c>
      <c r="X8" s="13">
        <f t="shared" si="5"/>
        <v>4992775</v>
      </c>
      <c r="Y8" s="13">
        <f t="shared" si="12"/>
        <v>731.30645500000003</v>
      </c>
      <c r="Z8" s="13">
        <f t="shared" si="13"/>
        <v>198.82139699999999</v>
      </c>
      <c r="AA8" s="6">
        <f>(U8-U7)/U7</f>
        <v>4.979540049790989E-2</v>
      </c>
      <c r="AB8" s="6">
        <f>(Y8-Y7)/Y7</f>
        <v>0.18055390021717188</v>
      </c>
      <c r="AC8" s="6">
        <f t="shared" ref="AC8:AC36" si="16">(W8-W7)/W7</f>
        <v>2.1895825232317877E-2</v>
      </c>
      <c r="AE8" s="8"/>
      <c r="AF8" s="8"/>
      <c r="AG8" s="8"/>
      <c r="AH8" s="8"/>
      <c r="AK8" s="15">
        <f t="shared" si="14"/>
        <v>32874</v>
      </c>
      <c r="AL8" s="3">
        <v>-3.1023559487500734</v>
      </c>
      <c r="AM8">
        <v>3.3702429461162069</v>
      </c>
    </row>
    <row r="9" spans="1:39" x14ac:dyDescent="0.25">
      <c r="A9" s="15">
        <v>33239</v>
      </c>
      <c r="B9" s="1" t="s">
        <v>27</v>
      </c>
      <c r="C9" s="1">
        <v>1</v>
      </c>
      <c r="D9" s="4">
        <v>3780</v>
      </c>
      <c r="E9" s="4">
        <f t="shared" si="15"/>
        <v>4890</v>
      </c>
      <c r="F9" s="4">
        <v>41446.579464336406</v>
      </c>
      <c r="G9" s="4">
        <v>1574858076</v>
      </c>
      <c r="H9" s="4">
        <f t="shared" si="0"/>
        <v>8091.1996333644975</v>
      </c>
      <c r="I9" s="4">
        <v>5122427</v>
      </c>
      <c r="J9" s="4">
        <v>689138455</v>
      </c>
      <c r="K9" s="4">
        <v>166113731</v>
      </c>
      <c r="L9" s="4">
        <f t="shared" si="1"/>
        <v>0</v>
      </c>
      <c r="M9" s="4">
        <f t="shared" si="6"/>
        <v>1</v>
      </c>
      <c r="N9">
        <f t="shared" si="7"/>
        <v>0</v>
      </c>
      <c r="O9">
        <f t="shared" si="8"/>
        <v>0</v>
      </c>
      <c r="P9">
        <f t="shared" si="9"/>
        <v>0</v>
      </c>
      <c r="Q9">
        <f t="shared" si="10"/>
        <v>0</v>
      </c>
      <c r="T9" s="16">
        <f t="shared" si="2"/>
        <v>3780</v>
      </c>
      <c r="U9" s="3">
        <f t="shared" si="3"/>
        <v>41.446579464336409</v>
      </c>
      <c r="V9" s="13">
        <f t="shared" si="11"/>
        <v>1574.858076</v>
      </c>
      <c r="W9" s="13">
        <f t="shared" si="4"/>
        <v>8091.1996333644975</v>
      </c>
      <c r="X9" s="13">
        <f t="shared" si="5"/>
        <v>5122427</v>
      </c>
      <c r="Y9" s="13">
        <f t="shared" si="12"/>
        <v>689.13845500000002</v>
      </c>
      <c r="Z9" s="13">
        <f t="shared" si="13"/>
        <v>166.113731</v>
      </c>
      <c r="AA9" s="6">
        <f t="shared" ref="AA9:AA36" si="17">(U9-U8)/U8</f>
        <v>-2.132078760825629E-2</v>
      </c>
      <c r="AB9" s="6">
        <f t="shared" ref="AB9:AB36" si="18">(Y9-Y8)/Y8</f>
        <v>-5.7661189384688262E-2</v>
      </c>
      <c r="AC9" s="6">
        <f t="shared" si="16"/>
        <v>-4.6091802840882573E-2</v>
      </c>
      <c r="AE9" s="8"/>
      <c r="AF9" s="8"/>
      <c r="AG9" s="8"/>
      <c r="AH9" s="8"/>
      <c r="AK9" s="15">
        <f t="shared" si="14"/>
        <v>33239</v>
      </c>
      <c r="AL9" s="3">
        <v>1.5119372381542604</v>
      </c>
      <c r="AM9">
        <v>1.8083619393027845</v>
      </c>
    </row>
    <row r="10" spans="1:39" x14ac:dyDescent="0.25">
      <c r="A10" s="15">
        <v>33604</v>
      </c>
      <c r="B10" s="1" t="s">
        <v>27</v>
      </c>
      <c r="C10" s="1">
        <v>1</v>
      </c>
      <c r="D10" s="4">
        <v>3787</v>
      </c>
      <c r="E10" s="4">
        <f t="shared" si="15"/>
        <v>3780</v>
      </c>
      <c r="F10" s="4">
        <v>42866.753269723995</v>
      </c>
      <c r="G10" s="4">
        <v>1645753158</v>
      </c>
      <c r="H10" s="4">
        <f t="shared" si="0"/>
        <v>8203.8885338240325</v>
      </c>
      <c r="I10" s="4">
        <v>5225175</v>
      </c>
      <c r="J10" s="4">
        <v>779728185</v>
      </c>
      <c r="K10" s="4">
        <v>164832380</v>
      </c>
      <c r="L10" s="4">
        <f t="shared" si="1"/>
        <v>0</v>
      </c>
      <c r="M10" s="4">
        <f t="shared" si="6"/>
        <v>1</v>
      </c>
      <c r="N10">
        <f t="shared" si="7"/>
        <v>0</v>
      </c>
      <c r="O10">
        <f t="shared" si="8"/>
        <v>0</v>
      </c>
      <c r="P10">
        <f t="shared" si="9"/>
        <v>0</v>
      </c>
      <c r="Q10">
        <f t="shared" si="10"/>
        <v>0</v>
      </c>
      <c r="T10" s="16">
        <f t="shared" si="2"/>
        <v>3787</v>
      </c>
      <c r="U10" s="3">
        <f t="shared" si="3"/>
        <v>42.866753269723993</v>
      </c>
      <c r="V10" s="13">
        <f t="shared" si="11"/>
        <v>1645.753158</v>
      </c>
      <c r="W10" s="13">
        <f t="shared" si="4"/>
        <v>8203.8885338240325</v>
      </c>
      <c r="X10" s="13">
        <f t="shared" si="5"/>
        <v>5225175</v>
      </c>
      <c r="Y10" s="13">
        <f t="shared" si="12"/>
        <v>779.72818500000005</v>
      </c>
      <c r="Z10" s="13">
        <f t="shared" si="13"/>
        <v>164.83238</v>
      </c>
      <c r="AA10" s="6">
        <f t="shared" si="17"/>
        <v>3.426516310253306E-2</v>
      </c>
      <c r="AB10" s="6">
        <f t="shared" si="18"/>
        <v>0.13145359882724877</v>
      </c>
      <c r="AC10" s="6">
        <f t="shared" si="16"/>
        <v>1.3927341502594533E-2</v>
      </c>
      <c r="AE10" s="8"/>
      <c r="AF10" s="8"/>
      <c r="AG10" s="8"/>
      <c r="AH10" s="8"/>
      <c r="AK10" s="15">
        <f t="shared" si="14"/>
        <v>33604</v>
      </c>
      <c r="AL10" s="3">
        <v>-0.46691321173774725</v>
      </c>
      <c r="AM10">
        <v>1.1459254841655024</v>
      </c>
    </row>
    <row r="11" spans="1:39" x14ac:dyDescent="0.25">
      <c r="A11" s="15">
        <v>33970</v>
      </c>
      <c r="B11" s="1" t="s">
        <v>27</v>
      </c>
      <c r="C11" s="1">
        <v>1</v>
      </c>
      <c r="D11" s="4">
        <v>4284</v>
      </c>
      <c r="E11" s="4">
        <f t="shared" si="15"/>
        <v>3787</v>
      </c>
      <c r="F11" s="4">
        <v>45877.905069527202</v>
      </c>
      <c r="G11" s="4">
        <v>1781048905</v>
      </c>
      <c r="H11" s="4">
        <f t="shared" si="0"/>
        <v>8545.5946490226979</v>
      </c>
      <c r="I11" s="4">
        <v>5368603</v>
      </c>
      <c r="J11" s="4">
        <v>828433361</v>
      </c>
      <c r="K11" s="4">
        <v>191268456</v>
      </c>
      <c r="L11" s="4">
        <f t="shared" si="1"/>
        <v>0</v>
      </c>
      <c r="M11" s="4">
        <f t="shared" si="6"/>
        <v>1</v>
      </c>
      <c r="N11">
        <f t="shared" si="7"/>
        <v>0</v>
      </c>
      <c r="O11">
        <f t="shared" si="8"/>
        <v>0</v>
      </c>
      <c r="P11">
        <f t="shared" si="9"/>
        <v>0</v>
      </c>
      <c r="Q11">
        <f t="shared" si="10"/>
        <v>0</v>
      </c>
      <c r="T11" s="16">
        <f t="shared" si="2"/>
        <v>4284</v>
      </c>
      <c r="U11" s="3">
        <f t="shared" si="3"/>
        <v>45.877905069527202</v>
      </c>
      <c r="V11" s="13">
        <f t="shared" si="11"/>
        <v>1781.0489050000001</v>
      </c>
      <c r="W11" s="13">
        <f t="shared" si="4"/>
        <v>8545.5946490226979</v>
      </c>
      <c r="X11" s="13">
        <f t="shared" si="5"/>
        <v>5368603</v>
      </c>
      <c r="Y11" s="13">
        <f t="shared" si="12"/>
        <v>828.43336099999999</v>
      </c>
      <c r="Z11" s="13">
        <f t="shared" si="13"/>
        <v>191.26845599999999</v>
      </c>
      <c r="AA11" s="6">
        <f t="shared" si="17"/>
        <v>7.0244456837134206E-2</v>
      </c>
      <c r="AB11" s="6">
        <f t="shared" si="18"/>
        <v>6.2464300940974625E-2</v>
      </c>
      <c r="AC11" s="6">
        <f t="shared" si="16"/>
        <v>4.1651725738329586E-2</v>
      </c>
      <c r="AE11" s="8"/>
      <c r="AF11" s="8"/>
      <c r="AG11" s="8"/>
      <c r="AH11" s="8"/>
      <c r="AK11" s="15">
        <f t="shared" si="14"/>
        <v>33970</v>
      </c>
      <c r="AL11" s="3">
        <v>4.6651689904599181</v>
      </c>
      <c r="AM11">
        <v>-0.56504532004494479</v>
      </c>
    </row>
    <row r="12" spans="1:39" x14ac:dyDescent="0.25">
      <c r="A12" s="15">
        <v>34335</v>
      </c>
      <c r="B12" s="1" t="s">
        <v>27</v>
      </c>
      <c r="C12" s="1">
        <v>1</v>
      </c>
      <c r="D12" s="4">
        <v>4284</v>
      </c>
      <c r="E12" s="4">
        <f t="shared" si="15"/>
        <v>4284</v>
      </c>
      <c r="F12" s="4">
        <v>45144.977440825496</v>
      </c>
      <c r="G12" s="4">
        <v>1820771266</v>
      </c>
      <c r="H12" s="4">
        <f t="shared" si="0"/>
        <v>8220.4471074783232</v>
      </c>
      <c r="I12" s="4">
        <v>5491791</v>
      </c>
      <c r="J12" s="4">
        <v>706361429</v>
      </c>
      <c r="K12" s="4">
        <v>245244972</v>
      </c>
      <c r="L12" s="4">
        <f t="shared" si="1"/>
        <v>0</v>
      </c>
      <c r="M12" s="4">
        <f t="shared" si="6"/>
        <v>1</v>
      </c>
      <c r="N12">
        <f t="shared" si="7"/>
        <v>0</v>
      </c>
      <c r="O12">
        <f t="shared" si="8"/>
        <v>0</v>
      </c>
      <c r="P12">
        <f t="shared" si="9"/>
        <v>0</v>
      </c>
      <c r="Q12">
        <f t="shared" si="10"/>
        <v>0</v>
      </c>
      <c r="T12" s="16">
        <f t="shared" si="2"/>
        <v>4284</v>
      </c>
      <c r="U12" s="3">
        <f t="shared" si="3"/>
        <v>45.1449774408255</v>
      </c>
      <c r="V12" s="13">
        <f t="shared" si="11"/>
        <v>1820.771266</v>
      </c>
      <c r="W12" s="13">
        <f t="shared" si="4"/>
        <v>8220.4471074783232</v>
      </c>
      <c r="X12" s="13">
        <f t="shared" si="5"/>
        <v>5491791</v>
      </c>
      <c r="Y12" s="13">
        <f t="shared" si="12"/>
        <v>706.36142900000004</v>
      </c>
      <c r="Z12" s="13">
        <f t="shared" si="13"/>
        <v>245.24497199999999</v>
      </c>
      <c r="AA12" s="6">
        <f t="shared" si="17"/>
        <v>-1.5975612390996555E-2</v>
      </c>
      <c r="AB12" s="6">
        <f t="shared" si="18"/>
        <v>-0.14735274766415393</v>
      </c>
      <c r="AC12" s="6">
        <f t="shared" si="16"/>
        <v>-3.8048556583661457E-2</v>
      </c>
      <c r="AE12" s="8"/>
      <c r="AF12" s="8"/>
      <c r="AG12" s="8"/>
      <c r="AH12" s="8"/>
      <c r="AK12" s="15">
        <f t="shared" si="14"/>
        <v>34335</v>
      </c>
      <c r="AL12" s="3">
        <v>5.334551701681761</v>
      </c>
      <c r="AM12">
        <v>2.6520719260953598</v>
      </c>
    </row>
    <row r="13" spans="1:39" x14ac:dyDescent="0.25">
      <c r="A13" s="15">
        <v>34700</v>
      </c>
      <c r="B13" s="1" t="s">
        <v>27</v>
      </c>
      <c r="C13" s="1">
        <v>1</v>
      </c>
      <c r="D13" s="4">
        <v>7845</v>
      </c>
      <c r="E13" s="4">
        <f t="shared" si="15"/>
        <v>4284</v>
      </c>
      <c r="F13" s="4">
        <v>45159.307090473099</v>
      </c>
      <c r="G13" s="4">
        <v>2181436565</v>
      </c>
      <c r="H13" s="4">
        <f t="shared" si="0"/>
        <v>8044.321236705664</v>
      </c>
      <c r="I13" s="4">
        <v>5613812</v>
      </c>
      <c r="J13" s="4">
        <v>851092078</v>
      </c>
      <c r="K13" s="4">
        <v>307559882</v>
      </c>
      <c r="L13" s="4">
        <f t="shared" si="1"/>
        <v>1</v>
      </c>
      <c r="M13" s="4">
        <f t="shared" si="6"/>
        <v>1</v>
      </c>
      <c r="N13">
        <f t="shared" si="7"/>
        <v>0</v>
      </c>
      <c r="O13">
        <f t="shared" si="8"/>
        <v>0</v>
      </c>
      <c r="P13">
        <f t="shared" si="9"/>
        <v>0</v>
      </c>
      <c r="Q13">
        <f t="shared" si="10"/>
        <v>0</v>
      </c>
      <c r="T13" s="16">
        <f t="shared" si="2"/>
        <v>7845</v>
      </c>
      <c r="U13" s="3">
        <f t="shared" si="3"/>
        <v>45.159307090473099</v>
      </c>
      <c r="V13" s="13">
        <f t="shared" si="11"/>
        <v>2181.436565</v>
      </c>
      <c r="W13" s="13">
        <f t="shared" si="4"/>
        <v>8044.321236705664</v>
      </c>
      <c r="X13" s="13">
        <f t="shared" si="5"/>
        <v>5613812</v>
      </c>
      <c r="Y13" s="13">
        <f t="shared" si="12"/>
        <v>851.09207800000001</v>
      </c>
      <c r="Z13" s="13">
        <f t="shared" si="13"/>
        <v>307.55988200000002</v>
      </c>
      <c r="AA13" s="6">
        <f t="shared" si="17"/>
        <v>3.1741403938860237E-4</v>
      </c>
      <c r="AB13" s="6">
        <f t="shared" si="18"/>
        <v>0.20489602497817014</v>
      </c>
      <c r="AC13" s="6">
        <f t="shared" si="16"/>
        <v>-2.1425339579453487E-2</v>
      </c>
      <c r="AE13" s="8"/>
      <c r="AF13" s="8"/>
      <c r="AG13" s="8"/>
      <c r="AH13" s="8"/>
      <c r="AK13" s="15">
        <f t="shared" si="14"/>
        <v>34700</v>
      </c>
      <c r="AL13" s="3">
        <v>4.4167313554373209</v>
      </c>
      <c r="AM13">
        <v>2.6732075245936784</v>
      </c>
    </row>
    <row r="14" spans="1:39" x14ac:dyDescent="0.25">
      <c r="A14" s="15">
        <v>35065</v>
      </c>
      <c r="B14" s="1" t="s">
        <v>27</v>
      </c>
      <c r="C14" s="1">
        <v>1</v>
      </c>
      <c r="D14" s="4">
        <v>6135</v>
      </c>
      <c r="E14" s="4">
        <f t="shared" si="15"/>
        <v>7845</v>
      </c>
      <c r="F14" s="4">
        <v>45284.1725005505</v>
      </c>
      <c r="G14" s="4">
        <v>2117178431</v>
      </c>
      <c r="H14" s="4">
        <f t="shared" si="0"/>
        <v>7895.7405812651932</v>
      </c>
      <c r="I14" s="4">
        <v>5735266</v>
      </c>
      <c r="J14" s="4">
        <v>932917535</v>
      </c>
      <c r="K14" s="4">
        <v>208294019</v>
      </c>
      <c r="L14" s="4">
        <f t="shared" si="1"/>
        <v>0</v>
      </c>
      <c r="M14" s="4">
        <f t="shared" si="6"/>
        <v>1</v>
      </c>
      <c r="N14">
        <f t="shared" si="7"/>
        <v>0</v>
      </c>
      <c r="O14">
        <f t="shared" si="8"/>
        <v>0</v>
      </c>
      <c r="P14">
        <f t="shared" si="9"/>
        <v>0</v>
      </c>
      <c r="Q14">
        <f t="shared" si="10"/>
        <v>0</v>
      </c>
      <c r="T14" s="16">
        <f t="shared" si="2"/>
        <v>6135</v>
      </c>
      <c r="U14" s="3">
        <f t="shared" si="3"/>
        <v>45.284172500550497</v>
      </c>
      <c r="V14" s="13">
        <f t="shared" si="11"/>
        <v>2117.1784309999998</v>
      </c>
      <c r="W14" s="13">
        <f t="shared" si="4"/>
        <v>7895.7405812651932</v>
      </c>
      <c r="X14" s="13">
        <f t="shared" si="5"/>
        <v>5735266</v>
      </c>
      <c r="Y14" s="13">
        <f t="shared" si="12"/>
        <v>932.91753500000004</v>
      </c>
      <c r="Z14" s="13">
        <f t="shared" si="13"/>
        <v>208.29401899999999</v>
      </c>
      <c r="AA14" s="6">
        <f t="shared" si="17"/>
        <v>2.7649983607418872E-3</v>
      </c>
      <c r="AB14" s="6">
        <f t="shared" si="18"/>
        <v>9.6141720872650424E-2</v>
      </c>
      <c r="AC14" s="6">
        <f t="shared" si="16"/>
        <v>-1.847025386834477E-2</v>
      </c>
      <c r="AE14" s="8"/>
      <c r="AF14" s="8"/>
      <c r="AG14" s="8"/>
      <c r="AH14" s="8"/>
      <c r="AK14" s="15">
        <f t="shared" si="14"/>
        <v>35065</v>
      </c>
      <c r="AL14" s="3">
        <v>2.2075355267745778</v>
      </c>
      <c r="AM14">
        <v>1.8929172548144919</v>
      </c>
    </row>
    <row r="15" spans="1:39" x14ac:dyDescent="0.25">
      <c r="A15" s="15">
        <v>35431</v>
      </c>
      <c r="B15" s="1" t="s">
        <v>27</v>
      </c>
      <c r="C15" s="1">
        <v>1</v>
      </c>
      <c r="D15" s="4">
        <v>4139</v>
      </c>
      <c r="E15" s="4">
        <f t="shared" si="15"/>
        <v>6135</v>
      </c>
      <c r="F15" s="4">
        <v>46622.4446378988</v>
      </c>
      <c r="G15" s="4">
        <v>2439752000</v>
      </c>
      <c r="H15" s="4">
        <f t="shared" si="0"/>
        <v>7961.0384867338853</v>
      </c>
      <c r="I15" s="4">
        <v>5856327</v>
      </c>
      <c r="J15" s="4">
        <v>967968798</v>
      </c>
      <c r="K15" s="4">
        <v>191898602</v>
      </c>
      <c r="L15" s="4">
        <f t="shared" si="1"/>
        <v>0</v>
      </c>
      <c r="M15" s="4">
        <f t="shared" si="6"/>
        <v>1</v>
      </c>
      <c r="N15">
        <f t="shared" si="7"/>
        <v>0</v>
      </c>
      <c r="O15">
        <f t="shared" si="8"/>
        <v>0</v>
      </c>
      <c r="P15">
        <f t="shared" si="9"/>
        <v>0</v>
      </c>
      <c r="Q15">
        <f t="shared" si="10"/>
        <v>0</v>
      </c>
      <c r="T15" s="16">
        <f t="shared" si="2"/>
        <v>4139</v>
      </c>
      <c r="U15" s="3">
        <f t="shared" si="3"/>
        <v>46.622444637898802</v>
      </c>
      <c r="V15" s="13">
        <f t="shared" si="11"/>
        <v>2439.752</v>
      </c>
      <c r="W15" s="13">
        <f t="shared" si="4"/>
        <v>7961.0384867338853</v>
      </c>
      <c r="X15" s="13">
        <f t="shared" si="5"/>
        <v>5856327</v>
      </c>
      <c r="Y15" s="13">
        <f t="shared" si="12"/>
        <v>967.96879799999999</v>
      </c>
      <c r="Z15" s="13">
        <f t="shared" si="13"/>
        <v>191.89860200000001</v>
      </c>
      <c r="AA15" s="6">
        <f t="shared" si="17"/>
        <v>2.9552756812151894E-2</v>
      </c>
      <c r="AB15" s="6">
        <f t="shared" si="18"/>
        <v>3.7571662751520636E-2</v>
      </c>
      <c r="AC15" s="6">
        <f t="shared" si="16"/>
        <v>8.270016573699147E-3</v>
      </c>
      <c r="AE15" s="8"/>
      <c r="AF15" s="8"/>
      <c r="AG15" s="8"/>
      <c r="AH15" s="8"/>
      <c r="AK15" s="15">
        <f t="shared" si="14"/>
        <v>35431</v>
      </c>
      <c r="AL15" s="3">
        <v>3.3948459848441814</v>
      </c>
      <c r="AM15">
        <v>2.6640153115811813</v>
      </c>
    </row>
    <row r="16" spans="1:39" x14ac:dyDescent="0.25">
      <c r="A16" s="15">
        <v>35796</v>
      </c>
      <c r="B16" s="1" t="s">
        <v>27</v>
      </c>
      <c r="C16" s="1">
        <v>1</v>
      </c>
      <c r="D16" s="4">
        <v>5829</v>
      </c>
      <c r="E16" s="4">
        <f t="shared" si="15"/>
        <v>4139</v>
      </c>
      <c r="F16" s="4">
        <v>47675.170852379</v>
      </c>
      <c r="G16" s="4">
        <v>2287165822</v>
      </c>
      <c r="H16" s="4">
        <f t="shared" si="0"/>
        <v>7985.8188533626326</v>
      </c>
      <c r="I16" s="4">
        <v>5969979</v>
      </c>
      <c r="J16" s="4">
        <v>1099615634</v>
      </c>
      <c r="K16" s="4">
        <v>189938269</v>
      </c>
      <c r="L16" s="4">
        <f t="shared" si="1"/>
        <v>0</v>
      </c>
      <c r="M16" s="4">
        <f t="shared" si="6"/>
        <v>1</v>
      </c>
      <c r="N16">
        <f t="shared" si="7"/>
        <v>0</v>
      </c>
      <c r="O16">
        <f t="shared" si="8"/>
        <v>0</v>
      </c>
      <c r="P16">
        <f t="shared" si="9"/>
        <v>0</v>
      </c>
      <c r="Q16">
        <f t="shared" si="10"/>
        <v>0</v>
      </c>
      <c r="T16" s="16">
        <f t="shared" si="2"/>
        <v>5829</v>
      </c>
      <c r="U16" s="3">
        <f t="shared" si="3"/>
        <v>47.675170852378997</v>
      </c>
      <c r="V16" s="13">
        <f t="shared" si="11"/>
        <v>2287.1658219999999</v>
      </c>
      <c r="W16" s="13">
        <f t="shared" si="4"/>
        <v>7985.8188533626326</v>
      </c>
      <c r="X16" s="13">
        <f t="shared" si="5"/>
        <v>5969979</v>
      </c>
      <c r="Y16" s="13">
        <f t="shared" si="12"/>
        <v>1099.615634</v>
      </c>
      <c r="Z16" s="13">
        <f t="shared" si="13"/>
        <v>189.93826899999999</v>
      </c>
      <c r="AA16" s="6">
        <f t="shared" si="17"/>
        <v>2.257981585170777E-2</v>
      </c>
      <c r="AB16" s="6">
        <f t="shared" si="18"/>
        <v>0.13600318137527406</v>
      </c>
      <c r="AC16" s="6">
        <f t="shared" si="16"/>
        <v>3.1127052921601614E-3</v>
      </c>
      <c r="AE16" s="8"/>
      <c r="AF16" s="8"/>
      <c r="AG16" s="8"/>
      <c r="AH16" s="8"/>
      <c r="AK16" s="15">
        <f t="shared" si="14"/>
        <v>35796</v>
      </c>
      <c r="AL16" s="3">
        <v>0.33809790295242692</v>
      </c>
      <c r="AM16">
        <v>3.0186807477745816</v>
      </c>
    </row>
    <row r="17" spans="1:39" x14ac:dyDescent="0.25">
      <c r="A17" s="15">
        <v>36161</v>
      </c>
      <c r="B17" s="1" t="s">
        <v>27</v>
      </c>
      <c r="C17" s="1">
        <v>1</v>
      </c>
      <c r="D17" s="4">
        <v>5111</v>
      </c>
      <c r="E17" s="4">
        <f t="shared" si="15"/>
        <v>5829</v>
      </c>
      <c r="F17" s="4">
        <v>48539.243741235099</v>
      </c>
      <c r="G17" s="4">
        <v>2266096843</v>
      </c>
      <c r="H17" s="4">
        <f t="shared" si="0"/>
        <v>7910.5342352257148</v>
      </c>
      <c r="I17" s="4">
        <v>6136026</v>
      </c>
      <c r="J17" s="4">
        <v>876252266</v>
      </c>
      <c r="K17" s="4">
        <v>191107298</v>
      </c>
      <c r="L17" s="4">
        <f t="shared" si="1"/>
        <v>0</v>
      </c>
      <c r="M17" s="4">
        <f t="shared" si="6"/>
        <v>1</v>
      </c>
      <c r="N17">
        <f t="shared" si="7"/>
        <v>0</v>
      </c>
      <c r="O17">
        <f t="shared" si="8"/>
        <v>0</v>
      </c>
      <c r="P17">
        <f t="shared" si="9"/>
        <v>0</v>
      </c>
      <c r="Q17">
        <f t="shared" si="10"/>
        <v>0</v>
      </c>
      <c r="T17" s="16">
        <f t="shared" si="2"/>
        <v>5111</v>
      </c>
      <c r="U17" s="3">
        <f t="shared" si="3"/>
        <v>48.539243741235097</v>
      </c>
      <c r="V17" s="13">
        <f t="shared" si="11"/>
        <v>2266.0968429999998</v>
      </c>
      <c r="W17" s="13">
        <f t="shared" si="4"/>
        <v>7910.5342352257148</v>
      </c>
      <c r="X17" s="13">
        <f t="shared" si="5"/>
        <v>6136026</v>
      </c>
      <c r="Y17" s="13">
        <f t="shared" si="12"/>
        <v>876.25226599999996</v>
      </c>
      <c r="Z17" s="13">
        <f t="shared" si="13"/>
        <v>191.10729799999999</v>
      </c>
      <c r="AA17" s="6">
        <f t="shared" si="17"/>
        <v>1.8124169738827117E-2</v>
      </c>
      <c r="AB17" s="6">
        <f t="shared" si="18"/>
        <v>-0.20312858520161786</v>
      </c>
      <c r="AC17" s="6">
        <f t="shared" si="16"/>
        <v>-9.427288487168381E-3</v>
      </c>
      <c r="AE17" s="8"/>
      <c r="AF17" s="8"/>
      <c r="AG17" s="8"/>
      <c r="AH17" s="8"/>
      <c r="AK17" s="15">
        <f t="shared" si="14"/>
        <v>36161</v>
      </c>
      <c r="AL17" s="3">
        <v>0.46793756737825731</v>
      </c>
      <c r="AM17">
        <v>2.958699936504388</v>
      </c>
    </row>
    <row r="18" spans="1:39" x14ac:dyDescent="0.25">
      <c r="A18" s="15">
        <v>36526</v>
      </c>
      <c r="B18" s="1" t="s">
        <v>27</v>
      </c>
      <c r="C18" s="1">
        <v>1</v>
      </c>
      <c r="D18" s="4">
        <v>6671</v>
      </c>
      <c r="E18" s="4">
        <f t="shared" si="15"/>
        <v>5111</v>
      </c>
      <c r="F18" s="4">
        <v>50822.027073205398</v>
      </c>
      <c r="G18" s="4">
        <v>2675263401</v>
      </c>
      <c r="H18" s="4">
        <f t="shared" si="0"/>
        <v>8102.1478879865181</v>
      </c>
      <c r="I18" s="4">
        <v>6272661</v>
      </c>
      <c r="J18" s="4">
        <v>1106624343</v>
      </c>
      <c r="K18" s="4">
        <v>245653146</v>
      </c>
      <c r="L18" s="4">
        <f t="shared" si="1"/>
        <v>0</v>
      </c>
      <c r="M18" s="4">
        <f t="shared" si="6"/>
        <v>1</v>
      </c>
      <c r="N18">
        <f t="shared" si="7"/>
        <v>0</v>
      </c>
      <c r="O18">
        <f t="shared" si="8"/>
        <v>0</v>
      </c>
      <c r="P18">
        <f t="shared" si="9"/>
        <v>0</v>
      </c>
      <c r="Q18">
        <f t="shared" si="10"/>
        <v>0</v>
      </c>
      <c r="T18" s="16">
        <f t="shared" si="2"/>
        <v>6671</v>
      </c>
      <c r="U18" s="3">
        <f t="shared" si="3"/>
        <v>50.822027073205398</v>
      </c>
      <c r="V18" s="13">
        <f t="shared" si="11"/>
        <v>2675.2634010000002</v>
      </c>
      <c r="W18" s="13">
        <f t="shared" si="4"/>
        <v>8102.1478879865181</v>
      </c>
      <c r="X18" s="13">
        <f t="shared" si="5"/>
        <v>6272661</v>
      </c>
      <c r="Y18" s="13">
        <f t="shared" si="12"/>
        <v>1106.624343</v>
      </c>
      <c r="Z18" s="13">
        <f t="shared" si="13"/>
        <v>245.65314599999999</v>
      </c>
      <c r="AA18" s="6">
        <f t="shared" si="17"/>
        <v>4.7029643563050172E-2</v>
      </c>
      <c r="AB18" s="6">
        <f t="shared" si="18"/>
        <v>0.26290611270156761</v>
      </c>
      <c r="AC18" s="6">
        <f t="shared" si="16"/>
        <v>2.4222593198262775E-2</v>
      </c>
      <c r="AE18" s="8"/>
      <c r="AF18" s="8"/>
      <c r="AG18" s="8"/>
      <c r="AH18" s="8"/>
      <c r="AK18" s="15">
        <f t="shared" si="14"/>
        <v>36526</v>
      </c>
      <c r="AL18" s="3">
        <v>4.387949442673829</v>
      </c>
      <c r="AM18">
        <v>3.9032117965822124</v>
      </c>
    </row>
    <row r="19" spans="1:39" x14ac:dyDescent="0.25">
      <c r="A19" s="15">
        <v>36892</v>
      </c>
      <c r="B19" s="1" t="s">
        <v>27</v>
      </c>
      <c r="C19" s="1">
        <v>1</v>
      </c>
      <c r="D19" s="4">
        <v>5237</v>
      </c>
      <c r="E19" s="4">
        <f t="shared" si="15"/>
        <v>6671</v>
      </c>
      <c r="F19" s="4">
        <v>52599.758589358004</v>
      </c>
      <c r="G19" s="4">
        <v>3800046980</v>
      </c>
      <c r="H19" s="4">
        <f t="shared" si="0"/>
        <v>8205.7036749799463</v>
      </c>
      <c r="I19" s="4">
        <v>6410146</v>
      </c>
      <c r="J19" s="4">
        <v>1061330130</v>
      </c>
      <c r="K19" s="4">
        <v>214035697</v>
      </c>
      <c r="L19" s="4">
        <f t="shared" si="1"/>
        <v>0</v>
      </c>
      <c r="M19" s="4">
        <f t="shared" si="6"/>
        <v>1</v>
      </c>
      <c r="N19">
        <f t="shared" si="7"/>
        <v>0</v>
      </c>
      <c r="O19">
        <f t="shared" si="8"/>
        <v>0</v>
      </c>
      <c r="P19">
        <f t="shared" si="9"/>
        <v>0</v>
      </c>
      <c r="Q19">
        <f t="shared" si="10"/>
        <v>0</v>
      </c>
      <c r="T19" s="16">
        <f t="shared" si="2"/>
        <v>5237</v>
      </c>
      <c r="U19" s="3">
        <f t="shared" si="3"/>
        <v>52.599758589358004</v>
      </c>
      <c r="V19" s="13">
        <f t="shared" si="11"/>
        <v>3800.0469800000001</v>
      </c>
      <c r="W19" s="13">
        <f t="shared" si="4"/>
        <v>8205.7036749799463</v>
      </c>
      <c r="X19" s="13">
        <f t="shared" si="5"/>
        <v>6410146</v>
      </c>
      <c r="Y19" s="13">
        <f t="shared" si="12"/>
        <v>1061.3301300000001</v>
      </c>
      <c r="Z19" s="13">
        <f t="shared" si="13"/>
        <v>214.035697</v>
      </c>
      <c r="AA19" s="6">
        <f t="shared" si="17"/>
        <v>3.497954762000962E-2</v>
      </c>
      <c r="AB19" s="6">
        <f t="shared" si="18"/>
        <v>-4.0930071063871309E-2</v>
      </c>
      <c r="AC19" s="6">
        <f t="shared" si="16"/>
        <v>1.2781275832668502E-2</v>
      </c>
      <c r="AE19" s="8"/>
      <c r="AF19" s="8"/>
      <c r="AG19" s="8"/>
      <c r="AH19" s="8"/>
      <c r="AK19" s="15">
        <f t="shared" si="14"/>
        <v>36892</v>
      </c>
      <c r="AL19" s="3">
        <v>1.3898964032589305</v>
      </c>
      <c r="AM19">
        <v>2.1843643921667137</v>
      </c>
    </row>
    <row r="20" spans="1:39" x14ac:dyDescent="0.25">
      <c r="A20" s="15">
        <v>37257</v>
      </c>
      <c r="B20" s="1" t="s">
        <v>27</v>
      </c>
      <c r="C20" s="1">
        <v>1</v>
      </c>
      <c r="D20" s="4">
        <v>7510</v>
      </c>
      <c r="E20" s="4">
        <f t="shared" si="15"/>
        <v>5237</v>
      </c>
      <c r="F20" s="4">
        <v>54513.151945038102</v>
      </c>
      <c r="G20" s="4">
        <v>4756257751</v>
      </c>
      <c r="H20" s="4">
        <f t="shared" si="0"/>
        <v>8323.7699665080545</v>
      </c>
      <c r="I20" s="4">
        <v>6549094</v>
      </c>
      <c r="J20" s="4">
        <v>1148074816</v>
      </c>
      <c r="K20" s="4">
        <v>203264818</v>
      </c>
      <c r="L20" s="4">
        <f t="shared" si="1"/>
        <v>0</v>
      </c>
      <c r="M20" s="4">
        <f t="shared" si="6"/>
        <v>1</v>
      </c>
      <c r="N20">
        <f t="shared" si="7"/>
        <v>0</v>
      </c>
      <c r="O20">
        <f t="shared" si="8"/>
        <v>0</v>
      </c>
      <c r="P20">
        <f t="shared" si="9"/>
        <v>0</v>
      </c>
      <c r="Q20">
        <f t="shared" si="10"/>
        <v>0</v>
      </c>
      <c r="T20" s="16">
        <f t="shared" si="2"/>
        <v>7510</v>
      </c>
      <c r="U20" s="3">
        <f t="shared" si="3"/>
        <v>54.513151945038103</v>
      </c>
      <c r="V20" s="13">
        <f t="shared" si="11"/>
        <v>4756.2577510000001</v>
      </c>
      <c r="W20" s="13">
        <f t="shared" si="4"/>
        <v>8323.7699665080545</v>
      </c>
      <c r="X20" s="13">
        <f t="shared" si="5"/>
        <v>6549094</v>
      </c>
      <c r="Y20" s="13">
        <f t="shared" si="12"/>
        <v>1148.0748160000001</v>
      </c>
      <c r="Z20" s="13">
        <f t="shared" si="13"/>
        <v>203.26481799999999</v>
      </c>
      <c r="AA20" s="6">
        <f t="shared" si="17"/>
        <v>3.6376466489472022E-2</v>
      </c>
      <c r="AB20" s="6">
        <f t="shared" si="18"/>
        <v>8.1732048820662428E-2</v>
      </c>
      <c r="AC20" s="6">
        <f t="shared" si="16"/>
        <v>1.4388320149569225E-2</v>
      </c>
      <c r="AE20" s="8"/>
      <c r="AF20" s="8"/>
      <c r="AG20" s="8"/>
      <c r="AH20" s="8"/>
      <c r="AK20" s="15">
        <f t="shared" si="14"/>
        <v>37257</v>
      </c>
      <c r="AL20" s="3">
        <v>3.0534618579525699</v>
      </c>
      <c r="AM20">
        <v>1.1239428874357174</v>
      </c>
    </row>
    <row r="21" spans="1:39" x14ac:dyDescent="0.25">
      <c r="A21" s="15">
        <v>37622</v>
      </c>
      <c r="B21" s="1" t="s">
        <v>27</v>
      </c>
      <c r="C21" s="1">
        <v>1</v>
      </c>
      <c r="D21" s="4">
        <v>7145</v>
      </c>
      <c r="E21" s="4">
        <f t="shared" si="15"/>
        <v>7510</v>
      </c>
      <c r="F21" s="4">
        <v>58018.889521338497</v>
      </c>
      <c r="G21" s="4">
        <v>6705800127</v>
      </c>
      <c r="H21" s="4">
        <f t="shared" si="0"/>
        <v>8673.2524334512455</v>
      </c>
      <c r="I21" s="4">
        <v>6689404</v>
      </c>
      <c r="J21" s="4">
        <v>1255377857</v>
      </c>
      <c r="K21" s="4">
        <v>250702444</v>
      </c>
      <c r="L21" s="4">
        <f t="shared" si="1"/>
        <v>0</v>
      </c>
      <c r="M21" s="4">
        <f t="shared" si="6"/>
        <v>1</v>
      </c>
      <c r="N21">
        <f t="shared" si="7"/>
        <v>0</v>
      </c>
      <c r="O21">
        <f t="shared" si="8"/>
        <v>0</v>
      </c>
      <c r="P21">
        <f t="shared" si="9"/>
        <v>0</v>
      </c>
      <c r="Q21">
        <f t="shared" si="10"/>
        <v>0</v>
      </c>
      <c r="T21" s="16">
        <f t="shared" si="2"/>
        <v>7145</v>
      </c>
      <c r="U21" s="3">
        <f t="shared" si="3"/>
        <v>58.018889521338494</v>
      </c>
      <c r="V21" s="13">
        <f t="shared" si="11"/>
        <v>6705.8001270000004</v>
      </c>
      <c r="W21" s="13">
        <f t="shared" si="4"/>
        <v>8673.2524334512455</v>
      </c>
      <c r="X21" s="13">
        <f t="shared" si="5"/>
        <v>6689404</v>
      </c>
      <c r="Y21" s="13">
        <f t="shared" si="12"/>
        <v>1255.3778569999999</v>
      </c>
      <c r="Z21" s="13">
        <f t="shared" si="13"/>
        <v>250.70244400000001</v>
      </c>
      <c r="AA21" s="6">
        <f t="shared" si="17"/>
        <v>6.4309940834736304E-2</v>
      </c>
      <c r="AB21" s="6">
        <f t="shared" si="18"/>
        <v>9.3463456827538219E-2</v>
      </c>
      <c r="AC21" s="6">
        <f t="shared" si="16"/>
        <v>4.1986079426676426E-2</v>
      </c>
      <c r="AE21" s="8"/>
      <c r="AF21" s="8"/>
      <c r="AG21" s="8"/>
      <c r="AH21" s="8"/>
      <c r="AK21" s="15">
        <f t="shared" si="14"/>
        <v>37622</v>
      </c>
      <c r="AL21" s="3">
        <v>1.1408289981000905</v>
      </c>
      <c r="AM21">
        <v>0.93053265795508366</v>
      </c>
    </row>
    <row r="22" spans="1:39" x14ac:dyDescent="0.25">
      <c r="A22" s="15">
        <v>37987</v>
      </c>
      <c r="B22" s="1" t="s">
        <v>27</v>
      </c>
      <c r="C22" s="1">
        <v>1</v>
      </c>
      <c r="D22" s="4">
        <v>8870</v>
      </c>
      <c r="E22" s="4">
        <f t="shared" si="15"/>
        <v>7145</v>
      </c>
      <c r="F22" s="4">
        <v>62215.374489272806</v>
      </c>
      <c r="G22" s="4">
        <v>7906752590</v>
      </c>
      <c r="H22" s="4">
        <f t="shared" si="0"/>
        <v>9082.2964370244827</v>
      </c>
      <c r="I22" s="4">
        <v>6850181</v>
      </c>
      <c r="J22" s="4">
        <v>1613913279</v>
      </c>
      <c r="K22" s="4">
        <v>345948908</v>
      </c>
      <c r="L22" s="4">
        <f t="shared" si="1"/>
        <v>0</v>
      </c>
      <c r="M22" s="4">
        <f t="shared" si="6"/>
        <v>1</v>
      </c>
      <c r="N22">
        <f t="shared" si="7"/>
        <v>0</v>
      </c>
      <c r="O22">
        <f t="shared" si="8"/>
        <v>0</v>
      </c>
      <c r="P22">
        <f t="shared" si="9"/>
        <v>0</v>
      </c>
      <c r="Q22">
        <f t="shared" si="10"/>
        <v>0</v>
      </c>
      <c r="T22" s="16">
        <f t="shared" si="2"/>
        <v>8870</v>
      </c>
      <c r="U22" s="3">
        <f t="shared" si="3"/>
        <v>62.215374489272804</v>
      </c>
      <c r="V22" s="13">
        <f t="shared" si="11"/>
        <v>7906.7525900000001</v>
      </c>
      <c r="W22" s="13">
        <f t="shared" si="4"/>
        <v>9082.2964370244827</v>
      </c>
      <c r="X22" s="13">
        <f t="shared" si="5"/>
        <v>6850181</v>
      </c>
      <c r="Y22" s="13">
        <f t="shared" si="12"/>
        <v>1613.9132790000001</v>
      </c>
      <c r="Z22" s="13">
        <f t="shared" si="13"/>
        <v>345.94890800000002</v>
      </c>
      <c r="AA22" s="6">
        <f t="shared" si="17"/>
        <v>7.2329632686108286E-2</v>
      </c>
      <c r="AB22" s="6">
        <f t="shared" si="18"/>
        <v>0.28559960652547989</v>
      </c>
      <c r="AC22" s="6">
        <f t="shared" si="16"/>
        <v>4.7161547148751801E-2</v>
      </c>
      <c r="AE22" s="8"/>
      <c r="AF22" s="8"/>
      <c r="AG22" s="8"/>
      <c r="AH22" s="8"/>
      <c r="AK22" s="15">
        <f t="shared" si="14"/>
        <v>37987</v>
      </c>
      <c r="AL22" s="3">
        <v>5.7599646387177472</v>
      </c>
      <c r="AM22">
        <v>2.5949479042879204</v>
      </c>
    </row>
    <row r="23" spans="1:39" x14ac:dyDescent="0.25">
      <c r="A23" s="15">
        <v>38353</v>
      </c>
      <c r="B23" s="1" t="s">
        <v>27</v>
      </c>
      <c r="C23" s="1">
        <v>1</v>
      </c>
      <c r="D23" s="4">
        <v>5899</v>
      </c>
      <c r="E23" s="4">
        <f t="shared" si="15"/>
        <v>8870</v>
      </c>
      <c r="F23" s="4">
        <v>64818.947933777301</v>
      </c>
      <c r="G23" s="4">
        <v>10669909479</v>
      </c>
      <c r="H23" s="4">
        <f t="shared" si="0"/>
        <v>9145.2970208136194</v>
      </c>
      <c r="I23" s="4">
        <v>7087681</v>
      </c>
      <c r="J23" s="4">
        <v>2015659774</v>
      </c>
      <c r="K23" s="4">
        <v>425069961</v>
      </c>
      <c r="L23" s="4">
        <f t="shared" si="1"/>
        <v>0</v>
      </c>
      <c r="M23" s="4">
        <f t="shared" si="6"/>
        <v>0</v>
      </c>
      <c r="N23">
        <f t="shared" si="7"/>
        <v>1</v>
      </c>
      <c r="O23">
        <f t="shared" si="8"/>
        <v>0</v>
      </c>
      <c r="P23">
        <f t="shared" si="9"/>
        <v>0</v>
      </c>
      <c r="Q23">
        <f t="shared" si="10"/>
        <v>0</v>
      </c>
      <c r="T23" s="16">
        <f t="shared" si="2"/>
        <v>5899</v>
      </c>
      <c r="U23" s="3">
        <f t="shared" si="3"/>
        <v>64.818947933777295</v>
      </c>
      <c r="V23" s="13">
        <f t="shared" si="11"/>
        <v>10669.909479</v>
      </c>
      <c r="W23" s="13">
        <f t="shared" si="4"/>
        <v>9145.2970208136194</v>
      </c>
      <c r="X23" s="13">
        <f t="shared" si="5"/>
        <v>7087681</v>
      </c>
      <c r="Y23" s="13">
        <f t="shared" si="12"/>
        <v>2015.659774</v>
      </c>
      <c r="Z23" s="13">
        <f t="shared" si="13"/>
        <v>425.06996099999998</v>
      </c>
      <c r="AA23" s="6">
        <f t="shared" si="17"/>
        <v>4.184775010802836E-2</v>
      </c>
      <c r="AB23" s="6">
        <f t="shared" si="18"/>
        <v>0.24892694064016052</v>
      </c>
      <c r="AC23" s="6">
        <f>(W23-W22)/W22</f>
        <v>6.9366359296874928E-3</v>
      </c>
      <c r="AE23" s="8"/>
      <c r="AF23" s="8"/>
      <c r="AG23" s="8"/>
      <c r="AH23" s="8"/>
      <c r="AK23" s="15">
        <f t="shared" si="14"/>
        <v>38353</v>
      </c>
      <c r="AL23" s="3">
        <v>3.2021313799023545</v>
      </c>
      <c r="AM23">
        <v>1.9340448938541215</v>
      </c>
    </row>
    <row r="24" spans="1:39" x14ac:dyDescent="0.25">
      <c r="A24" s="15">
        <v>38718</v>
      </c>
      <c r="B24" s="1" t="s">
        <v>27</v>
      </c>
      <c r="C24" s="1">
        <v>1</v>
      </c>
      <c r="D24" s="4">
        <v>5659</v>
      </c>
      <c r="E24" s="4">
        <f t="shared" si="15"/>
        <v>5899</v>
      </c>
      <c r="F24" s="4">
        <v>69415.227828900199</v>
      </c>
      <c r="G24" s="4">
        <v>8344151318</v>
      </c>
      <c r="H24" s="4">
        <f t="shared" si="0"/>
        <v>9602.743600449181</v>
      </c>
      <c r="I24" s="4">
        <v>7228687</v>
      </c>
      <c r="J24" s="4">
        <v>2749565296</v>
      </c>
      <c r="K24" s="4">
        <v>480594678</v>
      </c>
      <c r="L24" s="4">
        <f t="shared" si="1"/>
        <v>0</v>
      </c>
      <c r="M24" s="4">
        <f t="shared" si="6"/>
        <v>0</v>
      </c>
      <c r="N24">
        <f t="shared" si="7"/>
        <v>1</v>
      </c>
      <c r="O24">
        <f t="shared" si="8"/>
        <v>0</v>
      </c>
      <c r="P24">
        <f t="shared" si="9"/>
        <v>0</v>
      </c>
      <c r="Q24">
        <f t="shared" si="10"/>
        <v>0</v>
      </c>
      <c r="T24" s="16">
        <f t="shared" si="2"/>
        <v>5659</v>
      </c>
      <c r="U24" s="3">
        <f t="shared" si="3"/>
        <v>69.4152278289002</v>
      </c>
      <c r="V24" s="13">
        <f t="shared" si="11"/>
        <v>8344.1513180000002</v>
      </c>
      <c r="W24" s="13">
        <f t="shared" si="4"/>
        <v>9602.743600449181</v>
      </c>
      <c r="X24" s="13">
        <f t="shared" si="5"/>
        <v>7228687</v>
      </c>
      <c r="Y24" s="13">
        <f t="shared" si="12"/>
        <v>2749.5652960000002</v>
      </c>
      <c r="Z24" s="13">
        <f t="shared" si="13"/>
        <v>480.59467799999999</v>
      </c>
      <c r="AA24" s="6">
        <f t="shared" si="17"/>
        <v>7.0909510901329714E-2</v>
      </c>
      <c r="AB24" s="6">
        <f t="shared" si="18"/>
        <v>0.36410188438874919</v>
      </c>
      <c r="AC24" s="6">
        <f t="shared" si="16"/>
        <v>5.0019871262187231E-2</v>
      </c>
      <c r="AE24" s="8"/>
      <c r="AF24" s="8"/>
      <c r="AG24" s="8"/>
      <c r="AH24" s="8"/>
      <c r="AK24" s="15">
        <f t="shared" si="14"/>
        <v>38718</v>
      </c>
      <c r="AL24" s="3">
        <v>3.9619887218498775</v>
      </c>
      <c r="AM24">
        <v>3.4942759684227127</v>
      </c>
    </row>
    <row r="25" spans="1:39" x14ac:dyDescent="0.25">
      <c r="A25" s="15">
        <v>39083</v>
      </c>
      <c r="B25" s="1" t="s">
        <v>27</v>
      </c>
      <c r="C25" s="1">
        <v>1</v>
      </c>
      <c r="D25" s="4">
        <v>5526</v>
      </c>
      <c r="E25" s="4">
        <f t="shared" si="15"/>
        <v>5659</v>
      </c>
      <c r="F25" s="4">
        <v>70970.315072917889</v>
      </c>
      <c r="G25" s="4">
        <v>12833142946</v>
      </c>
      <c r="H25" s="4">
        <f t="shared" si="0"/>
        <v>9633.1381566566215</v>
      </c>
      <c r="I25" s="4">
        <v>7367310</v>
      </c>
      <c r="J25" s="4">
        <v>3180018172</v>
      </c>
      <c r="K25" s="4">
        <v>626705780</v>
      </c>
      <c r="L25" s="4">
        <f t="shared" si="1"/>
        <v>0</v>
      </c>
      <c r="M25" s="4">
        <f t="shared" si="6"/>
        <v>0</v>
      </c>
      <c r="N25">
        <f t="shared" si="7"/>
        <v>1</v>
      </c>
      <c r="O25">
        <f t="shared" si="8"/>
        <v>0</v>
      </c>
      <c r="P25">
        <f t="shared" si="9"/>
        <v>0</v>
      </c>
      <c r="Q25">
        <f t="shared" si="10"/>
        <v>0</v>
      </c>
      <c r="T25" s="16">
        <f t="shared" si="2"/>
        <v>5526</v>
      </c>
      <c r="U25" s="3">
        <f t="shared" si="3"/>
        <v>70.970315072917884</v>
      </c>
      <c r="V25" s="13">
        <f t="shared" si="11"/>
        <v>12833.142946</v>
      </c>
      <c r="W25" s="13">
        <f t="shared" si="4"/>
        <v>9633.1381566566215</v>
      </c>
      <c r="X25" s="13">
        <f t="shared" si="5"/>
        <v>7367310</v>
      </c>
      <c r="Y25" s="13">
        <f t="shared" si="12"/>
        <v>3180.018172</v>
      </c>
      <c r="Z25" s="13">
        <f t="shared" si="13"/>
        <v>626.70578</v>
      </c>
      <c r="AA25" s="6">
        <f t="shared" si="17"/>
        <v>2.2402681553545845E-2</v>
      </c>
      <c r="AB25" s="6">
        <f t="shared" si="18"/>
        <v>0.15655306554320134</v>
      </c>
      <c r="AC25" s="6">
        <f t="shared" si="16"/>
        <v>3.1651950184339744E-3</v>
      </c>
      <c r="AE25" s="8"/>
      <c r="AF25" s="8"/>
      <c r="AG25" s="8"/>
      <c r="AH25" s="8"/>
      <c r="AK25" s="15">
        <f t="shared" si="14"/>
        <v>39083</v>
      </c>
      <c r="AL25" s="3">
        <v>6.0698706077183999</v>
      </c>
      <c r="AM25">
        <v>3.1524729398865219</v>
      </c>
    </row>
    <row r="26" spans="1:39" x14ac:dyDescent="0.25">
      <c r="A26" s="15">
        <v>39448</v>
      </c>
      <c r="B26" s="1" t="s">
        <v>27</v>
      </c>
      <c r="C26" s="1">
        <v>1</v>
      </c>
      <c r="D26" s="4">
        <v>5607</v>
      </c>
      <c r="E26" s="4">
        <f t="shared" si="15"/>
        <v>5526</v>
      </c>
      <c r="F26" s="4">
        <v>74477.160720792293</v>
      </c>
      <c r="G26" s="4">
        <v>18335356131</v>
      </c>
      <c r="H26" s="4">
        <f t="shared" si="0"/>
        <v>9924.9087955384584</v>
      </c>
      <c r="I26" s="4">
        <v>7504065</v>
      </c>
      <c r="J26" s="4">
        <v>4027021113</v>
      </c>
      <c r="K26" s="4">
        <v>608238597</v>
      </c>
      <c r="L26" s="4">
        <f t="shared" si="1"/>
        <v>0</v>
      </c>
      <c r="M26" s="4">
        <f t="shared" si="6"/>
        <v>0</v>
      </c>
      <c r="N26">
        <f t="shared" si="7"/>
        <v>1</v>
      </c>
      <c r="O26">
        <f t="shared" si="8"/>
        <v>0</v>
      </c>
      <c r="P26">
        <f t="shared" si="9"/>
        <v>0</v>
      </c>
      <c r="Q26">
        <f t="shared" si="10"/>
        <v>0</v>
      </c>
      <c r="T26" s="16">
        <f t="shared" si="2"/>
        <v>5607</v>
      </c>
      <c r="U26" s="3">
        <f t="shared" si="3"/>
        <v>74.477160720792298</v>
      </c>
      <c r="V26" s="13">
        <f t="shared" si="11"/>
        <v>18335.356131</v>
      </c>
      <c r="W26" s="13">
        <f t="shared" si="4"/>
        <v>9924.9087955384584</v>
      </c>
      <c r="X26" s="13">
        <f t="shared" si="5"/>
        <v>7504065</v>
      </c>
      <c r="Y26" s="13">
        <f t="shared" si="12"/>
        <v>4027.0211129999998</v>
      </c>
      <c r="Z26" s="13">
        <f t="shared" si="13"/>
        <v>608.23859700000003</v>
      </c>
      <c r="AA26" s="6">
        <f t="shared" si="17"/>
        <v>4.9412851616500976E-2</v>
      </c>
      <c r="AB26" s="6">
        <f t="shared" si="18"/>
        <v>0.26635160404360098</v>
      </c>
      <c r="AC26" s="6">
        <f t="shared" si="16"/>
        <v>3.0288223228711789E-2</v>
      </c>
      <c r="AE26" s="8"/>
      <c r="AF26" s="8"/>
      <c r="AG26" s="8"/>
      <c r="AH26" s="8"/>
      <c r="AK26" s="15">
        <f t="shared" si="14"/>
        <v>39448</v>
      </c>
      <c r="AL26" s="3">
        <v>5.0941954473271664</v>
      </c>
      <c r="AM26">
        <v>0.64491809414440127</v>
      </c>
    </row>
    <row r="27" spans="1:39" x14ac:dyDescent="0.25">
      <c r="A27" s="15">
        <v>39814</v>
      </c>
      <c r="B27" s="1" t="s">
        <v>27</v>
      </c>
      <c r="C27" s="1">
        <v>1</v>
      </c>
      <c r="D27" s="4">
        <v>4281</v>
      </c>
      <c r="E27" s="4">
        <f t="shared" si="15"/>
        <v>5607</v>
      </c>
      <c r="F27" s="4">
        <v>72074.490422911709</v>
      </c>
      <c r="G27" s="4">
        <v>14775566142</v>
      </c>
      <c r="H27" s="4">
        <f t="shared" si="0"/>
        <v>9437.5347221124557</v>
      </c>
      <c r="I27" s="4">
        <v>7637004</v>
      </c>
      <c r="J27" s="4">
        <v>2158222860</v>
      </c>
      <c r="K27" s="4">
        <v>353973522</v>
      </c>
      <c r="L27" s="4">
        <f t="shared" si="1"/>
        <v>0</v>
      </c>
      <c r="M27" s="4">
        <f t="shared" si="6"/>
        <v>0</v>
      </c>
      <c r="N27">
        <f t="shared" si="7"/>
        <v>0</v>
      </c>
      <c r="O27">
        <f t="shared" si="8"/>
        <v>1</v>
      </c>
      <c r="P27">
        <f t="shared" si="9"/>
        <v>0</v>
      </c>
      <c r="Q27">
        <f t="shared" si="10"/>
        <v>0</v>
      </c>
      <c r="T27" s="16">
        <f t="shared" si="2"/>
        <v>4281</v>
      </c>
      <c r="U27" s="3">
        <f t="shared" si="3"/>
        <v>72.074490422911708</v>
      </c>
      <c r="V27" s="13">
        <f t="shared" si="11"/>
        <v>14775.566142</v>
      </c>
      <c r="W27" s="13">
        <f t="shared" si="4"/>
        <v>9437.5347221124557</v>
      </c>
      <c r="X27" s="13">
        <f t="shared" si="5"/>
        <v>7637004</v>
      </c>
      <c r="Y27" s="13">
        <f t="shared" si="12"/>
        <v>2158.2228599999999</v>
      </c>
      <c r="Z27" s="13">
        <f t="shared" si="13"/>
        <v>353.973522</v>
      </c>
      <c r="AA27" s="6">
        <f t="shared" si="17"/>
        <v>-3.2260498045675635E-2</v>
      </c>
      <c r="AB27" s="6">
        <f t="shared" si="18"/>
        <v>-0.46406467722931949</v>
      </c>
      <c r="AC27" s="6">
        <f t="shared" si="16"/>
        <v>-4.9106151347717356E-2</v>
      </c>
      <c r="AE27" s="8"/>
      <c r="AF27" s="8"/>
      <c r="AG27" s="8"/>
      <c r="AH27" s="8"/>
      <c r="AK27" s="15">
        <f t="shared" si="14"/>
        <v>39814</v>
      </c>
      <c r="AL27" s="3">
        <v>-0.12581199941486432</v>
      </c>
      <c r="AM27">
        <v>-4.325825804730826</v>
      </c>
    </row>
    <row r="28" spans="1:39" x14ac:dyDescent="0.25">
      <c r="A28" s="15">
        <v>40179</v>
      </c>
      <c r="B28" s="1" t="s">
        <v>27</v>
      </c>
      <c r="C28" s="1">
        <v>1</v>
      </c>
      <c r="D28" s="4">
        <v>3770</v>
      </c>
      <c r="E28" s="4">
        <f t="shared" si="15"/>
        <v>4281</v>
      </c>
      <c r="F28" s="4">
        <v>77847.596517571103</v>
      </c>
      <c r="G28" s="4">
        <v>15851484259</v>
      </c>
      <c r="H28" s="4">
        <f t="shared" si="0"/>
        <v>10028.090665700423</v>
      </c>
      <c r="I28" s="4">
        <v>7762953</v>
      </c>
      <c r="J28" s="4">
        <v>4099693869</v>
      </c>
      <c r="K28" s="4">
        <v>511138481</v>
      </c>
      <c r="L28" s="4">
        <f t="shared" si="1"/>
        <v>0</v>
      </c>
      <c r="M28" s="4">
        <f t="shared" si="6"/>
        <v>0</v>
      </c>
      <c r="N28">
        <f t="shared" si="7"/>
        <v>0</v>
      </c>
      <c r="O28">
        <f t="shared" si="8"/>
        <v>1</v>
      </c>
      <c r="P28">
        <f t="shared" si="9"/>
        <v>0</v>
      </c>
      <c r="Q28">
        <f t="shared" si="10"/>
        <v>0</v>
      </c>
      <c r="T28" s="16">
        <f t="shared" si="2"/>
        <v>3770</v>
      </c>
      <c r="U28" s="3">
        <f t="shared" si="3"/>
        <v>77.847596517571105</v>
      </c>
      <c r="V28" s="13">
        <f t="shared" si="11"/>
        <v>15851.484259000001</v>
      </c>
      <c r="W28" s="13">
        <f t="shared" si="4"/>
        <v>10028.090665700423</v>
      </c>
      <c r="X28" s="13">
        <f t="shared" si="5"/>
        <v>7762953</v>
      </c>
      <c r="Y28" s="13">
        <f t="shared" si="12"/>
        <v>4099.6938689999997</v>
      </c>
      <c r="Z28" s="13">
        <f t="shared" si="13"/>
        <v>511.13848100000001</v>
      </c>
      <c r="AA28" s="6">
        <f t="shared" si="17"/>
        <v>8.0099159366712483E-2</v>
      </c>
      <c r="AB28" s="6">
        <f t="shared" si="18"/>
        <v>0.89956929146788855</v>
      </c>
      <c r="AC28" s="6">
        <f t="shared" si="16"/>
        <v>6.2575233996678775E-2</v>
      </c>
      <c r="AE28" s="8"/>
      <c r="AF28" s="8"/>
      <c r="AG28" s="8"/>
      <c r="AH28" s="8"/>
      <c r="AK28" s="15">
        <f t="shared" si="14"/>
        <v>40179</v>
      </c>
      <c r="AL28" s="3">
        <v>7.5282258300556322</v>
      </c>
      <c r="AM28">
        <v>2.2097296699704856</v>
      </c>
    </row>
    <row r="29" spans="1:39" x14ac:dyDescent="0.25">
      <c r="A29" s="15">
        <v>40544</v>
      </c>
      <c r="B29" s="1" t="s">
        <v>27</v>
      </c>
      <c r="C29" s="1">
        <v>1</v>
      </c>
      <c r="D29" s="4">
        <v>3008</v>
      </c>
      <c r="E29" s="4">
        <f t="shared" si="15"/>
        <v>3770</v>
      </c>
      <c r="F29" s="4">
        <v>81266.09977507568</v>
      </c>
      <c r="G29" s="4">
        <v>14256009692</v>
      </c>
      <c r="H29" s="4">
        <f t="shared" si="0"/>
        <v>10335.328613608885</v>
      </c>
      <c r="I29" s="4">
        <v>7862943</v>
      </c>
      <c r="J29" s="4">
        <v>5411986602</v>
      </c>
      <c r="K29" s="4">
        <v>602726009</v>
      </c>
      <c r="L29" s="4">
        <f t="shared" si="1"/>
        <v>0</v>
      </c>
      <c r="M29" s="4">
        <f t="shared" si="6"/>
        <v>0</v>
      </c>
      <c r="N29">
        <f t="shared" si="7"/>
        <v>0</v>
      </c>
      <c r="O29">
        <f t="shared" si="8"/>
        <v>1</v>
      </c>
      <c r="P29">
        <f t="shared" si="9"/>
        <v>0</v>
      </c>
      <c r="Q29">
        <f t="shared" si="10"/>
        <v>0</v>
      </c>
      <c r="T29" s="16">
        <f t="shared" si="2"/>
        <v>3008</v>
      </c>
      <c r="U29" s="3">
        <f t="shared" si="3"/>
        <v>81.266099775075674</v>
      </c>
      <c r="V29" s="13">
        <f t="shared" si="11"/>
        <v>14256.009692</v>
      </c>
      <c r="W29" s="13">
        <f t="shared" si="4"/>
        <v>10335.328613608885</v>
      </c>
      <c r="X29" s="13">
        <f t="shared" si="5"/>
        <v>7862943</v>
      </c>
      <c r="Y29" s="13">
        <f t="shared" si="12"/>
        <v>5411.9866019999999</v>
      </c>
      <c r="Z29" s="13">
        <f t="shared" si="13"/>
        <v>602.72600899999998</v>
      </c>
      <c r="AA29" s="6">
        <f t="shared" si="17"/>
        <v>4.3912765588504356E-2</v>
      </c>
      <c r="AB29" s="6">
        <f t="shared" si="18"/>
        <v>0.32009529855947405</v>
      </c>
      <c r="AC29" s="6">
        <f t="shared" si="16"/>
        <v>3.0637731363889874E-2</v>
      </c>
      <c r="AE29" s="8"/>
      <c r="AF29" s="8"/>
      <c r="AG29" s="8"/>
      <c r="AH29" s="8"/>
      <c r="AK29" s="15">
        <f t="shared" si="14"/>
        <v>40544</v>
      </c>
      <c r="AL29" s="3">
        <v>3.9744254058381614</v>
      </c>
      <c r="AM29">
        <v>1.8319546696473594</v>
      </c>
    </row>
    <row r="30" spans="1:39" x14ac:dyDescent="0.25">
      <c r="A30" s="15">
        <v>40909</v>
      </c>
      <c r="B30" s="1" t="s">
        <v>27</v>
      </c>
      <c r="C30" s="1">
        <v>1</v>
      </c>
      <c r="D30" s="4">
        <v>1741</v>
      </c>
      <c r="E30" s="4">
        <f t="shared" si="15"/>
        <v>3008</v>
      </c>
      <c r="F30" s="4">
        <v>83857.614108775189</v>
      </c>
      <c r="G30" s="4">
        <v>10271128579</v>
      </c>
      <c r="H30" s="4">
        <f t="shared" si="0"/>
        <v>10534.69880139897</v>
      </c>
      <c r="I30" s="4">
        <v>7960134</v>
      </c>
      <c r="J30" s="4">
        <v>4185407071</v>
      </c>
      <c r="K30" s="4">
        <v>534350703</v>
      </c>
      <c r="L30" s="4">
        <f t="shared" si="1"/>
        <v>0</v>
      </c>
      <c r="M30" s="4">
        <f t="shared" si="6"/>
        <v>0</v>
      </c>
      <c r="N30">
        <f t="shared" si="7"/>
        <v>0</v>
      </c>
      <c r="O30">
        <f t="shared" si="8"/>
        <v>0</v>
      </c>
      <c r="P30">
        <f t="shared" si="9"/>
        <v>1</v>
      </c>
      <c r="Q30">
        <f t="shared" si="10"/>
        <v>0</v>
      </c>
      <c r="T30" s="16">
        <f t="shared" si="2"/>
        <v>1741</v>
      </c>
      <c r="U30" s="3">
        <f t="shared" si="3"/>
        <v>83.857614108775195</v>
      </c>
      <c r="V30" s="13">
        <f t="shared" si="11"/>
        <v>10271.128579</v>
      </c>
      <c r="W30" s="13">
        <f t="shared" si="4"/>
        <v>10534.69880139897</v>
      </c>
      <c r="X30" s="13">
        <f t="shared" si="5"/>
        <v>7960134</v>
      </c>
      <c r="Y30" s="13">
        <f t="shared" si="12"/>
        <v>4185.4070709999996</v>
      </c>
      <c r="Z30" s="13">
        <f t="shared" si="13"/>
        <v>534.35070299999995</v>
      </c>
      <c r="AA30" s="6">
        <f t="shared" si="17"/>
        <v>3.188924214244547E-2</v>
      </c>
      <c r="AB30" s="6">
        <f t="shared" si="18"/>
        <v>-0.22664127264223413</v>
      </c>
      <c r="AC30" s="6">
        <f t="shared" si="16"/>
        <v>1.9290164371509981E-2</v>
      </c>
      <c r="AE30" s="8"/>
      <c r="AF30" s="8"/>
      <c r="AG30" s="8"/>
      <c r="AH30" s="8"/>
      <c r="AK30" s="15">
        <f t="shared" si="14"/>
        <v>40909</v>
      </c>
      <c r="AL30" s="3">
        <v>1.9211503183630469</v>
      </c>
      <c r="AM30">
        <v>-0.75183097588758585</v>
      </c>
    </row>
    <row r="31" spans="1:39" x14ac:dyDescent="0.25">
      <c r="A31" s="15">
        <v>41275</v>
      </c>
      <c r="B31" s="1" t="s">
        <v>27</v>
      </c>
      <c r="C31" s="1">
        <v>1</v>
      </c>
      <c r="D31" s="4">
        <v>2346</v>
      </c>
      <c r="E31" s="4">
        <f t="shared" si="15"/>
        <v>1741</v>
      </c>
      <c r="F31" s="4">
        <v>85989.187684358301</v>
      </c>
      <c r="G31" s="4">
        <v>10511067616</v>
      </c>
      <c r="H31" s="4">
        <f t="shared" si="0"/>
        <v>10676.02612731698</v>
      </c>
      <c r="I31" s="4">
        <v>8054419</v>
      </c>
      <c r="J31" s="4">
        <v>4718521328</v>
      </c>
      <c r="K31" s="4">
        <v>375672539</v>
      </c>
      <c r="L31" s="4">
        <f t="shared" si="1"/>
        <v>0</v>
      </c>
      <c r="M31" s="4">
        <f t="shared" si="6"/>
        <v>0</v>
      </c>
      <c r="N31">
        <f t="shared" si="7"/>
        <v>0</v>
      </c>
      <c r="O31">
        <f t="shared" si="8"/>
        <v>0</v>
      </c>
      <c r="P31">
        <f t="shared" si="9"/>
        <v>1</v>
      </c>
      <c r="Q31">
        <f t="shared" si="10"/>
        <v>0</v>
      </c>
      <c r="T31" s="16">
        <f t="shared" si="2"/>
        <v>2346</v>
      </c>
      <c r="U31" s="3">
        <f t="shared" si="3"/>
        <v>85.989187684358299</v>
      </c>
      <c r="V31" s="13">
        <f t="shared" si="11"/>
        <v>10511.067616</v>
      </c>
      <c r="W31" s="13">
        <f t="shared" si="4"/>
        <v>10676.02612731698</v>
      </c>
      <c r="X31" s="13">
        <f t="shared" si="5"/>
        <v>8054419</v>
      </c>
      <c r="Y31" s="13">
        <f t="shared" si="12"/>
        <v>4718.5213279999998</v>
      </c>
      <c r="Z31" s="13">
        <f t="shared" si="13"/>
        <v>375.67253899999997</v>
      </c>
      <c r="AA31" s="6">
        <f t="shared" si="17"/>
        <v>2.5418962824510505E-2</v>
      </c>
      <c r="AB31" s="6">
        <f t="shared" si="18"/>
        <v>0.12737452963508891</v>
      </c>
      <c r="AC31" s="6">
        <f t="shared" si="16"/>
        <v>1.3415412114036124E-2</v>
      </c>
      <c r="AE31" s="8"/>
      <c r="AF31" s="8"/>
      <c r="AG31" s="8"/>
      <c r="AH31" s="8"/>
      <c r="AK31" s="15">
        <f t="shared" si="14"/>
        <v>41275</v>
      </c>
      <c r="AL31" s="3">
        <v>3.0048463050570575</v>
      </c>
      <c r="AM31">
        <v>-5.5313392653900451E-2</v>
      </c>
    </row>
    <row r="32" spans="1:39" x14ac:dyDescent="0.25">
      <c r="A32" s="15">
        <v>41640</v>
      </c>
      <c r="B32" s="1" t="s">
        <v>27</v>
      </c>
      <c r="C32" s="1">
        <v>1</v>
      </c>
      <c r="D32" s="4">
        <v>1887</v>
      </c>
      <c r="E32" s="4">
        <f t="shared" si="15"/>
        <v>2346</v>
      </c>
      <c r="F32" s="4">
        <v>89479.894046681715</v>
      </c>
      <c r="G32" s="4">
        <v>14484259391</v>
      </c>
      <c r="H32" s="4">
        <f t="shared" si="0"/>
        <v>10979.912190868319</v>
      </c>
      <c r="I32" s="4">
        <v>8149418</v>
      </c>
      <c r="J32" s="4">
        <v>4087630516</v>
      </c>
      <c r="K32" s="4">
        <v>463689658</v>
      </c>
      <c r="L32" s="4">
        <f t="shared" si="1"/>
        <v>0</v>
      </c>
      <c r="M32" s="4">
        <f t="shared" si="6"/>
        <v>0</v>
      </c>
      <c r="N32">
        <f t="shared" si="7"/>
        <v>0</v>
      </c>
      <c r="O32">
        <f t="shared" si="8"/>
        <v>0</v>
      </c>
      <c r="P32">
        <f t="shared" si="9"/>
        <v>1</v>
      </c>
      <c r="Q32">
        <f t="shared" si="10"/>
        <v>0</v>
      </c>
      <c r="T32" s="16">
        <f t="shared" si="2"/>
        <v>1887</v>
      </c>
      <c r="U32" s="3">
        <f t="shared" si="3"/>
        <v>89.479894046681721</v>
      </c>
      <c r="V32" s="13">
        <f t="shared" si="11"/>
        <v>14484.259391</v>
      </c>
      <c r="W32" s="13">
        <f t="shared" si="4"/>
        <v>10979.912190868319</v>
      </c>
      <c r="X32" s="13">
        <f t="shared" si="5"/>
        <v>8149418</v>
      </c>
      <c r="Y32" s="13">
        <f t="shared" si="12"/>
        <v>4087.6305160000002</v>
      </c>
      <c r="Z32" s="13">
        <f t="shared" si="13"/>
        <v>463.68965800000001</v>
      </c>
      <c r="AA32" s="6">
        <f t="shared" si="17"/>
        <v>4.0594712618251566E-2</v>
      </c>
      <c r="AB32" s="6">
        <f t="shared" si="18"/>
        <v>-0.13370519451851456</v>
      </c>
      <c r="AC32" s="6">
        <f t="shared" si="16"/>
        <v>2.8464342436721784E-2</v>
      </c>
      <c r="AE32" s="8"/>
      <c r="AF32" s="8"/>
      <c r="AG32" s="8"/>
      <c r="AH32" s="8"/>
      <c r="AK32" s="15">
        <f t="shared" si="14"/>
        <v>41640</v>
      </c>
      <c r="AL32" s="3">
        <v>0.50395574024224743</v>
      </c>
      <c r="AM32">
        <v>1.5729427569999359</v>
      </c>
    </row>
    <row r="33" spans="1:39" x14ac:dyDescent="0.25">
      <c r="A33" s="15">
        <v>42005</v>
      </c>
      <c r="B33" s="1" t="s">
        <v>27</v>
      </c>
      <c r="C33" s="1">
        <v>1</v>
      </c>
      <c r="D33" s="4">
        <v>2153</v>
      </c>
      <c r="E33" s="4">
        <f t="shared" si="15"/>
        <v>1887</v>
      </c>
      <c r="F33" s="4">
        <v>88680.836528326588</v>
      </c>
      <c r="G33" s="4">
        <v>15568661845</v>
      </c>
      <c r="H33" s="4">
        <f t="shared" si="0"/>
        <v>10756.265365810437</v>
      </c>
      <c r="I33" s="4">
        <v>8244575</v>
      </c>
      <c r="J33" s="4">
        <v>3380148812</v>
      </c>
      <c r="K33" s="4">
        <v>403457674</v>
      </c>
      <c r="L33" s="4">
        <f t="shared" si="1"/>
        <v>0</v>
      </c>
      <c r="M33" s="4">
        <f t="shared" si="6"/>
        <v>0</v>
      </c>
      <c r="N33">
        <f t="shared" si="7"/>
        <v>0</v>
      </c>
      <c r="O33">
        <f t="shared" si="8"/>
        <v>0</v>
      </c>
      <c r="P33">
        <f t="shared" si="9"/>
        <v>1</v>
      </c>
      <c r="Q33">
        <f t="shared" si="10"/>
        <v>0</v>
      </c>
      <c r="T33" s="16">
        <f t="shared" si="2"/>
        <v>2153</v>
      </c>
      <c r="U33" s="3">
        <f t="shared" si="3"/>
        <v>88.680836528326594</v>
      </c>
      <c r="V33" s="13">
        <f t="shared" si="11"/>
        <v>15568.661845000001</v>
      </c>
      <c r="W33" s="13">
        <f t="shared" si="4"/>
        <v>10756.265365810437</v>
      </c>
      <c r="X33" s="13">
        <f t="shared" si="5"/>
        <v>8244575</v>
      </c>
      <c r="Y33" s="13">
        <f t="shared" si="12"/>
        <v>3380.1488119999999</v>
      </c>
      <c r="Z33" s="13">
        <f t="shared" si="13"/>
        <v>403.457674</v>
      </c>
      <c r="AA33" s="6">
        <f t="shared" si="17"/>
        <v>-8.9300230724262859E-3</v>
      </c>
      <c r="AB33" s="6">
        <f t="shared" si="18"/>
        <v>-0.17307868243735369</v>
      </c>
      <c r="AC33" s="6">
        <f t="shared" si="16"/>
        <v>-2.0368726194721538E-2</v>
      </c>
      <c r="AE33" s="8"/>
      <c r="AF33" s="8"/>
      <c r="AG33" s="8"/>
      <c r="AH33" s="8"/>
      <c r="AK33" s="15">
        <f t="shared" si="14"/>
        <v>42005</v>
      </c>
      <c r="AL33" s="3">
        <v>-3.5457633926942549</v>
      </c>
      <c r="AM33">
        <v>2.3006026495704788</v>
      </c>
    </row>
    <row r="34" spans="1:39" x14ac:dyDescent="0.25">
      <c r="A34" s="15">
        <v>42370</v>
      </c>
      <c r="B34" s="1" t="s">
        <v>27</v>
      </c>
      <c r="C34" s="1">
        <v>1</v>
      </c>
      <c r="D34" s="4">
        <v>2992</v>
      </c>
      <c r="E34" s="4">
        <f t="shared" si="15"/>
        <v>2153</v>
      </c>
      <c r="F34" s="4">
        <v>85174.494353817063</v>
      </c>
      <c r="G34" s="4">
        <v>17841240552</v>
      </c>
      <c r="H34" s="4">
        <f t="shared" si="0"/>
        <v>10219.697424826982</v>
      </c>
      <c r="I34" s="4">
        <v>8334346</v>
      </c>
      <c r="J34" s="4">
        <v>3173618260</v>
      </c>
      <c r="K34" s="4">
        <v>386306551</v>
      </c>
      <c r="L34" s="4">
        <f t="shared" si="1"/>
        <v>0</v>
      </c>
      <c r="M34" s="4">
        <f t="shared" si="6"/>
        <v>0</v>
      </c>
      <c r="N34">
        <f t="shared" si="7"/>
        <v>0</v>
      </c>
      <c r="O34">
        <f t="shared" si="8"/>
        <v>0</v>
      </c>
      <c r="P34">
        <f t="shared" si="9"/>
        <v>0</v>
      </c>
      <c r="Q34">
        <f t="shared" si="10"/>
        <v>1</v>
      </c>
      <c r="T34" s="16">
        <f t="shared" si="2"/>
        <v>2992</v>
      </c>
      <c r="U34" s="3">
        <f t="shared" si="3"/>
        <v>85.174494353817067</v>
      </c>
      <c r="V34" s="13">
        <f t="shared" si="11"/>
        <v>17841.240551999999</v>
      </c>
      <c r="W34" s="13">
        <f t="shared" si="4"/>
        <v>10219.697424826982</v>
      </c>
      <c r="X34" s="13">
        <f t="shared" si="5"/>
        <v>8334346</v>
      </c>
      <c r="Y34" s="13">
        <f t="shared" si="12"/>
        <v>3173.6182600000002</v>
      </c>
      <c r="Z34" s="13">
        <f t="shared" si="13"/>
        <v>386.30655100000001</v>
      </c>
      <c r="AA34" s="6">
        <f t="shared" si="17"/>
        <v>-3.9538893765278416E-2</v>
      </c>
      <c r="AB34" s="6">
        <f t="shared" si="18"/>
        <v>-6.1101023501328532E-2</v>
      </c>
      <c r="AC34" s="6">
        <f t="shared" si="16"/>
        <v>-4.9884223076996165E-2</v>
      </c>
      <c r="AE34" s="8"/>
      <c r="AF34" s="8"/>
      <c r="AG34" s="8"/>
      <c r="AH34" s="8"/>
      <c r="AK34" s="15">
        <f t="shared" si="14"/>
        <v>42370</v>
      </c>
      <c r="AL34" s="3">
        <v>-3.275916907821923</v>
      </c>
      <c r="AM34">
        <v>2.0447370680983994</v>
      </c>
    </row>
    <row r="35" spans="1:39" x14ac:dyDescent="0.25">
      <c r="A35" s="15">
        <v>42736</v>
      </c>
      <c r="B35" s="1" t="s">
        <v>27</v>
      </c>
      <c r="C35" s="1">
        <v>1</v>
      </c>
      <c r="D35" s="4">
        <v>2433</v>
      </c>
      <c r="E35" s="4">
        <f t="shared" si="15"/>
        <v>2992</v>
      </c>
      <c r="F35" s="4">
        <v>87911.65146588393</v>
      </c>
      <c r="G35" s="4">
        <v>20611770877</v>
      </c>
      <c r="H35" s="4">
        <f t="shared" si="0"/>
        <v>10437.548570421548</v>
      </c>
      <c r="I35" s="4">
        <v>8422634</v>
      </c>
      <c r="J35" s="4">
        <v>3934642447</v>
      </c>
      <c r="K35" s="4">
        <v>395592594</v>
      </c>
      <c r="L35" s="4">
        <f t="shared" si="1"/>
        <v>0</v>
      </c>
      <c r="M35" s="4">
        <f t="shared" si="6"/>
        <v>0</v>
      </c>
      <c r="N35">
        <f t="shared" si="7"/>
        <v>0</v>
      </c>
      <c r="O35">
        <f t="shared" si="8"/>
        <v>0</v>
      </c>
      <c r="P35">
        <f t="shared" si="9"/>
        <v>0</v>
      </c>
      <c r="Q35">
        <f t="shared" si="10"/>
        <v>1</v>
      </c>
      <c r="T35" s="16">
        <f t="shared" si="2"/>
        <v>2433</v>
      </c>
      <c r="U35" s="3">
        <f t="shared" si="3"/>
        <v>87.911651465883935</v>
      </c>
      <c r="V35" s="13">
        <f t="shared" si="11"/>
        <v>20611.770876999999</v>
      </c>
      <c r="W35" s="13">
        <f t="shared" si="4"/>
        <v>10437.548570421548</v>
      </c>
      <c r="X35" s="13">
        <f t="shared" si="5"/>
        <v>8422634</v>
      </c>
      <c r="Y35" s="13">
        <f t="shared" si="12"/>
        <v>3934.6424470000002</v>
      </c>
      <c r="Z35" s="13">
        <f t="shared" si="13"/>
        <v>395.59259400000002</v>
      </c>
      <c r="AA35" s="6">
        <f t="shared" si="17"/>
        <v>3.2135877445854222E-2</v>
      </c>
      <c r="AB35" s="6">
        <f t="shared" si="18"/>
        <v>0.23979701547343629</v>
      </c>
      <c r="AC35" s="6">
        <f t="shared" si="16"/>
        <v>2.1316790168888444E-2</v>
      </c>
      <c r="AE35" s="8"/>
      <c r="AF35" s="8"/>
      <c r="AG35" s="8"/>
      <c r="AH35" s="8"/>
      <c r="AK35" s="15">
        <f t="shared" si="14"/>
        <v>42736</v>
      </c>
      <c r="AL35" s="3">
        <v>1.3228690540439914</v>
      </c>
      <c r="AM35">
        <v>2.7891652165841379</v>
      </c>
    </row>
    <row r="36" spans="1:39" x14ac:dyDescent="0.25">
      <c r="A36" s="15">
        <v>43101</v>
      </c>
      <c r="B36" s="1" t="s">
        <v>27</v>
      </c>
      <c r="C36" s="1">
        <v>1</v>
      </c>
      <c r="D36" s="4">
        <v>2744</v>
      </c>
      <c r="E36" s="4">
        <f t="shared" si="15"/>
        <v>2433</v>
      </c>
      <c r="F36" s="4">
        <v>90526.016971171906</v>
      </c>
      <c r="G36" s="4">
        <v>8654518772</v>
      </c>
      <c r="H36" s="4">
        <f t="shared" si="0"/>
        <v>10633.235316952823</v>
      </c>
      <c r="I36" s="4">
        <v>8513497</v>
      </c>
      <c r="J36" s="4">
        <v>3661885110</v>
      </c>
      <c r="K36" s="4">
        <v>433632887</v>
      </c>
      <c r="L36" s="4">
        <f t="shared" si="1"/>
        <v>0</v>
      </c>
      <c r="M36" s="4">
        <f t="shared" si="6"/>
        <v>0</v>
      </c>
      <c r="N36">
        <f t="shared" si="7"/>
        <v>0</v>
      </c>
      <c r="O36">
        <f t="shared" si="8"/>
        <v>0</v>
      </c>
      <c r="P36">
        <f t="shared" si="9"/>
        <v>0</v>
      </c>
      <c r="Q36">
        <f t="shared" si="10"/>
        <v>1</v>
      </c>
      <c r="T36" s="16">
        <f t="shared" si="2"/>
        <v>2744</v>
      </c>
      <c r="U36" s="3">
        <f t="shared" si="3"/>
        <v>90.526016971171913</v>
      </c>
      <c r="V36" s="13">
        <f t="shared" si="11"/>
        <v>8654.5187719999994</v>
      </c>
      <c r="W36" s="13">
        <f t="shared" si="4"/>
        <v>10633.235316952823</v>
      </c>
      <c r="X36" s="13">
        <f t="shared" si="5"/>
        <v>8513497</v>
      </c>
      <c r="Y36" s="13">
        <f t="shared" si="12"/>
        <v>3661.8851100000002</v>
      </c>
      <c r="Z36" s="13">
        <f t="shared" si="13"/>
        <v>433.63288699999998</v>
      </c>
      <c r="AA36" s="6">
        <f t="shared" si="17"/>
        <v>2.9738555261955697E-2</v>
      </c>
      <c r="AB36" s="6">
        <f t="shared" si="18"/>
        <v>-6.932201354355999E-2</v>
      </c>
      <c r="AC36" s="6">
        <f t="shared" si="16"/>
        <v>1.8748343560845527E-2</v>
      </c>
      <c r="AE36" s="8"/>
      <c r="AF36" s="8"/>
      <c r="AG36" s="8"/>
      <c r="AH36" s="8"/>
      <c r="AK36" s="15">
        <f t="shared" si="14"/>
        <v>43101</v>
      </c>
      <c r="AL36" s="3">
        <v>1.3172239987079308</v>
      </c>
      <c r="AM36">
        <v>2.1182399842928845</v>
      </c>
    </row>
    <row r="37" spans="1:39" x14ac:dyDescent="0.25">
      <c r="A37" s="15">
        <v>43466</v>
      </c>
      <c r="B37" s="1" t="s">
        <v>27</v>
      </c>
      <c r="C37" s="1">
        <v>1</v>
      </c>
      <c r="D37" s="4">
        <v>4172</v>
      </c>
      <c r="E37" s="4">
        <f t="shared" si="15"/>
        <v>2744</v>
      </c>
      <c r="F37" s="4"/>
      <c r="G37" s="4">
        <v>17841240552</v>
      </c>
      <c r="H37" s="4"/>
      <c r="I37" s="4">
        <v>8602865</v>
      </c>
      <c r="J37" s="4">
        <v>3789441859</v>
      </c>
      <c r="K37" s="4">
        <v>330922893</v>
      </c>
      <c r="L37" s="4">
        <f t="shared" si="1"/>
        <v>0</v>
      </c>
      <c r="M37" s="4">
        <f t="shared" si="6"/>
        <v>0</v>
      </c>
      <c r="N37">
        <f t="shared" si="7"/>
        <v>0</v>
      </c>
      <c r="O37">
        <f t="shared" si="8"/>
        <v>0</v>
      </c>
      <c r="P37">
        <f t="shared" si="9"/>
        <v>0</v>
      </c>
      <c r="Q37">
        <f t="shared" si="10"/>
        <v>1</v>
      </c>
      <c r="S37" s="8"/>
      <c r="T37" s="16">
        <f t="shared" si="2"/>
        <v>4172</v>
      </c>
      <c r="V37" s="13">
        <f t="shared" si="11"/>
        <v>17841.240551999999</v>
      </c>
      <c r="W37" s="13"/>
      <c r="X37" s="13">
        <f t="shared" ref="X37:X68" si="19">I37</f>
        <v>8602865</v>
      </c>
      <c r="Y37" s="13">
        <f t="shared" si="12"/>
        <v>3789.441859</v>
      </c>
      <c r="Z37" s="13">
        <f t="shared" si="13"/>
        <v>330.92289299999999</v>
      </c>
      <c r="AA37" s="6"/>
      <c r="AB37" s="6"/>
      <c r="AC37" s="6"/>
      <c r="AD37" s="8"/>
      <c r="AK37" s="15">
        <f t="shared" si="14"/>
        <v>43466</v>
      </c>
      <c r="AL37" s="3">
        <v>1.1365855720095794</v>
      </c>
      <c r="AM37">
        <v>1.5542649536379116</v>
      </c>
    </row>
    <row r="38" spans="1:39" x14ac:dyDescent="0.25">
      <c r="A38" s="15">
        <v>43831</v>
      </c>
      <c r="B38" s="1" t="s">
        <v>27</v>
      </c>
      <c r="C38" s="1">
        <v>1</v>
      </c>
      <c r="D38" s="4">
        <v>5192</v>
      </c>
      <c r="E38" s="4">
        <f t="shared" si="15"/>
        <v>4172</v>
      </c>
      <c r="F38" s="4"/>
      <c r="G38" s="4">
        <v>20611770877</v>
      </c>
      <c r="H38" s="4"/>
      <c r="I38" s="4">
        <v>8690745</v>
      </c>
      <c r="J38" s="4">
        <v>3821948248</v>
      </c>
      <c r="K38" s="4">
        <v>481806221</v>
      </c>
      <c r="L38" s="4">
        <f t="shared" si="1"/>
        <v>0</v>
      </c>
      <c r="M38" s="4">
        <f t="shared" si="6"/>
        <v>0</v>
      </c>
      <c r="N38">
        <f t="shared" si="7"/>
        <v>0</v>
      </c>
      <c r="O38">
        <f t="shared" si="8"/>
        <v>0</v>
      </c>
      <c r="P38">
        <f t="shared" si="9"/>
        <v>0</v>
      </c>
      <c r="Q38">
        <f t="shared" si="10"/>
        <v>1</v>
      </c>
      <c r="S38" s="8"/>
      <c r="T38" s="16">
        <f t="shared" ref="T38:T69" si="20">D38</f>
        <v>5192</v>
      </c>
      <c r="V38" s="13">
        <f t="shared" si="11"/>
        <v>20611.770876999999</v>
      </c>
      <c r="W38" s="13"/>
      <c r="X38" s="13">
        <f t="shared" si="19"/>
        <v>8690745</v>
      </c>
      <c r="Y38" s="13">
        <f t="shared" si="12"/>
        <v>3821.9482480000001</v>
      </c>
      <c r="Z38" s="13">
        <f t="shared" si="13"/>
        <v>481.80622099999999</v>
      </c>
      <c r="AA38" s="6"/>
      <c r="AB38" s="6"/>
      <c r="AC38" s="6"/>
      <c r="AD38" s="8"/>
      <c r="AK38" s="15">
        <f t="shared" si="14"/>
        <v>43831</v>
      </c>
    </row>
    <row r="39" spans="1:39" x14ac:dyDescent="0.25">
      <c r="A39" s="15">
        <v>32143</v>
      </c>
      <c r="B39" s="1" t="s">
        <v>28</v>
      </c>
      <c r="C39" s="1">
        <v>2</v>
      </c>
      <c r="D39" s="4">
        <v>5140</v>
      </c>
      <c r="E39" s="4"/>
      <c r="F39" s="4">
        <v>14502.0475542859</v>
      </c>
      <c r="G39" s="4"/>
      <c r="H39" s="4">
        <f t="shared" ref="H39:H69" si="21">F39*1000000/I39</f>
        <v>8118.6428409479558</v>
      </c>
      <c r="I39" s="4">
        <v>1786265</v>
      </c>
      <c r="J39" s="4"/>
      <c r="K39" s="4"/>
      <c r="L39" s="4">
        <f t="shared" si="1"/>
        <v>0</v>
      </c>
      <c r="M39" s="4">
        <f t="shared" si="6"/>
        <v>1</v>
      </c>
      <c r="N39">
        <f t="shared" si="7"/>
        <v>0</v>
      </c>
      <c r="O39">
        <f t="shared" si="8"/>
        <v>0</v>
      </c>
      <c r="P39">
        <f t="shared" si="9"/>
        <v>0</v>
      </c>
      <c r="Q39">
        <f t="shared" si="10"/>
        <v>0</v>
      </c>
      <c r="S39" s="9"/>
      <c r="T39" s="16">
        <f t="shared" si="20"/>
        <v>5140</v>
      </c>
      <c r="U39" s="3">
        <f t="shared" ref="U39:U69" si="22">F39/1000</f>
        <v>14.5020475542859</v>
      </c>
      <c r="V39" s="13"/>
      <c r="W39" s="13">
        <f t="shared" ref="W39:W69" si="23">H39</f>
        <v>8118.6428409479558</v>
      </c>
      <c r="X39" s="13">
        <f t="shared" si="19"/>
        <v>1786265</v>
      </c>
      <c r="Y39" s="13"/>
      <c r="Z39" s="13"/>
      <c r="AA39" s="13"/>
      <c r="AB39" s="13"/>
      <c r="AC39" s="13"/>
      <c r="AD39" s="9"/>
    </row>
    <row r="40" spans="1:39" x14ac:dyDescent="0.25">
      <c r="A40" s="15">
        <v>32509</v>
      </c>
      <c r="B40" s="1" t="s">
        <v>28</v>
      </c>
      <c r="C40" s="1">
        <v>2</v>
      </c>
      <c r="D40" s="4">
        <v>5960</v>
      </c>
      <c r="E40" s="4">
        <f>D39</f>
        <v>5140</v>
      </c>
      <c r="F40" s="4">
        <v>16506.289215313398</v>
      </c>
      <c r="G40" s="4">
        <v>185423125</v>
      </c>
      <c r="H40" s="4">
        <f t="shared" si="21"/>
        <v>8355.3218384187221</v>
      </c>
      <c r="I40" s="4">
        <v>1975542</v>
      </c>
      <c r="J40" s="4">
        <v>145953854</v>
      </c>
      <c r="K40" s="4">
        <v>145260042</v>
      </c>
      <c r="L40" s="4">
        <f t="shared" si="1"/>
        <v>0</v>
      </c>
      <c r="M40" s="4">
        <f t="shared" si="6"/>
        <v>1</v>
      </c>
      <c r="N40">
        <f t="shared" si="7"/>
        <v>0</v>
      </c>
      <c r="O40">
        <f t="shared" si="8"/>
        <v>0</v>
      </c>
      <c r="P40">
        <f t="shared" si="9"/>
        <v>0</v>
      </c>
      <c r="Q40">
        <f t="shared" si="10"/>
        <v>0</v>
      </c>
      <c r="T40" s="16">
        <f t="shared" si="20"/>
        <v>5960</v>
      </c>
      <c r="U40" s="3">
        <f t="shared" si="22"/>
        <v>16.506289215313398</v>
      </c>
      <c r="V40" s="13">
        <f t="shared" ref="V40:V71" si="24">G40/1000000</f>
        <v>185.423125</v>
      </c>
      <c r="W40" s="13">
        <f t="shared" si="23"/>
        <v>8355.3218384187221</v>
      </c>
      <c r="X40" s="13">
        <f t="shared" si="19"/>
        <v>1975542</v>
      </c>
      <c r="Y40" s="13">
        <f t="shared" ref="Y40:Y71" si="25">J40/1000000</f>
        <v>145.95385400000001</v>
      </c>
      <c r="Z40" s="13">
        <f t="shared" ref="Z40:Z71" si="26">K40/1000000</f>
        <v>145.260042</v>
      </c>
      <c r="AA40" s="6">
        <f>(U40-U39)/U39</f>
        <v>0.13820404694750635</v>
      </c>
      <c r="AB40" s="6"/>
      <c r="AC40" s="13"/>
    </row>
    <row r="41" spans="1:39" x14ac:dyDescent="0.25">
      <c r="A41" s="15">
        <v>32874</v>
      </c>
      <c r="B41" s="1" t="s">
        <v>28</v>
      </c>
      <c r="C41" s="1">
        <v>2</v>
      </c>
      <c r="D41" s="4">
        <v>4020</v>
      </c>
      <c r="E41" s="4">
        <f t="shared" si="15"/>
        <v>5960</v>
      </c>
      <c r="F41" s="4">
        <v>16752.963200372298</v>
      </c>
      <c r="G41" s="4">
        <v>253995508</v>
      </c>
      <c r="H41" s="4">
        <f t="shared" si="21"/>
        <v>8165.1272805296394</v>
      </c>
      <c r="I41" s="4">
        <v>2051770</v>
      </c>
      <c r="J41" s="4">
        <v>181030469</v>
      </c>
      <c r="K41" s="4">
        <v>156908231</v>
      </c>
      <c r="L41" s="4">
        <f t="shared" si="1"/>
        <v>0</v>
      </c>
      <c r="M41" s="4">
        <f t="shared" si="6"/>
        <v>1</v>
      </c>
      <c r="N41">
        <f t="shared" si="7"/>
        <v>0</v>
      </c>
      <c r="O41">
        <f t="shared" si="8"/>
        <v>0</v>
      </c>
      <c r="P41">
        <f t="shared" si="9"/>
        <v>0</v>
      </c>
      <c r="Q41">
        <f t="shared" si="10"/>
        <v>0</v>
      </c>
      <c r="T41" s="16">
        <f t="shared" si="20"/>
        <v>4020</v>
      </c>
      <c r="U41" s="3">
        <f t="shared" si="22"/>
        <v>16.752963200372299</v>
      </c>
      <c r="V41" s="13">
        <f t="shared" si="24"/>
        <v>253.995508</v>
      </c>
      <c r="W41" s="13">
        <f t="shared" si="23"/>
        <v>8165.1272805296394</v>
      </c>
      <c r="X41" s="13">
        <f t="shared" si="19"/>
        <v>2051770</v>
      </c>
      <c r="Y41" s="13">
        <f t="shared" si="25"/>
        <v>181.03046900000001</v>
      </c>
      <c r="Z41" s="13">
        <f t="shared" si="26"/>
        <v>156.908231</v>
      </c>
      <c r="AA41" s="6">
        <f>(U41-U40)/U40</f>
        <v>1.494424227282134E-2</v>
      </c>
      <c r="AB41" s="6">
        <f>(Y41-Y40)/Y40</f>
        <v>0.24032674738414239</v>
      </c>
      <c r="AC41" s="13"/>
    </row>
    <row r="42" spans="1:39" x14ac:dyDescent="0.25">
      <c r="A42" s="15">
        <v>33239</v>
      </c>
      <c r="B42" s="1" t="s">
        <v>28</v>
      </c>
      <c r="C42" s="1">
        <v>2</v>
      </c>
      <c r="D42" s="4">
        <v>2840</v>
      </c>
      <c r="E42" s="4">
        <f t="shared" si="15"/>
        <v>4020</v>
      </c>
      <c r="F42" s="4">
        <v>18004.948822187402</v>
      </c>
      <c r="G42" s="4">
        <v>223600794</v>
      </c>
      <c r="H42" s="4">
        <f t="shared" si="21"/>
        <v>8467.9240063094094</v>
      </c>
      <c r="I42" s="4">
        <v>2126253</v>
      </c>
      <c r="J42" s="4">
        <v>183413791</v>
      </c>
      <c r="K42" s="4">
        <v>155304951</v>
      </c>
      <c r="L42" s="4">
        <f t="shared" si="1"/>
        <v>0</v>
      </c>
      <c r="M42" s="4">
        <f t="shared" si="6"/>
        <v>1</v>
      </c>
      <c r="N42">
        <f t="shared" si="7"/>
        <v>0</v>
      </c>
      <c r="O42">
        <f t="shared" si="8"/>
        <v>0</v>
      </c>
      <c r="P42">
        <f t="shared" si="9"/>
        <v>0</v>
      </c>
      <c r="Q42">
        <f t="shared" si="10"/>
        <v>0</v>
      </c>
      <c r="T42" s="16">
        <f t="shared" si="20"/>
        <v>2840</v>
      </c>
      <c r="U42" s="3">
        <f t="shared" si="22"/>
        <v>18.004948822187401</v>
      </c>
      <c r="V42" s="13">
        <f t="shared" si="24"/>
        <v>223.60079400000001</v>
      </c>
      <c r="W42" s="13">
        <f t="shared" si="23"/>
        <v>8467.9240063094094</v>
      </c>
      <c r="X42" s="13">
        <f t="shared" si="19"/>
        <v>2126253</v>
      </c>
      <c r="Y42" s="13">
        <f t="shared" si="25"/>
        <v>183.413791</v>
      </c>
      <c r="Z42" s="13">
        <f t="shared" si="26"/>
        <v>155.30495099999999</v>
      </c>
      <c r="AA42" s="6">
        <f t="shared" ref="AA42:AA69" si="27">(U42-U41)/U41</f>
        <v>7.4732189573918431E-2</v>
      </c>
      <c r="AB42" s="6">
        <f t="shared" ref="AB42:AB69" si="28">(Y42-Y41)/Y41</f>
        <v>1.3165308653097466E-2</v>
      </c>
      <c r="AC42" s="13"/>
    </row>
    <row r="43" spans="1:39" x14ac:dyDescent="0.25">
      <c r="A43" s="15">
        <v>33604</v>
      </c>
      <c r="B43" s="1" t="s">
        <v>28</v>
      </c>
      <c r="C43" s="1">
        <v>2</v>
      </c>
      <c r="D43" s="4">
        <v>4674</v>
      </c>
      <c r="E43" s="4">
        <f t="shared" si="15"/>
        <v>2840</v>
      </c>
      <c r="F43" s="4">
        <v>20008.327712088099</v>
      </c>
      <c r="G43" s="4">
        <v>310906681</v>
      </c>
      <c r="H43" s="4">
        <f t="shared" si="21"/>
        <v>9349.9436255897235</v>
      </c>
      <c r="I43" s="4">
        <v>2139941</v>
      </c>
      <c r="J43" s="4">
        <v>256380311</v>
      </c>
      <c r="K43" s="4">
        <v>241010096</v>
      </c>
      <c r="L43" s="4">
        <f t="shared" si="1"/>
        <v>0</v>
      </c>
      <c r="M43" s="4">
        <f t="shared" si="6"/>
        <v>1</v>
      </c>
      <c r="N43">
        <f t="shared" si="7"/>
        <v>0</v>
      </c>
      <c r="O43">
        <f t="shared" si="8"/>
        <v>0</v>
      </c>
      <c r="P43">
        <f t="shared" si="9"/>
        <v>0</v>
      </c>
      <c r="Q43">
        <f t="shared" si="10"/>
        <v>0</v>
      </c>
      <c r="T43" s="16">
        <f t="shared" si="20"/>
        <v>4674</v>
      </c>
      <c r="U43" s="3">
        <f t="shared" si="22"/>
        <v>20.0083277120881</v>
      </c>
      <c r="V43" s="13">
        <f t="shared" si="24"/>
        <v>310.90668099999999</v>
      </c>
      <c r="W43" s="13">
        <f t="shared" si="23"/>
        <v>9349.9436255897235</v>
      </c>
      <c r="X43" s="13">
        <f t="shared" si="19"/>
        <v>2139941</v>
      </c>
      <c r="Y43" s="13">
        <f t="shared" si="25"/>
        <v>256.38031100000001</v>
      </c>
      <c r="Z43" s="13">
        <f t="shared" si="26"/>
        <v>241.010096</v>
      </c>
      <c r="AA43" s="6">
        <f t="shared" si="27"/>
        <v>0.11126823573260844</v>
      </c>
      <c r="AB43" s="6">
        <f t="shared" si="28"/>
        <v>0.397824610691352</v>
      </c>
      <c r="AC43" s="13"/>
    </row>
    <row r="44" spans="1:39" x14ac:dyDescent="0.25">
      <c r="A44" s="15">
        <v>33970</v>
      </c>
      <c r="B44" s="1" t="s">
        <v>28</v>
      </c>
      <c r="C44" s="1">
        <v>2</v>
      </c>
      <c r="D44" s="4">
        <v>6220</v>
      </c>
      <c r="E44" s="4">
        <f t="shared" si="15"/>
        <v>4674</v>
      </c>
      <c r="F44" s="4">
        <v>21434.1051789882</v>
      </c>
      <c r="G44" s="4">
        <v>329545756</v>
      </c>
      <c r="H44" s="4">
        <f t="shared" si="21"/>
        <v>9797.8389361796035</v>
      </c>
      <c r="I44" s="4">
        <v>2187636</v>
      </c>
      <c r="J44" s="4">
        <v>260616475</v>
      </c>
      <c r="K44" s="4">
        <v>231620129</v>
      </c>
      <c r="L44" s="4">
        <f t="shared" si="1"/>
        <v>0</v>
      </c>
      <c r="M44" s="4">
        <f t="shared" si="6"/>
        <v>1</v>
      </c>
      <c r="N44">
        <f t="shared" si="7"/>
        <v>0</v>
      </c>
      <c r="O44">
        <f t="shared" si="8"/>
        <v>0</v>
      </c>
      <c r="P44">
        <f t="shared" si="9"/>
        <v>0</v>
      </c>
      <c r="Q44">
        <f t="shared" si="10"/>
        <v>0</v>
      </c>
      <c r="T44" s="16">
        <f t="shared" si="20"/>
        <v>6220</v>
      </c>
      <c r="U44" s="3">
        <f t="shared" si="22"/>
        <v>21.434105178988201</v>
      </c>
      <c r="V44" s="13">
        <f t="shared" si="24"/>
        <v>329.54575599999998</v>
      </c>
      <c r="W44" s="13">
        <f t="shared" si="23"/>
        <v>9797.8389361796035</v>
      </c>
      <c r="X44" s="13">
        <f t="shared" si="19"/>
        <v>2187636</v>
      </c>
      <c r="Y44" s="13">
        <f t="shared" si="25"/>
        <v>260.61647499999998</v>
      </c>
      <c r="Z44" s="13">
        <f t="shared" si="26"/>
        <v>231.62012899999999</v>
      </c>
      <c r="AA44" s="6">
        <f t="shared" si="27"/>
        <v>7.1259202039094582E-2</v>
      </c>
      <c r="AB44" s="6">
        <f t="shared" si="28"/>
        <v>1.6522969269664289E-2</v>
      </c>
      <c r="AC44" s="13"/>
    </row>
    <row r="45" spans="1:39" x14ac:dyDescent="0.25">
      <c r="A45" s="15">
        <v>34335</v>
      </c>
      <c r="B45" s="1" t="s">
        <v>28</v>
      </c>
      <c r="C45" s="1">
        <v>2</v>
      </c>
      <c r="D45" s="4">
        <v>6220</v>
      </c>
      <c r="E45" s="4">
        <f t="shared" si="15"/>
        <v>6220</v>
      </c>
      <c r="F45" s="4">
        <v>23982.369183563002</v>
      </c>
      <c r="G45" s="4">
        <v>466033355</v>
      </c>
      <c r="H45" s="4">
        <f t="shared" si="21"/>
        <v>10731.101137376741</v>
      </c>
      <c r="I45" s="4">
        <v>2234847</v>
      </c>
      <c r="J45" s="4">
        <v>356402833</v>
      </c>
      <c r="K45" s="4">
        <v>338561120</v>
      </c>
      <c r="L45" s="4">
        <f t="shared" si="1"/>
        <v>0</v>
      </c>
      <c r="M45" s="4">
        <f t="shared" si="6"/>
        <v>1</v>
      </c>
      <c r="N45">
        <f t="shared" si="7"/>
        <v>0</v>
      </c>
      <c r="O45">
        <f t="shared" si="8"/>
        <v>0</v>
      </c>
      <c r="P45">
        <f t="shared" si="9"/>
        <v>0</v>
      </c>
      <c r="Q45">
        <f t="shared" si="10"/>
        <v>0</v>
      </c>
      <c r="T45" s="16">
        <f t="shared" si="20"/>
        <v>6220</v>
      </c>
      <c r="U45" s="3">
        <f t="shared" si="22"/>
        <v>23.982369183563002</v>
      </c>
      <c r="V45" s="13">
        <f t="shared" si="24"/>
        <v>466.03335499999997</v>
      </c>
      <c r="W45" s="13">
        <f t="shared" si="23"/>
        <v>10731.101137376741</v>
      </c>
      <c r="X45" s="13">
        <f t="shared" si="19"/>
        <v>2234847</v>
      </c>
      <c r="Y45" s="13">
        <f t="shared" si="25"/>
        <v>356.40283299999999</v>
      </c>
      <c r="Z45" s="13">
        <f t="shared" si="26"/>
        <v>338.56112000000002</v>
      </c>
      <c r="AA45" s="6">
        <f t="shared" si="27"/>
        <v>0.11888828496898753</v>
      </c>
      <c r="AB45" s="6">
        <f t="shared" si="28"/>
        <v>0.36753761633833781</v>
      </c>
      <c r="AC45" s="13"/>
    </row>
    <row r="46" spans="1:39" x14ac:dyDescent="0.25">
      <c r="A46" s="15">
        <v>34700</v>
      </c>
      <c r="B46" s="1" t="s">
        <v>28</v>
      </c>
      <c r="C46" s="1">
        <v>2</v>
      </c>
      <c r="D46" s="4">
        <v>10391</v>
      </c>
      <c r="E46" s="4">
        <f t="shared" si="15"/>
        <v>6220</v>
      </c>
      <c r="F46" s="4">
        <v>24450.286431248198</v>
      </c>
      <c r="G46" s="4">
        <v>426251858</v>
      </c>
      <c r="H46" s="4">
        <f t="shared" si="21"/>
        <v>10716.237970122076</v>
      </c>
      <c r="I46" s="4">
        <v>2281611</v>
      </c>
      <c r="J46" s="4">
        <v>298680168</v>
      </c>
      <c r="K46" s="4">
        <v>266870376</v>
      </c>
      <c r="L46" s="4">
        <f t="shared" si="1"/>
        <v>1</v>
      </c>
      <c r="M46" s="4">
        <f t="shared" si="6"/>
        <v>1</v>
      </c>
      <c r="N46">
        <f t="shared" si="7"/>
        <v>0</v>
      </c>
      <c r="O46">
        <f t="shared" si="8"/>
        <v>0</v>
      </c>
      <c r="P46">
        <f t="shared" si="9"/>
        <v>0</v>
      </c>
      <c r="Q46">
        <f t="shared" si="10"/>
        <v>0</v>
      </c>
      <c r="T46" s="16">
        <f t="shared" si="20"/>
        <v>10391</v>
      </c>
      <c r="U46" s="3">
        <f t="shared" si="22"/>
        <v>24.450286431248198</v>
      </c>
      <c r="V46" s="13">
        <f t="shared" si="24"/>
        <v>426.25185800000003</v>
      </c>
      <c r="W46" s="13">
        <f t="shared" si="23"/>
        <v>10716.237970122076</v>
      </c>
      <c r="X46" s="13">
        <f t="shared" si="19"/>
        <v>2281611</v>
      </c>
      <c r="Y46" s="13">
        <f t="shared" si="25"/>
        <v>298.68016799999998</v>
      </c>
      <c r="Z46" s="13">
        <f t="shared" si="26"/>
        <v>266.87037600000002</v>
      </c>
      <c r="AA46" s="6">
        <f t="shared" si="27"/>
        <v>1.9510885021563971E-2</v>
      </c>
      <c r="AB46" s="6">
        <f t="shared" si="28"/>
        <v>-0.16195905210439224</v>
      </c>
      <c r="AC46" s="13"/>
    </row>
    <row r="47" spans="1:39" x14ac:dyDescent="0.25">
      <c r="A47" s="15">
        <v>35065</v>
      </c>
      <c r="B47" s="1" t="s">
        <v>28</v>
      </c>
      <c r="C47" s="1">
        <v>2</v>
      </c>
      <c r="D47" s="4">
        <v>6543</v>
      </c>
      <c r="E47" s="4">
        <f t="shared" si="15"/>
        <v>10391</v>
      </c>
      <c r="F47" s="4">
        <v>25155.975809273299</v>
      </c>
      <c r="G47" s="4">
        <v>659307976</v>
      </c>
      <c r="H47" s="4">
        <f t="shared" si="21"/>
        <v>10805.098197490592</v>
      </c>
      <c r="I47" s="4">
        <v>2328158</v>
      </c>
      <c r="J47" s="4">
        <v>548636473</v>
      </c>
      <c r="K47" s="4">
        <v>466368978</v>
      </c>
      <c r="L47" s="4">
        <f t="shared" si="1"/>
        <v>0</v>
      </c>
      <c r="M47" s="4">
        <f t="shared" si="6"/>
        <v>1</v>
      </c>
      <c r="N47">
        <f t="shared" si="7"/>
        <v>0</v>
      </c>
      <c r="O47">
        <f t="shared" si="8"/>
        <v>0</v>
      </c>
      <c r="P47">
        <f t="shared" si="9"/>
        <v>0</v>
      </c>
      <c r="Q47">
        <f t="shared" si="10"/>
        <v>0</v>
      </c>
      <c r="T47" s="16">
        <f t="shared" si="20"/>
        <v>6543</v>
      </c>
      <c r="U47" s="3">
        <f t="shared" si="22"/>
        <v>25.155975809273301</v>
      </c>
      <c r="V47" s="13">
        <f t="shared" si="24"/>
        <v>659.30797600000005</v>
      </c>
      <c r="W47" s="13">
        <f t="shared" si="23"/>
        <v>10805.098197490592</v>
      </c>
      <c r="X47" s="13">
        <f t="shared" si="19"/>
        <v>2328158</v>
      </c>
      <c r="Y47" s="13">
        <f t="shared" si="25"/>
        <v>548.63647300000002</v>
      </c>
      <c r="Z47" s="13">
        <f t="shared" si="26"/>
        <v>466.36897800000003</v>
      </c>
      <c r="AA47" s="6">
        <f t="shared" si="27"/>
        <v>2.8862213128236003E-2</v>
      </c>
      <c r="AB47" s="6">
        <f t="shared" si="28"/>
        <v>0.83686944022343013</v>
      </c>
      <c r="AC47" s="13"/>
    </row>
    <row r="48" spans="1:39" x14ac:dyDescent="0.25">
      <c r="A48" s="15">
        <v>35431</v>
      </c>
      <c r="B48" s="1" t="s">
        <v>28</v>
      </c>
      <c r="C48" s="1">
        <v>2</v>
      </c>
      <c r="D48" s="4">
        <v>5271</v>
      </c>
      <c r="E48" s="4">
        <f t="shared" si="15"/>
        <v>6543</v>
      </c>
      <c r="F48" s="4">
        <v>26520.0020967083</v>
      </c>
      <c r="G48" s="4">
        <v>926916547</v>
      </c>
      <c r="H48" s="4">
        <f t="shared" si="21"/>
        <v>11168.413982881964</v>
      </c>
      <c r="I48" s="4">
        <v>2374554</v>
      </c>
      <c r="J48" s="4">
        <v>736250400</v>
      </c>
      <c r="K48" s="4">
        <v>691191870</v>
      </c>
      <c r="L48" s="4">
        <f t="shared" si="1"/>
        <v>0</v>
      </c>
      <c r="M48" s="4">
        <f t="shared" si="6"/>
        <v>1</v>
      </c>
      <c r="N48">
        <f t="shared" si="7"/>
        <v>0</v>
      </c>
      <c r="O48">
        <f t="shared" si="8"/>
        <v>0</v>
      </c>
      <c r="P48">
        <f t="shared" si="9"/>
        <v>0</v>
      </c>
      <c r="Q48">
        <f t="shared" si="10"/>
        <v>0</v>
      </c>
      <c r="T48" s="16">
        <f t="shared" si="20"/>
        <v>5271</v>
      </c>
      <c r="U48" s="3">
        <f t="shared" si="22"/>
        <v>26.5200020967083</v>
      </c>
      <c r="V48" s="13">
        <f t="shared" si="24"/>
        <v>926.91654700000004</v>
      </c>
      <c r="W48" s="13">
        <f t="shared" si="23"/>
        <v>11168.413982881964</v>
      </c>
      <c r="X48" s="13">
        <f t="shared" si="19"/>
        <v>2374554</v>
      </c>
      <c r="Y48" s="13">
        <f t="shared" si="25"/>
        <v>736.25040000000001</v>
      </c>
      <c r="Z48" s="13">
        <f t="shared" si="26"/>
        <v>691.19186999999999</v>
      </c>
      <c r="AA48" s="6">
        <f t="shared" si="27"/>
        <v>5.4222753980077185E-2</v>
      </c>
      <c r="AB48" s="6">
        <f t="shared" si="28"/>
        <v>0.3419640075587902</v>
      </c>
      <c r="AC48" s="13"/>
    </row>
    <row r="49" spans="1:29" x14ac:dyDescent="0.25">
      <c r="A49" s="15">
        <v>35796</v>
      </c>
      <c r="B49" s="1" t="s">
        <v>28</v>
      </c>
      <c r="C49" s="1">
        <v>2</v>
      </c>
      <c r="D49" s="4">
        <v>6466</v>
      </c>
      <c r="E49" s="4">
        <f t="shared" si="15"/>
        <v>5271</v>
      </c>
      <c r="F49" s="4">
        <v>28254.874296432801</v>
      </c>
      <c r="G49" s="4">
        <v>652207452</v>
      </c>
      <c r="H49" s="4">
        <f t="shared" si="21"/>
        <v>11680.58281900072</v>
      </c>
      <c r="I49" s="4">
        <v>2418961</v>
      </c>
      <c r="J49" s="4">
        <v>490576373</v>
      </c>
      <c r="K49" s="4">
        <v>482937523</v>
      </c>
      <c r="L49" s="4">
        <f t="shared" si="1"/>
        <v>0</v>
      </c>
      <c r="M49" s="4">
        <f t="shared" si="6"/>
        <v>1</v>
      </c>
      <c r="N49">
        <f t="shared" si="7"/>
        <v>0</v>
      </c>
      <c r="O49">
        <f t="shared" si="8"/>
        <v>0</v>
      </c>
      <c r="P49">
        <f t="shared" si="9"/>
        <v>0</v>
      </c>
      <c r="Q49">
        <f t="shared" si="10"/>
        <v>0</v>
      </c>
      <c r="T49" s="16">
        <f t="shared" si="20"/>
        <v>6466</v>
      </c>
      <c r="U49" s="3">
        <f t="shared" si="22"/>
        <v>28.254874296432803</v>
      </c>
      <c r="V49" s="13">
        <f t="shared" si="24"/>
        <v>652.20745199999999</v>
      </c>
      <c r="W49" s="13">
        <f t="shared" si="23"/>
        <v>11680.58281900072</v>
      </c>
      <c r="X49" s="13">
        <f t="shared" si="19"/>
        <v>2418961</v>
      </c>
      <c r="Y49" s="13">
        <f t="shared" si="25"/>
        <v>490.57637299999999</v>
      </c>
      <c r="Z49" s="13">
        <f t="shared" si="26"/>
        <v>482.937523</v>
      </c>
      <c r="AA49" s="6">
        <f t="shared" si="27"/>
        <v>6.541749858835183E-2</v>
      </c>
      <c r="AB49" s="6">
        <f t="shared" si="28"/>
        <v>-0.33368270767662744</v>
      </c>
      <c r="AC49" s="13"/>
    </row>
    <row r="50" spans="1:29" x14ac:dyDescent="0.25">
      <c r="A50" s="15">
        <v>36161</v>
      </c>
      <c r="B50" s="1" t="s">
        <v>28</v>
      </c>
      <c r="C50" s="1">
        <v>2</v>
      </c>
      <c r="D50" s="4">
        <v>6963</v>
      </c>
      <c r="E50" s="4">
        <f t="shared" si="15"/>
        <v>6466</v>
      </c>
      <c r="F50" s="4">
        <v>30418.677864190999</v>
      </c>
      <c r="G50" s="4">
        <v>739598546</v>
      </c>
      <c r="H50" s="4">
        <f t="shared" si="21"/>
        <v>12252.074168222811</v>
      </c>
      <c r="I50" s="4">
        <v>2482737</v>
      </c>
      <c r="J50" s="4">
        <v>545291288</v>
      </c>
      <c r="K50" s="4">
        <v>537994162</v>
      </c>
      <c r="L50" s="4">
        <f t="shared" si="1"/>
        <v>0</v>
      </c>
      <c r="M50" s="4">
        <f t="shared" si="6"/>
        <v>1</v>
      </c>
      <c r="N50">
        <f t="shared" si="7"/>
        <v>0</v>
      </c>
      <c r="O50">
        <f t="shared" si="8"/>
        <v>0</v>
      </c>
      <c r="P50">
        <f t="shared" si="9"/>
        <v>0</v>
      </c>
      <c r="Q50">
        <f t="shared" si="10"/>
        <v>0</v>
      </c>
      <c r="T50" s="16">
        <f t="shared" si="20"/>
        <v>6963</v>
      </c>
      <c r="U50" s="3">
        <f t="shared" si="22"/>
        <v>30.418677864191</v>
      </c>
      <c r="V50" s="13">
        <f t="shared" si="24"/>
        <v>739.59854600000006</v>
      </c>
      <c r="W50" s="13">
        <f t="shared" si="23"/>
        <v>12252.074168222811</v>
      </c>
      <c r="X50" s="13">
        <f t="shared" si="19"/>
        <v>2482737</v>
      </c>
      <c r="Y50" s="13">
        <f t="shared" si="25"/>
        <v>545.29128800000001</v>
      </c>
      <c r="Z50" s="13">
        <f t="shared" si="26"/>
        <v>537.99416199999996</v>
      </c>
      <c r="AA50" s="6">
        <f t="shared" si="27"/>
        <v>7.6581603055702829E-2</v>
      </c>
      <c r="AB50" s="6">
        <f t="shared" si="28"/>
        <v>0.11153190004933242</v>
      </c>
      <c r="AC50" s="13"/>
    </row>
    <row r="51" spans="1:29" x14ac:dyDescent="0.25">
      <c r="A51" s="15">
        <v>36526</v>
      </c>
      <c r="B51" s="1" t="s">
        <v>28</v>
      </c>
      <c r="C51" s="1">
        <v>2</v>
      </c>
      <c r="D51" s="4">
        <v>6369</v>
      </c>
      <c r="E51" s="4">
        <f t="shared" si="15"/>
        <v>6963</v>
      </c>
      <c r="F51" s="4">
        <v>32741.516288216899</v>
      </c>
      <c r="G51" s="4">
        <v>1032963884</v>
      </c>
      <c r="H51" s="4">
        <f t="shared" si="21"/>
        <v>12914.690189280554</v>
      </c>
      <c r="I51" s="4">
        <v>2535215</v>
      </c>
      <c r="J51" s="4">
        <v>746721562</v>
      </c>
      <c r="K51" s="4">
        <v>728406840</v>
      </c>
      <c r="L51" s="4">
        <f t="shared" si="1"/>
        <v>0</v>
      </c>
      <c r="M51" s="4">
        <f t="shared" si="6"/>
        <v>1</v>
      </c>
      <c r="N51">
        <f t="shared" si="7"/>
        <v>0</v>
      </c>
      <c r="O51">
        <f t="shared" si="8"/>
        <v>0</v>
      </c>
      <c r="P51">
        <f t="shared" si="9"/>
        <v>0</v>
      </c>
      <c r="Q51">
        <f t="shared" si="10"/>
        <v>0</v>
      </c>
      <c r="T51" s="16">
        <f t="shared" si="20"/>
        <v>6369</v>
      </c>
      <c r="U51" s="3">
        <f t="shared" si="22"/>
        <v>32.7415162882169</v>
      </c>
      <c r="V51" s="13">
        <f t="shared" si="24"/>
        <v>1032.963884</v>
      </c>
      <c r="W51" s="13">
        <f t="shared" si="23"/>
        <v>12914.690189280554</v>
      </c>
      <c r="X51" s="13">
        <f t="shared" si="19"/>
        <v>2535215</v>
      </c>
      <c r="Y51" s="13">
        <f t="shared" si="25"/>
        <v>746.72156199999995</v>
      </c>
      <c r="Z51" s="13">
        <f t="shared" si="26"/>
        <v>728.40683999999999</v>
      </c>
      <c r="AA51" s="6">
        <f t="shared" si="27"/>
        <v>7.6362241462189104E-2</v>
      </c>
      <c r="AB51" s="6">
        <f t="shared" si="28"/>
        <v>0.3693993988768805</v>
      </c>
      <c r="AC51" s="13"/>
    </row>
    <row r="52" spans="1:29" x14ac:dyDescent="0.25">
      <c r="A52" s="15">
        <v>36892</v>
      </c>
      <c r="B52" s="1" t="s">
        <v>28</v>
      </c>
      <c r="C52" s="1">
        <v>2</v>
      </c>
      <c r="D52" s="4">
        <v>7703</v>
      </c>
      <c r="E52" s="4">
        <f t="shared" si="15"/>
        <v>6369</v>
      </c>
      <c r="F52" s="4">
        <v>34949.328783905701</v>
      </c>
      <c r="G52" s="4">
        <v>1395403094</v>
      </c>
      <c r="H52" s="4">
        <f t="shared" si="21"/>
        <v>13504.267849413007</v>
      </c>
      <c r="I52" s="4">
        <v>2588021</v>
      </c>
      <c r="J52" s="4">
        <v>1028304531</v>
      </c>
      <c r="K52" s="4">
        <v>999198036</v>
      </c>
      <c r="L52" s="4">
        <f t="shared" si="1"/>
        <v>0</v>
      </c>
      <c r="M52" s="4">
        <f t="shared" si="6"/>
        <v>1</v>
      </c>
      <c r="N52">
        <f t="shared" si="7"/>
        <v>0</v>
      </c>
      <c r="O52">
        <f t="shared" si="8"/>
        <v>0</v>
      </c>
      <c r="P52">
        <f t="shared" si="9"/>
        <v>0</v>
      </c>
      <c r="Q52">
        <f t="shared" si="10"/>
        <v>0</v>
      </c>
      <c r="T52" s="16">
        <f t="shared" si="20"/>
        <v>7703</v>
      </c>
      <c r="U52" s="3">
        <f t="shared" si="22"/>
        <v>34.949328783905699</v>
      </c>
      <c r="V52" s="13">
        <f t="shared" si="24"/>
        <v>1395.403094</v>
      </c>
      <c r="W52" s="13">
        <f t="shared" si="23"/>
        <v>13504.267849413007</v>
      </c>
      <c r="X52" s="13">
        <f t="shared" si="19"/>
        <v>2588021</v>
      </c>
      <c r="Y52" s="13">
        <f t="shared" si="25"/>
        <v>1028.304531</v>
      </c>
      <c r="Z52" s="13">
        <f t="shared" si="26"/>
        <v>999.198036</v>
      </c>
      <c r="AA52" s="6">
        <f t="shared" si="27"/>
        <v>6.7431589797304292E-2</v>
      </c>
      <c r="AB52" s="6">
        <f t="shared" si="28"/>
        <v>0.37709232373820223</v>
      </c>
      <c r="AC52" s="13"/>
    </row>
    <row r="53" spans="1:29" x14ac:dyDescent="0.25">
      <c r="A53" s="15">
        <v>37257</v>
      </c>
      <c r="B53" s="1" t="s">
        <v>28</v>
      </c>
      <c r="C53" s="1">
        <v>2</v>
      </c>
      <c r="D53" s="4">
        <v>7892</v>
      </c>
      <c r="E53" s="4">
        <f t="shared" si="15"/>
        <v>7703</v>
      </c>
      <c r="F53" s="4">
        <v>38241.997087222502</v>
      </c>
      <c r="G53" s="4">
        <v>1794971686</v>
      </c>
      <c r="H53" s="4">
        <f t="shared" si="21"/>
        <v>14477.99852396582</v>
      </c>
      <c r="I53" s="4">
        <v>2641387</v>
      </c>
      <c r="J53" s="4">
        <v>1173441866</v>
      </c>
      <c r="K53" s="4">
        <v>1136148783</v>
      </c>
      <c r="L53" s="4">
        <f t="shared" si="1"/>
        <v>0</v>
      </c>
      <c r="M53" s="4">
        <f t="shared" si="6"/>
        <v>1</v>
      </c>
      <c r="N53">
        <f t="shared" si="7"/>
        <v>0</v>
      </c>
      <c r="O53">
        <f t="shared" si="8"/>
        <v>0</v>
      </c>
      <c r="P53">
        <f t="shared" si="9"/>
        <v>0</v>
      </c>
      <c r="Q53">
        <f t="shared" si="10"/>
        <v>0</v>
      </c>
      <c r="T53" s="16">
        <f t="shared" si="20"/>
        <v>7892</v>
      </c>
      <c r="U53" s="3">
        <f t="shared" si="22"/>
        <v>38.241997087222501</v>
      </c>
      <c r="V53" s="13">
        <f t="shared" si="24"/>
        <v>1794.9716860000001</v>
      </c>
      <c r="W53" s="13">
        <f t="shared" si="23"/>
        <v>14477.99852396582</v>
      </c>
      <c r="X53" s="13">
        <f t="shared" si="19"/>
        <v>2641387</v>
      </c>
      <c r="Y53" s="13">
        <f t="shared" si="25"/>
        <v>1173.4418659999999</v>
      </c>
      <c r="Z53" s="13">
        <f t="shared" si="26"/>
        <v>1136.1487830000001</v>
      </c>
      <c r="AA53" s="6">
        <f t="shared" si="27"/>
        <v>9.4212633486485967E-2</v>
      </c>
      <c r="AB53" s="6">
        <f t="shared" si="28"/>
        <v>0.14114236651165732</v>
      </c>
      <c r="AC53" s="13"/>
    </row>
    <row r="54" spans="1:29" x14ac:dyDescent="0.25">
      <c r="A54" s="15">
        <v>37622</v>
      </c>
      <c r="B54" s="1" t="s">
        <v>28</v>
      </c>
      <c r="C54" s="1">
        <v>2</v>
      </c>
      <c r="D54" s="4">
        <v>10405</v>
      </c>
      <c r="E54" s="4">
        <f t="shared" si="15"/>
        <v>7892</v>
      </c>
      <c r="F54" s="4">
        <v>39859.575909098698</v>
      </c>
      <c r="G54" s="4">
        <v>2185576860</v>
      </c>
      <c r="H54" s="4">
        <f t="shared" si="21"/>
        <v>14788.669632260084</v>
      </c>
      <c r="I54" s="4">
        <v>2695278</v>
      </c>
      <c r="J54" s="4">
        <v>1374502971</v>
      </c>
      <c r="K54" s="4">
        <v>1299906849</v>
      </c>
      <c r="L54" s="4">
        <f t="shared" si="1"/>
        <v>0</v>
      </c>
      <c r="M54" s="4">
        <f t="shared" si="6"/>
        <v>1</v>
      </c>
      <c r="N54">
        <f t="shared" si="7"/>
        <v>0</v>
      </c>
      <c r="O54">
        <f t="shared" si="8"/>
        <v>0</v>
      </c>
      <c r="P54">
        <f t="shared" si="9"/>
        <v>0</v>
      </c>
      <c r="Q54">
        <f t="shared" si="10"/>
        <v>0</v>
      </c>
      <c r="T54" s="16">
        <f t="shared" si="20"/>
        <v>10405</v>
      </c>
      <c r="U54" s="3">
        <f t="shared" si="22"/>
        <v>39.859575909098695</v>
      </c>
      <c r="V54" s="13">
        <f t="shared" si="24"/>
        <v>2185.5768600000001</v>
      </c>
      <c r="W54" s="13">
        <f t="shared" si="23"/>
        <v>14788.669632260084</v>
      </c>
      <c r="X54" s="13">
        <f t="shared" si="19"/>
        <v>2695278</v>
      </c>
      <c r="Y54" s="13">
        <f t="shared" si="25"/>
        <v>1374.5029709999999</v>
      </c>
      <c r="Z54" s="13">
        <f t="shared" si="26"/>
        <v>1299.906849</v>
      </c>
      <c r="AA54" s="6">
        <f t="shared" si="27"/>
        <v>4.2298492366567922E-2</v>
      </c>
      <c r="AB54" s="6">
        <f t="shared" si="28"/>
        <v>0.17134304717230875</v>
      </c>
      <c r="AC54" s="13"/>
    </row>
    <row r="55" spans="1:29" x14ac:dyDescent="0.25">
      <c r="A55" s="15">
        <v>37987</v>
      </c>
      <c r="B55" s="1" t="s">
        <v>28</v>
      </c>
      <c r="C55" s="1">
        <v>2</v>
      </c>
      <c r="D55" s="4">
        <v>11814</v>
      </c>
      <c r="E55" s="4">
        <f t="shared" si="15"/>
        <v>10405</v>
      </c>
      <c r="F55" s="4">
        <v>46264.229590998395</v>
      </c>
      <c r="G55" s="4">
        <v>3096163313</v>
      </c>
      <c r="H55" s="4">
        <f t="shared" si="21"/>
        <v>16828.58837602178</v>
      </c>
      <c r="I55" s="4">
        <v>2749145</v>
      </c>
      <c r="J55" s="4">
        <v>1717850990</v>
      </c>
      <c r="K55" s="4">
        <v>1607804122</v>
      </c>
      <c r="L55" s="4">
        <f t="shared" si="1"/>
        <v>0</v>
      </c>
      <c r="M55" s="4">
        <f t="shared" si="6"/>
        <v>1</v>
      </c>
      <c r="N55">
        <f t="shared" si="7"/>
        <v>0</v>
      </c>
      <c r="O55">
        <f t="shared" si="8"/>
        <v>0</v>
      </c>
      <c r="P55">
        <f t="shared" si="9"/>
        <v>0</v>
      </c>
      <c r="Q55">
        <f t="shared" si="10"/>
        <v>0</v>
      </c>
      <c r="T55" s="16">
        <f t="shared" si="20"/>
        <v>11814</v>
      </c>
      <c r="U55" s="3">
        <f t="shared" si="22"/>
        <v>46.264229590998397</v>
      </c>
      <c r="V55" s="13">
        <f t="shared" si="24"/>
        <v>3096.163313</v>
      </c>
      <c r="W55" s="13">
        <f t="shared" si="23"/>
        <v>16828.58837602178</v>
      </c>
      <c r="X55" s="13">
        <f t="shared" si="19"/>
        <v>2749145</v>
      </c>
      <c r="Y55" s="13">
        <f t="shared" si="25"/>
        <v>1717.8509899999999</v>
      </c>
      <c r="Z55" s="13">
        <f t="shared" si="26"/>
        <v>1607.804122</v>
      </c>
      <c r="AA55" s="6">
        <f t="shared" si="27"/>
        <v>0.16068042712009187</v>
      </c>
      <c r="AB55" s="6">
        <f t="shared" si="28"/>
        <v>0.24979794605333017</v>
      </c>
      <c r="AC55" s="13"/>
    </row>
    <row r="56" spans="1:29" x14ac:dyDescent="0.25">
      <c r="A56" s="15">
        <v>38353</v>
      </c>
      <c r="B56" s="1" t="s">
        <v>28</v>
      </c>
      <c r="C56" s="1">
        <v>2</v>
      </c>
      <c r="D56" s="4">
        <v>7145</v>
      </c>
      <c r="E56" s="4">
        <f t="shared" si="15"/>
        <v>11814</v>
      </c>
      <c r="F56" s="4">
        <v>48682.217942706695</v>
      </c>
      <c r="G56" s="4">
        <v>4137246332</v>
      </c>
      <c r="H56" s="4">
        <f t="shared" si="21"/>
        <v>17132.329937420116</v>
      </c>
      <c r="I56" s="4">
        <v>2841541</v>
      </c>
      <c r="J56" s="4">
        <v>1886608469</v>
      </c>
      <c r="K56" s="4">
        <v>1801279302</v>
      </c>
      <c r="L56" s="4">
        <f t="shared" si="1"/>
        <v>0</v>
      </c>
      <c r="M56" s="4">
        <f t="shared" si="6"/>
        <v>0</v>
      </c>
      <c r="N56">
        <f t="shared" si="7"/>
        <v>1</v>
      </c>
      <c r="O56">
        <f t="shared" si="8"/>
        <v>0</v>
      </c>
      <c r="P56">
        <f t="shared" si="9"/>
        <v>0</v>
      </c>
      <c r="Q56">
        <f t="shared" si="10"/>
        <v>0</v>
      </c>
      <c r="T56" s="16">
        <f t="shared" si="20"/>
        <v>7145</v>
      </c>
      <c r="U56" s="3">
        <f t="shared" si="22"/>
        <v>48.682217942706693</v>
      </c>
      <c r="V56" s="13">
        <f t="shared" si="24"/>
        <v>4137.2463319999997</v>
      </c>
      <c r="W56" s="13">
        <f t="shared" si="23"/>
        <v>17132.329937420116</v>
      </c>
      <c r="X56" s="13">
        <f t="shared" si="19"/>
        <v>2841541</v>
      </c>
      <c r="Y56" s="13">
        <f t="shared" si="25"/>
        <v>1886.608469</v>
      </c>
      <c r="Z56" s="13">
        <f t="shared" si="26"/>
        <v>1801.2793019999999</v>
      </c>
      <c r="AA56" s="6">
        <f t="shared" si="27"/>
        <v>5.2264749096324781E-2</v>
      </c>
      <c r="AB56" s="6">
        <f t="shared" si="28"/>
        <v>9.8237553770598063E-2</v>
      </c>
      <c r="AC56" s="13"/>
    </row>
    <row r="57" spans="1:29" x14ac:dyDescent="0.25">
      <c r="A57" s="15">
        <v>38718</v>
      </c>
      <c r="B57" s="1" t="s">
        <v>28</v>
      </c>
      <c r="C57" s="1">
        <v>2</v>
      </c>
      <c r="D57" s="4">
        <v>4333</v>
      </c>
      <c r="E57" s="4">
        <f t="shared" si="15"/>
        <v>7145</v>
      </c>
      <c r="F57" s="4">
        <v>46453.960494640094</v>
      </c>
      <c r="G57" s="4">
        <v>4329450456</v>
      </c>
      <c r="H57" s="4">
        <f t="shared" si="21"/>
        <v>16033.507171195331</v>
      </c>
      <c r="I57" s="4">
        <v>2897305</v>
      </c>
      <c r="J57" s="4">
        <v>2184595141</v>
      </c>
      <c r="K57" s="4">
        <v>2116386841</v>
      </c>
      <c r="L57" s="4">
        <f t="shared" si="1"/>
        <v>0</v>
      </c>
      <c r="M57" s="4">
        <f t="shared" si="6"/>
        <v>0</v>
      </c>
      <c r="N57">
        <f t="shared" si="7"/>
        <v>1</v>
      </c>
      <c r="O57">
        <f t="shared" si="8"/>
        <v>0</v>
      </c>
      <c r="P57">
        <f t="shared" si="9"/>
        <v>0</v>
      </c>
      <c r="Q57">
        <f t="shared" si="10"/>
        <v>0</v>
      </c>
      <c r="T57" s="16">
        <f t="shared" si="20"/>
        <v>4333</v>
      </c>
      <c r="U57" s="3">
        <f t="shared" si="22"/>
        <v>46.453960494640093</v>
      </c>
      <c r="V57" s="13">
        <f t="shared" si="24"/>
        <v>4329.4504559999996</v>
      </c>
      <c r="W57" s="13">
        <f t="shared" si="23"/>
        <v>16033.507171195331</v>
      </c>
      <c r="X57" s="13">
        <f t="shared" si="19"/>
        <v>2897305</v>
      </c>
      <c r="Y57" s="13">
        <f t="shared" si="25"/>
        <v>2184.5951409999998</v>
      </c>
      <c r="Z57" s="13">
        <f t="shared" si="26"/>
        <v>2116.386841</v>
      </c>
      <c r="AA57" s="6">
        <f t="shared" si="27"/>
        <v>-4.5771485816217324E-2</v>
      </c>
      <c r="AB57" s="6">
        <f t="shared" si="28"/>
        <v>0.15794833792829738</v>
      </c>
      <c r="AC57" s="13"/>
    </row>
    <row r="58" spans="1:29" x14ac:dyDescent="0.25">
      <c r="A58" s="15">
        <v>39083</v>
      </c>
      <c r="B58" s="1" t="s">
        <v>28</v>
      </c>
      <c r="C58" s="1">
        <v>2</v>
      </c>
      <c r="D58" s="4">
        <v>2678</v>
      </c>
      <c r="E58" s="4">
        <f t="shared" si="15"/>
        <v>4333</v>
      </c>
      <c r="F58" s="4">
        <v>51723.298614228705</v>
      </c>
      <c r="G58" s="4">
        <v>5142043293</v>
      </c>
      <c r="H58" s="4">
        <f t="shared" si="21"/>
        <v>17532.495456732278</v>
      </c>
      <c r="I58" s="4">
        <v>2950139</v>
      </c>
      <c r="J58" s="4">
        <v>2925414612</v>
      </c>
      <c r="K58" s="4">
        <v>2256662470</v>
      </c>
      <c r="L58" s="4">
        <f t="shared" si="1"/>
        <v>0</v>
      </c>
      <c r="M58" s="4">
        <f t="shared" si="6"/>
        <v>0</v>
      </c>
      <c r="N58">
        <f t="shared" si="7"/>
        <v>1</v>
      </c>
      <c r="O58">
        <f t="shared" si="8"/>
        <v>0</v>
      </c>
      <c r="P58">
        <f t="shared" si="9"/>
        <v>0</v>
      </c>
      <c r="Q58">
        <f t="shared" si="10"/>
        <v>0</v>
      </c>
      <c r="T58" s="16">
        <f t="shared" si="20"/>
        <v>2678</v>
      </c>
      <c r="U58" s="3">
        <f t="shared" si="22"/>
        <v>51.723298614228703</v>
      </c>
      <c r="V58" s="13">
        <f t="shared" si="24"/>
        <v>5142.0432929999997</v>
      </c>
      <c r="W58" s="13">
        <f t="shared" si="23"/>
        <v>17532.495456732278</v>
      </c>
      <c r="X58" s="13">
        <f t="shared" si="19"/>
        <v>2950139</v>
      </c>
      <c r="Y58" s="13">
        <f t="shared" si="25"/>
        <v>2925.414612</v>
      </c>
      <c r="Z58" s="13">
        <f t="shared" si="26"/>
        <v>2256.6624700000002</v>
      </c>
      <c r="AA58" s="6">
        <f t="shared" si="27"/>
        <v>0.11343140742965484</v>
      </c>
      <c r="AB58" s="6">
        <f t="shared" si="28"/>
        <v>0.33911064668068869</v>
      </c>
      <c r="AC58" s="13"/>
    </row>
    <row r="59" spans="1:29" x14ac:dyDescent="0.25">
      <c r="A59" s="15">
        <v>39448</v>
      </c>
      <c r="B59" s="1" t="s">
        <v>28</v>
      </c>
      <c r="C59" s="1">
        <v>2</v>
      </c>
      <c r="D59" s="4">
        <v>3258</v>
      </c>
      <c r="E59" s="4">
        <f t="shared" si="15"/>
        <v>2678</v>
      </c>
      <c r="F59" s="4">
        <v>56146.710818475498</v>
      </c>
      <c r="G59" s="4">
        <v>7807694829</v>
      </c>
      <c r="H59" s="4">
        <f t="shared" si="21"/>
        <v>18701.62509437979</v>
      </c>
      <c r="I59" s="4">
        <v>3002237</v>
      </c>
      <c r="J59" s="4">
        <v>3802650869</v>
      </c>
      <c r="K59" s="4">
        <v>3389367566</v>
      </c>
      <c r="L59" s="4">
        <f t="shared" si="1"/>
        <v>0</v>
      </c>
      <c r="M59" s="4">
        <f t="shared" si="6"/>
        <v>0</v>
      </c>
      <c r="N59">
        <f t="shared" si="7"/>
        <v>1</v>
      </c>
      <c r="O59">
        <f t="shared" si="8"/>
        <v>0</v>
      </c>
      <c r="P59">
        <f t="shared" si="9"/>
        <v>0</v>
      </c>
      <c r="Q59">
        <f t="shared" si="10"/>
        <v>0</v>
      </c>
      <c r="T59" s="16">
        <f t="shared" si="20"/>
        <v>3258</v>
      </c>
      <c r="U59" s="3">
        <f t="shared" si="22"/>
        <v>56.146710818475498</v>
      </c>
      <c r="V59" s="13">
        <f t="shared" si="24"/>
        <v>7807.694829</v>
      </c>
      <c r="W59" s="13">
        <f t="shared" si="23"/>
        <v>18701.62509437979</v>
      </c>
      <c r="X59" s="13">
        <f t="shared" si="19"/>
        <v>3002237</v>
      </c>
      <c r="Y59" s="13">
        <f t="shared" si="25"/>
        <v>3802.6508690000001</v>
      </c>
      <c r="Z59" s="13">
        <f t="shared" si="26"/>
        <v>3389.3675659999999</v>
      </c>
      <c r="AA59" s="6">
        <f t="shared" si="27"/>
        <v>8.5520690341855846E-2</v>
      </c>
      <c r="AB59" s="6">
        <f t="shared" si="28"/>
        <v>0.29986732595153937</v>
      </c>
      <c r="AC59" s="13"/>
    </row>
    <row r="60" spans="1:29" x14ac:dyDescent="0.25">
      <c r="A60" s="15">
        <v>39814</v>
      </c>
      <c r="B60" s="1" t="s">
        <v>28</v>
      </c>
      <c r="C60" s="1">
        <v>2</v>
      </c>
      <c r="D60" s="4">
        <v>1049</v>
      </c>
      <c r="E60" s="4">
        <f t="shared" si="15"/>
        <v>3258</v>
      </c>
      <c r="F60" s="4">
        <v>57520.9298371693</v>
      </c>
      <c r="G60" s="4">
        <v>8419357450</v>
      </c>
      <c r="H60" s="4">
        <f t="shared" si="21"/>
        <v>18828.048178719971</v>
      </c>
      <c r="I60" s="4">
        <v>3055066</v>
      </c>
      <c r="J60" s="4">
        <v>3207946891</v>
      </c>
      <c r="K60" s="4">
        <v>2963264394</v>
      </c>
      <c r="L60" s="4">
        <f t="shared" si="1"/>
        <v>0</v>
      </c>
      <c r="M60" s="4">
        <f t="shared" si="6"/>
        <v>0</v>
      </c>
      <c r="N60">
        <f t="shared" si="7"/>
        <v>0</v>
      </c>
      <c r="O60">
        <f t="shared" si="8"/>
        <v>1</v>
      </c>
      <c r="P60">
        <f t="shared" si="9"/>
        <v>0</v>
      </c>
      <c r="Q60">
        <f t="shared" si="10"/>
        <v>0</v>
      </c>
      <c r="T60" s="16">
        <f t="shared" si="20"/>
        <v>1049</v>
      </c>
      <c r="U60" s="3">
        <f t="shared" si="22"/>
        <v>57.520929837169298</v>
      </c>
      <c r="V60" s="13">
        <f t="shared" si="24"/>
        <v>8419.3574499999995</v>
      </c>
      <c r="W60" s="13">
        <f t="shared" si="23"/>
        <v>18828.048178719971</v>
      </c>
      <c r="X60" s="13">
        <f t="shared" si="19"/>
        <v>3055066</v>
      </c>
      <c r="Y60" s="13">
        <f t="shared" si="25"/>
        <v>3207.9468910000001</v>
      </c>
      <c r="Z60" s="13">
        <f t="shared" si="26"/>
        <v>2963.2643939999998</v>
      </c>
      <c r="AA60" s="6">
        <f t="shared" si="27"/>
        <v>2.4475503527476506E-2</v>
      </c>
      <c r="AB60" s="6">
        <f t="shared" si="28"/>
        <v>-0.15639194827170447</v>
      </c>
      <c r="AC60" s="13"/>
    </row>
    <row r="61" spans="1:29" x14ac:dyDescent="0.25">
      <c r="A61" s="15">
        <v>40179</v>
      </c>
      <c r="B61" s="1" t="s">
        <v>28</v>
      </c>
      <c r="C61" s="1">
        <v>2</v>
      </c>
      <c r="D61" s="4">
        <v>871</v>
      </c>
      <c r="E61" s="4">
        <f t="shared" si="15"/>
        <v>1049</v>
      </c>
      <c r="F61" s="4">
        <v>59599.9901239643</v>
      </c>
      <c r="G61" s="4">
        <v>8458937195</v>
      </c>
      <c r="H61" s="4">
        <f t="shared" si="21"/>
        <v>19185.495159352078</v>
      </c>
      <c r="I61" s="4">
        <v>3106513</v>
      </c>
      <c r="J61" s="4">
        <v>2778381067</v>
      </c>
      <c r="K61" s="4">
        <v>2378587962</v>
      </c>
      <c r="L61" s="4">
        <f t="shared" si="1"/>
        <v>0</v>
      </c>
      <c r="M61" s="4">
        <f t="shared" si="6"/>
        <v>0</v>
      </c>
      <c r="N61">
        <f t="shared" si="7"/>
        <v>0</v>
      </c>
      <c r="O61">
        <f t="shared" si="8"/>
        <v>1</v>
      </c>
      <c r="P61">
        <f t="shared" si="9"/>
        <v>0</v>
      </c>
      <c r="Q61">
        <f t="shared" si="10"/>
        <v>0</v>
      </c>
      <c r="T61" s="16">
        <f t="shared" si="20"/>
        <v>871</v>
      </c>
      <c r="U61" s="3">
        <f t="shared" si="22"/>
        <v>59.599990123964304</v>
      </c>
      <c r="V61" s="13">
        <f t="shared" si="24"/>
        <v>8458.9371950000004</v>
      </c>
      <c r="W61" s="13">
        <f t="shared" si="23"/>
        <v>19185.495159352078</v>
      </c>
      <c r="X61" s="13">
        <f t="shared" si="19"/>
        <v>3106513</v>
      </c>
      <c r="Y61" s="13">
        <f t="shared" si="25"/>
        <v>2778.3810669999998</v>
      </c>
      <c r="Z61" s="13">
        <f t="shared" si="26"/>
        <v>2378.5879620000001</v>
      </c>
      <c r="AA61" s="6">
        <f t="shared" si="27"/>
        <v>3.6144413740883986E-2</v>
      </c>
      <c r="AB61" s="6">
        <f t="shared" si="28"/>
        <v>-0.13390677545353422</v>
      </c>
      <c r="AC61" s="13"/>
    </row>
    <row r="62" spans="1:29" x14ac:dyDescent="0.25">
      <c r="A62" s="15">
        <v>40544</v>
      </c>
      <c r="B62" s="1" t="s">
        <v>28</v>
      </c>
      <c r="C62" s="1">
        <v>2</v>
      </c>
      <c r="D62" s="4">
        <v>1120</v>
      </c>
      <c r="E62" s="4">
        <f t="shared" si="15"/>
        <v>871</v>
      </c>
      <c r="F62" s="4">
        <v>62982.177230839254</v>
      </c>
      <c r="G62" s="4">
        <v>11091096368</v>
      </c>
      <c r="H62" s="4">
        <f t="shared" si="21"/>
        <v>20020.845764341764</v>
      </c>
      <c r="I62" s="4">
        <v>3145830</v>
      </c>
      <c r="J62" s="4">
        <v>2987289733</v>
      </c>
      <c r="K62" s="4">
        <v>2520506812</v>
      </c>
      <c r="L62" s="4">
        <f t="shared" si="1"/>
        <v>0</v>
      </c>
      <c r="M62" s="4">
        <f t="shared" si="6"/>
        <v>0</v>
      </c>
      <c r="N62">
        <f t="shared" si="7"/>
        <v>0</v>
      </c>
      <c r="O62">
        <f t="shared" si="8"/>
        <v>1</v>
      </c>
      <c r="P62">
        <f t="shared" si="9"/>
        <v>0</v>
      </c>
      <c r="Q62">
        <f t="shared" si="10"/>
        <v>0</v>
      </c>
      <c r="T62" s="16">
        <f t="shared" si="20"/>
        <v>1120</v>
      </c>
      <c r="U62" s="3">
        <f t="shared" si="22"/>
        <v>62.982177230839255</v>
      </c>
      <c r="V62" s="13">
        <f t="shared" si="24"/>
        <v>11091.096368</v>
      </c>
      <c r="W62" s="13">
        <f t="shared" si="23"/>
        <v>20020.845764341764</v>
      </c>
      <c r="X62" s="13">
        <f t="shared" si="19"/>
        <v>3145830</v>
      </c>
      <c r="Y62" s="13">
        <f t="shared" si="25"/>
        <v>2987.2897330000001</v>
      </c>
      <c r="Z62" s="13">
        <f t="shared" si="26"/>
        <v>2520.5068120000001</v>
      </c>
      <c r="AA62" s="6">
        <f t="shared" si="27"/>
        <v>5.6748115223512807E-2</v>
      </c>
      <c r="AB62" s="6">
        <f t="shared" si="28"/>
        <v>7.5190789514547274E-2</v>
      </c>
      <c r="AC62" s="13"/>
    </row>
    <row r="63" spans="1:29" x14ac:dyDescent="0.25">
      <c r="A63" s="15">
        <v>40909</v>
      </c>
      <c r="B63" s="1" t="s">
        <v>28</v>
      </c>
      <c r="C63" s="1">
        <v>2</v>
      </c>
      <c r="D63" s="4">
        <v>757</v>
      </c>
      <c r="E63" s="4">
        <f t="shared" si="15"/>
        <v>1120</v>
      </c>
      <c r="F63" s="4">
        <v>69888.549237256346</v>
      </c>
      <c r="G63" s="4">
        <v>13849900456</v>
      </c>
      <c r="H63" s="4">
        <f t="shared" si="21"/>
        <v>21942.009990511069</v>
      </c>
      <c r="I63" s="4">
        <v>3185148</v>
      </c>
      <c r="J63" s="4">
        <v>3457306674</v>
      </c>
      <c r="K63" s="4">
        <v>3056725183</v>
      </c>
      <c r="L63" s="4">
        <f t="shared" si="1"/>
        <v>0</v>
      </c>
      <c r="M63" s="4">
        <f t="shared" si="6"/>
        <v>0</v>
      </c>
      <c r="N63">
        <f t="shared" si="7"/>
        <v>0</v>
      </c>
      <c r="O63">
        <f t="shared" si="8"/>
        <v>0</v>
      </c>
      <c r="P63">
        <f t="shared" si="9"/>
        <v>1</v>
      </c>
      <c r="Q63">
        <f t="shared" si="10"/>
        <v>0</v>
      </c>
      <c r="T63" s="16">
        <f t="shared" si="20"/>
        <v>757</v>
      </c>
      <c r="U63" s="3">
        <f t="shared" si="22"/>
        <v>69.888549237256342</v>
      </c>
      <c r="V63" s="13">
        <f t="shared" si="24"/>
        <v>13849.900455999999</v>
      </c>
      <c r="W63" s="13">
        <f t="shared" si="23"/>
        <v>21942.009990511069</v>
      </c>
      <c r="X63" s="13">
        <f t="shared" si="19"/>
        <v>3185148</v>
      </c>
      <c r="Y63" s="13">
        <f t="shared" si="25"/>
        <v>3457.3066739999999</v>
      </c>
      <c r="Z63" s="13">
        <f t="shared" si="26"/>
        <v>3056.725183</v>
      </c>
      <c r="AA63" s="6">
        <f t="shared" si="27"/>
        <v>0.10965597427831342</v>
      </c>
      <c r="AB63" s="6">
        <f t="shared" si="28"/>
        <v>0.15733892022853208</v>
      </c>
      <c r="AC63" s="13"/>
    </row>
    <row r="64" spans="1:29" x14ac:dyDescent="0.25">
      <c r="A64" s="15">
        <v>41275</v>
      </c>
      <c r="B64" s="1" t="s">
        <v>28</v>
      </c>
      <c r="C64" s="1">
        <v>2</v>
      </c>
      <c r="D64" s="4">
        <v>1139</v>
      </c>
      <c r="E64" s="4">
        <f t="shared" si="15"/>
        <v>757</v>
      </c>
      <c r="F64" s="4">
        <v>72337.305559998291</v>
      </c>
      <c r="G64" s="4">
        <v>15811710392</v>
      </c>
      <c r="H64" s="4">
        <f t="shared" si="21"/>
        <v>22423.01080895041</v>
      </c>
      <c r="I64" s="4">
        <v>3226030</v>
      </c>
      <c r="J64" s="4">
        <v>3553078243</v>
      </c>
      <c r="K64" s="4">
        <v>2933493709</v>
      </c>
      <c r="L64" s="4">
        <f t="shared" si="1"/>
        <v>0</v>
      </c>
      <c r="M64" s="4">
        <f t="shared" si="6"/>
        <v>0</v>
      </c>
      <c r="N64">
        <f t="shared" si="7"/>
        <v>0</v>
      </c>
      <c r="O64">
        <f t="shared" si="8"/>
        <v>0</v>
      </c>
      <c r="P64">
        <f t="shared" si="9"/>
        <v>1</v>
      </c>
      <c r="Q64">
        <f t="shared" si="10"/>
        <v>0</v>
      </c>
      <c r="T64" s="16">
        <f t="shared" si="20"/>
        <v>1139</v>
      </c>
      <c r="U64" s="3">
        <f t="shared" si="22"/>
        <v>72.337305559998285</v>
      </c>
      <c r="V64" s="13">
        <f t="shared" si="24"/>
        <v>15811.710392000001</v>
      </c>
      <c r="W64" s="13">
        <f t="shared" si="23"/>
        <v>22423.01080895041</v>
      </c>
      <c r="X64" s="13">
        <f t="shared" si="19"/>
        <v>3226030</v>
      </c>
      <c r="Y64" s="13">
        <f t="shared" si="25"/>
        <v>3553.0782429999999</v>
      </c>
      <c r="Z64" s="13">
        <f t="shared" si="26"/>
        <v>2933.4937089999999</v>
      </c>
      <c r="AA64" s="6">
        <f t="shared" si="27"/>
        <v>3.5038019095645419E-2</v>
      </c>
      <c r="AB64" s="6">
        <f t="shared" si="28"/>
        <v>2.7701207335823399E-2</v>
      </c>
      <c r="AC64" s="13"/>
    </row>
    <row r="65" spans="1:29" x14ac:dyDescent="0.25">
      <c r="A65" s="15">
        <v>41640</v>
      </c>
      <c r="B65" s="1" t="s">
        <v>28</v>
      </c>
      <c r="C65" s="1">
        <v>2</v>
      </c>
      <c r="D65" s="4">
        <v>1075</v>
      </c>
      <c r="E65" s="4">
        <f t="shared" si="15"/>
        <v>1139</v>
      </c>
      <c r="F65" s="4">
        <v>75512.157319125108</v>
      </c>
      <c r="G65" s="4">
        <v>14768342928</v>
      </c>
      <c r="H65" s="4">
        <f t="shared" si="21"/>
        <v>23096.301675122257</v>
      </c>
      <c r="I65" s="4">
        <v>3269448</v>
      </c>
      <c r="J65" s="4">
        <v>3776061248</v>
      </c>
      <c r="K65" s="4">
        <v>3485942442</v>
      </c>
      <c r="L65" s="4">
        <f t="shared" si="1"/>
        <v>0</v>
      </c>
      <c r="M65" s="4">
        <f t="shared" si="6"/>
        <v>0</v>
      </c>
      <c r="N65">
        <f t="shared" si="7"/>
        <v>0</v>
      </c>
      <c r="O65">
        <f t="shared" si="8"/>
        <v>0</v>
      </c>
      <c r="P65">
        <f t="shared" si="9"/>
        <v>1</v>
      </c>
      <c r="Q65">
        <f t="shared" si="10"/>
        <v>0</v>
      </c>
      <c r="T65" s="16">
        <f t="shared" si="20"/>
        <v>1075</v>
      </c>
      <c r="U65" s="3">
        <f t="shared" si="22"/>
        <v>75.512157319125109</v>
      </c>
      <c r="V65" s="13">
        <f t="shared" si="24"/>
        <v>14768.342928</v>
      </c>
      <c r="W65" s="13">
        <f t="shared" si="23"/>
        <v>23096.301675122257</v>
      </c>
      <c r="X65" s="13">
        <f t="shared" si="19"/>
        <v>3269448</v>
      </c>
      <c r="Y65" s="13">
        <f t="shared" si="25"/>
        <v>3776.061248</v>
      </c>
      <c r="Z65" s="13">
        <f t="shared" si="26"/>
        <v>3485.942442</v>
      </c>
      <c r="AA65" s="6">
        <f t="shared" si="27"/>
        <v>4.3889549583700296E-2</v>
      </c>
      <c r="AB65" s="6">
        <f t="shared" si="28"/>
        <v>6.275769621434707E-2</v>
      </c>
      <c r="AC65" s="13"/>
    </row>
    <row r="66" spans="1:29" x14ac:dyDescent="0.25">
      <c r="A66" s="15">
        <v>42005</v>
      </c>
      <c r="B66" s="1" t="s">
        <v>28</v>
      </c>
      <c r="C66" s="1">
        <v>2</v>
      </c>
      <c r="D66" s="4">
        <v>1601</v>
      </c>
      <c r="E66" s="4">
        <f t="shared" si="15"/>
        <v>1075</v>
      </c>
      <c r="F66" s="4">
        <v>74083.678457915172</v>
      </c>
      <c r="G66" s="4">
        <v>13052546415</v>
      </c>
      <c r="H66" s="4">
        <f t="shared" si="21"/>
        <v>22351.11914712605</v>
      </c>
      <c r="I66" s="4">
        <v>3314540</v>
      </c>
      <c r="J66" s="4">
        <v>2774986025</v>
      </c>
      <c r="K66" s="4">
        <v>2411299252</v>
      </c>
      <c r="L66" s="4">
        <f t="shared" si="1"/>
        <v>0</v>
      </c>
      <c r="M66" s="4">
        <f t="shared" si="6"/>
        <v>0</v>
      </c>
      <c r="N66">
        <f t="shared" si="7"/>
        <v>0</v>
      </c>
      <c r="O66">
        <f t="shared" si="8"/>
        <v>0</v>
      </c>
      <c r="P66">
        <f t="shared" si="9"/>
        <v>1</v>
      </c>
      <c r="Q66">
        <f t="shared" si="10"/>
        <v>0</v>
      </c>
      <c r="T66" s="16">
        <f t="shared" si="20"/>
        <v>1601</v>
      </c>
      <c r="U66" s="3">
        <f t="shared" si="22"/>
        <v>74.08367845791517</v>
      </c>
      <c r="V66" s="13">
        <f t="shared" si="24"/>
        <v>13052.546415000001</v>
      </c>
      <c r="W66" s="13">
        <f t="shared" si="23"/>
        <v>22351.11914712605</v>
      </c>
      <c r="X66" s="13">
        <f t="shared" si="19"/>
        <v>3314540</v>
      </c>
      <c r="Y66" s="13">
        <f t="shared" si="25"/>
        <v>2774.9860250000002</v>
      </c>
      <c r="Z66" s="13">
        <f t="shared" si="26"/>
        <v>2411.2992519999998</v>
      </c>
      <c r="AA66" s="6">
        <f t="shared" si="27"/>
        <v>-1.8917203691757666E-2</v>
      </c>
      <c r="AB66" s="6">
        <f t="shared" si="28"/>
        <v>-0.26511096013874819</v>
      </c>
      <c r="AC66" s="13"/>
    </row>
    <row r="67" spans="1:29" x14ac:dyDescent="0.25">
      <c r="A67" s="15">
        <v>42370</v>
      </c>
      <c r="B67" s="1" t="s">
        <v>28</v>
      </c>
      <c r="C67" s="1">
        <v>2</v>
      </c>
      <c r="D67" s="4">
        <v>1489</v>
      </c>
      <c r="E67" s="4">
        <f t="shared" si="15"/>
        <v>1601</v>
      </c>
      <c r="F67" s="4">
        <v>69454.714113416238</v>
      </c>
      <c r="G67" s="4">
        <v>12588232292</v>
      </c>
      <c r="H67" s="4">
        <f t="shared" si="21"/>
        <v>20689.648077457812</v>
      </c>
      <c r="I67" s="4">
        <v>3356979</v>
      </c>
      <c r="J67" s="4">
        <v>2908947263</v>
      </c>
      <c r="K67" s="4">
        <v>2543987238</v>
      </c>
      <c r="L67" s="4">
        <f t="shared" si="1"/>
        <v>0</v>
      </c>
      <c r="M67" s="4">
        <f t="shared" si="6"/>
        <v>0</v>
      </c>
      <c r="N67">
        <f t="shared" si="7"/>
        <v>0</v>
      </c>
      <c r="O67">
        <f t="shared" si="8"/>
        <v>0</v>
      </c>
      <c r="P67">
        <f t="shared" si="9"/>
        <v>0</v>
      </c>
      <c r="Q67">
        <f t="shared" si="10"/>
        <v>1</v>
      </c>
      <c r="T67" s="16">
        <f t="shared" si="20"/>
        <v>1489</v>
      </c>
      <c r="U67" s="3">
        <f t="shared" si="22"/>
        <v>69.454714113416244</v>
      </c>
      <c r="V67" s="13">
        <f t="shared" si="24"/>
        <v>12588.232292000001</v>
      </c>
      <c r="W67" s="13">
        <f t="shared" si="23"/>
        <v>20689.648077457812</v>
      </c>
      <c r="X67" s="13">
        <f t="shared" si="19"/>
        <v>3356979</v>
      </c>
      <c r="Y67" s="13">
        <f t="shared" si="25"/>
        <v>2908.947263</v>
      </c>
      <c r="Z67" s="13">
        <f t="shared" si="26"/>
        <v>2543.9872380000002</v>
      </c>
      <c r="AA67" s="6">
        <f t="shared" si="27"/>
        <v>-6.2482917166815741E-2</v>
      </c>
      <c r="AB67" s="6">
        <f t="shared" si="28"/>
        <v>4.8274563112439405E-2</v>
      </c>
      <c r="AC67" s="13"/>
    </row>
    <row r="68" spans="1:29" x14ac:dyDescent="0.25">
      <c r="A68" s="15">
        <v>42736</v>
      </c>
      <c r="B68" s="1" t="s">
        <v>28</v>
      </c>
      <c r="C68" s="1">
        <v>2</v>
      </c>
      <c r="D68" s="4">
        <v>1561</v>
      </c>
      <c r="E68" s="4">
        <f t="shared" si="15"/>
        <v>1489</v>
      </c>
      <c r="F68" s="4">
        <v>77885.186766099971</v>
      </c>
      <c r="G68" s="4">
        <v>14727051278</v>
      </c>
      <c r="H68" s="4">
        <f t="shared" si="21"/>
        <v>22915.556374634383</v>
      </c>
      <c r="I68" s="4">
        <v>3398791</v>
      </c>
      <c r="J68" s="4">
        <v>3271705209</v>
      </c>
      <c r="K68" s="4">
        <v>2427640155</v>
      </c>
      <c r="L68" s="4">
        <f t="shared" si="1"/>
        <v>0</v>
      </c>
      <c r="M68" s="4">
        <f t="shared" si="6"/>
        <v>0</v>
      </c>
      <c r="N68">
        <f t="shared" si="7"/>
        <v>0</v>
      </c>
      <c r="O68">
        <f t="shared" si="8"/>
        <v>0</v>
      </c>
      <c r="P68">
        <f t="shared" si="9"/>
        <v>0</v>
      </c>
      <c r="Q68">
        <f t="shared" si="10"/>
        <v>1</v>
      </c>
      <c r="T68" s="16">
        <f t="shared" si="20"/>
        <v>1561</v>
      </c>
      <c r="U68" s="3">
        <f t="shared" si="22"/>
        <v>77.885186766099977</v>
      </c>
      <c r="V68" s="13">
        <f t="shared" si="24"/>
        <v>14727.051278000001</v>
      </c>
      <c r="W68" s="13">
        <f t="shared" si="23"/>
        <v>22915.556374634383</v>
      </c>
      <c r="X68" s="13">
        <f t="shared" si="19"/>
        <v>3398791</v>
      </c>
      <c r="Y68" s="13">
        <f t="shared" si="25"/>
        <v>3271.7052090000002</v>
      </c>
      <c r="Z68" s="13">
        <f t="shared" si="26"/>
        <v>2427.640155</v>
      </c>
      <c r="AA68" s="6">
        <f t="shared" si="27"/>
        <v>0.12138085600521185</v>
      </c>
      <c r="AB68" s="6">
        <f t="shared" si="28"/>
        <v>0.12470420162443493</v>
      </c>
      <c r="AC68" s="13"/>
    </row>
    <row r="69" spans="1:29" x14ac:dyDescent="0.25">
      <c r="A69" s="15">
        <v>43101</v>
      </c>
      <c r="B69" s="1" t="s">
        <v>28</v>
      </c>
      <c r="C69" s="1">
        <v>2</v>
      </c>
      <c r="D69" s="4">
        <v>1490</v>
      </c>
      <c r="E69" s="4">
        <f t="shared" si="15"/>
        <v>1561</v>
      </c>
      <c r="F69" s="4">
        <v>81251.923574764805</v>
      </c>
      <c r="G69" s="4">
        <v>16433453498</v>
      </c>
      <c r="H69" s="4">
        <f t="shared" si="21"/>
        <v>23606.034510991813</v>
      </c>
      <c r="I69" s="4">
        <v>3441998</v>
      </c>
      <c r="J69" s="4">
        <v>3707689521</v>
      </c>
      <c r="K69" s="4">
        <v>2934865170</v>
      </c>
      <c r="L69" s="4">
        <f t="shared" si="1"/>
        <v>0</v>
      </c>
      <c r="M69" s="4">
        <f t="shared" si="6"/>
        <v>0</v>
      </c>
      <c r="N69">
        <f t="shared" si="7"/>
        <v>0</v>
      </c>
      <c r="O69">
        <f t="shared" si="8"/>
        <v>0</v>
      </c>
      <c r="P69">
        <f t="shared" si="9"/>
        <v>0</v>
      </c>
      <c r="Q69">
        <f t="shared" si="10"/>
        <v>1</v>
      </c>
      <c r="T69" s="16">
        <f t="shared" si="20"/>
        <v>1490</v>
      </c>
      <c r="U69" s="3">
        <f t="shared" si="22"/>
        <v>81.251923574764803</v>
      </c>
      <c r="V69" s="13">
        <f t="shared" si="24"/>
        <v>16433.453497999999</v>
      </c>
      <c r="W69" s="13">
        <f t="shared" si="23"/>
        <v>23606.034510991813</v>
      </c>
      <c r="X69" s="13">
        <f t="shared" ref="X69:X100" si="29">I69</f>
        <v>3441998</v>
      </c>
      <c r="Y69" s="13">
        <f t="shared" si="25"/>
        <v>3707.6895209999998</v>
      </c>
      <c r="Z69" s="13">
        <f t="shared" si="26"/>
        <v>2934.86517</v>
      </c>
      <c r="AA69" s="6">
        <f t="shared" si="27"/>
        <v>4.3226920913415831E-2</v>
      </c>
      <c r="AB69" s="6">
        <f t="shared" si="28"/>
        <v>0.1332590450999889</v>
      </c>
      <c r="AC69" s="13"/>
    </row>
    <row r="70" spans="1:29" x14ac:dyDescent="0.25">
      <c r="A70" s="15">
        <v>43466</v>
      </c>
      <c r="B70" s="1" t="s">
        <v>28</v>
      </c>
      <c r="C70" s="1">
        <v>2</v>
      </c>
      <c r="D70" s="4">
        <v>1702</v>
      </c>
      <c r="E70" s="4">
        <f t="shared" si="15"/>
        <v>1490</v>
      </c>
      <c r="F70" s="4"/>
      <c r="G70" s="4">
        <v>17206104736</v>
      </c>
      <c r="H70" s="4"/>
      <c r="I70" s="4">
        <v>3484466</v>
      </c>
      <c r="J70" s="4">
        <v>3613555832</v>
      </c>
      <c r="K70" s="4">
        <v>2677634516</v>
      </c>
      <c r="L70" s="4">
        <f t="shared" ref="L70:L133" si="30">IF(A70=DATE(1995,1,1), 1,0)</f>
        <v>0</v>
      </c>
      <c r="M70" s="4">
        <f t="shared" si="6"/>
        <v>0</v>
      </c>
      <c r="N70">
        <f t="shared" si="7"/>
        <v>0</v>
      </c>
      <c r="O70">
        <f t="shared" si="8"/>
        <v>0</v>
      </c>
      <c r="P70">
        <f t="shared" si="9"/>
        <v>0</v>
      </c>
      <c r="Q70">
        <f t="shared" si="10"/>
        <v>1</v>
      </c>
      <c r="T70" s="16">
        <f t="shared" ref="T70:T101" si="31">D70</f>
        <v>1702</v>
      </c>
      <c r="V70" s="13">
        <f t="shared" si="24"/>
        <v>17206.104736000001</v>
      </c>
      <c r="W70" s="13"/>
      <c r="X70" s="13">
        <f t="shared" si="29"/>
        <v>3484466</v>
      </c>
      <c r="Y70" s="13">
        <f t="shared" si="25"/>
        <v>3613.555832</v>
      </c>
      <c r="Z70" s="13">
        <f t="shared" si="26"/>
        <v>2677.6345160000001</v>
      </c>
      <c r="AA70" s="13"/>
      <c r="AB70" s="13"/>
      <c r="AC70" s="13"/>
    </row>
    <row r="71" spans="1:29" x14ac:dyDescent="0.25">
      <c r="A71" s="15">
        <v>43831</v>
      </c>
      <c r="B71" s="1" t="s">
        <v>28</v>
      </c>
      <c r="C71" s="1">
        <v>2</v>
      </c>
      <c r="D71" s="4">
        <v>1767</v>
      </c>
      <c r="E71" s="4">
        <f t="shared" si="15"/>
        <v>1702</v>
      </c>
      <c r="F71" s="4"/>
      <c r="G71" s="4">
        <v>18231913879</v>
      </c>
      <c r="H71" s="4"/>
      <c r="I71" s="4">
        <v>3526220</v>
      </c>
      <c r="J71" s="4">
        <v>4310462979</v>
      </c>
      <c r="K71" s="4">
        <v>3201142814</v>
      </c>
      <c r="L71" s="4">
        <f t="shared" si="30"/>
        <v>0</v>
      </c>
      <c r="M71" s="4">
        <f t="shared" ref="M71:M134" si="32">IF(A71&lt;DATE(2005,1,1), 1,0)</f>
        <v>0</v>
      </c>
      <c r="N71">
        <f t="shared" ref="N71:N134" si="33">IF(AND(A71&gt;=DATE(2005,1,1),A71&lt;DATE(2009,1,1)), 1,0)</f>
        <v>0</v>
      </c>
      <c r="O71">
        <f t="shared" ref="O71:O134" si="34">IF(AND(A71&gt;=DATE(2009,1,1),A71&lt;DATE(2012,1,1)), 1,0)</f>
        <v>0</v>
      </c>
      <c r="P71">
        <f t="shared" ref="P71:P134" si="35">IF(AND(A71&gt;=DATE(2012,1,1),A71&lt;DATE(2016,1,1)), 1,0)</f>
        <v>0</v>
      </c>
      <c r="Q71">
        <f t="shared" ref="Q71:Q134" si="36">IF(AND(A71&gt;=DATE(2016,1,1),A71&lt;DATE(2021,1,1)), 1,0)</f>
        <v>1</v>
      </c>
      <c r="T71" s="16">
        <f t="shared" si="31"/>
        <v>1767</v>
      </c>
      <c r="V71" s="13">
        <f t="shared" si="24"/>
        <v>18231.913879</v>
      </c>
      <c r="W71" s="13"/>
      <c r="X71" s="13">
        <f t="shared" si="29"/>
        <v>3526220</v>
      </c>
      <c r="Y71" s="13">
        <f t="shared" si="25"/>
        <v>4310.4629789999999</v>
      </c>
      <c r="Z71" s="13">
        <f t="shared" si="26"/>
        <v>3201.1428139999998</v>
      </c>
      <c r="AA71" s="13"/>
      <c r="AB71" s="13"/>
      <c r="AC71" s="13"/>
    </row>
    <row r="72" spans="1:29" x14ac:dyDescent="0.25">
      <c r="A72" s="15">
        <v>32143</v>
      </c>
      <c r="B72" s="1" t="s">
        <v>29</v>
      </c>
      <c r="C72" s="1">
        <v>3</v>
      </c>
      <c r="D72" s="4">
        <v>2340</v>
      </c>
      <c r="E72" s="4"/>
      <c r="F72" s="4">
        <v>8684.5843518494494</v>
      </c>
      <c r="G72" s="4"/>
      <c r="H72" s="4">
        <f t="shared" ref="H72:H102" si="37">F72*1000000/I72</f>
        <v>9058.8224238223993</v>
      </c>
      <c r="I72" s="4">
        <v>958688</v>
      </c>
      <c r="J72" s="4"/>
      <c r="K72" s="4"/>
      <c r="L72" s="4">
        <f t="shared" si="30"/>
        <v>0</v>
      </c>
      <c r="M72" s="4">
        <f t="shared" si="32"/>
        <v>1</v>
      </c>
      <c r="N72">
        <f t="shared" si="33"/>
        <v>0</v>
      </c>
      <c r="O72">
        <f t="shared" si="34"/>
        <v>0</v>
      </c>
      <c r="P72">
        <f t="shared" si="35"/>
        <v>0</v>
      </c>
      <c r="Q72">
        <f t="shared" si="36"/>
        <v>0</v>
      </c>
      <c r="T72" s="16">
        <f t="shared" si="31"/>
        <v>2340</v>
      </c>
      <c r="U72" s="3">
        <f t="shared" ref="U72:U102" si="38">F72/1000</f>
        <v>8.6845843518494501</v>
      </c>
      <c r="V72" s="13"/>
      <c r="W72" s="13">
        <f t="shared" ref="W72:W102" si="39">H72</f>
        <v>9058.8224238223993</v>
      </c>
      <c r="X72" s="13">
        <f t="shared" si="29"/>
        <v>958688</v>
      </c>
      <c r="Y72" s="13"/>
      <c r="Z72" s="13"/>
      <c r="AA72" s="13"/>
      <c r="AB72" s="13"/>
      <c r="AC72" s="13"/>
    </row>
    <row r="73" spans="1:29" x14ac:dyDescent="0.25">
      <c r="A73" s="15">
        <v>32509</v>
      </c>
      <c r="B73" s="1" t="s">
        <v>29</v>
      </c>
      <c r="C73" s="1">
        <v>3</v>
      </c>
      <c r="D73" s="4">
        <v>1430</v>
      </c>
      <c r="E73" s="4">
        <f>D72</f>
        <v>2340</v>
      </c>
      <c r="F73" s="4">
        <v>8982.9850833537512</v>
      </c>
      <c r="G73" s="4">
        <v>14145683</v>
      </c>
      <c r="H73" s="4">
        <f t="shared" si="37"/>
        <v>8200.8907364871775</v>
      </c>
      <c r="I73" s="4">
        <v>1095367</v>
      </c>
      <c r="J73" s="4">
        <v>6003476</v>
      </c>
      <c r="K73" s="4">
        <v>5750773</v>
      </c>
      <c r="L73" s="4">
        <f t="shared" si="30"/>
        <v>0</v>
      </c>
      <c r="M73" s="4">
        <f t="shared" si="32"/>
        <v>1</v>
      </c>
      <c r="N73">
        <f t="shared" si="33"/>
        <v>0</v>
      </c>
      <c r="O73">
        <f t="shared" si="34"/>
        <v>0</v>
      </c>
      <c r="P73">
        <f t="shared" si="35"/>
        <v>0</v>
      </c>
      <c r="Q73">
        <f t="shared" si="36"/>
        <v>0</v>
      </c>
      <c r="T73" s="16">
        <f t="shared" si="31"/>
        <v>1430</v>
      </c>
      <c r="U73" s="3">
        <f t="shared" si="38"/>
        <v>8.9829850833537517</v>
      </c>
      <c r="V73" s="13">
        <f t="shared" ref="V73:V104" si="40">G73/1000000</f>
        <v>14.145683</v>
      </c>
      <c r="W73" s="13">
        <f t="shared" si="39"/>
        <v>8200.8907364871775</v>
      </c>
      <c r="X73" s="13">
        <f t="shared" si="29"/>
        <v>1095367</v>
      </c>
      <c r="Y73" s="13">
        <f t="shared" ref="Y73:Y104" si="41">J73/1000000</f>
        <v>6.003476</v>
      </c>
      <c r="Z73" s="13">
        <f t="shared" ref="Z73:Z104" si="42">K73/1000000</f>
        <v>5.7507729999999997</v>
      </c>
      <c r="AA73" s="6">
        <f>(U73-U72)/U72</f>
        <v>3.4359817282534059E-2</v>
      </c>
      <c r="AB73" s="6"/>
      <c r="AC73" s="13"/>
    </row>
    <row r="74" spans="1:29" x14ac:dyDescent="0.25">
      <c r="A74" s="15">
        <v>32874</v>
      </c>
      <c r="B74" s="1" t="s">
        <v>29</v>
      </c>
      <c r="C74" s="1">
        <v>3</v>
      </c>
      <c r="D74" s="4">
        <v>1670</v>
      </c>
      <c r="E74" s="4">
        <f t="shared" ref="E74:E104" si="43">D73</f>
        <v>1430</v>
      </c>
      <c r="F74" s="4">
        <v>8911.3645673395604</v>
      </c>
      <c r="G74" s="4">
        <v>9453645</v>
      </c>
      <c r="H74" s="4">
        <f t="shared" si="37"/>
        <v>7746.2374934715208</v>
      </c>
      <c r="I74" s="4">
        <v>1150412</v>
      </c>
      <c r="J74" s="4">
        <v>2992113</v>
      </c>
      <c r="K74" s="4">
        <v>2776270</v>
      </c>
      <c r="L74" s="4">
        <f t="shared" si="30"/>
        <v>0</v>
      </c>
      <c r="M74" s="4">
        <f t="shared" si="32"/>
        <v>1</v>
      </c>
      <c r="N74">
        <f t="shared" si="33"/>
        <v>0</v>
      </c>
      <c r="O74">
        <f t="shared" si="34"/>
        <v>0</v>
      </c>
      <c r="P74">
        <f t="shared" si="35"/>
        <v>0</v>
      </c>
      <c r="Q74">
        <f t="shared" si="36"/>
        <v>0</v>
      </c>
      <c r="T74" s="16">
        <f t="shared" si="31"/>
        <v>1670</v>
      </c>
      <c r="U74" s="3">
        <f t="shared" si="38"/>
        <v>8.9113645673395609</v>
      </c>
      <c r="V74" s="13">
        <f t="shared" si="40"/>
        <v>9.4536449999999999</v>
      </c>
      <c r="W74" s="13">
        <f t="shared" si="39"/>
        <v>7746.2374934715208</v>
      </c>
      <c r="X74" s="13">
        <f t="shared" si="29"/>
        <v>1150412</v>
      </c>
      <c r="Y74" s="13">
        <f t="shared" si="41"/>
        <v>2.9921129999999998</v>
      </c>
      <c r="Z74" s="13">
        <f t="shared" si="42"/>
        <v>2.7762699999999998</v>
      </c>
      <c r="AA74" s="6">
        <f>(U74-U73)/U73</f>
        <v>-7.9729082648606134E-3</v>
      </c>
      <c r="AB74" s="6">
        <f>(Y74-Y73)/Y73</f>
        <v>-0.50160323785753458</v>
      </c>
      <c r="AC74" s="13"/>
    </row>
    <row r="75" spans="1:29" x14ac:dyDescent="0.25">
      <c r="A75" s="15">
        <v>33239</v>
      </c>
      <c r="B75" s="1" t="s">
        <v>29</v>
      </c>
      <c r="C75" s="1">
        <v>3</v>
      </c>
      <c r="D75" s="4">
        <v>1110</v>
      </c>
      <c r="E75" s="4">
        <f t="shared" si="43"/>
        <v>1670</v>
      </c>
      <c r="F75" s="4">
        <v>9248.7814021198392</v>
      </c>
      <c r="G75" s="4">
        <v>19543136</v>
      </c>
      <c r="H75" s="4">
        <f t="shared" si="37"/>
        <v>7680.4554421908033</v>
      </c>
      <c r="I75" s="4">
        <v>1204197</v>
      </c>
      <c r="J75" s="4">
        <v>7325352</v>
      </c>
      <c r="K75" s="4">
        <v>4623102</v>
      </c>
      <c r="L75" s="4">
        <f t="shared" si="30"/>
        <v>0</v>
      </c>
      <c r="M75" s="4">
        <f t="shared" si="32"/>
        <v>1</v>
      </c>
      <c r="N75">
        <f t="shared" si="33"/>
        <v>0</v>
      </c>
      <c r="O75">
        <f t="shared" si="34"/>
        <v>0</v>
      </c>
      <c r="P75">
        <f t="shared" si="35"/>
        <v>0</v>
      </c>
      <c r="Q75">
        <f t="shared" si="36"/>
        <v>0</v>
      </c>
      <c r="T75" s="16">
        <f t="shared" si="31"/>
        <v>1110</v>
      </c>
      <c r="U75" s="3">
        <f t="shared" si="38"/>
        <v>9.2487814021198389</v>
      </c>
      <c r="V75" s="13">
        <f t="shared" si="40"/>
        <v>19.543136000000001</v>
      </c>
      <c r="W75" s="13">
        <f t="shared" si="39"/>
        <v>7680.4554421908033</v>
      </c>
      <c r="X75" s="13">
        <f t="shared" si="29"/>
        <v>1204197</v>
      </c>
      <c r="Y75" s="13">
        <f t="shared" si="41"/>
        <v>7.3253519999999996</v>
      </c>
      <c r="Z75" s="13">
        <f t="shared" si="42"/>
        <v>4.6231020000000003</v>
      </c>
      <c r="AA75" s="6">
        <f t="shared" ref="AA75:AA102" si="44">(U75-U74)/U74</f>
        <v>3.7863655137275111E-2</v>
      </c>
      <c r="AB75" s="6">
        <f t="shared" ref="AB75:AB102" si="45">(Y75-Y74)/Y74</f>
        <v>1.4482203713562958</v>
      </c>
      <c r="AC75" s="13"/>
    </row>
    <row r="76" spans="1:29" x14ac:dyDescent="0.25">
      <c r="A76" s="15">
        <v>33604</v>
      </c>
      <c r="B76" s="1" t="s">
        <v>29</v>
      </c>
      <c r="C76" s="1">
        <v>3</v>
      </c>
      <c r="D76" s="4">
        <v>2265</v>
      </c>
      <c r="E76" s="4">
        <f t="shared" si="43"/>
        <v>1110</v>
      </c>
      <c r="F76" s="4">
        <v>9926.9464751947398</v>
      </c>
      <c r="G76" s="4">
        <v>16799482</v>
      </c>
      <c r="H76" s="4">
        <f t="shared" si="37"/>
        <v>8205.2611449362103</v>
      </c>
      <c r="I76" s="4">
        <v>1209827</v>
      </c>
      <c r="J76" s="4">
        <v>5184537</v>
      </c>
      <c r="K76" s="4">
        <v>3752148</v>
      </c>
      <c r="L76" s="4">
        <f t="shared" si="30"/>
        <v>0</v>
      </c>
      <c r="M76" s="4">
        <f t="shared" si="32"/>
        <v>1</v>
      </c>
      <c r="N76">
        <f t="shared" si="33"/>
        <v>0</v>
      </c>
      <c r="O76">
        <f t="shared" si="34"/>
        <v>0</v>
      </c>
      <c r="P76">
        <f t="shared" si="35"/>
        <v>0</v>
      </c>
      <c r="Q76">
        <f t="shared" si="36"/>
        <v>0</v>
      </c>
      <c r="T76" s="16">
        <f t="shared" si="31"/>
        <v>2265</v>
      </c>
      <c r="U76" s="3">
        <f t="shared" si="38"/>
        <v>9.9269464751947396</v>
      </c>
      <c r="V76" s="13">
        <f t="shared" si="40"/>
        <v>16.799482000000001</v>
      </c>
      <c r="W76" s="13">
        <f t="shared" si="39"/>
        <v>8205.2611449362103</v>
      </c>
      <c r="X76" s="13">
        <f t="shared" si="29"/>
        <v>1209827</v>
      </c>
      <c r="Y76" s="13">
        <f t="shared" si="41"/>
        <v>5.1845369999999997</v>
      </c>
      <c r="Z76" s="13">
        <f t="shared" si="42"/>
        <v>3.752148</v>
      </c>
      <c r="AA76" s="6">
        <f t="shared" si="44"/>
        <v>7.3324802867485217E-2</v>
      </c>
      <c r="AB76" s="6">
        <f t="shared" si="45"/>
        <v>-0.29224738961349572</v>
      </c>
      <c r="AC76" s="13"/>
    </row>
    <row r="77" spans="1:29" x14ac:dyDescent="0.25">
      <c r="A77" s="15">
        <v>33970</v>
      </c>
      <c r="B77" s="1" t="s">
        <v>29</v>
      </c>
      <c r="C77" s="1">
        <v>3</v>
      </c>
      <c r="D77" s="4">
        <v>2595</v>
      </c>
      <c r="E77" s="4">
        <f t="shared" si="43"/>
        <v>2265</v>
      </c>
      <c r="F77" s="4">
        <v>10128.419764980899</v>
      </c>
      <c r="G77" s="4">
        <v>30210719</v>
      </c>
      <c r="H77" s="4">
        <f t="shared" si="37"/>
        <v>8333.0205001093418</v>
      </c>
      <c r="I77" s="4">
        <v>1215456</v>
      </c>
      <c r="J77" s="4">
        <v>9123973</v>
      </c>
      <c r="K77" s="4">
        <v>6398390</v>
      </c>
      <c r="L77" s="4">
        <f t="shared" si="30"/>
        <v>0</v>
      </c>
      <c r="M77" s="4">
        <f t="shared" si="32"/>
        <v>1</v>
      </c>
      <c r="N77">
        <f t="shared" si="33"/>
        <v>0</v>
      </c>
      <c r="O77">
        <f t="shared" si="34"/>
        <v>0</v>
      </c>
      <c r="P77">
        <f t="shared" si="35"/>
        <v>0</v>
      </c>
      <c r="Q77">
        <f t="shared" si="36"/>
        <v>0</v>
      </c>
      <c r="T77" s="16">
        <f t="shared" si="31"/>
        <v>2595</v>
      </c>
      <c r="U77" s="3">
        <f t="shared" si="38"/>
        <v>10.128419764980899</v>
      </c>
      <c r="V77" s="13">
        <f t="shared" si="40"/>
        <v>30.210719000000001</v>
      </c>
      <c r="W77" s="13">
        <f t="shared" si="39"/>
        <v>8333.0205001093418</v>
      </c>
      <c r="X77" s="13">
        <f t="shared" si="29"/>
        <v>1215456</v>
      </c>
      <c r="Y77" s="13">
        <f t="shared" si="41"/>
        <v>9.1239729999999994</v>
      </c>
      <c r="Z77" s="13">
        <f t="shared" si="42"/>
        <v>6.39839</v>
      </c>
      <c r="AA77" s="6">
        <f t="shared" si="44"/>
        <v>2.0295595457233206E-2</v>
      </c>
      <c r="AB77" s="6">
        <f t="shared" si="45"/>
        <v>0.75984335727568342</v>
      </c>
      <c r="AC77" s="13"/>
    </row>
    <row r="78" spans="1:29" x14ac:dyDescent="0.25">
      <c r="A78" s="15">
        <v>34335</v>
      </c>
      <c r="B78" s="1" t="s">
        <v>29</v>
      </c>
      <c r="C78" s="1">
        <v>3</v>
      </c>
      <c r="D78" s="4">
        <v>2595</v>
      </c>
      <c r="E78" s="4">
        <f t="shared" si="43"/>
        <v>2595</v>
      </c>
      <c r="F78" s="4">
        <v>11018.115376206801</v>
      </c>
      <c r="G78" s="4">
        <v>36526918</v>
      </c>
      <c r="H78" s="4">
        <f t="shared" si="37"/>
        <v>8886.902784856451</v>
      </c>
      <c r="I78" s="4">
        <v>1239815</v>
      </c>
      <c r="J78" s="4">
        <v>11927918</v>
      </c>
      <c r="K78" s="4">
        <v>8793691</v>
      </c>
      <c r="L78" s="4">
        <f t="shared" si="30"/>
        <v>0</v>
      </c>
      <c r="M78" s="4">
        <f t="shared" si="32"/>
        <v>1</v>
      </c>
      <c r="N78">
        <f t="shared" si="33"/>
        <v>0</v>
      </c>
      <c r="O78">
        <f t="shared" si="34"/>
        <v>0</v>
      </c>
      <c r="P78">
        <f t="shared" si="35"/>
        <v>0</v>
      </c>
      <c r="Q78">
        <f t="shared" si="36"/>
        <v>0</v>
      </c>
      <c r="T78" s="16">
        <f t="shared" si="31"/>
        <v>2595</v>
      </c>
      <c r="U78" s="3">
        <f t="shared" si="38"/>
        <v>11.018115376206801</v>
      </c>
      <c r="V78" s="13">
        <f t="shared" si="40"/>
        <v>36.526918000000002</v>
      </c>
      <c r="W78" s="13">
        <f t="shared" si="39"/>
        <v>8886.902784856451</v>
      </c>
      <c r="X78" s="13">
        <f t="shared" si="29"/>
        <v>1239815</v>
      </c>
      <c r="Y78" s="13">
        <f t="shared" si="41"/>
        <v>11.927918</v>
      </c>
      <c r="Z78" s="13">
        <f t="shared" si="42"/>
        <v>8.7936910000000008</v>
      </c>
      <c r="AA78" s="6">
        <f t="shared" si="44"/>
        <v>8.784150261050909E-2</v>
      </c>
      <c r="AB78" s="6">
        <f t="shared" si="45"/>
        <v>0.30731623164601657</v>
      </c>
      <c r="AC78" s="13"/>
    </row>
    <row r="79" spans="1:29" x14ac:dyDescent="0.25">
      <c r="A79" s="15">
        <v>34700</v>
      </c>
      <c r="B79" s="1" t="s">
        <v>29</v>
      </c>
      <c r="C79" s="1">
        <v>3</v>
      </c>
      <c r="D79" s="4">
        <v>4730</v>
      </c>
      <c r="E79" s="4">
        <f t="shared" si="43"/>
        <v>2595</v>
      </c>
      <c r="F79" s="4">
        <v>11386.5566277658</v>
      </c>
      <c r="G79" s="4">
        <v>37761869</v>
      </c>
      <c r="H79" s="4">
        <f t="shared" si="37"/>
        <v>9008.7508843475662</v>
      </c>
      <c r="I79" s="4">
        <v>1263944</v>
      </c>
      <c r="J79" s="4">
        <v>12412156</v>
      </c>
      <c r="K79" s="4">
        <v>9868409</v>
      </c>
      <c r="L79" s="4">
        <f t="shared" si="30"/>
        <v>1</v>
      </c>
      <c r="M79" s="4">
        <f t="shared" si="32"/>
        <v>1</v>
      </c>
      <c r="N79">
        <f t="shared" si="33"/>
        <v>0</v>
      </c>
      <c r="O79">
        <f t="shared" si="34"/>
        <v>0</v>
      </c>
      <c r="P79">
        <f t="shared" si="35"/>
        <v>0</v>
      </c>
      <c r="Q79">
        <f t="shared" si="36"/>
        <v>0</v>
      </c>
      <c r="T79" s="16">
        <f t="shared" si="31"/>
        <v>4730</v>
      </c>
      <c r="U79" s="3">
        <f t="shared" si="38"/>
        <v>11.386556627765801</v>
      </c>
      <c r="V79" s="13">
        <f t="shared" si="40"/>
        <v>37.761868999999997</v>
      </c>
      <c r="W79" s="13">
        <f t="shared" si="39"/>
        <v>9008.7508843475662</v>
      </c>
      <c r="X79" s="13">
        <f t="shared" si="29"/>
        <v>1263944</v>
      </c>
      <c r="Y79" s="13">
        <f t="shared" si="41"/>
        <v>12.412156</v>
      </c>
      <c r="Z79" s="13">
        <f t="shared" si="42"/>
        <v>9.8684089999999998</v>
      </c>
      <c r="AA79" s="6">
        <f t="shared" si="44"/>
        <v>3.3439589165551391E-2</v>
      </c>
      <c r="AB79" s="6">
        <f t="shared" si="45"/>
        <v>4.0597026237101853E-2</v>
      </c>
      <c r="AC79" s="13"/>
    </row>
    <row r="80" spans="1:29" x14ac:dyDescent="0.25">
      <c r="A80" s="15">
        <v>35065</v>
      </c>
      <c r="B80" s="1" t="s">
        <v>29</v>
      </c>
      <c r="C80" s="1">
        <v>3</v>
      </c>
      <c r="D80" s="4">
        <v>2432</v>
      </c>
      <c r="E80" s="4">
        <f t="shared" si="43"/>
        <v>4730</v>
      </c>
      <c r="F80" s="4">
        <v>11783.480394828101</v>
      </c>
      <c r="G80" s="4">
        <v>27753902</v>
      </c>
      <c r="H80" s="4">
        <f t="shared" si="37"/>
        <v>9148.9419282323761</v>
      </c>
      <c r="I80" s="4">
        <v>1287961</v>
      </c>
      <c r="J80" s="4">
        <v>10020874</v>
      </c>
      <c r="K80" s="4">
        <v>9558114</v>
      </c>
      <c r="L80" s="4">
        <f t="shared" si="30"/>
        <v>0</v>
      </c>
      <c r="M80" s="4">
        <f t="shared" si="32"/>
        <v>1</v>
      </c>
      <c r="N80">
        <f t="shared" si="33"/>
        <v>0</v>
      </c>
      <c r="O80">
        <f t="shared" si="34"/>
        <v>0</v>
      </c>
      <c r="P80">
        <f t="shared" si="35"/>
        <v>0</v>
      </c>
      <c r="Q80">
        <f t="shared" si="36"/>
        <v>0</v>
      </c>
      <c r="T80" s="16">
        <f t="shared" si="31"/>
        <v>2432</v>
      </c>
      <c r="U80" s="3">
        <f t="shared" si="38"/>
        <v>11.7834803948281</v>
      </c>
      <c r="V80" s="13">
        <f t="shared" si="40"/>
        <v>27.753902</v>
      </c>
      <c r="W80" s="13">
        <f t="shared" si="39"/>
        <v>9148.9419282323761</v>
      </c>
      <c r="X80" s="13">
        <f t="shared" si="29"/>
        <v>1287961</v>
      </c>
      <c r="Y80" s="13">
        <f t="shared" si="41"/>
        <v>10.020873999999999</v>
      </c>
      <c r="Z80" s="13">
        <f t="shared" si="42"/>
        <v>9.5581139999999998</v>
      </c>
      <c r="AA80" s="6">
        <f t="shared" si="44"/>
        <v>3.4858981519875078E-2</v>
      </c>
      <c r="AB80" s="6">
        <f t="shared" si="45"/>
        <v>-0.19265645710543763</v>
      </c>
      <c r="AC80" s="13"/>
    </row>
    <row r="81" spans="1:29" x14ac:dyDescent="0.25">
      <c r="A81" s="15">
        <v>35431</v>
      </c>
      <c r="B81" s="1" t="s">
        <v>29</v>
      </c>
      <c r="C81" s="1">
        <v>3</v>
      </c>
      <c r="D81" s="4">
        <v>1986</v>
      </c>
      <c r="E81" s="4">
        <f t="shared" si="43"/>
        <v>2432</v>
      </c>
      <c r="F81" s="4">
        <v>11889.2044137432</v>
      </c>
      <c r="G81" s="4">
        <v>37362218</v>
      </c>
      <c r="H81" s="4">
        <f t="shared" si="37"/>
        <v>9062.5843537946494</v>
      </c>
      <c r="I81" s="4">
        <v>1311900</v>
      </c>
      <c r="J81" s="4">
        <v>10279859</v>
      </c>
      <c r="K81" s="4">
        <v>7670387</v>
      </c>
      <c r="L81" s="4">
        <f t="shared" si="30"/>
        <v>0</v>
      </c>
      <c r="M81" s="4">
        <f t="shared" si="32"/>
        <v>1</v>
      </c>
      <c r="N81">
        <f t="shared" si="33"/>
        <v>0</v>
      </c>
      <c r="O81">
        <f t="shared" si="34"/>
        <v>0</v>
      </c>
      <c r="P81">
        <f t="shared" si="35"/>
        <v>0</v>
      </c>
      <c r="Q81">
        <f t="shared" si="36"/>
        <v>0</v>
      </c>
      <c r="T81" s="16">
        <f t="shared" si="31"/>
        <v>1986</v>
      </c>
      <c r="U81" s="3">
        <f t="shared" si="38"/>
        <v>11.889204413743201</v>
      </c>
      <c r="V81" s="13">
        <f t="shared" si="40"/>
        <v>37.362217999999999</v>
      </c>
      <c r="W81" s="13">
        <f t="shared" si="39"/>
        <v>9062.5843537946494</v>
      </c>
      <c r="X81" s="13">
        <f t="shared" si="29"/>
        <v>1311900</v>
      </c>
      <c r="Y81" s="13">
        <f t="shared" si="41"/>
        <v>10.279859</v>
      </c>
      <c r="Z81" s="13">
        <f t="shared" si="42"/>
        <v>7.6703869999999998</v>
      </c>
      <c r="AA81" s="6">
        <f t="shared" si="44"/>
        <v>8.9722234325186646E-3</v>
      </c>
      <c r="AB81" s="6">
        <f t="shared" si="45"/>
        <v>2.5844552081984159E-2</v>
      </c>
      <c r="AC81" s="13"/>
    </row>
    <row r="82" spans="1:29" x14ac:dyDescent="0.25">
      <c r="A82" s="15">
        <v>35796</v>
      </c>
      <c r="B82" s="1" t="s">
        <v>29</v>
      </c>
      <c r="C82" s="1">
        <v>3</v>
      </c>
      <c r="D82" s="4">
        <v>2041</v>
      </c>
      <c r="E82" s="4">
        <f t="shared" si="43"/>
        <v>1986</v>
      </c>
      <c r="F82" s="4">
        <v>11668.033963690699</v>
      </c>
      <c r="G82" s="4">
        <v>37618981</v>
      </c>
      <c r="H82" s="4">
        <f t="shared" si="37"/>
        <v>8736.4094597418753</v>
      </c>
      <c r="I82" s="4">
        <v>1335564</v>
      </c>
      <c r="J82" s="4">
        <v>9527759</v>
      </c>
      <c r="K82" s="4">
        <v>8213492</v>
      </c>
      <c r="L82" s="4">
        <f t="shared" si="30"/>
        <v>0</v>
      </c>
      <c r="M82" s="4">
        <f t="shared" si="32"/>
        <v>1</v>
      </c>
      <c r="N82">
        <f t="shared" si="33"/>
        <v>0</v>
      </c>
      <c r="O82">
        <f t="shared" si="34"/>
        <v>0</v>
      </c>
      <c r="P82">
        <f t="shared" si="35"/>
        <v>0</v>
      </c>
      <c r="Q82">
        <f t="shared" si="36"/>
        <v>0</v>
      </c>
      <c r="T82" s="16">
        <f t="shared" si="31"/>
        <v>2041</v>
      </c>
      <c r="U82" s="3">
        <f t="shared" si="38"/>
        <v>11.6680339636907</v>
      </c>
      <c r="V82" s="13">
        <f t="shared" si="40"/>
        <v>37.618980999999998</v>
      </c>
      <c r="W82" s="13">
        <f t="shared" si="39"/>
        <v>8736.4094597418753</v>
      </c>
      <c r="X82" s="13">
        <f t="shared" si="29"/>
        <v>1335564</v>
      </c>
      <c r="Y82" s="13">
        <f t="shared" si="41"/>
        <v>9.5277589999999996</v>
      </c>
      <c r="Z82" s="13">
        <f t="shared" si="42"/>
        <v>8.2134920000000005</v>
      </c>
      <c r="AA82" s="6">
        <f t="shared" si="44"/>
        <v>-1.8602628263068743E-2</v>
      </c>
      <c r="AB82" s="6">
        <f t="shared" si="45"/>
        <v>-7.3162482092410067E-2</v>
      </c>
      <c r="AC82" s="13"/>
    </row>
    <row r="83" spans="1:29" x14ac:dyDescent="0.25">
      <c r="A83" s="15">
        <v>36161</v>
      </c>
      <c r="B83" s="1" t="s">
        <v>29</v>
      </c>
      <c r="C83" s="1">
        <v>3</v>
      </c>
      <c r="D83" s="4">
        <v>2358</v>
      </c>
      <c r="E83" s="4">
        <f t="shared" si="43"/>
        <v>2041</v>
      </c>
      <c r="F83" s="4">
        <v>12312.4511317201</v>
      </c>
      <c r="G83" s="4">
        <v>55449471</v>
      </c>
      <c r="H83" s="4">
        <f t="shared" si="37"/>
        <v>8996.4365798719409</v>
      </c>
      <c r="I83" s="4">
        <v>1368592</v>
      </c>
      <c r="J83" s="4">
        <v>14436049</v>
      </c>
      <c r="K83" s="4">
        <v>13873664</v>
      </c>
      <c r="L83" s="4">
        <f t="shared" si="30"/>
        <v>0</v>
      </c>
      <c r="M83" s="4">
        <f t="shared" si="32"/>
        <v>1</v>
      </c>
      <c r="N83">
        <f t="shared" si="33"/>
        <v>0</v>
      </c>
      <c r="O83">
        <f t="shared" si="34"/>
        <v>0</v>
      </c>
      <c r="P83">
        <f t="shared" si="35"/>
        <v>0</v>
      </c>
      <c r="Q83">
        <f t="shared" si="36"/>
        <v>0</v>
      </c>
      <c r="T83" s="16">
        <f t="shared" si="31"/>
        <v>2358</v>
      </c>
      <c r="U83" s="3">
        <f t="shared" si="38"/>
        <v>12.312451131720099</v>
      </c>
      <c r="V83" s="13">
        <f t="shared" si="40"/>
        <v>55.449471000000003</v>
      </c>
      <c r="W83" s="13">
        <f t="shared" si="39"/>
        <v>8996.4365798719409</v>
      </c>
      <c r="X83" s="13">
        <f t="shared" si="29"/>
        <v>1368592</v>
      </c>
      <c r="Y83" s="13">
        <f t="shared" si="41"/>
        <v>14.436049000000001</v>
      </c>
      <c r="Z83" s="13">
        <f t="shared" si="42"/>
        <v>13.873664</v>
      </c>
      <c r="AA83" s="6">
        <f t="shared" si="44"/>
        <v>5.5229284559398413E-2</v>
      </c>
      <c r="AB83" s="6">
        <f t="shared" si="45"/>
        <v>0.51515681704375615</v>
      </c>
      <c r="AC83" s="13"/>
    </row>
    <row r="84" spans="1:29" x14ac:dyDescent="0.25">
      <c r="A84" s="15">
        <v>36526</v>
      </c>
      <c r="B84" s="1" t="s">
        <v>29</v>
      </c>
      <c r="C84" s="1">
        <v>3</v>
      </c>
      <c r="D84" s="4">
        <v>2465</v>
      </c>
      <c r="E84" s="4">
        <f t="shared" si="43"/>
        <v>2358</v>
      </c>
      <c r="F84" s="4">
        <v>12738.8071770026</v>
      </c>
      <c r="G84" s="4">
        <v>59257410</v>
      </c>
      <c r="H84" s="4">
        <f t="shared" si="37"/>
        <v>9126.7237274068084</v>
      </c>
      <c r="I84" s="4">
        <v>1395770</v>
      </c>
      <c r="J84" s="4">
        <v>15126250</v>
      </c>
      <c r="K84" s="4">
        <v>15051364</v>
      </c>
      <c r="L84" s="4">
        <f t="shared" si="30"/>
        <v>0</v>
      </c>
      <c r="M84" s="4">
        <f t="shared" si="32"/>
        <v>1</v>
      </c>
      <c r="N84">
        <f t="shared" si="33"/>
        <v>0</v>
      </c>
      <c r="O84">
        <f t="shared" si="34"/>
        <v>0</v>
      </c>
      <c r="P84">
        <f t="shared" si="35"/>
        <v>0</v>
      </c>
      <c r="Q84">
        <f t="shared" si="36"/>
        <v>0</v>
      </c>
      <c r="T84" s="16">
        <f t="shared" si="31"/>
        <v>2465</v>
      </c>
      <c r="U84" s="3">
        <f t="shared" si="38"/>
        <v>12.738807177002601</v>
      </c>
      <c r="V84" s="13">
        <f t="shared" si="40"/>
        <v>59.25741</v>
      </c>
      <c r="W84" s="13">
        <f t="shared" si="39"/>
        <v>9126.7237274068084</v>
      </c>
      <c r="X84" s="13">
        <f t="shared" si="29"/>
        <v>1395770</v>
      </c>
      <c r="Y84" s="13">
        <f t="shared" si="41"/>
        <v>15.126250000000001</v>
      </c>
      <c r="Z84" s="13">
        <f t="shared" si="42"/>
        <v>15.051364</v>
      </c>
      <c r="AA84" s="6">
        <f t="shared" si="44"/>
        <v>3.462803959352144E-2</v>
      </c>
      <c r="AB84" s="6">
        <f t="shared" si="45"/>
        <v>4.7810934972581487E-2</v>
      </c>
      <c r="AC84" s="13"/>
    </row>
    <row r="85" spans="1:29" x14ac:dyDescent="0.25">
      <c r="A85" s="15">
        <v>36892</v>
      </c>
      <c r="B85" s="1" t="s">
        <v>29</v>
      </c>
      <c r="C85" s="1">
        <v>3</v>
      </c>
      <c r="D85" s="4">
        <v>2673</v>
      </c>
      <c r="E85" s="4">
        <f t="shared" si="43"/>
        <v>2465</v>
      </c>
      <c r="F85" s="4">
        <v>13295.771016913901</v>
      </c>
      <c r="G85" s="4">
        <v>56444861</v>
      </c>
      <c r="H85" s="4">
        <f t="shared" si="37"/>
        <v>9342.7111171561446</v>
      </c>
      <c r="I85" s="4">
        <v>1423117</v>
      </c>
      <c r="J85" s="4">
        <v>13968147</v>
      </c>
      <c r="K85" s="4">
        <v>13890522</v>
      </c>
      <c r="L85" s="4">
        <f t="shared" si="30"/>
        <v>0</v>
      </c>
      <c r="M85" s="4">
        <f t="shared" si="32"/>
        <v>1</v>
      </c>
      <c r="N85">
        <f t="shared" si="33"/>
        <v>0</v>
      </c>
      <c r="O85">
        <f t="shared" si="34"/>
        <v>0</v>
      </c>
      <c r="P85">
        <f t="shared" si="35"/>
        <v>0</v>
      </c>
      <c r="Q85">
        <f t="shared" si="36"/>
        <v>0</v>
      </c>
      <c r="T85" s="16">
        <f t="shared" si="31"/>
        <v>2673</v>
      </c>
      <c r="U85" s="3">
        <f t="shared" si="38"/>
        <v>13.295771016913902</v>
      </c>
      <c r="V85" s="13">
        <f t="shared" si="40"/>
        <v>56.444861000000003</v>
      </c>
      <c r="W85" s="13">
        <f t="shared" si="39"/>
        <v>9342.7111171561446</v>
      </c>
      <c r="X85" s="13">
        <f t="shared" si="29"/>
        <v>1423117</v>
      </c>
      <c r="Y85" s="13">
        <f t="shared" si="41"/>
        <v>13.968147</v>
      </c>
      <c r="Z85" s="13">
        <f t="shared" si="42"/>
        <v>13.890522000000001</v>
      </c>
      <c r="AA85" s="6">
        <f t="shared" si="44"/>
        <v>4.3721820432040863E-2</v>
      </c>
      <c r="AB85" s="6">
        <f t="shared" si="45"/>
        <v>-7.6562465911908142E-2</v>
      </c>
      <c r="AC85" s="13"/>
    </row>
    <row r="86" spans="1:29" x14ac:dyDescent="0.25">
      <c r="A86" s="15">
        <v>37257</v>
      </c>
      <c r="B86" s="1" t="s">
        <v>29</v>
      </c>
      <c r="C86" s="1">
        <v>3</v>
      </c>
      <c r="D86" s="4">
        <v>3099</v>
      </c>
      <c r="E86" s="4">
        <f t="shared" si="43"/>
        <v>2673</v>
      </c>
      <c r="F86" s="4">
        <v>14370.6410050093</v>
      </c>
      <c r="G86" s="4">
        <v>73065595</v>
      </c>
      <c r="H86" s="4">
        <f t="shared" si="37"/>
        <v>9905.6291413845211</v>
      </c>
      <c r="I86" s="4">
        <v>1450755</v>
      </c>
      <c r="J86" s="4">
        <v>16408905</v>
      </c>
      <c r="K86" s="4">
        <v>15833219</v>
      </c>
      <c r="L86" s="4">
        <f t="shared" si="30"/>
        <v>0</v>
      </c>
      <c r="M86" s="4">
        <f t="shared" si="32"/>
        <v>1</v>
      </c>
      <c r="N86">
        <f t="shared" si="33"/>
        <v>0</v>
      </c>
      <c r="O86">
        <f t="shared" si="34"/>
        <v>0</v>
      </c>
      <c r="P86">
        <f t="shared" si="35"/>
        <v>0</v>
      </c>
      <c r="Q86">
        <f t="shared" si="36"/>
        <v>0</v>
      </c>
      <c r="T86" s="16">
        <f t="shared" si="31"/>
        <v>3099</v>
      </c>
      <c r="U86" s="3">
        <f t="shared" si="38"/>
        <v>14.370641005009301</v>
      </c>
      <c r="V86" s="13">
        <f t="shared" si="40"/>
        <v>73.065595000000002</v>
      </c>
      <c r="W86" s="13">
        <f t="shared" si="39"/>
        <v>9905.6291413845211</v>
      </c>
      <c r="X86" s="13">
        <f t="shared" si="29"/>
        <v>1450755</v>
      </c>
      <c r="Y86" s="13">
        <f t="shared" si="41"/>
        <v>16.408905000000001</v>
      </c>
      <c r="Z86" s="13">
        <f t="shared" si="42"/>
        <v>15.833219</v>
      </c>
      <c r="AA86" s="6">
        <f t="shared" si="44"/>
        <v>8.0842997877146675E-2</v>
      </c>
      <c r="AB86" s="6">
        <f t="shared" si="45"/>
        <v>0.17473742222214592</v>
      </c>
      <c r="AC86" s="13"/>
    </row>
    <row r="87" spans="1:29" x14ac:dyDescent="0.25">
      <c r="A87" s="15">
        <v>37622</v>
      </c>
      <c r="B87" s="1" t="s">
        <v>29</v>
      </c>
      <c r="C87" s="1">
        <v>3</v>
      </c>
      <c r="D87" s="4">
        <v>3597</v>
      </c>
      <c r="E87" s="4">
        <f t="shared" si="43"/>
        <v>3099</v>
      </c>
      <c r="F87" s="4">
        <v>15179.5105329215</v>
      </c>
      <c r="G87" s="4">
        <v>97588349</v>
      </c>
      <c r="H87" s="4">
        <f t="shared" si="37"/>
        <v>10265.692904487769</v>
      </c>
      <c r="I87" s="4">
        <v>1478664</v>
      </c>
      <c r="J87" s="4">
        <v>25877649</v>
      </c>
      <c r="K87" s="4">
        <v>23092412</v>
      </c>
      <c r="L87" s="4">
        <f t="shared" si="30"/>
        <v>0</v>
      </c>
      <c r="M87" s="4">
        <f t="shared" si="32"/>
        <v>1</v>
      </c>
      <c r="N87">
        <f t="shared" si="33"/>
        <v>0</v>
      </c>
      <c r="O87">
        <f t="shared" si="34"/>
        <v>0</v>
      </c>
      <c r="P87">
        <f t="shared" si="35"/>
        <v>0</v>
      </c>
      <c r="Q87">
        <f t="shared" si="36"/>
        <v>0</v>
      </c>
      <c r="T87" s="16">
        <f t="shared" si="31"/>
        <v>3597</v>
      </c>
      <c r="U87" s="3">
        <f t="shared" si="38"/>
        <v>15.179510532921499</v>
      </c>
      <c r="V87" s="13">
        <f t="shared" si="40"/>
        <v>97.588348999999994</v>
      </c>
      <c r="W87" s="13">
        <f t="shared" si="39"/>
        <v>10265.692904487769</v>
      </c>
      <c r="X87" s="13">
        <f t="shared" si="29"/>
        <v>1478664</v>
      </c>
      <c r="Y87" s="13">
        <f t="shared" si="41"/>
        <v>25.877649000000002</v>
      </c>
      <c r="Z87" s="13">
        <f t="shared" si="42"/>
        <v>23.092411999999999</v>
      </c>
      <c r="AA87" s="6">
        <f t="shared" si="44"/>
        <v>5.6286252480334323E-2</v>
      </c>
      <c r="AB87" s="6">
        <f t="shared" si="45"/>
        <v>0.57704910839571566</v>
      </c>
      <c r="AC87" s="13"/>
    </row>
    <row r="88" spans="1:29" x14ac:dyDescent="0.25">
      <c r="A88" s="15">
        <v>37987</v>
      </c>
      <c r="B88" s="1" t="s">
        <v>29</v>
      </c>
      <c r="C88" s="1">
        <v>3</v>
      </c>
      <c r="D88" s="4">
        <v>3858</v>
      </c>
      <c r="E88" s="4">
        <f t="shared" si="43"/>
        <v>3597</v>
      </c>
      <c r="F88" s="4">
        <v>16616.4445581279</v>
      </c>
      <c r="G88" s="4">
        <v>133128971</v>
      </c>
      <c r="H88" s="4">
        <f t="shared" si="37"/>
        <v>11105.949877606496</v>
      </c>
      <c r="I88" s="4">
        <v>1496175</v>
      </c>
      <c r="J88" s="4">
        <v>39813628</v>
      </c>
      <c r="K88" s="4">
        <v>38939399</v>
      </c>
      <c r="L88" s="4">
        <f t="shared" si="30"/>
        <v>0</v>
      </c>
      <c r="M88" s="4">
        <f t="shared" si="32"/>
        <v>1</v>
      </c>
      <c r="N88">
        <f t="shared" si="33"/>
        <v>0</v>
      </c>
      <c r="O88">
        <f t="shared" si="34"/>
        <v>0</v>
      </c>
      <c r="P88">
        <f t="shared" si="35"/>
        <v>0</v>
      </c>
      <c r="Q88">
        <f t="shared" si="36"/>
        <v>0</v>
      </c>
      <c r="T88" s="16">
        <f t="shared" si="31"/>
        <v>3858</v>
      </c>
      <c r="U88" s="3">
        <f t="shared" si="38"/>
        <v>16.616444558127899</v>
      </c>
      <c r="V88" s="13">
        <f t="shared" si="40"/>
        <v>133.12897100000001</v>
      </c>
      <c r="W88" s="13">
        <f t="shared" si="39"/>
        <v>11105.949877606496</v>
      </c>
      <c r="X88" s="13">
        <f t="shared" si="29"/>
        <v>1496175</v>
      </c>
      <c r="Y88" s="13">
        <f t="shared" si="41"/>
        <v>39.813628000000001</v>
      </c>
      <c r="Z88" s="13">
        <f t="shared" si="42"/>
        <v>38.939399000000002</v>
      </c>
      <c r="AA88" s="6">
        <f t="shared" si="44"/>
        <v>9.466273777998048E-2</v>
      </c>
      <c r="AB88" s="6">
        <f t="shared" si="45"/>
        <v>0.53853342705127494</v>
      </c>
      <c r="AC88" s="13"/>
    </row>
    <row r="89" spans="1:29" x14ac:dyDescent="0.25">
      <c r="A89" s="15">
        <v>38353</v>
      </c>
      <c r="B89" s="1" t="s">
        <v>29</v>
      </c>
      <c r="C89" s="1">
        <v>3</v>
      </c>
      <c r="D89" s="4">
        <v>3244</v>
      </c>
      <c r="E89" s="4">
        <f t="shared" si="43"/>
        <v>3858</v>
      </c>
      <c r="F89" s="4">
        <v>17359.752037007202</v>
      </c>
      <c r="G89" s="4">
        <v>202606068</v>
      </c>
      <c r="H89" s="4">
        <f t="shared" si="37"/>
        <v>11468.521588021304</v>
      </c>
      <c r="I89" s="4">
        <v>1513687</v>
      </c>
      <c r="J89" s="4">
        <v>71330743</v>
      </c>
      <c r="K89" s="4">
        <v>69183707</v>
      </c>
      <c r="L89" s="4">
        <f t="shared" si="30"/>
        <v>0</v>
      </c>
      <c r="M89" s="4">
        <f t="shared" si="32"/>
        <v>0</v>
      </c>
      <c r="N89">
        <f t="shared" si="33"/>
        <v>1</v>
      </c>
      <c r="O89">
        <f t="shared" si="34"/>
        <v>0</v>
      </c>
      <c r="P89">
        <f t="shared" si="35"/>
        <v>0</v>
      </c>
      <c r="Q89">
        <f t="shared" si="36"/>
        <v>0</v>
      </c>
      <c r="T89" s="16">
        <f t="shared" si="31"/>
        <v>3244</v>
      </c>
      <c r="U89" s="3">
        <f t="shared" si="38"/>
        <v>17.359752037007201</v>
      </c>
      <c r="V89" s="13">
        <f t="shared" si="40"/>
        <v>202.60606799999999</v>
      </c>
      <c r="W89" s="13">
        <f t="shared" si="39"/>
        <v>11468.521588021304</v>
      </c>
      <c r="X89" s="13">
        <f t="shared" si="29"/>
        <v>1513687</v>
      </c>
      <c r="Y89" s="13">
        <f t="shared" si="41"/>
        <v>71.330742999999998</v>
      </c>
      <c r="Z89" s="13">
        <f t="shared" si="42"/>
        <v>69.183706999999998</v>
      </c>
      <c r="AA89" s="6">
        <f t="shared" si="44"/>
        <v>4.4733244604707859E-2</v>
      </c>
      <c r="AB89" s="6">
        <f t="shared" si="45"/>
        <v>0.79161625260576596</v>
      </c>
      <c r="AC89" s="13"/>
    </row>
    <row r="90" spans="1:29" x14ac:dyDescent="0.25">
      <c r="A90" s="15">
        <v>38718</v>
      </c>
      <c r="B90" s="1" t="s">
        <v>29</v>
      </c>
      <c r="C90" s="1">
        <v>3</v>
      </c>
      <c r="D90" s="4">
        <v>2049</v>
      </c>
      <c r="E90" s="4">
        <f t="shared" si="43"/>
        <v>3244</v>
      </c>
      <c r="F90" s="4">
        <v>17978.570719265801</v>
      </c>
      <c r="G90" s="4">
        <v>307424088</v>
      </c>
      <c r="H90" s="4">
        <f t="shared" si="37"/>
        <v>11733.375832196645</v>
      </c>
      <c r="I90" s="4">
        <v>1532259</v>
      </c>
      <c r="J90" s="4">
        <v>206198049</v>
      </c>
      <c r="K90" s="4">
        <v>204888165</v>
      </c>
      <c r="L90" s="4">
        <f t="shared" si="30"/>
        <v>0</v>
      </c>
      <c r="M90" s="4">
        <f t="shared" si="32"/>
        <v>0</v>
      </c>
      <c r="N90">
        <f t="shared" si="33"/>
        <v>1</v>
      </c>
      <c r="O90">
        <f t="shared" si="34"/>
        <v>0</v>
      </c>
      <c r="P90">
        <f t="shared" si="35"/>
        <v>0</v>
      </c>
      <c r="Q90">
        <f t="shared" si="36"/>
        <v>0</v>
      </c>
      <c r="T90" s="16">
        <f t="shared" si="31"/>
        <v>2049</v>
      </c>
      <c r="U90" s="3">
        <f t="shared" si="38"/>
        <v>17.9785707192658</v>
      </c>
      <c r="V90" s="13">
        <f t="shared" si="40"/>
        <v>307.42408799999998</v>
      </c>
      <c r="W90" s="13">
        <f t="shared" si="39"/>
        <v>11733.375832196645</v>
      </c>
      <c r="X90" s="13">
        <f t="shared" si="29"/>
        <v>1532259</v>
      </c>
      <c r="Y90" s="13">
        <f t="shared" si="41"/>
        <v>206.198049</v>
      </c>
      <c r="Z90" s="13">
        <f t="shared" si="42"/>
        <v>204.88816499999999</v>
      </c>
      <c r="AA90" s="6">
        <f t="shared" si="44"/>
        <v>3.5646746620540015E-2</v>
      </c>
      <c r="AB90" s="6">
        <f t="shared" si="45"/>
        <v>1.8907318265281492</v>
      </c>
      <c r="AC90" s="13"/>
    </row>
    <row r="91" spans="1:29" x14ac:dyDescent="0.25">
      <c r="A91" s="15">
        <v>39083</v>
      </c>
      <c r="B91" s="1" t="s">
        <v>29</v>
      </c>
      <c r="C91" s="1">
        <v>3</v>
      </c>
      <c r="D91" s="4">
        <v>1611</v>
      </c>
      <c r="E91" s="4">
        <f t="shared" si="43"/>
        <v>2049</v>
      </c>
      <c r="F91" s="4">
        <v>18906.009679940398</v>
      </c>
      <c r="G91" s="4">
        <v>455504567</v>
      </c>
      <c r="H91" s="4">
        <f t="shared" si="37"/>
        <v>12199.416859616698</v>
      </c>
      <c r="I91" s="4">
        <v>1549747</v>
      </c>
      <c r="J91" s="4">
        <v>277354872</v>
      </c>
      <c r="K91" s="4">
        <v>276800962</v>
      </c>
      <c r="L91" s="4">
        <f t="shared" si="30"/>
        <v>0</v>
      </c>
      <c r="M91" s="4">
        <f t="shared" si="32"/>
        <v>0</v>
      </c>
      <c r="N91">
        <f t="shared" si="33"/>
        <v>1</v>
      </c>
      <c r="O91">
        <f t="shared" si="34"/>
        <v>0</v>
      </c>
      <c r="P91">
        <f t="shared" si="35"/>
        <v>0</v>
      </c>
      <c r="Q91">
        <f t="shared" si="36"/>
        <v>0</v>
      </c>
      <c r="T91" s="16">
        <f t="shared" si="31"/>
        <v>1611</v>
      </c>
      <c r="U91" s="3">
        <f t="shared" si="38"/>
        <v>18.906009679940396</v>
      </c>
      <c r="V91" s="13">
        <f t="shared" si="40"/>
        <v>455.50456700000001</v>
      </c>
      <c r="W91" s="13">
        <f t="shared" si="39"/>
        <v>12199.416859616698</v>
      </c>
      <c r="X91" s="13">
        <f t="shared" si="29"/>
        <v>1549747</v>
      </c>
      <c r="Y91" s="13">
        <f t="shared" si="41"/>
        <v>277.354872</v>
      </c>
      <c r="Z91" s="13">
        <f t="shared" si="42"/>
        <v>276.80096200000003</v>
      </c>
      <c r="AA91" s="6">
        <f t="shared" si="44"/>
        <v>5.1585800404075205E-2</v>
      </c>
      <c r="AB91" s="6">
        <f t="shared" si="45"/>
        <v>0.34508970063048466</v>
      </c>
      <c r="AC91" s="13"/>
    </row>
    <row r="92" spans="1:29" x14ac:dyDescent="0.25">
      <c r="A92" s="15">
        <v>39448</v>
      </c>
      <c r="B92" s="1" t="s">
        <v>29</v>
      </c>
      <c r="C92" s="1">
        <v>3</v>
      </c>
      <c r="D92" s="4">
        <v>1136</v>
      </c>
      <c r="E92" s="4">
        <f t="shared" si="43"/>
        <v>1611</v>
      </c>
      <c r="F92" s="4">
        <v>19503.779828278999</v>
      </c>
      <c r="G92" s="4">
        <v>579611165</v>
      </c>
      <c r="H92" s="4">
        <f t="shared" si="37"/>
        <v>12449.846308205475</v>
      </c>
      <c r="I92" s="4">
        <v>1566588</v>
      </c>
      <c r="J92" s="4">
        <v>394562827</v>
      </c>
      <c r="K92" s="4">
        <v>389859109</v>
      </c>
      <c r="L92" s="4">
        <f t="shared" si="30"/>
        <v>0</v>
      </c>
      <c r="M92" s="4">
        <f t="shared" si="32"/>
        <v>0</v>
      </c>
      <c r="N92">
        <f t="shared" si="33"/>
        <v>1</v>
      </c>
      <c r="O92">
        <f t="shared" si="34"/>
        <v>0</v>
      </c>
      <c r="P92">
        <f t="shared" si="35"/>
        <v>0</v>
      </c>
      <c r="Q92">
        <f t="shared" si="36"/>
        <v>0</v>
      </c>
      <c r="T92" s="16">
        <f t="shared" si="31"/>
        <v>1136</v>
      </c>
      <c r="U92" s="3">
        <f t="shared" si="38"/>
        <v>19.503779828279001</v>
      </c>
      <c r="V92" s="13">
        <f t="shared" si="40"/>
        <v>579.61116500000003</v>
      </c>
      <c r="W92" s="13">
        <f t="shared" si="39"/>
        <v>12449.846308205475</v>
      </c>
      <c r="X92" s="13">
        <f t="shared" si="29"/>
        <v>1566588</v>
      </c>
      <c r="Y92" s="13">
        <f t="shared" si="41"/>
        <v>394.56282700000003</v>
      </c>
      <c r="Z92" s="13">
        <f t="shared" si="42"/>
        <v>389.85910899999999</v>
      </c>
      <c r="AA92" s="6">
        <f t="shared" si="44"/>
        <v>3.1617996523764014E-2</v>
      </c>
      <c r="AB92" s="6">
        <f t="shared" si="45"/>
        <v>0.42259201778146527</v>
      </c>
      <c r="AC92" s="13"/>
    </row>
    <row r="93" spans="1:29" x14ac:dyDescent="0.25">
      <c r="A93" s="15">
        <v>39814</v>
      </c>
      <c r="B93" s="1" t="s">
        <v>29</v>
      </c>
      <c r="C93" s="1">
        <v>3</v>
      </c>
      <c r="D93" s="4">
        <v>482</v>
      </c>
      <c r="E93" s="4">
        <f t="shared" si="43"/>
        <v>1136</v>
      </c>
      <c r="F93" s="4">
        <v>20929.840012717501</v>
      </c>
      <c r="G93" s="4">
        <v>390937346</v>
      </c>
      <c r="H93" s="4">
        <f t="shared" si="37"/>
        <v>13222.682293548003</v>
      </c>
      <c r="I93" s="4">
        <v>1582874</v>
      </c>
      <c r="J93" s="4">
        <v>173752883</v>
      </c>
      <c r="K93" s="4">
        <v>163048680</v>
      </c>
      <c r="L93" s="4">
        <f t="shared" si="30"/>
        <v>0</v>
      </c>
      <c r="M93" s="4">
        <f t="shared" si="32"/>
        <v>0</v>
      </c>
      <c r="N93">
        <f t="shared" si="33"/>
        <v>0</v>
      </c>
      <c r="O93">
        <f t="shared" si="34"/>
        <v>1</v>
      </c>
      <c r="P93">
        <f t="shared" si="35"/>
        <v>0</v>
      </c>
      <c r="Q93">
        <f t="shared" si="36"/>
        <v>0</v>
      </c>
      <c r="T93" s="16">
        <f t="shared" si="31"/>
        <v>482</v>
      </c>
      <c r="U93" s="3">
        <f t="shared" si="38"/>
        <v>20.929840012717502</v>
      </c>
      <c r="V93" s="13">
        <f t="shared" si="40"/>
        <v>390.93734599999999</v>
      </c>
      <c r="W93" s="13">
        <f t="shared" si="39"/>
        <v>13222.682293548003</v>
      </c>
      <c r="X93" s="13">
        <f t="shared" si="29"/>
        <v>1582874</v>
      </c>
      <c r="Y93" s="13">
        <f t="shared" si="41"/>
        <v>173.752883</v>
      </c>
      <c r="Z93" s="13">
        <f t="shared" si="42"/>
        <v>163.04867999999999</v>
      </c>
      <c r="AA93" s="6">
        <f t="shared" si="44"/>
        <v>7.3117118681314403E-2</v>
      </c>
      <c r="AB93" s="6">
        <f t="shared" si="45"/>
        <v>-0.55963189862282692</v>
      </c>
      <c r="AC93" s="13"/>
    </row>
    <row r="94" spans="1:29" x14ac:dyDescent="0.25">
      <c r="A94" s="15">
        <v>40179</v>
      </c>
      <c r="B94" s="1" t="s">
        <v>29</v>
      </c>
      <c r="C94" s="1">
        <v>3</v>
      </c>
      <c r="D94" s="4">
        <v>435</v>
      </c>
      <c r="E94" s="4">
        <f t="shared" si="43"/>
        <v>482</v>
      </c>
      <c r="F94" s="4">
        <v>23560.643726983599</v>
      </c>
      <c r="G94" s="4">
        <v>424784595</v>
      </c>
      <c r="H94" s="4">
        <f t="shared" si="37"/>
        <v>14737.984883959431</v>
      </c>
      <c r="I94" s="4">
        <v>1598634</v>
      </c>
      <c r="J94" s="4">
        <v>207851207</v>
      </c>
      <c r="K94" s="4">
        <v>201446462</v>
      </c>
      <c r="L94" s="4">
        <f t="shared" si="30"/>
        <v>0</v>
      </c>
      <c r="M94" s="4">
        <f t="shared" si="32"/>
        <v>0</v>
      </c>
      <c r="N94">
        <f t="shared" si="33"/>
        <v>0</v>
      </c>
      <c r="O94">
        <f t="shared" si="34"/>
        <v>1</v>
      </c>
      <c r="P94">
        <f t="shared" si="35"/>
        <v>0</v>
      </c>
      <c r="Q94">
        <f t="shared" si="36"/>
        <v>0</v>
      </c>
      <c r="T94" s="16">
        <f t="shared" si="31"/>
        <v>435</v>
      </c>
      <c r="U94" s="3">
        <f t="shared" si="38"/>
        <v>23.560643726983599</v>
      </c>
      <c r="V94" s="13">
        <f t="shared" si="40"/>
        <v>424.78459500000002</v>
      </c>
      <c r="W94" s="13">
        <f t="shared" si="39"/>
        <v>14737.984883959431</v>
      </c>
      <c r="X94" s="13">
        <f t="shared" si="29"/>
        <v>1598634</v>
      </c>
      <c r="Y94" s="13">
        <f t="shared" si="41"/>
        <v>207.85120699999999</v>
      </c>
      <c r="Z94" s="13">
        <f t="shared" si="42"/>
        <v>201.446462</v>
      </c>
      <c r="AA94" s="6">
        <f t="shared" si="44"/>
        <v>0.12569631266495845</v>
      </c>
      <c r="AB94" s="6">
        <f t="shared" si="45"/>
        <v>0.19624609048933014</v>
      </c>
      <c r="AC94" s="13"/>
    </row>
    <row r="95" spans="1:29" x14ac:dyDescent="0.25">
      <c r="A95" s="15">
        <v>40544</v>
      </c>
      <c r="B95" s="1" t="s">
        <v>29</v>
      </c>
      <c r="C95" s="1">
        <v>3</v>
      </c>
      <c r="D95" s="4">
        <v>865</v>
      </c>
      <c r="E95" s="4">
        <f t="shared" si="43"/>
        <v>435</v>
      </c>
      <c r="F95" s="4">
        <v>24791.759101068674</v>
      </c>
      <c r="G95" s="4">
        <v>481802779</v>
      </c>
      <c r="H95" s="4">
        <f t="shared" si="37"/>
        <v>15320.483188874541</v>
      </c>
      <c r="I95" s="4">
        <v>1618210</v>
      </c>
      <c r="J95" s="4">
        <v>228119213</v>
      </c>
      <c r="K95" s="4">
        <v>189702684</v>
      </c>
      <c r="L95" s="4">
        <f t="shared" si="30"/>
        <v>0</v>
      </c>
      <c r="M95" s="4">
        <f t="shared" si="32"/>
        <v>0</v>
      </c>
      <c r="N95">
        <f t="shared" si="33"/>
        <v>0</v>
      </c>
      <c r="O95">
        <f t="shared" si="34"/>
        <v>1</v>
      </c>
      <c r="P95">
        <f t="shared" si="35"/>
        <v>0</v>
      </c>
      <c r="Q95">
        <f t="shared" si="36"/>
        <v>0</v>
      </c>
      <c r="T95" s="16">
        <f t="shared" si="31"/>
        <v>865</v>
      </c>
      <c r="U95" s="3">
        <f t="shared" si="38"/>
        <v>24.791759101068674</v>
      </c>
      <c r="V95" s="13">
        <f t="shared" si="40"/>
        <v>481.80277899999999</v>
      </c>
      <c r="W95" s="13">
        <f t="shared" si="39"/>
        <v>15320.483188874541</v>
      </c>
      <c r="X95" s="13">
        <f t="shared" si="29"/>
        <v>1618210</v>
      </c>
      <c r="Y95" s="13">
        <f t="shared" si="41"/>
        <v>228.119213</v>
      </c>
      <c r="Z95" s="13">
        <f t="shared" si="42"/>
        <v>189.702684</v>
      </c>
      <c r="AA95" s="6">
        <f t="shared" si="44"/>
        <v>5.225304488073472E-2</v>
      </c>
      <c r="AB95" s="6">
        <f t="shared" si="45"/>
        <v>9.751209190716903E-2</v>
      </c>
      <c r="AC95" s="13"/>
    </row>
    <row r="96" spans="1:29" x14ac:dyDescent="0.25">
      <c r="A96" s="15">
        <v>40909</v>
      </c>
      <c r="B96" s="1" t="s">
        <v>29</v>
      </c>
      <c r="C96" s="1">
        <v>3</v>
      </c>
      <c r="D96" s="4">
        <v>773</v>
      </c>
      <c r="E96" s="4">
        <f t="shared" si="43"/>
        <v>865</v>
      </c>
      <c r="F96" s="4">
        <v>25621.576864858114</v>
      </c>
      <c r="G96" s="4">
        <v>790527213</v>
      </c>
      <c r="H96" s="4">
        <f t="shared" si="37"/>
        <v>15643.096131873879</v>
      </c>
      <c r="I96" s="4">
        <v>1637884</v>
      </c>
      <c r="J96" s="4">
        <v>315291660</v>
      </c>
      <c r="K96" s="4">
        <v>303449912</v>
      </c>
      <c r="L96" s="4">
        <f t="shared" si="30"/>
        <v>0</v>
      </c>
      <c r="M96" s="4">
        <f t="shared" si="32"/>
        <v>0</v>
      </c>
      <c r="N96">
        <f t="shared" si="33"/>
        <v>0</v>
      </c>
      <c r="O96">
        <f t="shared" si="34"/>
        <v>0</v>
      </c>
      <c r="P96">
        <f t="shared" si="35"/>
        <v>1</v>
      </c>
      <c r="Q96">
        <f t="shared" si="36"/>
        <v>0</v>
      </c>
      <c r="T96" s="16">
        <f t="shared" si="31"/>
        <v>773</v>
      </c>
      <c r="U96" s="3">
        <f t="shared" si="38"/>
        <v>25.621576864858113</v>
      </c>
      <c r="V96" s="13">
        <f t="shared" si="40"/>
        <v>790.52721299999996</v>
      </c>
      <c r="W96" s="13">
        <f t="shared" si="39"/>
        <v>15643.096131873879</v>
      </c>
      <c r="X96" s="13">
        <f t="shared" si="29"/>
        <v>1637884</v>
      </c>
      <c r="Y96" s="13">
        <f t="shared" si="41"/>
        <v>315.29165999999998</v>
      </c>
      <c r="Z96" s="13">
        <f t="shared" si="42"/>
        <v>303.44991199999998</v>
      </c>
      <c r="AA96" s="6">
        <f t="shared" si="44"/>
        <v>3.3471516095591174E-2</v>
      </c>
      <c r="AB96" s="6">
        <f t="shared" si="45"/>
        <v>0.38213548895594329</v>
      </c>
      <c r="AC96" s="13"/>
    </row>
    <row r="97" spans="1:29" x14ac:dyDescent="0.25">
      <c r="A97" s="15">
        <v>41275</v>
      </c>
      <c r="B97" s="1" t="s">
        <v>29</v>
      </c>
      <c r="C97" s="1">
        <v>3</v>
      </c>
      <c r="D97" s="4">
        <v>932</v>
      </c>
      <c r="E97" s="4">
        <f t="shared" si="43"/>
        <v>773</v>
      </c>
      <c r="F97" s="4">
        <v>25833.00578781376</v>
      </c>
      <c r="G97" s="4">
        <v>1039358894</v>
      </c>
      <c r="H97" s="4">
        <f t="shared" si="37"/>
        <v>15584.39557185227</v>
      </c>
      <c r="I97" s="4">
        <v>1657620</v>
      </c>
      <c r="J97" s="4">
        <v>284050752</v>
      </c>
      <c r="K97" s="4">
        <v>274045154</v>
      </c>
      <c r="L97" s="4">
        <f t="shared" si="30"/>
        <v>0</v>
      </c>
      <c r="M97" s="4">
        <f t="shared" si="32"/>
        <v>0</v>
      </c>
      <c r="N97">
        <f t="shared" si="33"/>
        <v>0</v>
      </c>
      <c r="O97">
        <f t="shared" si="34"/>
        <v>0</v>
      </c>
      <c r="P97">
        <f t="shared" si="35"/>
        <v>1</v>
      </c>
      <c r="Q97">
        <f t="shared" si="36"/>
        <v>0</v>
      </c>
      <c r="T97" s="16">
        <f t="shared" si="31"/>
        <v>932</v>
      </c>
      <c r="U97" s="3">
        <f t="shared" si="38"/>
        <v>25.833005787813761</v>
      </c>
      <c r="V97" s="13">
        <f t="shared" si="40"/>
        <v>1039.358894</v>
      </c>
      <c r="W97" s="13">
        <f t="shared" si="39"/>
        <v>15584.39557185227</v>
      </c>
      <c r="X97" s="13">
        <f t="shared" si="29"/>
        <v>1657620</v>
      </c>
      <c r="Y97" s="13">
        <f t="shared" si="41"/>
        <v>284.05075199999999</v>
      </c>
      <c r="Z97" s="13">
        <f t="shared" si="42"/>
        <v>274.04515400000003</v>
      </c>
      <c r="AA97" s="6">
        <f t="shared" si="44"/>
        <v>8.2519871462571077E-3</v>
      </c>
      <c r="AB97" s="6">
        <f t="shared" si="45"/>
        <v>-9.9085741754158643E-2</v>
      </c>
      <c r="AC97" s="13"/>
    </row>
    <row r="98" spans="1:29" x14ac:dyDescent="0.25">
      <c r="A98" s="15">
        <v>41640</v>
      </c>
      <c r="B98" s="1" t="s">
        <v>29</v>
      </c>
      <c r="C98" s="1">
        <v>3</v>
      </c>
      <c r="D98" s="4">
        <v>684</v>
      </c>
      <c r="E98" s="4">
        <f t="shared" si="43"/>
        <v>932</v>
      </c>
      <c r="F98" s="4">
        <v>26795.24181412466</v>
      </c>
      <c r="G98" s="4">
        <v>1067181825</v>
      </c>
      <c r="H98" s="4">
        <f t="shared" si="37"/>
        <v>15970.786041751151</v>
      </c>
      <c r="I98" s="4">
        <v>1677766</v>
      </c>
      <c r="J98" s="4">
        <v>410913998</v>
      </c>
      <c r="K98" s="4">
        <v>400925067</v>
      </c>
      <c r="L98" s="4">
        <f t="shared" si="30"/>
        <v>0</v>
      </c>
      <c r="M98" s="4">
        <f t="shared" si="32"/>
        <v>0</v>
      </c>
      <c r="N98">
        <f t="shared" si="33"/>
        <v>0</v>
      </c>
      <c r="O98">
        <f t="shared" si="34"/>
        <v>0</v>
      </c>
      <c r="P98">
        <f t="shared" si="35"/>
        <v>1</v>
      </c>
      <c r="Q98">
        <f t="shared" si="36"/>
        <v>0</v>
      </c>
      <c r="T98" s="16">
        <f t="shared" si="31"/>
        <v>684</v>
      </c>
      <c r="U98" s="3">
        <f t="shared" si="38"/>
        <v>26.795241814124658</v>
      </c>
      <c r="V98" s="13">
        <f t="shared" si="40"/>
        <v>1067.1818249999999</v>
      </c>
      <c r="W98" s="13">
        <f t="shared" si="39"/>
        <v>15970.786041751151</v>
      </c>
      <c r="X98" s="13">
        <f t="shared" si="29"/>
        <v>1677766</v>
      </c>
      <c r="Y98" s="13">
        <f t="shared" si="41"/>
        <v>410.91399799999999</v>
      </c>
      <c r="Z98" s="13">
        <f t="shared" si="42"/>
        <v>400.92506700000001</v>
      </c>
      <c r="AA98" s="6">
        <f t="shared" si="44"/>
        <v>3.724831845796335E-2</v>
      </c>
      <c r="AB98" s="6">
        <f t="shared" si="45"/>
        <v>0.44662175722738451</v>
      </c>
      <c r="AC98" s="13"/>
    </row>
    <row r="99" spans="1:29" x14ac:dyDescent="0.25">
      <c r="A99" s="15">
        <v>42005</v>
      </c>
      <c r="B99" s="1" t="s">
        <v>29</v>
      </c>
      <c r="C99" s="1">
        <v>3</v>
      </c>
      <c r="D99" s="4">
        <v>1030</v>
      </c>
      <c r="E99" s="4">
        <f t="shared" si="43"/>
        <v>684</v>
      </c>
      <c r="F99" s="4">
        <v>25957.416038884461</v>
      </c>
      <c r="G99" s="4">
        <v>977629111</v>
      </c>
      <c r="H99" s="4">
        <f t="shared" si="37"/>
        <v>15284.68561046461</v>
      </c>
      <c r="I99" s="4">
        <v>1698263</v>
      </c>
      <c r="J99" s="4">
        <v>311974369</v>
      </c>
      <c r="K99" s="4">
        <v>307253958</v>
      </c>
      <c r="L99" s="4">
        <f t="shared" si="30"/>
        <v>0</v>
      </c>
      <c r="M99" s="4">
        <f t="shared" si="32"/>
        <v>0</v>
      </c>
      <c r="N99">
        <f t="shared" si="33"/>
        <v>0</v>
      </c>
      <c r="O99">
        <f t="shared" si="34"/>
        <v>0</v>
      </c>
      <c r="P99">
        <f t="shared" si="35"/>
        <v>1</v>
      </c>
      <c r="Q99">
        <f t="shared" si="36"/>
        <v>0</v>
      </c>
      <c r="T99" s="16">
        <f t="shared" si="31"/>
        <v>1030</v>
      </c>
      <c r="U99" s="3">
        <f t="shared" si="38"/>
        <v>25.95741603888446</v>
      </c>
      <c r="V99" s="13">
        <f t="shared" si="40"/>
        <v>977.62911099999997</v>
      </c>
      <c r="W99" s="13">
        <f t="shared" si="39"/>
        <v>15284.68561046461</v>
      </c>
      <c r="X99" s="13">
        <f t="shared" si="29"/>
        <v>1698263</v>
      </c>
      <c r="Y99" s="13">
        <f t="shared" si="41"/>
        <v>311.97436900000002</v>
      </c>
      <c r="Z99" s="13">
        <f t="shared" si="42"/>
        <v>307.25395800000001</v>
      </c>
      <c r="AA99" s="6">
        <f t="shared" si="44"/>
        <v>-3.1267707194138933E-2</v>
      </c>
      <c r="AB99" s="6">
        <f t="shared" si="45"/>
        <v>-0.24077940756839336</v>
      </c>
      <c r="AC99" s="13"/>
    </row>
    <row r="100" spans="1:29" x14ac:dyDescent="0.25">
      <c r="A100" s="15">
        <v>42370</v>
      </c>
      <c r="B100" s="1" t="s">
        <v>29</v>
      </c>
      <c r="C100" s="1">
        <v>3</v>
      </c>
      <c r="D100" s="4">
        <v>1376</v>
      </c>
      <c r="E100" s="4">
        <f t="shared" si="43"/>
        <v>1030</v>
      </c>
      <c r="F100" s="4">
        <v>24884.607607549409</v>
      </c>
      <c r="G100" s="4">
        <v>876907049</v>
      </c>
      <c r="H100" s="4">
        <f t="shared" si="37"/>
        <v>14485.388129856208</v>
      </c>
      <c r="I100" s="4">
        <v>1717911</v>
      </c>
      <c r="J100" s="4">
        <v>246353964</v>
      </c>
      <c r="K100" s="4">
        <v>236750400</v>
      </c>
      <c r="L100" s="4">
        <f t="shared" si="30"/>
        <v>0</v>
      </c>
      <c r="M100" s="4">
        <f t="shared" si="32"/>
        <v>0</v>
      </c>
      <c r="N100">
        <f t="shared" si="33"/>
        <v>0</v>
      </c>
      <c r="O100">
        <f t="shared" si="34"/>
        <v>0</v>
      </c>
      <c r="P100">
        <f t="shared" si="35"/>
        <v>0</v>
      </c>
      <c r="Q100">
        <f t="shared" si="36"/>
        <v>1</v>
      </c>
      <c r="T100" s="16">
        <f t="shared" si="31"/>
        <v>1376</v>
      </c>
      <c r="U100" s="3">
        <f t="shared" si="38"/>
        <v>24.884607607549409</v>
      </c>
      <c r="V100" s="13">
        <f t="shared" si="40"/>
        <v>876.90704900000003</v>
      </c>
      <c r="W100" s="13">
        <f t="shared" si="39"/>
        <v>14485.388129856208</v>
      </c>
      <c r="X100" s="13">
        <f t="shared" si="29"/>
        <v>1717911</v>
      </c>
      <c r="Y100" s="13">
        <f t="shared" si="41"/>
        <v>246.35396399999999</v>
      </c>
      <c r="Z100" s="13">
        <f t="shared" si="42"/>
        <v>236.75040000000001</v>
      </c>
      <c r="AA100" s="6">
        <f t="shared" si="44"/>
        <v>-4.1329554133122268E-2</v>
      </c>
      <c r="AB100" s="6">
        <f t="shared" si="45"/>
        <v>-0.21033909038854415</v>
      </c>
      <c r="AC100" s="13"/>
    </row>
    <row r="101" spans="1:29" x14ac:dyDescent="0.25">
      <c r="A101" s="15">
        <v>42736</v>
      </c>
      <c r="B101" s="1" t="s">
        <v>29</v>
      </c>
      <c r="C101" s="1">
        <v>3</v>
      </c>
      <c r="D101" s="4">
        <v>1243</v>
      </c>
      <c r="E101" s="4">
        <f t="shared" si="43"/>
        <v>1376</v>
      </c>
      <c r="F101" s="4">
        <v>26227.091586775368</v>
      </c>
      <c r="G101" s="4">
        <v>1082696628</v>
      </c>
      <c r="H101" s="4">
        <f t="shared" si="37"/>
        <v>15094.0513673489</v>
      </c>
      <c r="I101" s="4">
        <v>1737578</v>
      </c>
      <c r="J101" s="4">
        <v>364908877</v>
      </c>
      <c r="K101" s="4">
        <v>349411591</v>
      </c>
      <c r="L101" s="4">
        <f t="shared" si="30"/>
        <v>0</v>
      </c>
      <c r="M101" s="4">
        <f t="shared" si="32"/>
        <v>0</v>
      </c>
      <c r="N101">
        <f t="shared" si="33"/>
        <v>0</v>
      </c>
      <c r="O101">
        <f t="shared" si="34"/>
        <v>0</v>
      </c>
      <c r="P101">
        <f t="shared" si="35"/>
        <v>0</v>
      </c>
      <c r="Q101">
        <f t="shared" si="36"/>
        <v>1</v>
      </c>
      <c r="T101" s="16">
        <f t="shared" si="31"/>
        <v>1243</v>
      </c>
      <c r="U101" s="3">
        <f t="shared" si="38"/>
        <v>26.227091586775369</v>
      </c>
      <c r="V101" s="13">
        <f t="shared" si="40"/>
        <v>1082.6966279999999</v>
      </c>
      <c r="W101" s="13">
        <f t="shared" si="39"/>
        <v>15094.0513673489</v>
      </c>
      <c r="X101" s="13">
        <f t="shared" ref="X101:X134" si="46">I101</f>
        <v>1737578</v>
      </c>
      <c r="Y101" s="13">
        <f t="shared" si="41"/>
        <v>364.90887700000002</v>
      </c>
      <c r="Z101" s="13">
        <f t="shared" si="42"/>
        <v>349.41159099999999</v>
      </c>
      <c r="AA101" s="6">
        <f t="shared" si="44"/>
        <v>5.394836842107497E-2</v>
      </c>
      <c r="AB101" s="6">
        <f t="shared" si="45"/>
        <v>0.48123809771536713</v>
      </c>
      <c r="AC101" s="13"/>
    </row>
    <row r="102" spans="1:29" x14ac:dyDescent="0.25">
      <c r="A102" s="15">
        <v>43101</v>
      </c>
      <c r="B102" s="1" t="s">
        <v>29</v>
      </c>
      <c r="C102" s="1">
        <v>3</v>
      </c>
      <c r="D102" s="4">
        <v>1316</v>
      </c>
      <c r="E102" s="4">
        <f t="shared" si="43"/>
        <v>1243</v>
      </c>
      <c r="F102" s="4">
        <v>27075.212705657283</v>
      </c>
      <c r="G102" s="4">
        <v>1249231537</v>
      </c>
      <c r="H102" s="4">
        <f t="shared" si="37"/>
        <v>15404.746334699003</v>
      </c>
      <c r="I102" s="4">
        <v>1757589</v>
      </c>
      <c r="J102" s="4">
        <v>355289188</v>
      </c>
      <c r="K102" s="4">
        <v>326887108</v>
      </c>
      <c r="L102" s="4">
        <f t="shared" si="30"/>
        <v>0</v>
      </c>
      <c r="M102" s="4">
        <f t="shared" si="32"/>
        <v>0</v>
      </c>
      <c r="N102">
        <f t="shared" si="33"/>
        <v>0</v>
      </c>
      <c r="O102">
        <f t="shared" si="34"/>
        <v>0</v>
      </c>
      <c r="P102">
        <f t="shared" si="35"/>
        <v>0</v>
      </c>
      <c r="Q102">
        <f t="shared" si="36"/>
        <v>1</v>
      </c>
      <c r="T102" s="16">
        <f t="shared" ref="T102:T133" si="47">D102</f>
        <v>1316</v>
      </c>
      <c r="U102" s="3">
        <f t="shared" si="38"/>
        <v>27.075212705657282</v>
      </c>
      <c r="V102" s="13">
        <f t="shared" si="40"/>
        <v>1249.2315369999999</v>
      </c>
      <c r="W102" s="13">
        <f t="shared" si="39"/>
        <v>15404.746334699003</v>
      </c>
      <c r="X102" s="13">
        <f t="shared" si="46"/>
        <v>1757589</v>
      </c>
      <c r="Y102" s="13">
        <f t="shared" si="41"/>
        <v>355.28918800000002</v>
      </c>
      <c r="Z102" s="13">
        <f t="shared" si="42"/>
        <v>326.88710800000001</v>
      </c>
      <c r="AA102" s="6">
        <f t="shared" si="44"/>
        <v>3.2337597025419544E-2</v>
      </c>
      <c r="AB102" s="6">
        <f t="shared" si="45"/>
        <v>-2.6361893629680031E-2</v>
      </c>
      <c r="AC102" s="13"/>
    </row>
    <row r="103" spans="1:29" x14ac:dyDescent="0.25">
      <c r="A103" s="15">
        <v>43466</v>
      </c>
      <c r="B103" s="1" t="s">
        <v>29</v>
      </c>
      <c r="C103" s="1">
        <v>3</v>
      </c>
      <c r="D103" s="4">
        <v>1257</v>
      </c>
      <c r="E103" s="4">
        <f t="shared" si="43"/>
        <v>1316</v>
      </c>
      <c r="F103" s="4"/>
      <c r="G103" s="4">
        <v>1303910089</v>
      </c>
      <c r="H103" s="4"/>
      <c r="I103" s="4">
        <v>1777225</v>
      </c>
      <c r="J103" s="4">
        <v>368868910</v>
      </c>
      <c r="K103" s="4">
        <v>308081403</v>
      </c>
      <c r="L103" s="4">
        <f t="shared" si="30"/>
        <v>0</v>
      </c>
      <c r="M103" s="4">
        <f t="shared" si="32"/>
        <v>0</v>
      </c>
      <c r="N103">
        <f t="shared" si="33"/>
        <v>0</v>
      </c>
      <c r="O103">
        <f t="shared" si="34"/>
        <v>0</v>
      </c>
      <c r="P103">
        <f t="shared" si="35"/>
        <v>0</v>
      </c>
      <c r="Q103">
        <f t="shared" si="36"/>
        <v>1</v>
      </c>
      <c r="T103" s="16">
        <f t="shared" si="47"/>
        <v>1257</v>
      </c>
      <c r="V103" s="13">
        <f t="shared" si="40"/>
        <v>1303.910089</v>
      </c>
      <c r="W103" s="13"/>
      <c r="X103" s="13">
        <f t="shared" si="46"/>
        <v>1777225</v>
      </c>
      <c r="Y103" s="13">
        <f t="shared" si="41"/>
        <v>368.86891000000003</v>
      </c>
      <c r="Z103" s="13">
        <f t="shared" si="42"/>
        <v>308.08140300000002</v>
      </c>
      <c r="AA103" s="13"/>
      <c r="AB103" s="13"/>
      <c r="AC103" s="13"/>
    </row>
    <row r="104" spans="1:29" x14ac:dyDescent="0.25">
      <c r="A104" s="15">
        <v>43831</v>
      </c>
      <c r="B104" s="1" t="s">
        <v>29</v>
      </c>
      <c r="C104" s="1">
        <v>3</v>
      </c>
      <c r="D104" s="4">
        <v>1259</v>
      </c>
      <c r="E104" s="4">
        <f t="shared" si="43"/>
        <v>1257</v>
      </c>
      <c r="F104" s="4"/>
      <c r="G104" s="4">
        <v>1371865935</v>
      </c>
      <c r="H104" s="4"/>
      <c r="I104" s="4">
        <v>1796460</v>
      </c>
      <c r="J104" s="4">
        <v>421064522</v>
      </c>
      <c r="K104" s="4">
        <v>399268590</v>
      </c>
      <c r="L104" s="4">
        <f t="shared" si="30"/>
        <v>0</v>
      </c>
      <c r="M104" s="4">
        <f t="shared" si="32"/>
        <v>0</v>
      </c>
      <c r="N104">
        <f t="shared" si="33"/>
        <v>0</v>
      </c>
      <c r="O104">
        <f t="shared" si="34"/>
        <v>0</v>
      </c>
      <c r="P104">
        <f t="shared" si="35"/>
        <v>0</v>
      </c>
      <c r="Q104">
        <f t="shared" si="36"/>
        <v>1</v>
      </c>
      <c r="T104" s="16">
        <f t="shared" si="47"/>
        <v>1259</v>
      </c>
      <c r="V104" s="13">
        <f t="shared" si="40"/>
        <v>1371.865935</v>
      </c>
      <c r="W104" s="13"/>
      <c r="X104" s="13">
        <f t="shared" si="46"/>
        <v>1796460</v>
      </c>
      <c r="Y104" s="13">
        <f t="shared" si="41"/>
        <v>421.06452200000001</v>
      </c>
      <c r="Z104" s="13">
        <f t="shared" si="42"/>
        <v>399.26859000000002</v>
      </c>
      <c r="AA104" s="13"/>
      <c r="AB104" s="13"/>
      <c r="AC104" s="13"/>
    </row>
    <row r="105" spans="1:29" x14ac:dyDescent="0.25">
      <c r="A105" s="15">
        <v>32143</v>
      </c>
      <c r="B105" s="1" t="s">
        <v>30</v>
      </c>
      <c r="C105" s="1">
        <v>4</v>
      </c>
      <c r="D105" s="4">
        <v>1510</v>
      </c>
      <c r="E105" s="4"/>
      <c r="F105" s="4">
        <v>15471.0513372443</v>
      </c>
      <c r="G105" s="4"/>
      <c r="H105" s="4">
        <f t="shared" ref="H105:H134" si="48">F105*1000000/I105</f>
        <v>8054.952880032728</v>
      </c>
      <c r="I105" s="4">
        <v>1920688</v>
      </c>
      <c r="J105" s="4"/>
      <c r="K105" s="4"/>
      <c r="L105" s="4">
        <f t="shared" si="30"/>
        <v>0</v>
      </c>
      <c r="M105" s="4">
        <f t="shared" si="32"/>
        <v>1</v>
      </c>
      <c r="N105">
        <f t="shared" si="33"/>
        <v>0</v>
      </c>
      <c r="O105">
        <f t="shared" si="34"/>
        <v>0</v>
      </c>
      <c r="P105">
        <f t="shared" si="35"/>
        <v>0</v>
      </c>
      <c r="Q105">
        <f t="shared" si="36"/>
        <v>0</v>
      </c>
      <c r="T105" s="16">
        <f t="shared" si="47"/>
        <v>1510</v>
      </c>
      <c r="U105" s="3">
        <f t="shared" ref="U105:U134" si="49">F105/1000</f>
        <v>15.471051337244301</v>
      </c>
      <c r="V105" s="13"/>
      <c r="W105" s="13">
        <f t="shared" ref="W105:W134" si="50">H105</f>
        <v>8054.952880032728</v>
      </c>
      <c r="X105" s="13">
        <f t="shared" si="46"/>
        <v>1920688</v>
      </c>
      <c r="Y105" s="13"/>
      <c r="Z105" s="13"/>
      <c r="AA105" s="13"/>
      <c r="AB105" s="13"/>
      <c r="AC105" s="13"/>
    </row>
    <row r="106" spans="1:29" x14ac:dyDescent="0.25">
      <c r="A106" s="15">
        <v>32509</v>
      </c>
      <c r="B106" s="1" t="s">
        <v>30</v>
      </c>
      <c r="C106" s="1">
        <v>4</v>
      </c>
      <c r="D106" s="4">
        <v>1180</v>
      </c>
      <c r="E106" s="4">
        <f>D105</f>
        <v>1510</v>
      </c>
      <c r="F106" s="4">
        <v>16157.787666280101</v>
      </c>
      <c r="G106" s="4">
        <v>125925974</v>
      </c>
      <c r="H106" s="4">
        <f t="shared" si="48"/>
        <v>7828.0669131101749</v>
      </c>
      <c r="I106" s="4">
        <v>2064084</v>
      </c>
      <c r="J106" s="4">
        <v>69144173</v>
      </c>
      <c r="K106" s="4">
        <v>2820384</v>
      </c>
      <c r="L106" s="4">
        <f t="shared" si="30"/>
        <v>0</v>
      </c>
      <c r="M106" s="4">
        <f t="shared" si="32"/>
        <v>1</v>
      </c>
      <c r="N106">
        <f t="shared" si="33"/>
        <v>0</v>
      </c>
      <c r="O106">
        <f t="shared" si="34"/>
        <v>0</v>
      </c>
      <c r="P106">
        <f t="shared" si="35"/>
        <v>0</v>
      </c>
      <c r="Q106">
        <f t="shared" si="36"/>
        <v>0</v>
      </c>
      <c r="T106" s="16">
        <f t="shared" si="47"/>
        <v>1180</v>
      </c>
      <c r="U106" s="3">
        <f t="shared" si="49"/>
        <v>16.1577876662801</v>
      </c>
      <c r="V106" s="13">
        <f t="shared" ref="V106:V135" si="51">G106/1000000</f>
        <v>125.925974</v>
      </c>
      <c r="W106" s="13">
        <f t="shared" si="50"/>
        <v>7828.0669131101749</v>
      </c>
      <c r="X106" s="13">
        <f t="shared" si="46"/>
        <v>2064084</v>
      </c>
      <c r="Y106" s="13">
        <f t="shared" ref="Y106:Y136" si="52">J106/1000000</f>
        <v>69.144172999999995</v>
      </c>
      <c r="Z106" s="13">
        <f t="shared" ref="Z106:Z136" si="53">K106/1000000</f>
        <v>2.8203839999999998</v>
      </c>
      <c r="AA106" s="6">
        <f>(U106-U105)/U105</f>
        <v>4.4388471996248999E-2</v>
      </c>
      <c r="AB106" s="6"/>
      <c r="AC106" s="13"/>
    </row>
    <row r="107" spans="1:29" x14ac:dyDescent="0.25">
      <c r="A107" s="15">
        <v>32874</v>
      </c>
      <c r="B107" s="1" t="s">
        <v>30</v>
      </c>
      <c r="C107" s="1">
        <v>4</v>
      </c>
      <c r="D107" s="4">
        <v>520</v>
      </c>
      <c r="E107" s="4">
        <f t="shared" ref="E107:E137" si="54">D106</f>
        <v>1180</v>
      </c>
      <c r="F107" s="4">
        <v>16160.392613287901</v>
      </c>
      <c r="G107" s="4">
        <v>178600070</v>
      </c>
      <c r="H107" s="4">
        <f t="shared" si="48"/>
        <v>7616.2379400499285</v>
      </c>
      <c r="I107" s="4">
        <v>2121834</v>
      </c>
      <c r="J107" s="4">
        <v>123123714</v>
      </c>
      <c r="K107" s="4">
        <v>3662290</v>
      </c>
      <c r="L107" s="4">
        <f t="shared" si="30"/>
        <v>0</v>
      </c>
      <c r="M107" s="4">
        <f t="shared" si="32"/>
        <v>1</v>
      </c>
      <c r="N107">
        <f t="shared" si="33"/>
        <v>0</v>
      </c>
      <c r="O107">
        <f t="shared" si="34"/>
        <v>0</v>
      </c>
      <c r="P107">
        <f t="shared" si="35"/>
        <v>0</v>
      </c>
      <c r="Q107">
        <f t="shared" si="36"/>
        <v>0</v>
      </c>
      <c r="T107" s="16">
        <f t="shared" si="47"/>
        <v>520</v>
      </c>
      <c r="U107" s="3">
        <f t="shared" si="49"/>
        <v>16.1603926132879</v>
      </c>
      <c r="V107" s="13">
        <f t="shared" si="51"/>
        <v>178.60006999999999</v>
      </c>
      <c r="W107" s="13">
        <f t="shared" si="50"/>
        <v>7616.2379400499285</v>
      </c>
      <c r="X107" s="13">
        <f t="shared" si="46"/>
        <v>2121834</v>
      </c>
      <c r="Y107" s="13">
        <f t="shared" si="52"/>
        <v>123.12371400000001</v>
      </c>
      <c r="Z107" s="13">
        <f t="shared" si="53"/>
        <v>3.66229</v>
      </c>
      <c r="AA107" s="6">
        <f>(U107-U106)/U106</f>
        <v>1.6121928704610378E-4</v>
      </c>
      <c r="AB107" s="6">
        <f>(Y107-Y106)/Y106</f>
        <v>0.7806809837757408</v>
      </c>
      <c r="AC107" s="13"/>
    </row>
    <row r="108" spans="1:29" x14ac:dyDescent="0.25">
      <c r="A108" s="15">
        <v>33239</v>
      </c>
      <c r="B108" s="1" t="s">
        <v>30</v>
      </c>
      <c r="C108" s="1">
        <v>4</v>
      </c>
      <c r="D108" s="4">
        <v>980</v>
      </c>
      <c r="E108" s="4">
        <f t="shared" si="54"/>
        <v>520</v>
      </c>
      <c r="F108" s="4">
        <v>16274.727595267299</v>
      </c>
      <c r="G108" s="4">
        <v>106919231</v>
      </c>
      <c r="H108" s="4">
        <f t="shared" si="48"/>
        <v>7471.4279527748722</v>
      </c>
      <c r="I108" s="4">
        <v>2178262</v>
      </c>
      <c r="J108" s="4">
        <v>34219991</v>
      </c>
      <c r="K108" s="4">
        <v>4150957</v>
      </c>
      <c r="L108" s="4">
        <f t="shared" si="30"/>
        <v>0</v>
      </c>
      <c r="M108" s="4">
        <f t="shared" si="32"/>
        <v>1</v>
      </c>
      <c r="N108">
        <f t="shared" si="33"/>
        <v>0</v>
      </c>
      <c r="O108">
        <f t="shared" si="34"/>
        <v>0</v>
      </c>
      <c r="P108">
        <f t="shared" si="35"/>
        <v>0</v>
      </c>
      <c r="Q108">
        <f t="shared" si="36"/>
        <v>0</v>
      </c>
      <c r="T108" s="16">
        <f t="shared" si="47"/>
        <v>980</v>
      </c>
      <c r="U108" s="3">
        <f t="shared" si="49"/>
        <v>16.274727595267301</v>
      </c>
      <c r="V108" s="13">
        <f t="shared" si="51"/>
        <v>106.919231</v>
      </c>
      <c r="W108" s="13">
        <f t="shared" si="50"/>
        <v>7471.4279527748722</v>
      </c>
      <c r="X108" s="13">
        <f t="shared" si="46"/>
        <v>2178262</v>
      </c>
      <c r="Y108" s="13">
        <f t="shared" si="52"/>
        <v>34.219991</v>
      </c>
      <c r="Z108" s="13">
        <f t="shared" si="53"/>
        <v>4.150957</v>
      </c>
      <c r="AA108" s="6">
        <f t="shared" ref="AA108:AA135" si="55">(U108-U107)/U107</f>
        <v>7.0750126383308494E-3</v>
      </c>
      <c r="AB108" s="6">
        <f t="shared" ref="AB108:AB135" si="56">(Y108-Y107)/Y107</f>
        <v>-0.7220682361807248</v>
      </c>
      <c r="AC108" s="13"/>
    </row>
    <row r="109" spans="1:29" x14ac:dyDescent="0.25">
      <c r="A109" s="15">
        <v>33604</v>
      </c>
      <c r="B109" s="1" t="s">
        <v>30</v>
      </c>
      <c r="C109" s="1">
        <v>4</v>
      </c>
      <c r="D109" s="4">
        <v>799</v>
      </c>
      <c r="E109" s="4">
        <f t="shared" si="54"/>
        <v>980</v>
      </c>
      <c r="F109" s="4">
        <v>15654.273116210199</v>
      </c>
      <c r="G109" s="4">
        <v>147997282</v>
      </c>
      <c r="H109" s="4">
        <f t="shared" si="48"/>
        <v>6891.0919712784607</v>
      </c>
      <c r="I109" s="4">
        <v>2271668</v>
      </c>
      <c r="J109" s="4">
        <v>28595779</v>
      </c>
      <c r="K109" s="4">
        <v>7658028</v>
      </c>
      <c r="L109" s="4">
        <f t="shared" si="30"/>
        <v>0</v>
      </c>
      <c r="M109" s="4">
        <f t="shared" si="32"/>
        <v>1</v>
      </c>
      <c r="N109">
        <f t="shared" si="33"/>
        <v>0</v>
      </c>
      <c r="O109">
        <f t="shared" si="34"/>
        <v>0</v>
      </c>
      <c r="P109">
        <f t="shared" si="35"/>
        <v>0</v>
      </c>
      <c r="Q109">
        <f t="shared" si="36"/>
        <v>0</v>
      </c>
      <c r="T109" s="16">
        <f t="shared" si="47"/>
        <v>799</v>
      </c>
      <c r="U109" s="3">
        <f t="shared" si="49"/>
        <v>15.654273116210199</v>
      </c>
      <c r="V109" s="13">
        <f t="shared" si="51"/>
        <v>147.99728200000001</v>
      </c>
      <c r="W109" s="13">
        <f t="shared" si="50"/>
        <v>6891.0919712784607</v>
      </c>
      <c r="X109" s="13">
        <f t="shared" si="46"/>
        <v>2271668</v>
      </c>
      <c r="Y109" s="13">
        <f t="shared" si="52"/>
        <v>28.595779</v>
      </c>
      <c r="Z109" s="13">
        <f t="shared" si="53"/>
        <v>7.6580279999999998</v>
      </c>
      <c r="AA109" s="6">
        <f t="shared" si="55"/>
        <v>-3.8123801177325424E-2</v>
      </c>
      <c r="AB109" s="6">
        <f t="shared" si="56"/>
        <v>-0.1643545727408286</v>
      </c>
      <c r="AC109" s="13"/>
    </row>
    <row r="110" spans="1:29" x14ac:dyDescent="0.25">
      <c r="A110" s="15">
        <v>33970</v>
      </c>
      <c r="B110" s="1" t="s">
        <v>30</v>
      </c>
      <c r="C110" s="1">
        <v>4</v>
      </c>
      <c r="D110" s="4">
        <v>370</v>
      </c>
      <c r="E110" s="4">
        <f t="shared" si="54"/>
        <v>799</v>
      </c>
      <c r="F110" s="4">
        <v>17859.230658136799</v>
      </c>
      <c r="G110" s="4">
        <v>144866817</v>
      </c>
      <c r="H110" s="4">
        <f t="shared" si="48"/>
        <v>7622.5792821392624</v>
      </c>
      <c r="I110" s="4">
        <v>2342938</v>
      </c>
      <c r="J110" s="4">
        <v>35096709</v>
      </c>
      <c r="K110" s="4">
        <v>13346090</v>
      </c>
      <c r="L110" s="4">
        <f t="shared" si="30"/>
        <v>0</v>
      </c>
      <c r="M110" s="4">
        <f t="shared" si="32"/>
        <v>1</v>
      </c>
      <c r="N110">
        <f t="shared" si="33"/>
        <v>0</v>
      </c>
      <c r="O110">
        <f t="shared" si="34"/>
        <v>0</v>
      </c>
      <c r="P110">
        <f t="shared" si="35"/>
        <v>0</v>
      </c>
      <c r="Q110">
        <f t="shared" si="36"/>
        <v>0</v>
      </c>
      <c r="T110" s="16">
        <f t="shared" si="47"/>
        <v>370</v>
      </c>
      <c r="U110" s="3">
        <f t="shared" si="49"/>
        <v>17.859230658136799</v>
      </c>
      <c r="V110" s="13">
        <f t="shared" si="51"/>
        <v>144.866817</v>
      </c>
      <c r="W110" s="13">
        <f t="shared" si="50"/>
        <v>7622.5792821392624</v>
      </c>
      <c r="X110" s="13">
        <f t="shared" si="46"/>
        <v>2342938</v>
      </c>
      <c r="Y110" s="13">
        <f t="shared" si="52"/>
        <v>35.096708999999997</v>
      </c>
      <c r="Z110" s="13">
        <f t="shared" si="53"/>
        <v>13.34609</v>
      </c>
      <c r="AA110" s="6">
        <f t="shared" si="55"/>
        <v>0.1408533967408131</v>
      </c>
      <c r="AB110" s="6">
        <f t="shared" si="56"/>
        <v>0.22733879710008939</v>
      </c>
      <c r="AC110" s="13"/>
    </row>
    <row r="111" spans="1:29" x14ac:dyDescent="0.25">
      <c r="A111" s="15">
        <v>34335</v>
      </c>
      <c r="B111" s="1" t="s">
        <v>30</v>
      </c>
      <c r="C111" s="1">
        <v>4</v>
      </c>
      <c r="D111" s="4">
        <v>370</v>
      </c>
      <c r="E111" s="4">
        <f t="shared" si="54"/>
        <v>370</v>
      </c>
      <c r="F111" s="4">
        <v>22089.788591852099</v>
      </c>
      <c r="G111" s="4">
        <v>133950256</v>
      </c>
      <c r="H111" s="4">
        <f t="shared" si="48"/>
        <v>9152.6483235668657</v>
      </c>
      <c r="I111" s="4">
        <v>2413486</v>
      </c>
      <c r="J111" s="4">
        <v>33564019</v>
      </c>
      <c r="K111" s="4">
        <v>12099929</v>
      </c>
      <c r="L111" s="4">
        <f t="shared" si="30"/>
        <v>0</v>
      </c>
      <c r="M111" s="4">
        <f t="shared" si="32"/>
        <v>1</v>
      </c>
      <c r="N111">
        <f t="shared" si="33"/>
        <v>0</v>
      </c>
      <c r="O111">
        <f t="shared" si="34"/>
        <v>0</v>
      </c>
      <c r="P111">
        <f t="shared" si="35"/>
        <v>0</v>
      </c>
      <c r="Q111">
        <f t="shared" si="36"/>
        <v>0</v>
      </c>
      <c r="T111" s="16">
        <f t="shared" si="47"/>
        <v>370</v>
      </c>
      <c r="U111" s="3">
        <f t="shared" si="49"/>
        <v>22.089788591852098</v>
      </c>
      <c r="V111" s="13">
        <f t="shared" si="51"/>
        <v>133.950256</v>
      </c>
      <c r="W111" s="13">
        <f t="shared" si="50"/>
        <v>9152.6483235668657</v>
      </c>
      <c r="X111" s="13">
        <f t="shared" si="46"/>
        <v>2413486</v>
      </c>
      <c r="Y111" s="13">
        <f t="shared" si="52"/>
        <v>33.564019000000002</v>
      </c>
      <c r="Z111" s="13">
        <f t="shared" si="53"/>
        <v>12.099928999999999</v>
      </c>
      <c r="AA111" s="6">
        <f t="shared" si="55"/>
        <v>0.23688354860839575</v>
      </c>
      <c r="AB111" s="6">
        <f t="shared" si="56"/>
        <v>-4.3670476340103438E-2</v>
      </c>
      <c r="AC111" s="13"/>
    </row>
    <row r="112" spans="1:29" x14ac:dyDescent="0.25">
      <c r="A112" s="15">
        <v>34700</v>
      </c>
      <c r="B112" s="1" t="s">
        <v>30</v>
      </c>
      <c r="C112" s="1">
        <v>4</v>
      </c>
      <c r="D112" s="4">
        <v>2114</v>
      </c>
      <c r="E112" s="4">
        <f t="shared" si="54"/>
        <v>370</v>
      </c>
      <c r="F112" s="4">
        <v>27078.2747836083</v>
      </c>
      <c r="G112" s="4">
        <v>138349636</v>
      </c>
      <c r="H112" s="4">
        <f t="shared" si="48"/>
        <v>10903.859835243093</v>
      </c>
      <c r="I112" s="4">
        <v>2483366</v>
      </c>
      <c r="J112" s="4">
        <v>36031154</v>
      </c>
      <c r="K112" s="4">
        <v>15794300</v>
      </c>
      <c r="L112" s="4">
        <f t="shared" si="30"/>
        <v>1</v>
      </c>
      <c r="M112" s="4">
        <f t="shared" si="32"/>
        <v>1</v>
      </c>
      <c r="N112">
        <f t="shared" si="33"/>
        <v>0</v>
      </c>
      <c r="O112">
        <f t="shared" si="34"/>
        <v>0</v>
      </c>
      <c r="P112">
        <f t="shared" si="35"/>
        <v>0</v>
      </c>
      <c r="Q112">
        <f t="shared" si="36"/>
        <v>0</v>
      </c>
      <c r="T112" s="16">
        <f t="shared" si="47"/>
        <v>2114</v>
      </c>
      <c r="U112" s="3">
        <f t="shared" si="49"/>
        <v>27.0782747836083</v>
      </c>
      <c r="V112" s="13">
        <f t="shared" si="51"/>
        <v>138.349636</v>
      </c>
      <c r="W112" s="13">
        <f t="shared" si="50"/>
        <v>10903.859835243093</v>
      </c>
      <c r="X112" s="13">
        <f t="shared" si="46"/>
        <v>2483366</v>
      </c>
      <c r="Y112" s="13">
        <f t="shared" si="52"/>
        <v>36.031154000000001</v>
      </c>
      <c r="Z112" s="13">
        <f t="shared" si="53"/>
        <v>15.7943</v>
      </c>
      <c r="AA112" s="6">
        <f t="shared" si="55"/>
        <v>0.22582770183668593</v>
      </c>
      <c r="AB112" s="6">
        <f t="shared" si="56"/>
        <v>7.3505351072527966E-2</v>
      </c>
      <c r="AC112" s="13"/>
    </row>
    <row r="113" spans="1:29" x14ac:dyDescent="0.25">
      <c r="A113" s="15">
        <v>35065</v>
      </c>
      <c r="B113" s="1" t="s">
        <v>30</v>
      </c>
      <c r="C113" s="1">
        <v>4</v>
      </c>
      <c r="D113" s="4">
        <v>1023</v>
      </c>
      <c r="E113" s="4">
        <f t="shared" si="54"/>
        <v>2114</v>
      </c>
      <c r="F113" s="4">
        <v>30432.708434937398</v>
      </c>
      <c r="G113" s="4">
        <v>143954396</v>
      </c>
      <c r="H113" s="4">
        <f t="shared" si="48"/>
        <v>11920.735704004039</v>
      </c>
      <c r="I113" s="4">
        <v>2552922</v>
      </c>
      <c r="J113" s="4">
        <v>28868413</v>
      </c>
      <c r="K113" s="4">
        <v>9964368</v>
      </c>
      <c r="L113" s="4">
        <f t="shared" si="30"/>
        <v>0</v>
      </c>
      <c r="M113" s="4">
        <f t="shared" si="32"/>
        <v>1</v>
      </c>
      <c r="N113">
        <f t="shared" si="33"/>
        <v>0</v>
      </c>
      <c r="O113">
        <f t="shared" si="34"/>
        <v>0</v>
      </c>
      <c r="P113">
        <f t="shared" si="35"/>
        <v>0</v>
      </c>
      <c r="Q113">
        <f t="shared" si="36"/>
        <v>0</v>
      </c>
      <c r="T113" s="16">
        <f t="shared" si="47"/>
        <v>1023</v>
      </c>
      <c r="U113" s="3">
        <f t="shared" si="49"/>
        <v>30.4327084349374</v>
      </c>
      <c r="V113" s="13">
        <f t="shared" si="51"/>
        <v>143.954396</v>
      </c>
      <c r="W113" s="13">
        <f t="shared" si="50"/>
        <v>11920.735704004039</v>
      </c>
      <c r="X113" s="13">
        <f t="shared" si="46"/>
        <v>2552922</v>
      </c>
      <c r="Y113" s="13">
        <f t="shared" si="52"/>
        <v>28.868413</v>
      </c>
      <c r="Z113" s="13">
        <f t="shared" si="53"/>
        <v>9.9643680000000003</v>
      </c>
      <c r="AA113" s="6">
        <f t="shared" si="55"/>
        <v>0.12387914954462642</v>
      </c>
      <c r="AB113" s="6">
        <f t="shared" si="56"/>
        <v>-0.19879299452912333</v>
      </c>
      <c r="AC113" s="13"/>
    </row>
    <row r="114" spans="1:29" x14ac:dyDescent="0.25">
      <c r="A114" s="15">
        <v>35431</v>
      </c>
      <c r="B114" s="1" t="s">
        <v>30</v>
      </c>
      <c r="C114" s="1">
        <v>4</v>
      </c>
      <c r="D114" s="4">
        <v>589</v>
      </c>
      <c r="E114" s="4">
        <f t="shared" si="54"/>
        <v>1023</v>
      </c>
      <c r="F114" s="4">
        <v>32998.505291355701</v>
      </c>
      <c r="G114" s="4">
        <v>193419713</v>
      </c>
      <c r="H114" s="4">
        <f t="shared" si="48"/>
        <v>12584.032843279632</v>
      </c>
      <c r="I114" s="4">
        <v>2622252</v>
      </c>
      <c r="J114" s="4">
        <v>33730958</v>
      </c>
      <c r="K114" s="4">
        <v>16754224</v>
      </c>
      <c r="L114" s="4">
        <f t="shared" si="30"/>
        <v>0</v>
      </c>
      <c r="M114" s="4">
        <f t="shared" si="32"/>
        <v>1</v>
      </c>
      <c r="N114">
        <f t="shared" si="33"/>
        <v>0</v>
      </c>
      <c r="O114">
        <f t="shared" si="34"/>
        <v>0</v>
      </c>
      <c r="P114">
        <f t="shared" si="35"/>
        <v>0</v>
      </c>
      <c r="Q114">
        <f t="shared" si="36"/>
        <v>0</v>
      </c>
      <c r="T114" s="16">
        <f t="shared" si="47"/>
        <v>589</v>
      </c>
      <c r="U114" s="3">
        <f t="shared" si="49"/>
        <v>32.998505291355698</v>
      </c>
      <c r="V114" s="13">
        <f t="shared" si="51"/>
        <v>193.419713</v>
      </c>
      <c r="W114" s="13">
        <f t="shared" si="50"/>
        <v>12584.032843279632</v>
      </c>
      <c r="X114" s="13">
        <f t="shared" si="46"/>
        <v>2622252</v>
      </c>
      <c r="Y114" s="13">
        <f t="shared" si="52"/>
        <v>33.730958000000001</v>
      </c>
      <c r="Z114" s="13">
        <f t="shared" si="53"/>
        <v>16.754224000000001</v>
      </c>
      <c r="AA114" s="6">
        <f t="shared" si="55"/>
        <v>8.4310499734315758E-2</v>
      </c>
      <c r="AB114" s="6">
        <f t="shared" si="56"/>
        <v>0.16843825117785313</v>
      </c>
      <c r="AC114" s="13"/>
    </row>
    <row r="115" spans="1:29" x14ac:dyDescent="0.25">
      <c r="A115" s="15">
        <v>35796</v>
      </c>
      <c r="B115" s="1" t="s">
        <v>30</v>
      </c>
      <c r="C115" s="1">
        <v>4</v>
      </c>
      <c r="D115" s="4">
        <v>670</v>
      </c>
      <c r="E115" s="4">
        <f t="shared" si="54"/>
        <v>589</v>
      </c>
      <c r="F115" s="4">
        <v>33200.683004530896</v>
      </c>
      <c r="G115" s="4">
        <v>265210781</v>
      </c>
      <c r="H115" s="4">
        <f t="shared" si="48"/>
        <v>12362.43646863502</v>
      </c>
      <c r="I115" s="4">
        <v>2685610</v>
      </c>
      <c r="J115" s="4">
        <v>32516316</v>
      </c>
      <c r="K115" s="4">
        <v>16393942</v>
      </c>
      <c r="L115" s="4">
        <f t="shared" si="30"/>
        <v>0</v>
      </c>
      <c r="M115" s="4">
        <f t="shared" si="32"/>
        <v>1</v>
      </c>
      <c r="N115">
        <f t="shared" si="33"/>
        <v>0</v>
      </c>
      <c r="O115">
        <f t="shared" si="34"/>
        <v>0</v>
      </c>
      <c r="P115">
        <f t="shared" si="35"/>
        <v>0</v>
      </c>
      <c r="Q115">
        <f t="shared" si="36"/>
        <v>0</v>
      </c>
      <c r="T115" s="16">
        <f t="shared" si="47"/>
        <v>670</v>
      </c>
      <c r="U115" s="3">
        <f t="shared" si="49"/>
        <v>33.200683004530894</v>
      </c>
      <c r="V115" s="13">
        <f t="shared" si="51"/>
        <v>265.210781</v>
      </c>
      <c r="W115" s="13">
        <f t="shared" si="50"/>
        <v>12362.43646863502</v>
      </c>
      <c r="X115" s="13">
        <f t="shared" si="46"/>
        <v>2685610</v>
      </c>
      <c r="Y115" s="13">
        <f t="shared" si="52"/>
        <v>32.516316000000003</v>
      </c>
      <c r="Z115" s="13">
        <f t="shared" si="53"/>
        <v>16.393941999999999</v>
      </c>
      <c r="AA115" s="6">
        <f t="shared" si="55"/>
        <v>6.1268748808497881E-3</v>
      </c>
      <c r="AB115" s="6">
        <f t="shared" si="56"/>
        <v>-3.6009709537452146E-2</v>
      </c>
      <c r="AC115" s="13"/>
    </row>
    <row r="116" spans="1:29" x14ac:dyDescent="0.25">
      <c r="A116" s="15">
        <v>36161</v>
      </c>
      <c r="B116" s="1" t="s">
        <v>30</v>
      </c>
      <c r="C116" s="1">
        <v>4</v>
      </c>
      <c r="D116" s="4">
        <v>720</v>
      </c>
      <c r="E116" s="4">
        <f t="shared" si="54"/>
        <v>670</v>
      </c>
      <c r="F116" s="4">
        <v>33117.870142754597</v>
      </c>
      <c r="G116" s="4">
        <v>428083964</v>
      </c>
      <c r="H116" s="4">
        <f t="shared" si="48"/>
        <v>11948.296534069301</v>
      </c>
      <c r="I116" s="4">
        <v>2771765</v>
      </c>
      <c r="J116" s="4">
        <v>34905997</v>
      </c>
      <c r="K116" s="4">
        <v>14657092</v>
      </c>
      <c r="L116" s="4">
        <f t="shared" si="30"/>
        <v>0</v>
      </c>
      <c r="M116" s="4">
        <f t="shared" si="32"/>
        <v>1</v>
      </c>
      <c r="N116">
        <f t="shared" si="33"/>
        <v>0</v>
      </c>
      <c r="O116">
        <f t="shared" si="34"/>
        <v>0</v>
      </c>
      <c r="P116">
        <f t="shared" si="35"/>
        <v>0</v>
      </c>
      <c r="Q116">
        <f t="shared" si="36"/>
        <v>0</v>
      </c>
      <c r="T116" s="16">
        <f t="shared" si="47"/>
        <v>720</v>
      </c>
      <c r="U116" s="3">
        <f t="shared" si="49"/>
        <v>33.117870142754597</v>
      </c>
      <c r="V116" s="13">
        <f t="shared" si="51"/>
        <v>428.08396399999998</v>
      </c>
      <c r="W116" s="13">
        <f t="shared" si="50"/>
        <v>11948.296534069301</v>
      </c>
      <c r="X116" s="13">
        <f t="shared" si="46"/>
        <v>2771765</v>
      </c>
      <c r="Y116" s="13">
        <f t="shared" si="52"/>
        <v>34.905996999999999</v>
      </c>
      <c r="Z116" s="13">
        <f t="shared" si="53"/>
        <v>14.657092</v>
      </c>
      <c r="AA116" s="6">
        <f t="shared" si="55"/>
        <v>-2.4943119924670113E-3</v>
      </c>
      <c r="AB116" s="6">
        <f t="shared" si="56"/>
        <v>7.3491751033542538E-2</v>
      </c>
      <c r="AC116" s="13"/>
    </row>
    <row r="117" spans="1:29" x14ac:dyDescent="0.25">
      <c r="A117" s="15">
        <v>36526</v>
      </c>
      <c r="B117" s="1" t="s">
        <v>30</v>
      </c>
      <c r="C117" s="1">
        <v>4</v>
      </c>
      <c r="D117" s="4">
        <v>612</v>
      </c>
      <c r="E117" s="4">
        <f t="shared" si="54"/>
        <v>720</v>
      </c>
      <c r="F117" s="4">
        <v>35711.146059418003</v>
      </c>
      <c r="G117" s="4">
        <v>768044372</v>
      </c>
      <c r="H117" s="4">
        <f t="shared" si="48"/>
        <v>12535.570799276884</v>
      </c>
      <c r="I117" s="4">
        <v>2848785</v>
      </c>
      <c r="J117" s="4">
        <v>24874868</v>
      </c>
      <c r="K117" s="4">
        <v>11743319</v>
      </c>
      <c r="L117" s="4">
        <f t="shared" si="30"/>
        <v>0</v>
      </c>
      <c r="M117" s="4">
        <f t="shared" si="32"/>
        <v>1</v>
      </c>
      <c r="N117">
        <f t="shared" si="33"/>
        <v>0</v>
      </c>
      <c r="O117">
        <f t="shared" si="34"/>
        <v>0</v>
      </c>
      <c r="P117">
        <f t="shared" si="35"/>
        <v>0</v>
      </c>
      <c r="Q117">
        <f t="shared" si="36"/>
        <v>0</v>
      </c>
      <c r="T117" s="16">
        <f t="shared" si="47"/>
        <v>612</v>
      </c>
      <c r="U117" s="3">
        <f t="shared" si="49"/>
        <v>35.711146059418006</v>
      </c>
      <c r="V117" s="13">
        <f t="shared" si="51"/>
        <v>768.04437199999995</v>
      </c>
      <c r="W117" s="13">
        <f t="shared" si="50"/>
        <v>12535.570799276884</v>
      </c>
      <c r="X117" s="13">
        <f t="shared" si="46"/>
        <v>2848785</v>
      </c>
      <c r="Y117" s="13">
        <f t="shared" si="52"/>
        <v>24.874867999999999</v>
      </c>
      <c r="Z117" s="13">
        <f t="shared" si="53"/>
        <v>11.743319</v>
      </c>
      <c r="AA117" s="6">
        <f t="shared" si="55"/>
        <v>7.830442916422739E-2</v>
      </c>
      <c r="AB117" s="6">
        <f t="shared" si="56"/>
        <v>-0.28737551888290142</v>
      </c>
      <c r="AC117" s="13"/>
    </row>
    <row r="118" spans="1:29" x14ac:dyDescent="0.25">
      <c r="A118" s="15">
        <v>36892</v>
      </c>
      <c r="B118" s="1" t="s">
        <v>30</v>
      </c>
      <c r="C118" s="1">
        <v>4</v>
      </c>
      <c r="D118" s="4">
        <v>634</v>
      </c>
      <c r="E118" s="4">
        <f t="shared" si="54"/>
        <v>612</v>
      </c>
      <c r="F118" s="4">
        <v>36702.346701965602</v>
      </c>
      <c r="G118" s="4">
        <v>847110291</v>
      </c>
      <c r="H118" s="4">
        <f t="shared" si="48"/>
        <v>12542.300801858191</v>
      </c>
      <c r="I118" s="4">
        <v>2926285</v>
      </c>
      <c r="J118" s="4">
        <v>34674172</v>
      </c>
      <c r="K118" s="4">
        <v>10300448</v>
      </c>
      <c r="L118" s="4">
        <f t="shared" si="30"/>
        <v>0</v>
      </c>
      <c r="M118" s="4">
        <f t="shared" si="32"/>
        <v>1</v>
      </c>
      <c r="N118">
        <f t="shared" si="33"/>
        <v>0</v>
      </c>
      <c r="O118">
        <f t="shared" si="34"/>
        <v>0</v>
      </c>
      <c r="P118">
        <f t="shared" si="35"/>
        <v>0</v>
      </c>
      <c r="Q118">
        <f t="shared" si="36"/>
        <v>0</v>
      </c>
      <c r="T118" s="16">
        <f t="shared" si="47"/>
        <v>634</v>
      </c>
      <c r="U118" s="3">
        <f t="shared" si="49"/>
        <v>36.702346701965602</v>
      </c>
      <c r="V118" s="13">
        <f t="shared" si="51"/>
        <v>847.11029099999996</v>
      </c>
      <c r="W118" s="13">
        <f t="shared" si="50"/>
        <v>12542.300801858191</v>
      </c>
      <c r="X118" s="13">
        <f t="shared" si="46"/>
        <v>2926285</v>
      </c>
      <c r="Y118" s="13">
        <f t="shared" si="52"/>
        <v>34.674171999999999</v>
      </c>
      <c r="Z118" s="13">
        <f t="shared" si="53"/>
        <v>10.300447999999999</v>
      </c>
      <c r="AA118" s="6">
        <f t="shared" si="55"/>
        <v>2.7756058035728871E-2</v>
      </c>
      <c r="AB118" s="6">
        <f t="shared" si="56"/>
        <v>0.39394395982322394</v>
      </c>
      <c r="AC118" s="13"/>
    </row>
    <row r="119" spans="1:29" x14ac:dyDescent="0.25">
      <c r="A119" s="15">
        <v>37257</v>
      </c>
      <c r="B119" s="1" t="s">
        <v>30</v>
      </c>
      <c r="C119" s="1">
        <v>4</v>
      </c>
      <c r="D119" s="4">
        <v>885</v>
      </c>
      <c r="E119" s="4">
        <f t="shared" si="54"/>
        <v>634</v>
      </c>
      <c r="F119" s="4">
        <v>38882.833139478302</v>
      </c>
      <c r="G119" s="4">
        <v>1063303613</v>
      </c>
      <c r="H119" s="4">
        <f t="shared" si="48"/>
        <v>12941.066901066064</v>
      </c>
      <c r="I119" s="4">
        <v>3004608</v>
      </c>
      <c r="J119" s="4">
        <v>38887258</v>
      </c>
      <c r="K119" s="4">
        <v>6175502</v>
      </c>
      <c r="L119" s="4">
        <f t="shared" si="30"/>
        <v>0</v>
      </c>
      <c r="M119" s="4">
        <f t="shared" si="32"/>
        <v>1</v>
      </c>
      <c r="N119">
        <f t="shared" si="33"/>
        <v>0</v>
      </c>
      <c r="O119">
        <f t="shared" si="34"/>
        <v>0</v>
      </c>
      <c r="P119">
        <f t="shared" si="35"/>
        <v>0</v>
      </c>
      <c r="Q119">
        <f t="shared" si="36"/>
        <v>0</v>
      </c>
      <c r="T119" s="16">
        <f t="shared" si="47"/>
        <v>885</v>
      </c>
      <c r="U119" s="3">
        <f t="shared" si="49"/>
        <v>38.882833139478301</v>
      </c>
      <c r="V119" s="13">
        <f t="shared" si="51"/>
        <v>1063.303613</v>
      </c>
      <c r="W119" s="13">
        <f t="shared" si="50"/>
        <v>12941.066901066064</v>
      </c>
      <c r="X119" s="13">
        <f t="shared" si="46"/>
        <v>3004608</v>
      </c>
      <c r="Y119" s="13">
        <f t="shared" si="52"/>
        <v>38.887258000000003</v>
      </c>
      <c r="Z119" s="13">
        <f t="shared" si="53"/>
        <v>6.1755019999999998</v>
      </c>
      <c r="AA119" s="6">
        <f t="shared" si="55"/>
        <v>5.9410000543532598E-2</v>
      </c>
      <c r="AB119" s="6">
        <f t="shared" si="56"/>
        <v>0.12150502108601192</v>
      </c>
      <c r="AC119" s="13"/>
    </row>
    <row r="120" spans="1:29" x14ac:dyDescent="0.25">
      <c r="A120" s="15">
        <v>37622</v>
      </c>
      <c r="B120" s="1" t="s">
        <v>30</v>
      </c>
      <c r="C120" s="1">
        <v>4</v>
      </c>
      <c r="D120" s="4">
        <v>1558</v>
      </c>
      <c r="E120" s="4">
        <f t="shared" si="54"/>
        <v>885</v>
      </c>
      <c r="F120" s="4">
        <v>40669.491581924805</v>
      </c>
      <c r="G120" s="4">
        <v>1299255292</v>
      </c>
      <c r="H120" s="4">
        <f t="shared" si="48"/>
        <v>13188.532734504677</v>
      </c>
      <c r="I120" s="4">
        <v>3083701</v>
      </c>
      <c r="J120" s="4">
        <v>81406165</v>
      </c>
      <c r="K120" s="4">
        <v>5423166</v>
      </c>
      <c r="L120" s="4">
        <f t="shared" si="30"/>
        <v>0</v>
      </c>
      <c r="M120" s="4">
        <f t="shared" si="32"/>
        <v>1</v>
      </c>
      <c r="N120">
        <f t="shared" si="33"/>
        <v>0</v>
      </c>
      <c r="O120">
        <f t="shared" si="34"/>
        <v>0</v>
      </c>
      <c r="P120">
        <f t="shared" si="35"/>
        <v>0</v>
      </c>
      <c r="Q120">
        <f t="shared" si="36"/>
        <v>0</v>
      </c>
      <c r="T120" s="16">
        <f t="shared" si="47"/>
        <v>1558</v>
      </c>
      <c r="U120" s="3">
        <f t="shared" si="49"/>
        <v>40.669491581924802</v>
      </c>
      <c r="V120" s="13">
        <f t="shared" si="51"/>
        <v>1299.2552920000001</v>
      </c>
      <c r="W120" s="13">
        <f t="shared" si="50"/>
        <v>13188.532734504677</v>
      </c>
      <c r="X120" s="13">
        <f t="shared" si="46"/>
        <v>3083701</v>
      </c>
      <c r="Y120" s="13">
        <f t="shared" si="52"/>
        <v>81.406165000000001</v>
      </c>
      <c r="Z120" s="13">
        <f t="shared" si="53"/>
        <v>5.4231660000000002</v>
      </c>
      <c r="AA120" s="6">
        <f t="shared" si="55"/>
        <v>4.5949800932393522E-2</v>
      </c>
      <c r="AB120" s="6">
        <f t="shared" si="56"/>
        <v>1.093389176475235</v>
      </c>
      <c r="AC120" s="13"/>
    </row>
    <row r="121" spans="1:29" x14ac:dyDescent="0.25">
      <c r="A121" s="15">
        <v>37987</v>
      </c>
      <c r="B121" s="1" t="s">
        <v>30</v>
      </c>
      <c r="C121" s="1">
        <v>4</v>
      </c>
      <c r="D121" s="4">
        <v>1232</v>
      </c>
      <c r="E121" s="4">
        <f t="shared" si="54"/>
        <v>1558</v>
      </c>
      <c r="F121" s="4">
        <v>44868.739000309099</v>
      </c>
      <c r="G121" s="4">
        <v>1155165324</v>
      </c>
      <c r="H121" s="4">
        <f t="shared" si="48"/>
        <v>14295.207354929706</v>
      </c>
      <c r="I121" s="4">
        <v>3138726</v>
      </c>
      <c r="J121" s="4">
        <v>177838516</v>
      </c>
      <c r="K121" s="4">
        <v>8452493</v>
      </c>
      <c r="L121" s="4">
        <f t="shared" si="30"/>
        <v>0</v>
      </c>
      <c r="M121" s="4">
        <f t="shared" si="32"/>
        <v>1</v>
      </c>
      <c r="N121">
        <f t="shared" si="33"/>
        <v>0</v>
      </c>
      <c r="O121">
        <f t="shared" si="34"/>
        <v>0</v>
      </c>
      <c r="P121">
        <f t="shared" si="35"/>
        <v>0</v>
      </c>
      <c r="Q121">
        <f t="shared" si="36"/>
        <v>0</v>
      </c>
      <c r="T121" s="16">
        <f t="shared" si="47"/>
        <v>1232</v>
      </c>
      <c r="U121" s="3">
        <f t="shared" si="49"/>
        <v>44.868739000309098</v>
      </c>
      <c r="V121" s="13">
        <f t="shared" si="51"/>
        <v>1155.1653240000001</v>
      </c>
      <c r="W121" s="13">
        <f t="shared" si="50"/>
        <v>14295.207354929706</v>
      </c>
      <c r="X121" s="13">
        <f t="shared" si="46"/>
        <v>3138726</v>
      </c>
      <c r="Y121" s="13">
        <f t="shared" si="52"/>
        <v>177.838516</v>
      </c>
      <c r="Z121" s="13">
        <f t="shared" si="53"/>
        <v>8.4524930000000005</v>
      </c>
      <c r="AA121" s="6">
        <f t="shared" si="55"/>
        <v>0.10325300993560034</v>
      </c>
      <c r="AB121" s="6">
        <f t="shared" si="56"/>
        <v>1.1845828998332006</v>
      </c>
      <c r="AC121" s="13"/>
    </row>
    <row r="122" spans="1:29" x14ac:dyDescent="0.25">
      <c r="A122" s="15">
        <v>38353</v>
      </c>
      <c r="B122" s="1" t="s">
        <v>30</v>
      </c>
      <c r="C122" s="1">
        <v>4</v>
      </c>
      <c r="D122" s="4">
        <v>775</v>
      </c>
      <c r="E122" s="4">
        <f t="shared" si="54"/>
        <v>1232</v>
      </c>
      <c r="F122" s="4">
        <v>49539.989273656</v>
      </c>
      <c r="G122" s="4">
        <v>2143714373</v>
      </c>
      <c r="H122" s="4">
        <f t="shared" si="48"/>
        <v>15443.843589324604</v>
      </c>
      <c r="I122" s="4">
        <v>3207750</v>
      </c>
      <c r="J122" s="4">
        <v>324236638</v>
      </c>
      <c r="K122" s="4">
        <v>13819193</v>
      </c>
      <c r="L122" s="4">
        <f t="shared" si="30"/>
        <v>0</v>
      </c>
      <c r="M122" s="4">
        <f t="shared" si="32"/>
        <v>0</v>
      </c>
      <c r="N122">
        <f t="shared" si="33"/>
        <v>1</v>
      </c>
      <c r="O122">
        <f t="shared" si="34"/>
        <v>0</v>
      </c>
      <c r="P122">
        <f t="shared" si="35"/>
        <v>0</v>
      </c>
      <c r="Q122">
        <f t="shared" si="36"/>
        <v>0</v>
      </c>
      <c r="T122" s="16">
        <f t="shared" si="47"/>
        <v>775</v>
      </c>
      <c r="U122" s="3">
        <f t="shared" si="49"/>
        <v>49.539989273655998</v>
      </c>
      <c r="V122" s="13">
        <f t="shared" si="51"/>
        <v>2143.7143729999998</v>
      </c>
      <c r="W122" s="13">
        <f t="shared" si="50"/>
        <v>15443.843589324604</v>
      </c>
      <c r="X122" s="13">
        <f t="shared" si="46"/>
        <v>3207750</v>
      </c>
      <c r="Y122" s="13">
        <f t="shared" si="52"/>
        <v>324.23663800000003</v>
      </c>
      <c r="Z122" s="13">
        <f t="shared" si="53"/>
        <v>13.819193</v>
      </c>
      <c r="AA122" s="6">
        <f t="shared" si="55"/>
        <v>0.1041092390252982</v>
      </c>
      <c r="AB122" s="6">
        <f t="shared" si="56"/>
        <v>0.82320818511553495</v>
      </c>
      <c r="AC122" s="13"/>
    </row>
    <row r="123" spans="1:29" x14ac:dyDescent="0.25">
      <c r="A123" s="15">
        <v>38718</v>
      </c>
      <c r="B123" s="1" t="s">
        <v>30</v>
      </c>
      <c r="C123" s="1">
        <v>4</v>
      </c>
      <c r="D123" s="4">
        <v>788</v>
      </c>
      <c r="E123" s="4">
        <f t="shared" si="54"/>
        <v>775</v>
      </c>
      <c r="F123" s="4">
        <v>50816.007083899996</v>
      </c>
      <c r="G123" s="4">
        <v>1516730366</v>
      </c>
      <c r="H123" s="4">
        <f t="shared" si="48"/>
        <v>15509.187240051149</v>
      </c>
      <c r="I123" s="4">
        <v>3276510</v>
      </c>
      <c r="J123" s="4">
        <v>136391255</v>
      </c>
      <c r="K123" s="4">
        <v>13515257</v>
      </c>
      <c r="L123" s="4">
        <f t="shared" si="30"/>
        <v>0</v>
      </c>
      <c r="M123" s="4">
        <f t="shared" si="32"/>
        <v>0</v>
      </c>
      <c r="N123">
        <f t="shared" si="33"/>
        <v>1</v>
      </c>
      <c r="O123">
        <f t="shared" si="34"/>
        <v>0</v>
      </c>
      <c r="P123">
        <f t="shared" si="35"/>
        <v>0</v>
      </c>
      <c r="Q123">
        <f t="shared" si="36"/>
        <v>0</v>
      </c>
      <c r="T123" s="16">
        <f t="shared" si="47"/>
        <v>788</v>
      </c>
      <c r="U123" s="3">
        <f t="shared" si="49"/>
        <v>50.816007083899997</v>
      </c>
      <c r="V123" s="13">
        <f t="shared" si="51"/>
        <v>1516.730366</v>
      </c>
      <c r="W123" s="13">
        <f t="shared" si="50"/>
        <v>15509.187240051149</v>
      </c>
      <c r="X123" s="13">
        <f t="shared" si="46"/>
        <v>3276510</v>
      </c>
      <c r="Y123" s="13">
        <f t="shared" si="52"/>
        <v>136.391255</v>
      </c>
      <c r="Z123" s="13">
        <f t="shared" si="53"/>
        <v>13.515257</v>
      </c>
      <c r="AA123" s="6">
        <f t="shared" si="55"/>
        <v>2.5757329158780227E-2</v>
      </c>
      <c r="AB123" s="6">
        <f t="shared" si="56"/>
        <v>-0.57934656662705719</v>
      </c>
      <c r="AC123" s="13"/>
    </row>
    <row r="124" spans="1:29" x14ac:dyDescent="0.25">
      <c r="A124" s="15">
        <v>39083</v>
      </c>
      <c r="B124" s="1" t="s">
        <v>30</v>
      </c>
      <c r="C124" s="1">
        <v>4</v>
      </c>
      <c r="D124" s="4">
        <v>610</v>
      </c>
      <c r="E124" s="4">
        <f t="shared" si="54"/>
        <v>788</v>
      </c>
      <c r="F124" s="4">
        <v>53099.554076918299</v>
      </c>
      <c r="G124" s="4">
        <v>1098007317</v>
      </c>
      <c r="H124" s="4">
        <f t="shared" si="48"/>
        <v>15871.867245785937</v>
      </c>
      <c r="I124" s="4">
        <v>3345514</v>
      </c>
      <c r="J124" s="4">
        <v>77069958</v>
      </c>
      <c r="K124" s="4">
        <v>9960234</v>
      </c>
      <c r="L124" s="4">
        <f t="shared" si="30"/>
        <v>0</v>
      </c>
      <c r="M124" s="4">
        <f t="shared" si="32"/>
        <v>0</v>
      </c>
      <c r="N124">
        <f t="shared" si="33"/>
        <v>1</v>
      </c>
      <c r="O124">
        <f t="shared" si="34"/>
        <v>0</v>
      </c>
      <c r="P124">
        <f t="shared" si="35"/>
        <v>0</v>
      </c>
      <c r="Q124">
        <f t="shared" si="36"/>
        <v>0</v>
      </c>
      <c r="T124" s="16">
        <f t="shared" si="47"/>
        <v>610</v>
      </c>
      <c r="U124" s="3">
        <f t="shared" si="49"/>
        <v>53.099554076918302</v>
      </c>
      <c r="V124" s="13">
        <f t="shared" si="51"/>
        <v>1098.0073170000001</v>
      </c>
      <c r="W124" s="13">
        <f t="shared" si="50"/>
        <v>15871.867245785937</v>
      </c>
      <c r="X124" s="13">
        <f t="shared" si="46"/>
        <v>3345514</v>
      </c>
      <c r="Y124" s="13">
        <f t="shared" si="52"/>
        <v>77.069958</v>
      </c>
      <c r="Z124" s="13">
        <f t="shared" si="53"/>
        <v>9.9602339999999998</v>
      </c>
      <c r="AA124" s="6">
        <f t="shared" si="55"/>
        <v>4.4937552634705134E-2</v>
      </c>
      <c r="AB124" s="6">
        <f t="shared" si="56"/>
        <v>-0.43493475443128665</v>
      </c>
      <c r="AC124" s="13"/>
    </row>
    <row r="125" spans="1:29" x14ac:dyDescent="0.25">
      <c r="A125" s="15">
        <v>39448</v>
      </c>
      <c r="B125" s="1" t="s">
        <v>30</v>
      </c>
      <c r="C125" s="1">
        <v>4</v>
      </c>
      <c r="D125" s="4">
        <v>604</v>
      </c>
      <c r="E125" s="4">
        <f t="shared" si="54"/>
        <v>610</v>
      </c>
      <c r="F125" s="4">
        <v>55474.811694311597</v>
      </c>
      <c r="G125" s="4">
        <v>1258109343</v>
      </c>
      <c r="H125" s="4">
        <f t="shared" si="48"/>
        <v>16243.921632529651</v>
      </c>
      <c r="I125" s="4">
        <v>3415112</v>
      </c>
      <c r="J125" s="4">
        <v>65770399</v>
      </c>
      <c r="K125" s="4">
        <v>13244760</v>
      </c>
      <c r="L125" s="4">
        <f t="shared" si="30"/>
        <v>0</v>
      </c>
      <c r="M125" s="4">
        <f t="shared" si="32"/>
        <v>0</v>
      </c>
      <c r="N125">
        <f t="shared" si="33"/>
        <v>1</v>
      </c>
      <c r="O125">
        <f t="shared" si="34"/>
        <v>0</v>
      </c>
      <c r="P125">
        <f t="shared" si="35"/>
        <v>0</v>
      </c>
      <c r="Q125">
        <f t="shared" si="36"/>
        <v>0</v>
      </c>
      <c r="T125" s="16">
        <f t="shared" si="47"/>
        <v>604</v>
      </c>
      <c r="U125" s="3">
        <f t="shared" si="49"/>
        <v>55.474811694311597</v>
      </c>
      <c r="V125" s="13">
        <f t="shared" si="51"/>
        <v>1258.1093430000001</v>
      </c>
      <c r="W125" s="13">
        <f t="shared" si="50"/>
        <v>16243.921632529651</v>
      </c>
      <c r="X125" s="13">
        <f t="shared" si="46"/>
        <v>3415112</v>
      </c>
      <c r="Y125" s="13">
        <f t="shared" si="52"/>
        <v>65.770398999999998</v>
      </c>
      <c r="Z125" s="13">
        <f t="shared" si="53"/>
        <v>13.244759999999999</v>
      </c>
      <c r="AA125" s="6">
        <f t="shared" si="55"/>
        <v>4.4732157523443103E-2</v>
      </c>
      <c r="AB125" s="6">
        <f t="shared" si="56"/>
        <v>-0.14661431371222497</v>
      </c>
      <c r="AC125" s="13"/>
    </row>
    <row r="126" spans="1:29" x14ac:dyDescent="0.25">
      <c r="A126" s="15">
        <v>39814</v>
      </c>
      <c r="B126" s="1" t="s">
        <v>30</v>
      </c>
      <c r="C126" s="1">
        <v>4</v>
      </c>
      <c r="D126" s="4">
        <v>405</v>
      </c>
      <c r="E126" s="4">
        <f t="shared" si="54"/>
        <v>604</v>
      </c>
      <c r="F126" s="4">
        <v>54359.912056962203</v>
      </c>
      <c r="G126" s="4">
        <v>871653767</v>
      </c>
      <c r="H126" s="4">
        <f t="shared" si="48"/>
        <v>15597.474346176748</v>
      </c>
      <c r="I126" s="4">
        <v>3485174</v>
      </c>
      <c r="J126" s="4">
        <v>42479572</v>
      </c>
      <c r="K126" s="4">
        <v>4537559</v>
      </c>
      <c r="L126" s="4">
        <f t="shared" si="30"/>
        <v>0</v>
      </c>
      <c r="M126" s="4">
        <f t="shared" si="32"/>
        <v>0</v>
      </c>
      <c r="N126">
        <f t="shared" si="33"/>
        <v>0</v>
      </c>
      <c r="O126">
        <f t="shared" si="34"/>
        <v>1</v>
      </c>
      <c r="P126">
        <f t="shared" si="35"/>
        <v>0</v>
      </c>
      <c r="Q126">
        <f t="shared" si="36"/>
        <v>0</v>
      </c>
      <c r="T126" s="16">
        <f t="shared" si="47"/>
        <v>405</v>
      </c>
      <c r="U126" s="3">
        <f t="shared" si="49"/>
        <v>54.359912056962202</v>
      </c>
      <c r="V126" s="13">
        <f t="shared" si="51"/>
        <v>871.65376700000002</v>
      </c>
      <c r="W126" s="13">
        <f t="shared" si="50"/>
        <v>15597.474346176748</v>
      </c>
      <c r="X126" s="13">
        <f t="shared" si="46"/>
        <v>3485174</v>
      </c>
      <c r="Y126" s="13">
        <f t="shared" si="52"/>
        <v>42.479571999999997</v>
      </c>
      <c r="Z126" s="13">
        <f t="shared" si="53"/>
        <v>4.5375589999999999</v>
      </c>
      <c r="AA126" s="6">
        <f t="shared" si="55"/>
        <v>-2.0097402826582608E-2</v>
      </c>
      <c r="AB126" s="6">
        <f t="shared" si="56"/>
        <v>-0.35412324319333993</v>
      </c>
      <c r="AC126" s="13"/>
    </row>
    <row r="127" spans="1:29" x14ac:dyDescent="0.25">
      <c r="A127" s="15">
        <v>40179</v>
      </c>
      <c r="B127" s="1" t="s">
        <v>30</v>
      </c>
      <c r="C127" s="1">
        <v>4</v>
      </c>
      <c r="D127" s="4">
        <v>595</v>
      </c>
      <c r="E127" s="4">
        <f t="shared" si="54"/>
        <v>405</v>
      </c>
      <c r="F127" s="4">
        <v>59779.291838736201</v>
      </c>
      <c r="G127" s="4">
        <v>1103867924</v>
      </c>
      <c r="H127" s="4">
        <f t="shared" si="48"/>
        <v>16824.317995967576</v>
      </c>
      <c r="I127" s="4">
        <v>3553148</v>
      </c>
      <c r="J127" s="4">
        <v>54729160</v>
      </c>
      <c r="K127" s="4">
        <v>9488401</v>
      </c>
      <c r="L127" s="4">
        <f t="shared" si="30"/>
        <v>0</v>
      </c>
      <c r="M127" s="4">
        <f t="shared" si="32"/>
        <v>0</v>
      </c>
      <c r="N127">
        <f t="shared" si="33"/>
        <v>0</v>
      </c>
      <c r="O127">
        <f t="shared" si="34"/>
        <v>1</v>
      </c>
      <c r="P127">
        <f t="shared" si="35"/>
        <v>0</v>
      </c>
      <c r="Q127">
        <f t="shared" si="36"/>
        <v>0</v>
      </c>
      <c r="T127" s="16">
        <f t="shared" si="47"/>
        <v>595</v>
      </c>
      <c r="U127" s="3">
        <f t="shared" si="49"/>
        <v>59.779291838736199</v>
      </c>
      <c r="V127" s="13">
        <f t="shared" si="51"/>
        <v>1103.8679239999999</v>
      </c>
      <c r="W127" s="13">
        <f t="shared" si="50"/>
        <v>16824.317995967576</v>
      </c>
      <c r="X127" s="13">
        <f t="shared" si="46"/>
        <v>3553148</v>
      </c>
      <c r="Y127" s="13">
        <f t="shared" si="52"/>
        <v>54.72916</v>
      </c>
      <c r="Z127" s="13">
        <f t="shared" si="53"/>
        <v>9.4884009999999996</v>
      </c>
      <c r="AA127" s="6">
        <f t="shared" si="55"/>
        <v>9.9694417755775325E-2</v>
      </c>
      <c r="AB127" s="6">
        <f t="shared" si="56"/>
        <v>0.28836420479942698</v>
      </c>
      <c r="AC127" s="13"/>
    </row>
    <row r="128" spans="1:29" x14ac:dyDescent="0.25">
      <c r="A128" s="15">
        <v>40544</v>
      </c>
      <c r="B128" s="1" t="s">
        <v>30</v>
      </c>
      <c r="C128" s="1">
        <v>4</v>
      </c>
      <c r="D128" s="4">
        <v>502</v>
      </c>
      <c r="E128" s="4">
        <f t="shared" si="54"/>
        <v>595</v>
      </c>
      <c r="F128" s="4">
        <v>65967.481295486548</v>
      </c>
      <c r="G128" s="4">
        <v>890725362</v>
      </c>
      <c r="H128" s="4">
        <f t="shared" si="48"/>
        <v>18232.933106180848</v>
      </c>
      <c r="I128" s="4">
        <v>3618040</v>
      </c>
      <c r="J128" s="4">
        <v>81228903</v>
      </c>
      <c r="K128" s="4">
        <v>8633342</v>
      </c>
      <c r="L128" s="4">
        <f t="shared" si="30"/>
        <v>0</v>
      </c>
      <c r="M128" s="4">
        <f t="shared" si="32"/>
        <v>0</v>
      </c>
      <c r="N128">
        <f t="shared" si="33"/>
        <v>0</v>
      </c>
      <c r="O128">
        <f t="shared" si="34"/>
        <v>1</v>
      </c>
      <c r="P128">
        <f t="shared" si="35"/>
        <v>0</v>
      </c>
      <c r="Q128">
        <f t="shared" si="36"/>
        <v>0</v>
      </c>
      <c r="T128" s="16">
        <f t="shared" si="47"/>
        <v>502</v>
      </c>
      <c r="U128" s="3">
        <f t="shared" si="49"/>
        <v>65.96748129548655</v>
      </c>
      <c r="V128" s="13">
        <f t="shared" si="51"/>
        <v>890.72536200000002</v>
      </c>
      <c r="W128" s="13">
        <f t="shared" si="50"/>
        <v>18232.933106180848</v>
      </c>
      <c r="X128" s="13">
        <f t="shared" si="46"/>
        <v>3618040</v>
      </c>
      <c r="Y128" s="13">
        <f t="shared" si="52"/>
        <v>81.228903000000003</v>
      </c>
      <c r="Z128" s="13">
        <f t="shared" si="53"/>
        <v>8.6333420000000007</v>
      </c>
      <c r="AA128" s="6">
        <f t="shared" si="55"/>
        <v>0.10351727607352627</v>
      </c>
      <c r="AB128" s="6">
        <f t="shared" si="56"/>
        <v>0.48419787550183491</v>
      </c>
      <c r="AC128" s="13"/>
    </row>
    <row r="129" spans="1:29" x14ac:dyDescent="0.25">
      <c r="A129" s="15">
        <v>40909</v>
      </c>
      <c r="B129" s="1" t="s">
        <v>30</v>
      </c>
      <c r="C129" s="1">
        <v>4</v>
      </c>
      <c r="D129" s="4">
        <v>523</v>
      </c>
      <c r="E129" s="4">
        <f t="shared" si="54"/>
        <v>502</v>
      </c>
      <c r="F129" s="4">
        <v>66869.776877120457</v>
      </c>
      <c r="G129" s="4">
        <v>958379081</v>
      </c>
      <c r="H129" s="4">
        <f t="shared" si="48"/>
        <v>18149.799142942415</v>
      </c>
      <c r="I129" s="4">
        <v>3684326</v>
      </c>
      <c r="J129" s="4">
        <v>72895707</v>
      </c>
      <c r="K129" s="4">
        <v>7308694</v>
      </c>
      <c r="L129" s="4">
        <f t="shared" si="30"/>
        <v>0</v>
      </c>
      <c r="M129" s="4">
        <f t="shared" si="32"/>
        <v>0</v>
      </c>
      <c r="N129">
        <f t="shared" si="33"/>
        <v>0</v>
      </c>
      <c r="O129">
        <f t="shared" si="34"/>
        <v>0</v>
      </c>
      <c r="P129">
        <f t="shared" si="35"/>
        <v>1</v>
      </c>
      <c r="Q129">
        <f t="shared" si="36"/>
        <v>0</v>
      </c>
      <c r="T129" s="16">
        <f t="shared" si="47"/>
        <v>523</v>
      </c>
      <c r="U129" s="3">
        <f t="shared" si="49"/>
        <v>66.869776877120458</v>
      </c>
      <c r="V129" s="13">
        <f t="shared" si="51"/>
        <v>958.37908100000004</v>
      </c>
      <c r="W129" s="13">
        <f t="shared" si="50"/>
        <v>18149.799142942415</v>
      </c>
      <c r="X129" s="13">
        <f t="shared" si="46"/>
        <v>3684326</v>
      </c>
      <c r="Y129" s="13">
        <f t="shared" si="52"/>
        <v>72.895707000000002</v>
      </c>
      <c r="Z129" s="13">
        <f t="shared" si="53"/>
        <v>7.308694</v>
      </c>
      <c r="AA129" s="6">
        <f t="shared" si="55"/>
        <v>1.3677884374458332E-2</v>
      </c>
      <c r="AB129" s="6">
        <f t="shared" si="56"/>
        <v>-0.10258905010695517</v>
      </c>
      <c r="AC129" s="13"/>
    </row>
    <row r="130" spans="1:29" x14ac:dyDescent="0.25">
      <c r="A130" s="15">
        <v>41275</v>
      </c>
      <c r="B130" s="1" t="s">
        <v>30</v>
      </c>
      <c r="C130" s="1">
        <v>4</v>
      </c>
      <c r="D130" s="4">
        <v>583</v>
      </c>
      <c r="E130" s="4">
        <f t="shared" si="54"/>
        <v>523</v>
      </c>
      <c r="F130" s="4">
        <v>69789.497165413093</v>
      </c>
      <c r="G130" s="4">
        <v>1027726556</v>
      </c>
      <c r="H130" s="4">
        <f t="shared" si="48"/>
        <v>18604.117877599292</v>
      </c>
      <c r="I130" s="4">
        <v>3751293</v>
      </c>
      <c r="J130" s="4">
        <v>59380264</v>
      </c>
      <c r="K130" s="4">
        <v>9512442</v>
      </c>
      <c r="L130" s="4">
        <f t="shared" si="30"/>
        <v>0</v>
      </c>
      <c r="M130" s="4">
        <f t="shared" si="32"/>
        <v>0</v>
      </c>
      <c r="N130">
        <f t="shared" si="33"/>
        <v>0</v>
      </c>
      <c r="O130">
        <f t="shared" si="34"/>
        <v>0</v>
      </c>
      <c r="P130">
        <f t="shared" si="35"/>
        <v>1</v>
      </c>
      <c r="Q130">
        <f t="shared" si="36"/>
        <v>0</v>
      </c>
      <c r="T130" s="16">
        <f t="shared" si="47"/>
        <v>583</v>
      </c>
      <c r="U130" s="3">
        <f t="shared" si="49"/>
        <v>69.789497165413096</v>
      </c>
      <c r="V130" s="13">
        <f t="shared" si="51"/>
        <v>1027.7265560000001</v>
      </c>
      <c r="W130" s="13">
        <f t="shared" si="50"/>
        <v>18604.117877599292</v>
      </c>
      <c r="X130" s="13">
        <f t="shared" si="46"/>
        <v>3751293</v>
      </c>
      <c r="Y130" s="13">
        <f t="shared" si="52"/>
        <v>59.380263999999997</v>
      </c>
      <c r="Z130" s="13">
        <f t="shared" si="53"/>
        <v>9.5124420000000001</v>
      </c>
      <c r="AA130" s="6">
        <f t="shared" si="55"/>
        <v>4.3662778980972226E-2</v>
      </c>
      <c r="AB130" s="6">
        <f t="shared" si="56"/>
        <v>-0.185407941787299</v>
      </c>
      <c r="AC130" s="13"/>
    </row>
    <row r="131" spans="1:29" x14ac:dyDescent="0.25">
      <c r="A131" s="15">
        <v>41640</v>
      </c>
      <c r="B131" s="1" t="s">
        <v>30</v>
      </c>
      <c r="C131" s="1">
        <v>4</v>
      </c>
      <c r="D131" s="4">
        <v>500</v>
      </c>
      <c r="E131" s="4">
        <f t="shared" si="54"/>
        <v>583</v>
      </c>
      <c r="F131" s="4">
        <v>69956.673129923234</v>
      </c>
      <c r="G131" s="4">
        <v>924042593</v>
      </c>
      <c r="H131" s="4">
        <f t="shared" si="48"/>
        <v>18315.010417202906</v>
      </c>
      <c r="I131" s="4">
        <v>3819636</v>
      </c>
      <c r="J131" s="4">
        <v>55414067</v>
      </c>
      <c r="K131" s="4">
        <v>10680500</v>
      </c>
      <c r="L131" s="4">
        <f t="shared" si="30"/>
        <v>0</v>
      </c>
      <c r="M131" s="4">
        <f t="shared" si="32"/>
        <v>0</v>
      </c>
      <c r="N131">
        <f t="shared" si="33"/>
        <v>0</v>
      </c>
      <c r="O131">
        <f t="shared" si="34"/>
        <v>0</v>
      </c>
      <c r="P131">
        <f t="shared" si="35"/>
        <v>1</v>
      </c>
      <c r="Q131">
        <f t="shared" si="36"/>
        <v>0</v>
      </c>
      <c r="T131" s="16">
        <f t="shared" si="47"/>
        <v>500</v>
      </c>
      <c r="U131" s="3">
        <f t="shared" si="49"/>
        <v>69.956673129923232</v>
      </c>
      <c r="V131" s="13">
        <f t="shared" si="51"/>
        <v>924.04259300000001</v>
      </c>
      <c r="W131" s="13">
        <f t="shared" si="50"/>
        <v>18315.010417202906</v>
      </c>
      <c r="X131" s="13">
        <f t="shared" si="46"/>
        <v>3819636</v>
      </c>
      <c r="Y131" s="13">
        <f t="shared" si="52"/>
        <v>55.414067000000003</v>
      </c>
      <c r="Z131" s="13">
        <f t="shared" si="53"/>
        <v>10.6805</v>
      </c>
      <c r="AA131" s="6">
        <f t="shared" si="55"/>
        <v>2.3954315663558988E-3</v>
      </c>
      <c r="AB131" s="6">
        <f t="shared" si="56"/>
        <v>-6.6793185695503035E-2</v>
      </c>
      <c r="AC131" s="13"/>
    </row>
    <row r="132" spans="1:29" x14ac:dyDescent="0.25">
      <c r="A132" s="15">
        <v>42005</v>
      </c>
      <c r="B132" s="1" t="s">
        <v>30</v>
      </c>
      <c r="C132" s="1">
        <v>4</v>
      </c>
      <c r="D132" s="4">
        <v>712</v>
      </c>
      <c r="E132" s="4">
        <f t="shared" si="54"/>
        <v>500</v>
      </c>
      <c r="F132" s="4">
        <v>66149.96388380893</v>
      </c>
      <c r="G132" s="4">
        <v>770711282</v>
      </c>
      <c r="H132" s="4">
        <f t="shared" si="48"/>
        <v>17015.017435273174</v>
      </c>
      <c r="I132" s="4">
        <v>3887740</v>
      </c>
      <c r="J132" s="4">
        <v>57867192</v>
      </c>
      <c r="K132" s="4">
        <v>8841189</v>
      </c>
      <c r="L132" s="4">
        <f t="shared" si="30"/>
        <v>0</v>
      </c>
      <c r="M132" s="4">
        <f t="shared" si="32"/>
        <v>0</v>
      </c>
      <c r="N132">
        <f t="shared" si="33"/>
        <v>0</v>
      </c>
      <c r="O132">
        <f t="shared" si="34"/>
        <v>0</v>
      </c>
      <c r="P132">
        <f t="shared" si="35"/>
        <v>1</v>
      </c>
      <c r="Q132">
        <f t="shared" si="36"/>
        <v>0</v>
      </c>
      <c r="T132" s="16">
        <f t="shared" si="47"/>
        <v>712</v>
      </c>
      <c r="U132" s="3">
        <f t="shared" si="49"/>
        <v>66.149963883808937</v>
      </c>
      <c r="V132" s="13">
        <f t="shared" si="51"/>
        <v>770.71128199999998</v>
      </c>
      <c r="W132" s="13">
        <f t="shared" si="50"/>
        <v>17015.017435273174</v>
      </c>
      <c r="X132" s="13">
        <f t="shared" si="46"/>
        <v>3887740</v>
      </c>
      <c r="Y132" s="13">
        <f t="shared" si="52"/>
        <v>57.867192000000003</v>
      </c>
      <c r="Z132" s="13">
        <f t="shared" si="53"/>
        <v>8.841189</v>
      </c>
      <c r="AA132" s="6">
        <f t="shared" si="55"/>
        <v>-5.4415241260036634E-2</v>
      </c>
      <c r="AB132" s="6">
        <f t="shared" si="56"/>
        <v>4.4268994008326443E-2</v>
      </c>
      <c r="AC132" s="13"/>
    </row>
    <row r="133" spans="1:29" x14ac:dyDescent="0.25">
      <c r="A133" s="15">
        <v>42370</v>
      </c>
      <c r="B133" s="1" t="s">
        <v>30</v>
      </c>
      <c r="C133" s="1">
        <v>4</v>
      </c>
      <c r="D133" s="4">
        <v>1129</v>
      </c>
      <c r="E133" s="4">
        <f t="shared" si="54"/>
        <v>712</v>
      </c>
      <c r="F133" s="4">
        <v>61646.574863045404</v>
      </c>
      <c r="G133" s="4">
        <v>574981577</v>
      </c>
      <c r="H133" s="4">
        <f t="shared" si="48"/>
        <v>15598.154751665705</v>
      </c>
      <c r="I133" s="4">
        <v>3952171</v>
      </c>
      <c r="J133" s="4">
        <v>40518703</v>
      </c>
      <c r="K133" s="4">
        <v>10562905</v>
      </c>
      <c r="L133" s="4">
        <f t="shared" si="30"/>
        <v>0</v>
      </c>
      <c r="M133" s="4">
        <f t="shared" si="32"/>
        <v>0</v>
      </c>
      <c r="N133">
        <f t="shared" si="33"/>
        <v>0</v>
      </c>
      <c r="O133">
        <f t="shared" si="34"/>
        <v>0</v>
      </c>
      <c r="P133">
        <f t="shared" si="35"/>
        <v>0</v>
      </c>
      <c r="Q133">
        <f t="shared" si="36"/>
        <v>1</v>
      </c>
      <c r="T133" s="16">
        <f t="shared" si="47"/>
        <v>1129</v>
      </c>
      <c r="U133" s="3">
        <f t="shared" si="49"/>
        <v>61.646574863045402</v>
      </c>
      <c r="V133" s="13">
        <f t="shared" si="51"/>
        <v>574.98157700000002</v>
      </c>
      <c r="W133" s="13">
        <f t="shared" si="50"/>
        <v>15598.154751665705</v>
      </c>
      <c r="X133" s="13">
        <f t="shared" si="46"/>
        <v>3952171</v>
      </c>
      <c r="Y133" s="13">
        <f t="shared" si="52"/>
        <v>40.518703000000002</v>
      </c>
      <c r="Z133" s="13">
        <f t="shared" si="53"/>
        <v>10.562905000000001</v>
      </c>
      <c r="AA133" s="6">
        <f t="shared" si="55"/>
        <v>-6.8078480415705842E-2</v>
      </c>
      <c r="AB133" s="6">
        <f t="shared" si="56"/>
        <v>-0.29979835551723333</v>
      </c>
      <c r="AC133" s="13"/>
    </row>
    <row r="134" spans="1:29" x14ac:dyDescent="0.25">
      <c r="A134" s="15">
        <v>42736</v>
      </c>
      <c r="B134" s="1" t="s">
        <v>30</v>
      </c>
      <c r="C134" s="1">
        <v>4</v>
      </c>
      <c r="D134" s="4">
        <v>1001</v>
      </c>
      <c r="E134" s="4">
        <f t="shared" si="54"/>
        <v>1129</v>
      </c>
      <c r="F134" s="4">
        <v>64860.242726356191</v>
      </c>
      <c r="G134" s="4">
        <v>672996863</v>
      </c>
      <c r="H134" s="4">
        <f t="shared" si="48"/>
        <v>16151.21492897481</v>
      </c>
      <c r="I134" s="4">
        <v>4015812</v>
      </c>
      <c r="J134" s="4">
        <v>49368473</v>
      </c>
      <c r="K134" s="4">
        <v>9456383</v>
      </c>
      <c r="L134" s="4">
        <f t="shared" ref="L134:L197" si="57">IF(A134=DATE(1995,1,1), 1,0)</f>
        <v>0</v>
      </c>
      <c r="M134" s="4">
        <f t="shared" si="32"/>
        <v>0</v>
      </c>
      <c r="N134">
        <f t="shared" si="33"/>
        <v>0</v>
      </c>
      <c r="O134">
        <f t="shared" si="34"/>
        <v>0</v>
      </c>
      <c r="P134">
        <f t="shared" si="35"/>
        <v>0</v>
      </c>
      <c r="Q134">
        <f t="shared" si="36"/>
        <v>1</v>
      </c>
      <c r="T134" s="16">
        <f t="shared" ref="T134:T165" si="58">D134</f>
        <v>1001</v>
      </c>
      <c r="U134" s="3">
        <f t="shared" si="49"/>
        <v>64.860242726356191</v>
      </c>
      <c r="V134" s="13">
        <f t="shared" si="51"/>
        <v>672.99686299999996</v>
      </c>
      <c r="W134" s="13">
        <f t="shared" si="50"/>
        <v>16151.21492897481</v>
      </c>
      <c r="X134" s="13">
        <f t="shared" si="46"/>
        <v>4015812</v>
      </c>
      <c r="Y134" s="13">
        <f t="shared" si="52"/>
        <v>49.368473000000002</v>
      </c>
      <c r="Z134" s="13">
        <f t="shared" si="53"/>
        <v>9.4563830000000006</v>
      </c>
      <c r="AA134" s="6">
        <f t="shared" si="55"/>
        <v>5.2130517720575767E-2</v>
      </c>
      <c r="AB134" s="6">
        <f t="shared" si="56"/>
        <v>0.21841197631622114</v>
      </c>
      <c r="AC134" s="13"/>
    </row>
    <row r="135" spans="1:29" x14ac:dyDescent="0.25">
      <c r="A135" s="15">
        <v>43101</v>
      </c>
      <c r="B135" s="1" t="s">
        <v>30</v>
      </c>
      <c r="C135" s="1">
        <v>4</v>
      </c>
      <c r="D135" s="4">
        <v>1045</v>
      </c>
      <c r="E135" s="4">
        <f t="shared" si="54"/>
        <v>1001</v>
      </c>
      <c r="F135" s="4">
        <v>68160.264344207972</v>
      </c>
      <c r="G135" s="4">
        <v>678905997</v>
      </c>
      <c r="H135" s="4">
        <f t="shared" ref="H135:H198" si="59">F135*1000000/I135</f>
        <v>16703.445720311975</v>
      </c>
      <c r="I135" s="4">
        <v>4080611</v>
      </c>
      <c r="J135" s="4">
        <v>77196382</v>
      </c>
      <c r="K135" s="4">
        <v>13361689</v>
      </c>
      <c r="L135" s="4">
        <f t="shared" si="57"/>
        <v>0</v>
      </c>
      <c r="M135" s="4">
        <f t="shared" ref="M135:M198" si="60">IF(A135&lt;DATE(2005,1,1), 1,0)</f>
        <v>0</v>
      </c>
      <c r="N135">
        <f t="shared" ref="N135:N198" si="61">IF(AND(A135&gt;=DATE(2005,1,1),A135&lt;DATE(2009,1,1)), 1,0)</f>
        <v>0</v>
      </c>
      <c r="O135">
        <f t="shared" ref="O135:O198" si="62">IF(AND(A135&gt;=DATE(2009,1,1),A135&lt;DATE(2012,1,1)), 1,0)</f>
        <v>0</v>
      </c>
      <c r="P135">
        <f t="shared" ref="P135:P198" si="63">IF(AND(A135&gt;=DATE(2012,1,1),A135&lt;DATE(2016,1,1)), 1,0)</f>
        <v>0</v>
      </c>
      <c r="Q135">
        <f t="shared" ref="Q135:Q198" si="64">IF(AND(A135&gt;=DATE(2016,1,1),A135&lt;DATE(2021,1,1)), 1,0)</f>
        <v>1</v>
      </c>
      <c r="T135" s="16">
        <f t="shared" si="58"/>
        <v>1045</v>
      </c>
      <c r="U135" s="3">
        <f t="shared" ref="U135:U198" si="65">F135/1000</f>
        <v>68.160264344207974</v>
      </c>
      <c r="V135" s="13">
        <f t="shared" si="51"/>
        <v>678.90599699999996</v>
      </c>
      <c r="W135" s="13">
        <f t="shared" ref="W135:W198" si="66">H135</f>
        <v>16703.445720311975</v>
      </c>
      <c r="X135" s="13">
        <f t="shared" ref="X135:X198" si="67">I135</f>
        <v>4080611</v>
      </c>
      <c r="Y135" s="13">
        <f t="shared" si="52"/>
        <v>77.196382</v>
      </c>
      <c r="Z135" s="13">
        <f t="shared" si="53"/>
        <v>13.361689</v>
      </c>
      <c r="AA135" s="6">
        <f t="shared" si="55"/>
        <v>5.087895880646786E-2</v>
      </c>
      <c r="AB135" s="6">
        <f t="shared" si="56"/>
        <v>0.56367773416852485</v>
      </c>
      <c r="AC135" s="13"/>
    </row>
    <row r="136" spans="1:29" x14ac:dyDescent="0.25">
      <c r="A136" s="15">
        <v>43466</v>
      </c>
      <c r="B136" s="1" t="s">
        <v>30</v>
      </c>
      <c r="C136" s="1">
        <v>4</v>
      </c>
      <c r="D136" s="4">
        <v>1434</v>
      </c>
      <c r="E136" s="4">
        <f t="shared" si="54"/>
        <v>1045</v>
      </c>
      <c r="F136" s="4"/>
      <c r="G136" s="4">
        <v>731092564</v>
      </c>
      <c r="H136" s="4"/>
      <c r="I136" s="4">
        <v>4144597</v>
      </c>
      <c r="J136" s="4">
        <v>87871631</v>
      </c>
      <c r="K136" s="4">
        <v>19798428</v>
      </c>
      <c r="L136" s="4">
        <f t="shared" si="57"/>
        <v>0</v>
      </c>
      <c r="M136" s="4">
        <f t="shared" si="60"/>
        <v>0</v>
      </c>
      <c r="N136">
        <f t="shared" si="61"/>
        <v>0</v>
      </c>
      <c r="O136">
        <f t="shared" si="62"/>
        <v>0</v>
      </c>
      <c r="P136">
        <f t="shared" si="63"/>
        <v>0</v>
      </c>
      <c r="Q136">
        <f t="shared" si="64"/>
        <v>1</v>
      </c>
      <c r="T136" s="16">
        <f t="shared" si="58"/>
        <v>1434</v>
      </c>
      <c r="V136" s="13">
        <f t="shared" ref="V136:V199" si="68">G136/1000000</f>
        <v>731.09256400000004</v>
      </c>
      <c r="W136" s="13"/>
      <c r="X136" s="13">
        <f t="shared" si="67"/>
        <v>4144597</v>
      </c>
      <c r="Y136" s="13">
        <f t="shared" si="52"/>
        <v>87.871630999999994</v>
      </c>
      <c r="Z136" s="13">
        <f t="shared" si="53"/>
        <v>19.798428000000001</v>
      </c>
      <c r="AA136" s="13"/>
      <c r="AB136" s="13"/>
      <c r="AC136" s="13"/>
    </row>
    <row r="137" spans="1:29" x14ac:dyDescent="0.25">
      <c r="A137" s="15">
        <v>43831</v>
      </c>
      <c r="B137" s="1" t="s">
        <v>30</v>
      </c>
      <c r="C137" s="1">
        <v>4</v>
      </c>
      <c r="D137" s="4">
        <v>1521</v>
      </c>
      <c r="E137" s="4">
        <f t="shared" si="54"/>
        <v>1434</v>
      </c>
      <c r="F137" s="4"/>
      <c r="G137" s="4">
        <v>786717887</v>
      </c>
      <c r="H137" s="4"/>
      <c r="I137" s="4">
        <v>4207714</v>
      </c>
      <c r="J137" s="4">
        <v>117951306</v>
      </c>
      <c r="K137" s="4">
        <v>11394296</v>
      </c>
      <c r="L137" s="4">
        <f t="shared" si="57"/>
        <v>0</v>
      </c>
      <c r="M137" s="4">
        <f t="shared" si="60"/>
        <v>0</v>
      </c>
      <c r="N137">
        <f t="shared" si="61"/>
        <v>0</v>
      </c>
      <c r="O137">
        <f t="shared" si="62"/>
        <v>0</v>
      </c>
      <c r="P137">
        <f t="shared" si="63"/>
        <v>0</v>
      </c>
      <c r="Q137">
        <f t="shared" si="64"/>
        <v>1</v>
      </c>
      <c r="T137" s="16">
        <f t="shared" si="58"/>
        <v>1521</v>
      </c>
      <c r="V137" s="13">
        <f t="shared" si="68"/>
        <v>786.71788700000002</v>
      </c>
      <c r="W137" s="13"/>
      <c r="X137" s="13">
        <f t="shared" si="67"/>
        <v>4207714</v>
      </c>
      <c r="Y137" s="13">
        <f>J137/1000000</f>
        <v>117.951306</v>
      </c>
      <c r="Z137" s="13">
        <f>K137/1000000</f>
        <v>11.394296000000001</v>
      </c>
      <c r="AA137" s="13"/>
      <c r="AB137" s="13"/>
      <c r="AC137" s="13"/>
    </row>
    <row r="138" spans="1:29" x14ac:dyDescent="0.25">
      <c r="A138" s="15">
        <v>32143</v>
      </c>
      <c r="B138" s="1" t="s">
        <v>31</v>
      </c>
      <c r="C138" s="1">
        <v>5</v>
      </c>
      <c r="D138" s="4">
        <v>2450</v>
      </c>
      <c r="E138" s="4"/>
      <c r="F138" s="4">
        <v>22771.8219788432</v>
      </c>
      <c r="G138" s="4"/>
      <c r="H138" s="4">
        <f t="shared" si="59"/>
        <v>4868.89501365046</v>
      </c>
      <c r="I138" s="4">
        <v>4677000</v>
      </c>
      <c r="J138" s="4"/>
      <c r="K138" s="4"/>
      <c r="L138" s="4">
        <f t="shared" si="57"/>
        <v>0</v>
      </c>
      <c r="M138" s="4">
        <f t="shared" si="60"/>
        <v>1</v>
      </c>
      <c r="N138">
        <f t="shared" si="61"/>
        <v>0</v>
      </c>
      <c r="O138">
        <f t="shared" si="62"/>
        <v>0</v>
      </c>
      <c r="P138">
        <f t="shared" si="63"/>
        <v>0</v>
      </c>
      <c r="Q138">
        <f t="shared" si="64"/>
        <v>0</v>
      </c>
      <c r="T138" s="16">
        <f t="shared" si="58"/>
        <v>2450</v>
      </c>
      <c r="U138" s="3">
        <f t="shared" si="65"/>
        <v>22.771821978843199</v>
      </c>
      <c r="V138" s="13"/>
      <c r="W138" s="13">
        <f t="shared" si="66"/>
        <v>4868.89501365046</v>
      </c>
      <c r="X138" s="13">
        <f t="shared" si="67"/>
        <v>4677000</v>
      </c>
      <c r="Y138" s="13"/>
      <c r="Z138" s="13"/>
      <c r="AA138" s="13"/>
      <c r="AB138" s="13"/>
      <c r="AC138" s="13"/>
    </row>
    <row r="139" spans="1:29" x14ac:dyDescent="0.25">
      <c r="A139" s="15">
        <v>32509</v>
      </c>
      <c r="B139" s="1" t="s">
        <v>31</v>
      </c>
      <c r="C139" s="1">
        <v>5</v>
      </c>
      <c r="D139" s="4">
        <v>1420</v>
      </c>
      <c r="E139" s="4">
        <f>D138</f>
        <v>2450</v>
      </c>
      <c r="F139" s="4">
        <v>22929.6964709231</v>
      </c>
      <c r="G139" s="4">
        <v>459591011</v>
      </c>
      <c r="H139" s="4">
        <f t="shared" si="59"/>
        <v>4702.6322929549206</v>
      </c>
      <c r="I139" s="4">
        <v>4875928</v>
      </c>
      <c r="J139" s="4">
        <v>238252047</v>
      </c>
      <c r="K139" s="4">
        <v>312630</v>
      </c>
      <c r="L139" s="4">
        <f t="shared" si="57"/>
        <v>0</v>
      </c>
      <c r="M139" s="4">
        <f t="shared" si="60"/>
        <v>1</v>
      </c>
      <c r="N139">
        <f t="shared" si="61"/>
        <v>0</v>
      </c>
      <c r="O139">
        <f t="shared" si="62"/>
        <v>0</v>
      </c>
      <c r="P139">
        <f t="shared" si="63"/>
        <v>0</v>
      </c>
      <c r="Q139">
        <f t="shared" si="64"/>
        <v>0</v>
      </c>
      <c r="T139" s="16">
        <f t="shared" si="58"/>
        <v>1420</v>
      </c>
      <c r="U139" s="3">
        <f t="shared" si="65"/>
        <v>22.929696470923101</v>
      </c>
      <c r="V139" s="13">
        <f t="shared" si="68"/>
        <v>459.59101099999998</v>
      </c>
      <c r="W139" s="13">
        <f t="shared" si="66"/>
        <v>4702.6322929549206</v>
      </c>
      <c r="X139" s="13">
        <f t="shared" si="67"/>
        <v>4875928</v>
      </c>
      <c r="Y139" s="13">
        <f t="shared" ref="Y139:Y170" si="69">J139/1000000</f>
        <v>238.252047</v>
      </c>
      <c r="Z139" s="13">
        <f t="shared" ref="Z139:Z170" si="70">K139/1000000</f>
        <v>0.31263000000000002</v>
      </c>
      <c r="AA139" s="6">
        <f>(U139-U138)/U138</f>
        <v>6.9328880327002166E-3</v>
      </c>
      <c r="AB139" s="6"/>
      <c r="AC139" s="13"/>
    </row>
    <row r="140" spans="1:29" x14ac:dyDescent="0.25">
      <c r="A140" s="15">
        <v>32874</v>
      </c>
      <c r="B140" s="1" t="s">
        <v>31</v>
      </c>
      <c r="C140" s="1">
        <v>5</v>
      </c>
      <c r="D140" s="4">
        <v>1100</v>
      </c>
      <c r="E140" s="4">
        <f t="shared" ref="E140:E170" si="71">D139</f>
        <v>1420</v>
      </c>
      <c r="F140" s="4">
        <v>22660.643748770501</v>
      </c>
      <c r="G140" s="4">
        <v>442620417</v>
      </c>
      <c r="H140" s="4">
        <f t="shared" si="59"/>
        <v>4572.3258956329673</v>
      </c>
      <c r="I140" s="4">
        <v>4956043</v>
      </c>
      <c r="J140" s="4">
        <v>153353957</v>
      </c>
      <c r="K140" s="4">
        <v>562219</v>
      </c>
      <c r="L140" s="4">
        <f t="shared" si="57"/>
        <v>0</v>
      </c>
      <c r="M140" s="4">
        <f t="shared" si="60"/>
        <v>1</v>
      </c>
      <c r="N140">
        <f t="shared" si="61"/>
        <v>0</v>
      </c>
      <c r="O140">
        <f t="shared" si="62"/>
        <v>0</v>
      </c>
      <c r="P140">
        <f t="shared" si="63"/>
        <v>0</v>
      </c>
      <c r="Q140">
        <f t="shared" si="64"/>
        <v>0</v>
      </c>
      <c r="T140" s="16">
        <f t="shared" si="58"/>
        <v>1100</v>
      </c>
      <c r="U140" s="3">
        <f t="shared" si="65"/>
        <v>22.6606437487705</v>
      </c>
      <c r="V140" s="13">
        <f t="shared" si="68"/>
        <v>442.62041699999997</v>
      </c>
      <c r="W140" s="13">
        <f t="shared" si="66"/>
        <v>4572.3258956329673</v>
      </c>
      <c r="X140" s="13">
        <f t="shared" si="67"/>
        <v>4956043</v>
      </c>
      <c r="Y140" s="13">
        <f t="shared" si="69"/>
        <v>153.35395700000001</v>
      </c>
      <c r="Z140" s="13">
        <f t="shared" si="70"/>
        <v>0.56221900000000002</v>
      </c>
      <c r="AA140" s="6">
        <f>(U140-U139)/U139</f>
        <v>-1.1733810889899216E-2</v>
      </c>
      <c r="AB140" s="6">
        <f>(Y140-Y139)/Y139</f>
        <v>-0.35633729518386886</v>
      </c>
      <c r="AC140" s="13"/>
    </row>
    <row r="141" spans="1:29" x14ac:dyDescent="0.25">
      <c r="A141" s="15">
        <v>33239</v>
      </c>
      <c r="B141" s="1" t="s">
        <v>31</v>
      </c>
      <c r="C141" s="1">
        <v>5</v>
      </c>
      <c r="D141" s="4">
        <v>670</v>
      </c>
      <c r="E141" s="4">
        <f t="shared" si="71"/>
        <v>1100</v>
      </c>
      <c r="F141" s="4">
        <v>23612.7144676313</v>
      </c>
      <c r="G141" s="4">
        <v>476705759</v>
      </c>
      <c r="H141" s="4">
        <f t="shared" si="59"/>
        <v>4690.3436841346756</v>
      </c>
      <c r="I141" s="4">
        <v>5034325</v>
      </c>
      <c r="J141" s="4">
        <v>212009138</v>
      </c>
      <c r="K141" s="4">
        <v>1093740</v>
      </c>
      <c r="L141" s="4">
        <f t="shared" si="57"/>
        <v>0</v>
      </c>
      <c r="M141" s="4">
        <f t="shared" si="60"/>
        <v>1</v>
      </c>
      <c r="N141">
        <f t="shared" si="61"/>
        <v>0</v>
      </c>
      <c r="O141">
        <f t="shared" si="62"/>
        <v>0</v>
      </c>
      <c r="P141">
        <f t="shared" si="63"/>
        <v>0</v>
      </c>
      <c r="Q141">
        <f t="shared" si="64"/>
        <v>0</v>
      </c>
      <c r="T141" s="16">
        <f t="shared" si="58"/>
        <v>670</v>
      </c>
      <c r="U141" s="3">
        <f t="shared" si="65"/>
        <v>23.612714467631299</v>
      </c>
      <c r="V141" s="13">
        <f t="shared" si="68"/>
        <v>476.705759</v>
      </c>
      <c r="W141" s="13">
        <f t="shared" si="66"/>
        <v>4690.3436841346756</v>
      </c>
      <c r="X141" s="13">
        <f t="shared" si="67"/>
        <v>5034325</v>
      </c>
      <c r="Y141" s="13">
        <f t="shared" si="69"/>
        <v>212.00913800000001</v>
      </c>
      <c r="Z141" s="13">
        <f t="shared" si="70"/>
        <v>1.0937399999999999</v>
      </c>
      <c r="AA141" s="6">
        <f t="shared" ref="AA141:AA168" si="72">(U141-U140)/U140</f>
        <v>4.2014283857776807E-2</v>
      </c>
      <c r="AB141" s="6">
        <f t="shared" ref="AB141:AB168" si="73">(Y141-Y140)/Y140</f>
        <v>0.38248234442362644</v>
      </c>
      <c r="AC141" s="13"/>
    </row>
    <row r="142" spans="1:29" x14ac:dyDescent="0.25">
      <c r="A142" s="15">
        <v>33604</v>
      </c>
      <c r="B142" s="1" t="s">
        <v>31</v>
      </c>
      <c r="C142" s="1">
        <v>5</v>
      </c>
      <c r="D142" s="4">
        <v>1135</v>
      </c>
      <c r="E142" s="4">
        <f t="shared" si="71"/>
        <v>670</v>
      </c>
      <c r="F142" s="4">
        <v>22982.187273560503</v>
      </c>
      <c r="G142" s="4">
        <v>427458116</v>
      </c>
      <c r="H142" s="4">
        <f t="shared" si="59"/>
        <v>4506.879450401394</v>
      </c>
      <c r="I142" s="4">
        <v>5099357</v>
      </c>
      <c r="J142" s="4">
        <v>126044892</v>
      </c>
      <c r="K142" s="4">
        <v>3844714</v>
      </c>
      <c r="L142" s="4">
        <f t="shared" si="57"/>
        <v>0</v>
      </c>
      <c r="M142" s="4">
        <f t="shared" si="60"/>
        <v>1</v>
      </c>
      <c r="N142">
        <f t="shared" si="61"/>
        <v>0</v>
      </c>
      <c r="O142">
        <f t="shared" si="62"/>
        <v>0</v>
      </c>
      <c r="P142">
        <f t="shared" si="63"/>
        <v>0</v>
      </c>
      <c r="Q142">
        <f t="shared" si="64"/>
        <v>0</v>
      </c>
      <c r="T142" s="16">
        <f t="shared" si="58"/>
        <v>1135</v>
      </c>
      <c r="U142" s="3">
        <f t="shared" si="65"/>
        <v>22.982187273560502</v>
      </c>
      <c r="V142" s="13">
        <f t="shared" si="68"/>
        <v>427.45811600000002</v>
      </c>
      <c r="W142" s="13">
        <f t="shared" si="66"/>
        <v>4506.879450401394</v>
      </c>
      <c r="X142" s="13">
        <f t="shared" si="67"/>
        <v>5099357</v>
      </c>
      <c r="Y142" s="13">
        <f t="shared" si="69"/>
        <v>126.044892</v>
      </c>
      <c r="Z142" s="13">
        <f t="shared" si="70"/>
        <v>3.8447140000000002</v>
      </c>
      <c r="AA142" s="6">
        <f t="shared" si="72"/>
        <v>-2.6702867852619598E-2</v>
      </c>
      <c r="AB142" s="6">
        <f t="shared" si="73"/>
        <v>-0.40547424894487333</v>
      </c>
      <c r="AC142" s="13"/>
    </row>
    <row r="143" spans="1:29" x14ac:dyDescent="0.25">
      <c r="A143" s="15">
        <v>33970</v>
      </c>
      <c r="B143" s="1" t="s">
        <v>31</v>
      </c>
      <c r="C143" s="1">
        <v>5</v>
      </c>
      <c r="D143" s="4">
        <v>372</v>
      </c>
      <c r="E143" s="4">
        <f t="shared" si="71"/>
        <v>1135</v>
      </c>
      <c r="F143" s="4">
        <v>24386.340445637899</v>
      </c>
      <c r="G143" s="4">
        <v>462627003</v>
      </c>
      <c r="H143" s="4">
        <f t="shared" si="59"/>
        <v>4716.059042865314</v>
      </c>
      <c r="I143" s="4">
        <v>5170915</v>
      </c>
      <c r="J143" s="4">
        <v>114973588</v>
      </c>
      <c r="K143" s="4">
        <v>7020325</v>
      </c>
      <c r="L143" s="4">
        <f t="shared" si="57"/>
        <v>0</v>
      </c>
      <c r="M143" s="4">
        <f t="shared" si="60"/>
        <v>1</v>
      </c>
      <c r="N143">
        <f t="shared" si="61"/>
        <v>0</v>
      </c>
      <c r="O143">
        <f t="shared" si="62"/>
        <v>0</v>
      </c>
      <c r="P143">
        <f t="shared" si="63"/>
        <v>0</v>
      </c>
      <c r="Q143">
        <f t="shared" si="64"/>
        <v>0</v>
      </c>
      <c r="T143" s="16">
        <f t="shared" si="58"/>
        <v>372</v>
      </c>
      <c r="U143" s="3">
        <f t="shared" si="65"/>
        <v>24.386340445637899</v>
      </c>
      <c r="V143" s="13">
        <f t="shared" si="68"/>
        <v>462.627003</v>
      </c>
      <c r="W143" s="13">
        <f t="shared" si="66"/>
        <v>4716.059042865314</v>
      </c>
      <c r="X143" s="13">
        <f t="shared" si="67"/>
        <v>5170915</v>
      </c>
      <c r="Y143" s="13">
        <f t="shared" si="69"/>
        <v>114.97358800000001</v>
      </c>
      <c r="Z143" s="13">
        <f t="shared" si="70"/>
        <v>7.0203249999999997</v>
      </c>
      <c r="AA143" s="6">
        <f t="shared" si="72"/>
        <v>6.1097455841062735E-2</v>
      </c>
      <c r="AB143" s="6">
        <f t="shared" si="73"/>
        <v>-8.7836197281203565E-2</v>
      </c>
      <c r="AC143" s="13"/>
    </row>
    <row r="144" spans="1:29" x14ac:dyDescent="0.25">
      <c r="A144" s="15">
        <v>34335</v>
      </c>
      <c r="B144" s="1" t="s">
        <v>31</v>
      </c>
      <c r="C144" s="1">
        <v>5</v>
      </c>
      <c r="D144" s="4">
        <v>372</v>
      </c>
      <c r="E144" s="4">
        <f t="shared" si="71"/>
        <v>372</v>
      </c>
      <c r="F144" s="4">
        <v>24940.337569450799</v>
      </c>
      <c r="G144" s="4">
        <v>575718943</v>
      </c>
      <c r="H144" s="4">
        <f t="shared" si="59"/>
        <v>4758.0191892954026</v>
      </c>
      <c r="I144" s="4">
        <v>5241748</v>
      </c>
      <c r="J144" s="4">
        <v>156826096</v>
      </c>
      <c r="K144" s="4">
        <v>32365107</v>
      </c>
      <c r="L144" s="4">
        <f t="shared" si="57"/>
        <v>0</v>
      </c>
      <c r="M144" s="4">
        <f t="shared" si="60"/>
        <v>1</v>
      </c>
      <c r="N144">
        <f t="shared" si="61"/>
        <v>0</v>
      </c>
      <c r="O144">
        <f t="shared" si="62"/>
        <v>0</v>
      </c>
      <c r="P144">
        <f t="shared" si="63"/>
        <v>0</v>
      </c>
      <c r="Q144">
        <f t="shared" si="64"/>
        <v>0</v>
      </c>
      <c r="T144" s="16">
        <f t="shared" si="58"/>
        <v>372</v>
      </c>
      <c r="U144" s="3">
        <f t="shared" si="65"/>
        <v>24.940337569450801</v>
      </c>
      <c r="V144" s="13">
        <f t="shared" si="68"/>
        <v>575.71894299999997</v>
      </c>
      <c r="W144" s="13">
        <f t="shared" si="66"/>
        <v>4758.0191892954026</v>
      </c>
      <c r="X144" s="13">
        <f t="shared" si="67"/>
        <v>5241748</v>
      </c>
      <c r="Y144" s="13">
        <f t="shared" si="69"/>
        <v>156.82609600000001</v>
      </c>
      <c r="Z144" s="13">
        <f t="shared" si="70"/>
        <v>32.365107000000002</v>
      </c>
      <c r="AA144" s="6">
        <f t="shared" si="72"/>
        <v>2.2717517827157134E-2</v>
      </c>
      <c r="AB144" s="6">
        <f t="shared" si="73"/>
        <v>0.36401845613446454</v>
      </c>
      <c r="AC144" s="13"/>
    </row>
    <row r="145" spans="1:29" x14ac:dyDescent="0.25">
      <c r="A145" s="15">
        <v>34700</v>
      </c>
      <c r="B145" s="1" t="s">
        <v>31</v>
      </c>
      <c r="C145" s="1">
        <v>5</v>
      </c>
      <c r="D145" s="4">
        <v>1745</v>
      </c>
      <c r="E145" s="4">
        <f t="shared" si="71"/>
        <v>372</v>
      </c>
      <c r="F145" s="4">
        <v>25325.943430566502</v>
      </c>
      <c r="G145" s="4">
        <v>671361392</v>
      </c>
      <c r="H145" s="4">
        <f t="shared" si="59"/>
        <v>4767.7659129327303</v>
      </c>
      <c r="I145" s="4">
        <v>5311910</v>
      </c>
      <c r="J145" s="4">
        <v>132347938</v>
      </c>
      <c r="K145" s="4">
        <v>34264966</v>
      </c>
      <c r="L145" s="4">
        <f t="shared" si="57"/>
        <v>1</v>
      </c>
      <c r="M145" s="4">
        <f t="shared" si="60"/>
        <v>1</v>
      </c>
      <c r="N145">
        <f t="shared" si="61"/>
        <v>0</v>
      </c>
      <c r="O145">
        <f t="shared" si="62"/>
        <v>0</v>
      </c>
      <c r="P145">
        <f t="shared" si="63"/>
        <v>0</v>
      </c>
      <c r="Q145">
        <f t="shared" si="64"/>
        <v>0</v>
      </c>
      <c r="T145" s="16">
        <f t="shared" si="58"/>
        <v>1745</v>
      </c>
      <c r="U145" s="3">
        <f t="shared" si="65"/>
        <v>25.3259434305665</v>
      </c>
      <c r="V145" s="13">
        <f t="shared" si="68"/>
        <v>671.36139200000002</v>
      </c>
      <c r="W145" s="13">
        <f t="shared" si="66"/>
        <v>4767.7659129327303</v>
      </c>
      <c r="X145" s="13">
        <f t="shared" si="67"/>
        <v>5311910</v>
      </c>
      <c r="Y145" s="13">
        <f t="shared" si="69"/>
        <v>132.347938</v>
      </c>
      <c r="Z145" s="13">
        <f t="shared" si="70"/>
        <v>34.264966000000001</v>
      </c>
      <c r="AA145" s="6">
        <f t="shared" si="72"/>
        <v>1.5461132394135067E-2</v>
      </c>
      <c r="AB145" s="6">
        <f t="shared" si="73"/>
        <v>-0.15608472457287981</v>
      </c>
      <c r="AC145" s="13"/>
    </row>
    <row r="146" spans="1:29" x14ac:dyDescent="0.25">
      <c r="A146" s="15">
        <v>35065</v>
      </c>
      <c r="B146" s="1" t="s">
        <v>31</v>
      </c>
      <c r="C146" s="1">
        <v>5</v>
      </c>
      <c r="D146" s="4">
        <v>1061</v>
      </c>
      <c r="E146" s="4">
        <f t="shared" si="71"/>
        <v>1745</v>
      </c>
      <c r="F146" s="4">
        <v>26415.181192092299</v>
      </c>
      <c r="G146" s="4">
        <v>681460098</v>
      </c>
      <c r="H146" s="4">
        <f t="shared" si="59"/>
        <v>4908.2911538004855</v>
      </c>
      <c r="I146" s="4">
        <v>5381747</v>
      </c>
      <c r="J146" s="4">
        <v>223582731</v>
      </c>
      <c r="K146" s="4">
        <v>66202679</v>
      </c>
      <c r="L146" s="4">
        <f t="shared" si="57"/>
        <v>0</v>
      </c>
      <c r="M146" s="4">
        <f t="shared" si="60"/>
        <v>1</v>
      </c>
      <c r="N146">
        <f t="shared" si="61"/>
        <v>0</v>
      </c>
      <c r="O146">
        <f t="shared" si="62"/>
        <v>0</v>
      </c>
      <c r="P146">
        <f t="shared" si="63"/>
        <v>0</v>
      </c>
      <c r="Q146">
        <f t="shared" si="64"/>
        <v>0</v>
      </c>
      <c r="T146" s="16">
        <f t="shared" si="58"/>
        <v>1061</v>
      </c>
      <c r="U146" s="3">
        <f t="shared" si="65"/>
        <v>26.415181192092298</v>
      </c>
      <c r="V146" s="13">
        <f t="shared" si="68"/>
        <v>681.46009800000002</v>
      </c>
      <c r="W146" s="13">
        <f t="shared" si="66"/>
        <v>4908.2911538004855</v>
      </c>
      <c r="X146" s="13">
        <f t="shared" si="67"/>
        <v>5381747</v>
      </c>
      <c r="Y146" s="13">
        <f t="shared" si="69"/>
        <v>223.582731</v>
      </c>
      <c r="Z146" s="13">
        <f t="shared" si="70"/>
        <v>66.202679000000003</v>
      </c>
      <c r="AA146" s="6">
        <f t="shared" si="72"/>
        <v>4.3008773375493289E-2</v>
      </c>
      <c r="AB146" s="6">
        <f t="shared" si="73"/>
        <v>0.68935560597853818</v>
      </c>
      <c r="AC146" s="13"/>
    </row>
    <row r="147" spans="1:29" x14ac:dyDescent="0.25">
      <c r="A147" s="15">
        <v>35431</v>
      </c>
      <c r="B147" s="1" t="s">
        <v>31</v>
      </c>
      <c r="C147" s="1">
        <v>5</v>
      </c>
      <c r="D147" s="4">
        <v>409</v>
      </c>
      <c r="E147" s="4">
        <f t="shared" si="71"/>
        <v>1061</v>
      </c>
      <c r="F147" s="4">
        <v>27177.2573234759</v>
      </c>
      <c r="G147" s="4">
        <v>744456825</v>
      </c>
      <c r="H147" s="4">
        <f t="shared" si="59"/>
        <v>4985.4113982034014</v>
      </c>
      <c r="I147" s="4">
        <v>5451357</v>
      </c>
      <c r="J147" s="4">
        <v>224826875</v>
      </c>
      <c r="K147" s="4">
        <v>71500575</v>
      </c>
      <c r="L147" s="4">
        <f t="shared" si="57"/>
        <v>0</v>
      </c>
      <c r="M147" s="4">
        <f t="shared" si="60"/>
        <v>1</v>
      </c>
      <c r="N147">
        <f t="shared" si="61"/>
        <v>0</v>
      </c>
      <c r="O147">
        <f t="shared" si="62"/>
        <v>0</v>
      </c>
      <c r="P147">
        <f t="shared" si="63"/>
        <v>0</v>
      </c>
      <c r="Q147">
        <f t="shared" si="64"/>
        <v>0</v>
      </c>
      <c r="T147" s="16">
        <f t="shared" si="58"/>
        <v>409</v>
      </c>
      <c r="U147" s="3">
        <f t="shared" si="65"/>
        <v>27.177257323475899</v>
      </c>
      <c r="V147" s="13">
        <f t="shared" si="68"/>
        <v>744.45682499999998</v>
      </c>
      <c r="W147" s="13">
        <f t="shared" si="66"/>
        <v>4985.4113982034014</v>
      </c>
      <c r="X147" s="13">
        <f t="shared" si="67"/>
        <v>5451357</v>
      </c>
      <c r="Y147" s="13">
        <f t="shared" si="69"/>
        <v>224.826875</v>
      </c>
      <c r="Z147" s="13">
        <f t="shared" si="70"/>
        <v>71.500574999999998</v>
      </c>
      <c r="AA147" s="6">
        <f t="shared" si="72"/>
        <v>2.8849930115631309E-2</v>
      </c>
      <c r="AB147" s="6">
        <f t="shared" si="73"/>
        <v>5.5645800301097753E-3</v>
      </c>
      <c r="AC147" s="13"/>
    </row>
    <row r="148" spans="1:29" x14ac:dyDescent="0.25">
      <c r="A148" s="15">
        <v>35796</v>
      </c>
      <c r="B148" s="1" t="s">
        <v>31</v>
      </c>
      <c r="C148" s="1">
        <v>5</v>
      </c>
      <c r="D148" s="4">
        <v>1012</v>
      </c>
      <c r="E148" s="4">
        <f t="shared" si="71"/>
        <v>409</v>
      </c>
      <c r="F148" s="4">
        <v>25840.266386785501</v>
      </c>
      <c r="G148" s="4">
        <v>635917861</v>
      </c>
      <c r="H148" s="4">
        <f t="shared" si="59"/>
        <v>4679.1766448450089</v>
      </c>
      <c r="I148" s="4">
        <v>5522396</v>
      </c>
      <c r="J148" s="4">
        <v>380175167</v>
      </c>
      <c r="K148" s="4">
        <v>57874522</v>
      </c>
      <c r="L148" s="4">
        <f t="shared" si="57"/>
        <v>0</v>
      </c>
      <c r="M148" s="4">
        <f t="shared" si="60"/>
        <v>1</v>
      </c>
      <c r="N148">
        <f t="shared" si="61"/>
        <v>0</v>
      </c>
      <c r="O148">
        <f t="shared" si="62"/>
        <v>0</v>
      </c>
      <c r="P148">
        <f t="shared" si="63"/>
        <v>0</v>
      </c>
      <c r="Q148">
        <f t="shared" si="64"/>
        <v>0</v>
      </c>
      <c r="T148" s="16">
        <f t="shared" si="58"/>
        <v>1012</v>
      </c>
      <c r="U148" s="3">
        <f t="shared" si="65"/>
        <v>25.840266386785501</v>
      </c>
      <c r="V148" s="13">
        <f t="shared" si="68"/>
        <v>635.91786100000002</v>
      </c>
      <c r="W148" s="13">
        <f t="shared" si="66"/>
        <v>4679.1766448450089</v>
      </c>
      <c r="X148" s="13">
        <f t="shared" si="67"/>
        <v>5522396</v>
      </c>
      <c r="Y148" s="13">
        <f t="shared" si="69"/>
        <v>380.17516699999999</v>
      </c>
      <c r="Z148" s="13">
        <f t="shared" si="70"/>
        <v>57.874521999999999</v>
      </c>
      <c r="AA148" s="6">
        <f t="shared" si="72"/>
        <v>-4.9195212039866008E-2</v>
      </c>
      <c r="AB148" s="6">
        <f t="shared" si="73"/>
        <v>0.69096851521865432</v>
      </c>
      <c r="AC148" s="13"/>
    </row>
    <row r="149" spans="1:29" x14ac:dyDescent="0.25">
      <c r="A149" s="15">
        <v>36161</v>
      </c>
      <c r="B149" s="1" t="s">
        <v>31</v>
      </c>
      <c r="C149" s="1">
        <v>5</v>
      </c>
      <c r="D149" s="4">
        <v>1230</v>
      </c>
      <c r="E149" s="4">
        <f t="shared" si="71"/>
        <v>1012</v>
      </c>
      <c r="F149" s="4">
        <v>26577.0153906575</v>
      </c>
      <c r="G149" s="4">
        <v>662936463</v>
      </c>
      <c r="H149" s="4">
        <f t="shared" si="59"/>
        <v>4730.0162651558167</v>
      </c>
      <c r="I149" s="4">
        <v>5618800</v>
      </c>
      <c r="J149" s="4">
        <v>331120294</v>
      </c>
      <c r="K149" s="4">
        <v>24545603</v>
      </c>
      <c r="L149" s="4">
        <f t="shared" si="57"/>
        <v>0</v>
      </c>
      <c r="M149" s="4">
        <f t="shared" si="60"/>
        <v>1</v>
      </c>
      <c r="N149">
        <f t="shared" si="61"/>
        <v>0</v>
      </c>
      <c r="O149">
        <f t="shared" si="62"/>
        <v>0</v>
      </c>
      <c r="P149">
        <f t="shared" si="63"/>
        <v>0</v>
      </c>
      <c r="Q149">
        <f t="shared" si="64"/>
        <v>0</v>
      </c>
      <c r="T149" s="16">
        <f t="shared" si="58"/>
        <v>1230</v>
      </c>
      <c r="U149" s="3">
        <f t="shared" si="65"/>
        <v>26.5770153906575</v>
      </c>
      <c r="V149" s="13">
        <f t="shared" si="68"/>
        <v>662.936463</v>
      </c>
      <c r="W149" s="13">
        <f t="shared" si="66"/>
        <v>4730.0162651558167</v>
      </c>
      <c r="X149" s="13">
        <f t="shared" si="67"/>
        <v>5618800</v>
      </c>
      <c r="Y149" s="13">
        <f t="shared" si="69"/>
        <v>331.120294</v>
      </c>
      <c r="Z149" s="13">
        <f t="shared" si="70"/>
        <v>24.545603</v>
      </c>
      <c r="AA149" s="6">
        <f t="shared" si="72"/>
        <v>2.851166442497538E-2</v>
      </c>
      <c r="AB149" s="6">
        <f t="shared" si="73"/>
        <v>-0.12903229158047555</v>
      </c>
      <c r="AC149" s="13"/>
    </row>
    <row r="150" spans="1:29" x14ac:dyDescent="0.25">
      <c r="A150" s="15">
        <v>36526</v>
      </c>
      <c r="B150" s="1" t="s">
        <v>31</v>
      </c>
      <c r="C150" s="1">
        <v>5</v>
      </c>
      <c r="D150" s="4">
        <v>1065</v>
      </c>
      <c r="E150" s="4">
        <f t="shared" si="71"/>
        <v>1230</v>
      </c>
      <c r="F150" s="4">
        <v>27738.099487878299</v>
      </c>
      <c r="G150" s="4">
        <v>752397646</v>
      </c>
      <c r="H150" s="4">
        <f t="shared" si="59"/>
        <v>4867.9328291346083</v>
      </c>
      <c r="I150" s="4">
        <v>5698127</v>
      </c>
      <c r="J150" s="4">
        <v>411838226</v>
      </c>
      <c r="K150" s="4">
        <v>35727364</v>
      </c>
      <c r="L150" s="4">
        <f t="shared" si="57"/>
        <v>0</v>
      </c>
      <c r="M150" s="4">
        <f t="shared" si="60"/>
        <v>1</v>
      </c>
      <c r="N150">
        <f t="shared" si="61"/>
        <v>0</v>
      </c>
      <c r="O150">
        <f t="shared" si="62"/>
        <v>0</v>
      </c>
      <c r="P150">
        <f t="shared" si="63"/>
        <v>0</v>
      </c>
      <c r="Q150">
        <f t="shared" si="64"/>
        <v>0</v>
      </c>
      <c r="T150" s="16">
        <f t="shared" si="58"/>
        <v>1065</v>
      </c>
      <c r="U150" s="3">
        <f t="shared" si="65"/>
        <v>27.738099487878298</v>
      </c>
      <c r="V150" s="13">
        <f t="shared" si="68"/>
        <v>752.39764600000001</v>
      </c>
      <c r="W150" s="13">
        <f t="shared" si="66"/>
        <v>4867.9328291346083</v>
      </c>
      <c r="X150" s="13">
        <f t="shared" si="67"/>
        <v>5698127</v>
      </c>
      <c r="Y150" s="13">
        <f t="shared" si="69"/>
        <v>411.83822600000002</v>
      </c>
      <c r="Z150" s="13">
        <f t="shared" si="70"/>
        <v>35.727364000000001</v>
      </c>
      <c r="AA150" s="6">
        <f t="shared" si="72"/>
        <v>4.3687527743576059E-2</v>
      </c>
      <c r="AB150" s="6">
        <f t="shared" si="73"/>
        <v>0.24377222859073694</v>
      </c>
      <c r="AC150" s="13"/>
    </row>
    <row r="151" spans="1:29" x14ac:dyDescent="0.25">
      <c r="A151" s="15">
        <v>36892</v>
      </c>
      <c r="B151" s="1" t="s">
        <v>31</v>
      </c>
      <c r="C151" s="1">
        <v>5</v>
      </c>
      <c r="D151" s="4">
        <v>958</v>
      </c>
      <c r="E151" s="4">
        <f t="shared" si="71"/>
        <v>1065</v>
      </c>
      <c r="F151" s="4">
        <v>28224.839922713702</v>
      </c>
      <c r="G151" s="4">
        <v>544292788</v>
      </c>
      <c r="H151" s="4">
        <f t="shared" si="59"/>
        <v>4884.9245307700421</v>
      </c>
      <c r="I151" s="4">
        <v>5777948</v>
      </c>
      <c r="J151" s="4">
        <v>295305130</v>
      </c>
      <c r="K151" s="4">
        <v>35122486</v>
      </c>
      <c r="L151" s="4">
        <f t="shared" si="57"/>
        <v>0</v>
      </c>
      <c r="M151" s="4">
        <f t="shared" si="60"/>
        <v>1</v>
      </c>
      <c r="N151">
        <f t="shared" si="61"/>
        <v>0</v>
      </c>
      <c r="O151">
        <f t="shared" si="62"/>
        <v>0</v>
      </c>
      <c r="P151">
        <f t="shared" si="63"/>
        <v>0</v>
      </c>
      <c r="Q151">
        <f t="shared" si="64"/>
        <v>0</v>
      </c>
      <c r="T151" s="16">
        <f t="shared" si="58"/>
        <v>958</v>
      </c>
      <c r="U151" s="3">
        <f t="shared" si="65"/>
        <v>28.224839922713702</v>
      </c>
      <c r="V151" s="13">
        <f t="shared" si="68"/>
        <v>544.29278799999997</v>
      </c>
      <c r="W151" s="13">
        <f t="shared" si="66"/>
        <v>4884.9245307700421</v>
      </c>
      <c r="X151" s="13">
        <f t="shared" si="67"/>
        <v>5777948</v>
      </c>
      <c r="Y151" s="13">
        <f t="shared" si="69"/>
        <v>295.30513000000002</v>
      </c>
      <c r="Z151" s="13">
        <f t="shared" si="70"/>
        <v>35.122486000000002</v>
      </c>
      <c r="AA151" s="6">
        <f t="shared" si="72"/>
        <v>1.7547721142470937E-2</v>
      </c>
      <c r="AB151" s="6">
        <f t="shared" si="73"/>
        <v>-0.282958425525075</v>
      </c>
      <c r="AC151" s="13"/>
    </row>
    <row r="152" spans="1:29" x14ac:dyDescent="0.25">
      <c r="A152" s="15">
        <v>37257</v>
      </c>
      <c r="B152" s="1" t="s">
        <v>31</v>
      </c>
      <c r="C152" s="1">
        <v>5</v>
      </c>
      <c r="D152" s="4">
        <v>1085</v>
      </c>
      <c r="E152" s="4">
        <f t="shared" si="71"/>
        <v>958</v>
      </c>
      <c r="F152" s="4">
        <v>29019.4777691823</v>
      </c>
      <c r="G152" s="4">
        <v>652367484</v>
      </c>
      <c r="H152" s="4">
        <f t="shared" si="59"/>
        <v>4953.2974788904658</v>
      </c>
      <c r="I152" s="4">
        <v>5858618</v>
      </c>
      <c r="J152" s="4">
        <v>386189495</v>
      </c>
      <c r="K152" s="4">
        <v>58354191</v>
      </c>
      <c r="L152" s="4">
        <f t="shared" si="57"/>
        <v>0</v>
      </c>
      <c r="M152" s="4">
        <f t="shared" si="60"/>
        <v>1</v>
      </c>
      <c r="N152">
        <f t="shared" si="61"/>
        <v>0</v>
      </c>
      <c r="O152">
        <f t="shared" si="62"/>
        <v>0</v>
      </c>
      <c r="P152">
        <f t="shared" si="63"/>
        <v>0</v>
      </c>
      <c r="Q152">
        <f t="shared" si="64"/>
        <v>0</v>
      </c>
      <c r="T152" s="16">
        <f t="shared" si="58"/>
        <v>1085</v>
      </c>
      <c r="U152" s="3">
        <f t="shared" si="65"/>
        <v>29.019477769182298</v>
      </c>
      <c r="V152" s="13">
        <f t="shared" si="68"/>
        <v>652.36748399999999</v>
      </c>
      <c r="W152" s="13">
        <f t="shared" si="66"/>
        <v>4953.2974788904658</v>
      </c>
      <c r="X152" s="13">
        <f t="shared" si="67"/>
        <v>5858618</v>
      </c>
      <c r="Y152" s="13">
        <f t="shared" si="69"/>
        <v>386.18949500000002</v>
      </c>
      <c r="Z152" s="13">
        <f t="shared" si="70"/>
        <v>58.354191</v>
      </c>
      <c r="AA152" s="6">
        <f t="shared" si="72"/>
        <v>2.8153847768295694E-2</v>
      </c>
      <c r="AB152" s="6">
        <f t="shared" si="73"/>
        <v>0.30776426064796097</v>
      </c>
      <c r="AC152" s="13"/>
    </row>
    <row r="153" spans="1:29" x14ac:dyDescent="0.25">
      <c r="A153" s="15">
        <v>37622</v>
      </c>
      <c r="B153" s="1" t="s">
        <v>31</v>
      </c>
      <c r="C153" s="1">
        <v>5</v>
      </c>
      <c r="D153" s="4">
        <v>993</v>
      </c>
      <c r="E153" s="4">
        <f t="shared" si="71"/>
        <v>1085</v>
      </c>
      <c r="F153" s="4">
        <v>30297.298150602001</v>
      </c>
      <c r="G153" s="4">
        <v>739538049</v>
      </c>
      <c r="H153" s="4">
        <f t="shared" si="59"/>
        <v>5100.487409443881</v>
      </c>
      <c r="I153" s="4">
        <v>5940079</v>
      </c>
      <c r="J153" s="4">
        <v>381257951</v>
      </c>
      <c r="K153" s="4">
        <v>98479026</v>
      </c>
      <c r="L153" s="4">
        <f t="shared" si="57"/>
        <v>0</v>
      </c>
      <c r="M153" s="4">
        <f t="shared" si="60"/>
        <v>1</v>
      </c>
      <c r="N153">
        <f t="shared" si="61"/>
        <v>0</v>
      </c>
      <c r="O153">
        <f t="shared" si="62"/>
        <v>0</v>
      </c>
      <c r="P153">
        <f t="shared" si="63"/>
        <v>0</v>
      </c>
      <c r="Q153">
        <f t="shared" si="64"/>
        <v>0</v>
      </c>
      <c r="T153" s="16">
        <f t="shared" si="58"/>
        <v>993</v>
      </c>
      <c r="U153" s="3">
        <f t="shared" si="65"/>
        <v>30.297298150602</v>
      </c>
      <c r="V153" s="13">
        <f t="shared" si="68"/>
        <v>739.538049</v>
      </c>
      <c r="W153" s="13">
        <f t="shared" si="66"/>
        <v>5100.487409443881</v>
      </c>
      <c r="X153" s="13">
        <f t="shared" si="67"/>
        <v>5940079</v>
      </c>
      <c r="Y153" s="13">
        <f t="shared" si="69"/>
        <v>381.25795099999999</v>
      </c>
      <c r="Z153" s="13">
        <f t="shared" si="70"/>
        <v>98.479026000000005</v>
      </c>
      <c r="AA153" s="6">
        <f t="shared" si="72"/>
        <v>4.4033196999041221E-2</v>
      </c>
      <c r="AB153" s="6">
        <f t="shared" si="73"/>
        <v>-1.2769751802803519E-2</v>
      </c>
      <c r="AC153" s="13"/>
    </row>
    <row r="154" spans="1:29" x14ac:dyDescent="0.25">
      <c r="A154" s="15">
        <v>37987</v>
      </c>
      <c r="B154" s="1" t="s">
        <v>31</v>
      </c>
      <c r="C154" s="1">
        <v>5</v>
      </c>
      <c r="D154" s="4">
        <v>755</v>
      </c>
      <c r="E154" s="4">
        <f t="shared" si="71"/>
        <v>993</v>
      </c>
      <c r="F154" s="4">
        <v>33010.895442351197</v>
      </c>
      <c r="G154" s="4">
        <v>1208880409</v>
      </c>
      <c r="H154" s="4">
        <f t="shared" si="59"/>
        <v>5482.1678176002533</v>
      </c>
      <c r="I154" s="4">
        <v>6021504</v>
      </c>
      <c r="J154" s="4">
        <v>429286680</v>
      </c>
      <c r="K154" s="4">
        <v>71545177</v>
      </c>
      <c r="L154" s="4">
        <f t="shared" si="57"/>
        <v>0</v>
      </c>
      <c r="M154" s="4">
        <f t="shared" si="60"/>
        <v>1</v>
      </c>
      <c r="N154">
        <f t="shared" si="61"/>
        <v>0</v>
      </c>
      <c r="O154">
        <f t="shared" si="62"/>
        <v>0</v>
      </c>
      <c r="P154">
        <f t="shared" si="63"/>
        <v>0</v>
      </c>
      <c r="Q154">
        <f t="shared" si="64"/>
        <v>0</v>
      </c>
      <c r="T154" s="16">
        <f t="shared" si="58"/>
        <v>755</v>
      </c>
      <c r="U154" s="3">
        <f t="shared" si="65"/>
        <v>33.010895442351199</v>
      </c>
      <c r="V154" s="13">
        <f t="shared" si="68"/>
        <v>1208.8804090000001</v>
      </c>
      <c r="W154" s="13">
        <f t="shared" si="66"/>
        <v>5482.1678176002533</v>
      </c>
      <c r="X154" s="13">
        <f t="shared" si="67"/>
        <v>6021504</v>
      </c>
      <c r="Y154" s="13">
        <f t="shared" si="69"/>
        <v>429.28667999999999</v>
      </c>
      <c r="Z154" s="13">
        <f t="shared" si="70"/>
        <v>71.545176999999995</v>
      </c>
      <c r="AA154" s="6">
        <f t="shared" si="72"/>
        <v>8.9565652958901898E-2</v>
      </c>
      <c r="AB154" s="6">
        <f t="shared" si="73"/>
        <v>0.12597436689261335</v>
      </c>
      <c r="AC154" s="13"/>
    </row>
    <row r="155" spans="1:29" x14ac:dyDescent="0.25">
      <c r="A155" s="15">
        <v>38353</v>
      </c>
      <c r="B155" s="1" t="s">
        <v>31</v>
      </c>
      <c r="C155" s="1">
        <v>5</v>
      </c>
      <c r="D155" s="4">
        <v>922</v>
      </c>
      <c r="E155" s="4">
        <f t="shared" si="71"/>
        <v>755</v>
      </c>
      <c r="F155" s="4">
        <v>35432.407898568199</v>
      </c>
      <c r="G155" s="4">
        <v>1494022919</v>
      </c>
      <c r="H155" s="4">
        <f t="shared" si="59"/>
        <v>5626.4574954339869</v>
      </c>
      <c r="I155" s="4">
        <v>6297463</v>
      </c>
      <c r="J155" s="4">
        <v>540893927</v>
      </c>
      <c r="K155" s="4">
        <v>85061454</v>
      </c>
      <c r="L155" s="4">
        <f t="shared" si="57"/>
        <v>0</v>
      </c>
      <c r="M155" s="4">
        <f t="shared" si="60"/>
        <v>0</v>
      </c>
      <c r="N155">
        <f t="shared" si="61"/>
        <v>1</v>
      </c>
      <c r="O155">
        <f t="shared" si="62"/>
        <v>0</v>
      </c>
      <c r="P155">
        <f t="shared" si="63"/>
        <v>0</v>
      </c>
      <c r="Q155">
        <f t="shared" si="64"/>
        <v>0</v>
      </c>
      <c r="T155" s="16">
        <f t="shared" si="58"/>
        <v>922</v>
      </c>
      <c r="U155" s="3">
        <f t="shared" si="65"/>
        <v>35.432407898568201</v>
      </c>
      <c r="V155" s="13">
        <f t="shared" si="68"/>
        <v>1494.022919</v>
      </c>
      <c r="W155" s="13">
        <f t="shared" si="66"/>
        <v>5626.4574954339869</v>
      </c>
      <c r="X155" s="13">
        <f t="shared" si="67"/>
        <v>6297463</v>
      </c>
      <c r="Y155" s="13">
        <f t="shared" si="69"/>
        <v>540.89392699999996</v>
      </c>
      <c r="Z155" s="13">
        <f t="shared" si="70"/>
        <v>85.061453999999998</v>
      </c>
      <c r="AA155" s="6">
        <f t="shared" si="72"/>
        <v>7.3354946110014696E-2</v>
      </c>
      <c r="AB155" s="6">
        <f t="shared" si="73"/>
        <v>0.25998301880691937</v>
      </c>
      <c r="AC155" s="13"/>
    </row>
    <row r="156" spans="1:29" x14ac:dyDescent="0.25">
      <c r="A156" s="15">
        <v>38718</v>
      </c>
      <c r="B156" s="1" t="s">
        <v>31</v>
      </c>
      <c r="C156" s="1">
        <v>5</v>
      </c>
      <c r="D156" s="4">
        <v>674</v>
      </c>
      <c r="E156" s="4">
        <f t="shared" si="71"/>
        <v>922</v>
      </c>
      <c r="F156" s="4">
        <v>37195.2713776401</v>
      </c>
      <c r="G156" s="4">
        <v>1709054854</v>
      </c>
      <c r="H156" s="4">
        <f t="shared" si="59"/>
        <v>5820.9600887465131</v>
      </c>
      <c r="I156" s="4">
        <v>6389886</v>
      </c>
      <c r="J156" s="4">
        <v>694464150</v>
      </c>
      <c r="K156" s="4">
        <v>111012100</v>
      </c>
      <c r="L156" s="4">
        <f t="shared" si="57"/>
        <v>0</v>
      </c>
      <c r="M156" s="4">
        <f t="shared" si="60"/>
        <v>0</v>
      </c>
      <c r="N156">
        <f t="shared" si="61"/>
        <v>1</v>
      </c>
      <c r="O156">
        <f t="shared" si="62"/>
        <v>0</v>
      </c>
      <c r="P156">
        <f t="shared" si="63"/>
        <v>0</v>
      </c>
      <c r="Q156">
        <f t="shared" si="64"/>
        <v>0</v>
      </c>
      <c r="T156" s="16">
        <f t="shared" si="58"/>
        <v>674</v>
      </c>
      <c r="U156" s="3">
        <f t="shared" si="65"/>
        <v>37.195271377640097</v>
      </c>
      <c r="V156" s="13">
        <f t="shared" si="68"/>
        <v>1709.054854</v>
      </c>
      <c r="W156" s="13">
        <f t="shared" si="66"/>
        <v>5820.9600887465131</v>
      </c>
      <c r="X156" s="13">
        <f t="shared" si="67"/>
        <v>6389886</v>
      </c>
      <c r="Y156" s="13">
        <f t="shared" si="69"/>
        <v>694.46415000000002</v>
      </c>
      <c r="Z156" s="13">
        <f t="shared" si="70"/>
        <v>111.0121</v>
      </c>
      <c r="AA156" s="6">
        <f t="shared" si="72"/>
        <v>4.9752855750543903E-2</v>
      </c>
      <c r="AB156" s="6">
        <f t="shared" si="73"/>
        <v>0.28391929606560373</v>
      </c>
      <c r="AC156" s="13"/>
    </row>
    <row r="157" spans="1:29" x14ac:dyDescent="0.25">
      <c r="A157" s="15">
        <v>39083</v>
      </c>
      <c r="B157" s="1" t="s">
        <v>31</v>
      </c>
      <c r="C157" s="1">
        <v>5</v>
      </c>
      <c r="D157" s="4">
        <v>631</v>
      </c>
      <c r="E157" s="4">
        <f t="shared" si="71"/>
        <v>674</v>
      </c>
      <c r="F157" s="4">
        <v>40580.469433108097</v>
      </c>
      <c r="G157" s="4">
        <v>2154399730</v>
      </c>
      <c r="H157" s="4">
        <f t="shared" si="59"/>
        <v>6264.9376328054304</v>
      </c>
      <c r="I157" s="4">
        <v>6477394</v>
      </c>
      <c r="J157" s="4">
        <v>919625672</v>
      </c>
      <c r="K157" s="4">
        <v>124036869</v>
      </c>
      <c r="L157" s="4">
        <f t="shared" si="57"/>
        <v>0</v>
      </c>
      <c r="M157" s="4">
        <f t="shared" si="60"/>
        <v>0</v>
      </c>
      <c r="N157">
        <f t="shared" si="61"/>
        <v>1</v>
      </c>
      <c r="O157">
        <f t="shared" si="62"/>
        <v>0</v>
      </c>
      <c r="P157">
        <f t="shared" si="63"/>
        <v>0</v>
      </c>
      <c r="Q157">
        <f t="shared" si="64"/>
        <v>0</v>
      </c>
      <c r="T157" s="16">
        <f t="shared" si="58"/>
        <v>631</v>
      </c>
      <c r="U157" s="3">
        <f t="shared" si="65"/>
        <v>40.5804694331081</v>
      </c>
      <c r="V157" s="13">
        <f t="shared" si="68"/>
        <v>2154.3997300000001</v>
      </c>
      <c r="W157" s="13">
        <f t="shared" si="66"/>
        <v>6264.9376328054304</v>
      </c>
      <c r="X157" s="13">
        <f t="shared" si="67"/>
        <v>6477394</v>
      </c>
      <c r="Y157" s="13">
        <f t="shared" si="69"/>
        <v>919.62567200000001</v>
      </c>
      <c r="Z157" s="13">
        <f t="shared" si="70"/>
        <v>124.036869</v>
      </c>
      <c r="AA157" s="6">
        <f t="shared" si="72"/>
        <v>9.1011516520430907E-2</v>
      </c>
      <c r="AB157" s="6">
        <f t="shared" si="73"/>
        <v>0.32422339151704227</v>
      </c>
      <c r="AC157" s="13"/>
    </row>
    <row r="158" spans="1:29" x14ac:dyDescent="0.25">
      <c r="A158" s="15">
        <v>39448</v>
      </c>
      <c r="B158" s="1" t="s">
        <v>31</v>
      </c>
      <c r="C158" s="1">
        <v>5</v>
      </c>
      <c r="D158" s="4">
        <v>1271</v>
      </c>
      <c r="E158" s="4">
        <f t="shared" si="71"/>
        <v>631</v>
      </c>
      <c r="F158" s="4">
        <v>42355.322847709904</v>
      </c>
      <c r="G158" s="4">
        <v>2835975772</v>
      </c>
      <c r="H158" s="4">
        <f t="shared" si="59"/>
        <v>6454.9500116982081</v>
      </c>
      <c r="I158" s="4">
        <v>6561681</v>
      </c>
      <c r="J158" s="4">
        <v>983912915</v>
      </c>
      <c r="K158" s="4">
        <v>235856498</v>
      </c>
      <c r="L158" s="4">
        <f t="shared" si="57"/>
        <v>0</v>
      </c>
      <c r="M158" s="4">
        <f t="shared" si="60"/>
        <v>0</v>
      </c>
      <c r="N158">
        <f t="shared" si="61"/>
        <v>1</v>
      </c>
      <c r="O158">
        <f t="shared" si="62"/>
        <v>0</v>
      </c>
      <c r="P158">
        <f t="shared" si="63"/>
        <v>0</v>
      </c>
      <c r="Q158">
        <f t="shared" si="64"/>
        <v>0</v>
      </c>
      <c r="T158" s="16">
        <f t="shared" si="58"/>
        <v>1271</v>
      </c>
      <c r="U158" s="3">
        <f t="shared" si="65"/>
        <v>42.355322847709907</v>
      </c>
      <c r="V158" s="13">
        <f t="shared" si="68"/>
        <v>2835.9757719999998</v>
      </c>
      <c r="W158" s="13">
        <f t="shared" si="66"/>
        <v>6454.9500116982081</v>
      </c>
      <c r="X158" s="13">
        <f t="shared" si="67"/>
        <v>6561681</v>
      </c>
      <c r="Y158" s="13">
        <f t="shared" si="69"/>
        <v>983.912915</v>
      </c>
      <c r="Z158" s="13">
        <f t="shared" si="70"/>
        <v>235.85649799999999</v>
      </c>
      <c r="AA158" s="6">
        <f t="shared" si="72"/>
        <v>4.3736640787939485E-2</v>
      </c>
      <c r="AB158" s="6">
        <f t="shared" si="73"/>
        <v>6.9905881226856384E-2</v>
      </c>
      <c r="AC158" s="13"/>
    </row>
    <row r="159" spans="1:29" x14ac:dyDescent="0.25">
      <c r="A159" s="15">
        <v>39814</v>
      </c>
      <c r="B159" s="1" t="s">
        <v>31</v>
      </c>
      <c r="C159" s="1">
        <v>5</v>
      </c>
      <c r="D159" s="4">
        <v>828</v>
      </c>
      <c r="E159" s="4">
        <f t="shared" si="71"/>
        <v>1271</v>
      </c>
      <c r="F159" s="4">
        <v>41623.775204847596</v>
      </c>
      <c r="G159" s="4">
        <v>1231915252</v>
      </c>
      <c r="H159" s="4">
        <f t="shared" si="59"/>
        <v>6269.5548394476173</v>
      </c>
      <c r="I159" s="4">
        <v>6639032</v>
      </c>
      <c r="J159" s="4">
        <v>505771445</v>
      </c>
      <c r="K159" s="4">
        <v>238674995</v>
      </c>
      <c r="L159" s="4">
        <f t="shared" si="57"/>
        <v>0</v>
      </c>
      <c r="M159" s="4">
        <f t="shared" si="60"/>
        <v>0</v>
      </c>
      <c r="N159">
        <f t="shared" si="61"/>
        <v>0</v>
      </c>
      <c r="O159">
        <f t="shared" si="62"/>
        <v>1</v>
      </c>
      <c r="P159">
        <f t="shared" si="63"/>
        <v>0</v>
      </c>
      <c r="Q159">
        <f t="shared" si="64"/>
        <v>0</v>
      </c>
      <c r="T159" s="16">
        <f t="shared" si="58"/>
        <v>828</v>
      </c>
      <c r="U159" s="3">
        <f t="shared" si="65"/>
        <v>41.623775204847597</v>
      </c>
      <c r="V159" s="13">
        <f t="shared" si="68"/>
        <v>1231.915252</v>
      </c>
      <c r="W159" s="13">
        <f t="shared" si="66"/>
        <v>6269.5548394476173</v>
      </c>
      <c r="X159" s="13">
        <f t="shared" si="67"/>
        <v>6639032</v>
      </c>
      <c r="Y159" s="13">
        <f t="shared" si="69"/>
        <v>505.77144500000003</v>
      </c>
      <c r="Z159" s="13">
        <f t="shared" si="70"/>
        <v>238.674995</v>
      </c>
      <c r="AA159" s="6">
        <f t="shared" si="72"/>
        <v>-1.7271681424613761E-2</v>
      </c>
      <c r="AB159" s="6">
        <f t="shared" si="73"/>
        <v>-0.48595913592617085</v>
      </c>
      <c r="AC159" s="13"/>
    </row>
    <row r="160" spans="1:29" x14ac:dyDescent="0.25">
      <c r="A160" s="15">
        <v>40179</v>
      </c>
      <c r="B160" s="1" t="s">
        <v>31</v>
      </c>
      <c r="C160" s="1">
        <v>5</v>
      </c>
      <c r="D160" s="4">
        <v>712</v>
      </c>
      <c r="E160" s="4">
        <f t="shared" si="71"/>
        <v>828</v>
      </c>
      <c r="F160" s="4">
        <v>45255.942460939899</v>
      </c>
      <c r="G160" s="4">
        <v>2919495277</v>
      </c>
      <c r="H160" s="4">
        <f t="shared" si="59"/>
        <v>6743.5829578194571</v>
      </c>
      <c r="I160" s="4">
        <v>6710964</v>
      </c>
      <c r="J160" s="4">
        <v>1117457265</v>
      </c>
      <c r="K160" s="4">
        <v>275506555</v>
      </c>
      <c r="L160" s="4">
        <f t="shared" si="57"/>
        <v>0</v>
      </c>
      <c r="M160" s="4">
        <f t="shared" si="60"/>
        <v>0</v>
      </c>
      <c r="N160">
        <f t="shared" si="61"/>
        <v>0</v>
      </c>
      <c r="O160">
        <f t="shared" si="62"/>
        <v>1</v>
      </c>
      <c r="P160">
        <f t="shared" si="63"/>
        <v>0</v>
      </c>
      <c r="Q160">
        <f t="shared" si="64"/>
        <v>0</v>
      </c>
      <c r="T160" s="16">
        <f t="shared" si="58"/>
        <v>712</v>
      </c>
      <c r="U160" s="3">
        <f t="shared" si="65"/>
        <v>45.255942460939899</v>
      </c>
      <c r="V160" s="13">
        <f t="shared" si="68"/>
        <v>2919.495277</v>
      </c>
      <c r="W160" s="13">
        <f t="shared" si="66"/>
        <v>6743.5829578194571</v>
      </c>
      <c r="X160" s="13">
        <f t="shared" si="67"/>
        <v>6710964</v>
      </c>
      <c r="Y160" s="13">
        <f t="shared" si="69"/>
        <v>1117.457265</v>
      </c>
      <c r="Z160" s="13">
        <f t="shared" si="70"/>
        <v>275.50655499999999</v>
      </c>
      <c r="AA160" s="6">
        <f t="shared" si="72"/>
        <v>8.7261841056389608E-2</v>
      </c>
      <c r="AB160" s="6">
        <f t="shared" si="73"/>
        <v>1.2094115356789268</v>
      </c>
      <c r="AC160" s="13"/>
    </row>
    <row r="161" spans="1:29" x14ac:dyDescent="0.25">
      <c r="A161" s="15">
        <v>40544</v>
      </c>
      <c r="B161" s="1" t="s">
        <v>31</v>
      </c>
      <c r="C161" s="1">
        <v>5</v>
      </c>
      <c r="D161" s="4">
        <v>396</v>
      </c>
      <c r="E161" s="4">
        <f t="shared" si="71"/>
        <v>712</v>
      </c>
      <c r="F161" s="4">
        <v>48217.606374788229</v>
      </c>
      <c r="G161" s="4">
        <v>3046538380</v>
      </c>
      <c r="H161" s="4">
        <f t="shared" si="59"/>
        <v>7135.7239108473022</v>
      </c>
      <c r="I161" s="4">
        <v>6757213</v>
      </c>
      <c r="J161" s="4">
        <v>1149230687</v>
      </c>
      <c r="K161" s="4">
        <v>313940259</v>
      </c>
      <c r="L161" s="4">
        <f t="shared" si="57"/>
        <v>0</v>
      </c>
      <c r="M161" s="4">
        <f t="shared" si="60"/>
        <v>0</v>
      </c>
      <c r="N161">
        <f t="shared" si="61"/>
        <v>0</v>
      </c>
      <c r="O161">
        <f t="shared" si="62"/>
        <v>1</v>
      </c>
      <c r="P161">
        <f t="shared" si="63"/>
        <v>0</v>
      </c>
      <c r="Q161">
        <f t="shared" si="64"/>
        <v>0</v>
      </c>
      <c r="T161" s="16">
        <f t="shared" si="58"/>
        <v>396</v>
      </c>
      <c r="U161" s="3">
        <f t="shared" si="65"/>
        <v>48.217606374788232</v>
      </c>
      <c r="V161" s="13">
        <f t="shared" si="68"/>
        <v>3046.53838</v>
      </c>
      <c r="W161" s="13">
        <f t="shared" si="66"/>
        <v>7135.7239108473022</v>
      </c>
      <c r="X161" s="13">
        <f t="shared" si="67"/>
        <v>6757213</v>
      </c>
      <c r="Y161" s="13">
        <f t="shared" si="69"/>
        <v>1149.230687</v>
      </c>
      <c r="Z161" s="13">
        <f t="shared" si="70"/>
        <v>313.94025900000003</v>
      </c>
      <c r="AA161" s="6">
        <f t="shared" si="72"/>
        <v>6.5442541969035914E-2</v>
      </c>
      <c r="AB161" s="6">
        <f t="shared" si="73"/>
        <v>2.8433679743448608E-2</v>
      </c>
      <c r="AC161" s="13"/>
    </row>
    <row r="162" spans="1:29" x14ac:dyDescent="0.25">
      <c r="A162" s="15">
        <v>40909</v>
      </c>
      <c r="B162" s="1" t="s">
        <v>31</v>
      </c>
      <c r="C162" s="1">
        <v>5</v>
      </c>
      <c r="D162" s="4">
        <v>269</v>
      </c>
      <c r="E162" s="4">
        <f t="shared" si="71"/>
        <v>396</v>
      </c>
      <c r="F162" s="4">
        <v>50272.52611108686</v>
      </c>
      <c r="G162" s="4">
        <v>3023873080</v>
      </c>
      <c r="H162" s="4">
        <f t="shared" si="59"/>
        <v>7394.2907987237304</v>
      </c>
      <c r="I162" s="4">
        <v>6798830</v>
      </c>
      <c r="J162" s="4">
        <v>1280267779</v>
      </c>
      <c r="K162" s="4">
        <v>413627260</v>
      </c>
      <c r="L162" s="4">
        <f t="shared" si="57"/>
        <v>0</v>
      </c>
      <c r="M162" s="4">
        <f t="shared" si="60"/>
        <v>0</v>
      </c>
      <c r="N162">
        <f t="shared" si="61"/>
        <v>0</v>
      </c>
      <c r="O162">
        <f t="shared" si="62"/>
        <v>0</v>
      </c>
      <c r="P162">
        <f t="shared" si="63"/>
        <v>1</v>
      </c>
      <c r="Q162">
        <f t="shared" si="64"/>
        <v>0</v>
      </c>
      <c r="T162" s="16">
        <f t="shared" si="58"/>
        <v>269</v>
      </c>
      <c r="U162" s="3">
        <f t="shared" si="65"/>
        <v>50.272526111086862</v>
      </c>
      <c r="V162" s="13">
        <f t="shared" si="68"/>
        <v>3023.8730799999998</v>
      </c>
      <c r="W162" s="13">
        <f t="shared" si="66"/>
        <v>7394.2907987237304</v>
      </c>
      <c r="X162" s="13">
        <f t="shared" si="67"/>
        <v>6798830</v>
      </c>
      <c r="Y162" s="13">
        <f t="shared" si="69"/>
        <v>1280.267779</v>
      </c>
      <c r="Z162" s="13">
        <f t="shared" si="70"/>
        <v>413.62725999999998</v>
      </c>
      <c r="AA162" s="6">
        <f t="shared" si="72"/>
        <v>4.2617622291866705E-2</v>
      </c>
      <c r="AB162" s="6">
        <f t="shared" si="73"/>
        <v>0.11402157415589445</v>
      </c>
      <c r="AC162" s="13"/>
    </row>
    <row r="163" spans="1:29" x14ac:dyDescent="0.25">
      <c r="A163" s="15">
        <v>41275</v>
      </c>
      <c r="B163" s="1" t="s">
        <v>31</v>
      </c>
      <c r="C163" s="1">
        <v>5</v>
      </c>
      <c r="D163" s="4">
        <v>403</v>
      </c>
      <c r="E163" s="4">
        <f t="shared" si="71"/>
        <v>269</v>
      </c>
      <c r="F163" s="4">
        <v>53062.947142223602</v>
      </c>
      <c r="G163" s="4">
        <v>2341906945</v>
      </c>
      <c r="H163" s="4">
        <f t="shared" si="59"/>
        <v>7762.0769061523406</v>
      </c>
      <c r="I163" s="4">
        <v>6836179</v>
      </c>
      <c r="J163" s="4">
        <v>715318269</v>
      </c>
      <c r="K163" s="4">
        <v>294865765</v>
      </c>
      <c r="L163" s="4">
        <f t="shared" si="57"/>
        <v>0</v>
      </c>
      <c r="M163" s="4">
        <f t="shared" si="60"/>
        <v>0</v>
      </c>
      <c r="N163">
        <f t="shared" si="61"/>
        <v>0</v>
      </c>
      <c r="O163">
        <f t="shared" si="62"/>
        <v>0</v>
      </c>
      <c r="P163">
        <f t="shared" si="63"/>
        <v>1</v>
      </c>
      <c r="Q163">
        <f t="shared" si="64"/>
        <v>0</v>
      </c>
      <c r="T163" s="16">
        <f t="shared" si="58"/>
        <v>403</v>
      </c>
      <c r="U163" s="3">
        <f t="shared" si="65"/>
        <v>53.062947142223599</v>
      </c>
      <c r="V163" s="13">
        <f t="shared" si="68"/>
        <v>2341.9069450000002</v>
      </c>
      <c r="W163" s="13">
        <f t="shared" si="66"/>
        <v>7762.0769061523406</v>
      </c>
      <c r="X163" s="13">
        <f t="shared" si="67"/>
        <v>6836179</v>
      </c>
      <c r="Y163" s="13">
        <f t="shared" si="69"/>
        <v>715.31826899999999</v>
      </c>
      <c r="Z163" s="13">
        <f t="shared" si="70"/>
        <v>294.86576500000001</v>
      </c>
      <c r="AA163" s="6">
        <f t="shared" si="72"/>
        <v>5.5505884565473465E-2</v>
      </c>
      <c r="AB163" s="6">
        <f t="shared" si="73"/>
        <v>-0.44127448903015781</v>
      </c>
      <c r="AC163" s="13"/>
    </row>
    <row r="164" spans="1:29" x14ac:dyDescent="0.25">
      <c r="A164" s="15">
        <v>41640</v>
      </c>
      <c r="B164" s="1" t="s">
        <v>31</v>
      </c>
      <c r="C164" s="1">
        <v>5</v>
      </c>
      <c r="D164" s="4">
        <v>257</v>
      </c>
      <c r="E164" s="4">
        <f t="shared" si="71"/>
        <v>403</v>
      </c>
      <c r="F164" s="4">
        <v>55151.517923895946</v>
      </c>
      <c r="G164" s="4">
        <v>2795488638</v>
      </c>
      <c r="H164" s="4">
        <f t="shared" si="59"/>
        <v>8021.6865999334932</v>
      </c>
      <c r="I164" s="4">
        <v>6875302</v>
      </c>
      <c r="J164" s="4">
        <v>786753107</v>
      </c>
      <c r="K164" s="4">
        <v>514079801</v>
      </c>
      <c r="L164" s="4">
        <f t="shared" si="57"/>
        <v>0</v>
      </c>
      <c r="M164" s="4">
        <f t="shared" si="60"/>
        <v>0</v>
      </c>
      <c r="N164">
        <f t="shared" si="61"/>
        <v>0</v>
      </c>
      <c r="O164">
        <f t="shared" si="62"/>
        <v>0</v>
      </c>
      <c r="P164">
        <f t="shared" si="63"/>
        <v>1</v>
      </c>
      <c r="Q164">
        <f t="shared" si="64"/>
        <v>0</v>
      </c>
      <c r="T164" s="16">
        <f t="shared" si="58"/>
        <v>257</v>
      </c>
      <c r="U164" s="3">
        <f t="shared" si="65"/>
        <v>55.151517923895945</v>
      </c>
      <c r="V164" s="13">
        <f t="shared" si="68"/>
        <v>2795.4886379999998</v>
      </c>
      <c r="W164" s="13">
        <f t="shared" si="66"/>
        <v>8021.6865999334932</v>
      </c>
      <c r="X164" s="13">
        <f t="shared" si="67"/>
        <v>6875302</v>
      </c>
      <c r="Y164" s="13">
        <f t="shared" si="69"/>
        <v>786.753107</v>
      </c>
      <c r="Z164" s="13">
        <f t="shared" si="70"/>
        <v>514.07980099999997</v>
      </c>
      <c r="AA164" s="6">
        <f t="shared" si="72"/>
        <v>3.9360248424845104E-2</v>
      </c>
      <c r="AB164" s="6">
        <f t="shared" si="73"/>
        <v>9.9864411543499967E-2</v>
      </c>
      <c r="AC164" s="13"/>
    </row>
    <row r="165" spans="1:29" x14ac:dyDescent="0.25">
      <c r="A165" s="15">
        <v>42005</v>
      </c>
      <c r="B165" s="1" t="s">
        <v>31</v>
      </c>
      <c r="C165" s="1">
        <v>5</v>
      </c>
      <c r="D165" s="4">
        <v>209</v>
      </c>
      <c r="E165" s="4">
        <f t="shared" si="71"/>
        <v>257</v>
      </c>
      <c r="F165" s="4">
        <v>52895.925482424107</v>
      </c>
      <c r="G165" s="4">
        <v>3050086988</v>
      </c>
      <c r="H165" s="4">
        <f t="shared" si="59"/>
        <v>7648.071045848601</v>
      </c>
      <c r="I165" s="4">
        <v>6916244</v>
      </c>
      <c r="J165" s="4">
        <v>993228535</v>
      </c>
      <c r="K165" s="4">
        <v>607139510</v>
      </c>
      <c r="L165" s="4">
        <f t="shared" si="57"/>
        <v>0</v>
      </c>
      <c r="M165" s="4">
        <f t="shared" si="60"/>
        <v>0</v>
      </c>
      <c r="N165">
        <f t="shared" si="61"/>
        <v>0</v>
      </c>
      <c r="O165">
        <f t="shared" si="62"/>
        <v>0</v>
      </c>
      <c r="P165">
        <f t="shared" si="63"/>
        <v>1</v>
      </c>
      <c r="Q165">
        <f t="shared" si="64"/>
        <v>0</v>
      </c>
      <c r="T165" s="16">
        <f t="shared" si="58"/>
        <v>209</v>
      </c>
      <c r="U165" s="3">
        <f t="shared" si="65"/>
        <v>52.895925482424104</v>
      </c>
      <c r="V165" s="13">
        <f t="shared" si="68"/>
        <v>3050.086988</v>
      </c>
      <c r="W165" s="13">
        <f t="shared" si="66"/>
        <v>7648.071045848601</v>
      </c>
      <c r="X165" s="13">
        <f t="shared" si="67"/>
        <v>6916244</v>
      </c>
      <c r="Y165" s="13">
        <f t="shared" si="69"/>
        <v>993.22853499999997</v>
      </c>
      <c r="Z165" s="13">
        <f t="shared" si="70"/>
        <v>607.13950999999997</v>
      </c>
      <c r="AA165" s="6">
        <f t="shared" si="72"/>
        <v>-4.0898102652121959E-2</v>
      </c>
      <c r="AB165" s="6">
        <f t="shared" si="73"/>
        <v>0.26243992704054231</v>
      </c>
      <c r="AC165" s="13"/>
    </row>
    <row r="166" spans="1:29" x14ac:dyDescent="0.25">
      <c r="A166" s="15">
        <v>42370</v>
      </c>
      <c r="B166" s="1" t="s">
        <v>31</v>
      </c>
      <c r="C166" s="1">
        <v>5</v>
      </c>
      <c r="D166" s="4">
        <v>258</v>
      </c>
      <c r="E166" s="4">
        <f t="shared" si="71"/>
        <v>209</v>
      </c>
      <c r="F166" s="4">
        <v>49930.410736760161</v>
      </c>
      <c r="G166" s="4">
        <v>2209829813</v>
      </c>
      <c r="H166" s="4">
        <f t="shared" si="59"/>
        <v>7178.9647763116191</v>
      </c>
      <c r="I166" s="4">
        <v>6955099</v>
      </c>
      <c r="J166" s="4">
        <v>722343494</v>
      </c>
      <c r="K166" s="4">
        <v>491400788</v>
      </c>
      <c r="L166" s="4">
        <f t="shared" si="57"/>
        <v>0</v>
      </c>
      <c r="M166" s="4">
        <f t="shared" si="60"/>
        <v>0</v>
      </c>
      <c r="N166">
        <f t="shared" si="61"/>
        <v>0</v>
      </c>
      <c r="O166">
        <f t="shared" si="62"/>
        <v>0</v>
      </c>
      <c r="P166">
        <f t="shared" si="63"/>
        <v>0</v>
      </c>
      <c r="Q166">
        <f t="shared" si="64"/>
        <v>1</v>
      </c>
      <c r="T166" s="16">
        <f t="shared" ref="T166:T197" si="74">D166</f>
        <v>258</v>
      </c>
      <c r="U166" s="3">
        <f t="shared" si="65"/>
        <v>49.930410736760159</v>
      </c>
      <c r="V166" s="13">
        <f t="shared" si="68"/>
        <v>2209.8298129999998</v>
      </c>
      <c r="W166" s="13">
        <f t="shared" si="66"/>
        <v>7178.9647763116191</v>
      </c>
      <c r="X166" s="13">
        <f t="shared" si="67"/>
        <v>6955099</v>
      </c>
      <c r="Y166" s="13">
        <f t="shared" si="69"/>
        <v>722.34349399999996</v>
      </c>
      <c r="Z166" s="13">
        <f t="shared" si="70"/>
        <v>491.40078799999998</v>
      </c>
      <c r="AA166" s="6">
        <f t="shared" si="72"/>
        <v>-5.6063198036856478E-2</v>
      </c>
      <c r="AB166" s="6">
        <f t="shared" si="73"/>
        <v>-0.27273183507560023</v>
      </c>
      <c r="AC166" s="13"/>
    </row>
    <row r="167" spans="1:29" x14ac:dyDescent="0.25">
      <c r="A167" s="15">
        <v>42736</v>
      </c>
      <c r="B167" s="1" t="s">
        <v>31</v>
      </c>
      <c r="C167" s="1">
        <v>5</v>
      </c>
      <c r="D167" s="4">
        <v>265</v>
      </c>
      <c r="E167" s="4">
        <f t="shared" si="71"/>
        <v>258</v>
      </c>
      <c r="F167" s="4">
        <v>52590.106960062367</v>
      </c>
      <c r="G167" s="4">
        <v>3032109859</v>
      </c>
      <c r="H167" s="4">
        <f t="shared" si="59"/>
        <v>7519.1584393213252</v>
      </c>
      <c r="I167" s="4">
        <v>6994148</v>
      </c>
      <c r="J167" s="4">
        <v>628583304</v>
      </c>
      <c r="K167" s="4">
        <v>490444263</v>
      </c>
      <c r="L167" s="4">
        <f t="shared" si="57"/>
        <v>0</v>
      </c>
      <c r="M167" s="4">
        <f t="shared" si="60"/>
        <v>0</v>
      </c>
      <c r="N167">
        <f t="shared" si="61"/>
        <v>0</v>
      </c>
      <c r="O167">
        <f t="shared" si="62"/>
        <v>0</v>
      </c>
      <c r="P167">
        <f t="shared" si="63"/>
        <v>0</v>
      </c>
      <c r="Q167">
        <f t="shared" si="64"/>
        <v>1</v>
      </c>
      <c r="T167" s="16">
        <f t="shared" si="74"/>
        <v>265</v>
      </c>
      <c r="U167" s="3">
        <f t="shared" si="65"/>
        <v>52.590106960062364</v>
      </c>
      <c r="V167" s="13">
        <f t="shared" si="68"/>
        <v>3032.1098590000001</v>
      </c>
      <c r="W167" s="13">
        <f t="shared" si="66"/>
        <v>7519.1584393213252</v>
      </c>
      <c r="X167" s="13">
        <f t="shared" si="67"/>
        <v>6994148</v>
      </c>
      <c r="Y167" s="13">
        <f t="shared" si="69"/>
        <v>628.583304</v>
      </c>
      <c r="Z167" s="13">
        <f t="shared" si="70"/>
        <v>490.44426299999998</v>
      </c>
      <c r="AA167" s="6">
        <f t="shared" si="72"/>
        <v>5.3268062170056675E-2</v>
      </c>
      <c r="AB167" s="6">
        <f t="shared" si="73"/>
        <v>-0.12980000620037421</v>
      </c>
      <c r="AC167" s="13"/>
    </row>
    <row r="168" spans="1:29" x14ac:dyDescent="0.25">
      <c r="A168" s="15">
        <v>43101</v>
      </c>
      <c r="B168" s="1" t="s">
        <v>31</v>
      </c>
      <c r="C168" s="1">
        <v>5</v>
      </c>
      <c r="D168" s="4">
        <v>253</v>
      </c>
      <c r="E168" s="4">
        <f t="shared" si="71"/>
        <v>265</v>
      </c>
      <c r="F168" s="4">
        <v>54094.75962961316</v>
      </c>
      <c r="G168" s="4">
        <v>3828117943</v>
      </c>
      <c r="H168" s="4">
        <f t="shared" si="59"/>
        <v>7689.3158091320056</v>
      </c>
      <c r="I168" s="4">
        <v>7035055</v>
      </c>
      <c r="J168" s="4">
        <v>866212110</v>
      </c>
      <c r="K168" s="4">
        <v>590605712</v>
      </c>
      <c r="L168" s="4">
        <f t="shared" si="57"/>
        <v>0</v>
      </c>
      <c r="M168" s="4">
        <f t="shared" si="60"/>
        <v>0</v>
      </c>
      <c r="N168">
        <f t="shared" si="61"/>
        <v>0</v>
      </c>
      <c r="O168">
        <f t="shared" si="62"/>
        <v>0</v>
      </c>
      <c r="P168">
        <f t="shared" si="63"/>
        <v>0</v>
      </c>
      <c r="Q168">
        <f t="shared" si="64"/>
        <v>1</v>
      </c>
      <c r="T168" s="16">
        <f t="shared" si="74"/>
        <v>253</v>
      </c>
      <c r="U168" s="3">
        <f t="shared" si="65"/>
        <v>54.094759629613158</v>
      </c>
      <c r="V168" s="13">
        <f t="shared" si="68"/>
        <v>3828.1179430000002</v>
      </c>
      <c r="W168" s="13">
        <f t="shared" si="66"/>
        <v>7689.3158091320056</v>
      </c>
      <c r="X168" s="13">
        <f t="shared" si="67"/>
        <v>7035055</v>
      </c>
      <c r="Y168" s="13">
        <f t="shared" si="69"/>
        <v>866.21211000000005</v>
      </c>
      <c r="Z168" s="13">
        <f t="shared" si="70"/>
        <v>590.60571200000004</v>
      </c>
      <c r="AA168" s="6">
        <f t="shared" si="72"/>
        <v>2.8610945223850697E-2</v>
      </c>
      <c r="AB168" s="6">
        <f t="shared" si="73"/>
        <v>0.37803868554548825</v>
      </c>
      <c r="AC168" s="13"/>
    </row>
    <row r="169" spans="1:29" x14ac:dyDescent="0.25">
      <c r="A169" s="15">
        <v>43466</v>
      </c>
      <c r="B169" s="1" t="s">
        <v>31</v>
      </c>
      <c r="C169" s="1">
        <v>5</v>
      </c>
      <c r="D169" s="4">
        <v>237</v>
      </c>
      <c r="E169" s="4">
        <f t="shared" si="71"/>
        <v>253</v>
      </c>
      <c r="F169" s="4"/>
      <c r="G169" s="4">
        <v>3543622877</v>
      </c>
      <c r="H169" s="4"/>
      <c r="I169" s="4">
        <v>7075181</v>
      </c>
      <c r="J169" s="4">
        <v>847141463</v>
      </c>
      <c r="K169" s="4">
        <v>457765754</v>
      </c>
      <c r="L169" s="4">
        <f t="shared" si="57"/>
        <v>0</v>
      </c>
      <c r="M169" s="4">
        <f t="shared" si="60"/>
        <v>0</v>
      </c>
      <c r="N169">
        <f t="shared" si="61"/>
        <v>0</v>
      </c>
      <c r="O169">
        <f t="shared" si="62"/>
        <v>0</v>
      </c>
      <c r="P169">
        <f t="shared" si="63"/>
        <v>0</v>
      </c>
      <c r="Q169">
        <f t="shared" si="64"/>
        <v>1</v>
      </c>
      <c r="T169" s="16">
        <f t="shared" si="74"/>
        <v>237</v>
      </c>
      <c r="V169" s="13">
        <f t="shared" si="68"/>
        <v>3543.6228769999998</v>
      </c>
      <c r="W169" s="13"/>
      <c r="X169" s="13">
        <f t="shared" si="67"/>
        <v>7075181</v>
      </c>
      <c r="Y169" s="13">
        <f t="shared" si="69"/>
        <v>847.14146300000004</v>
      </c>
      <c r="Z169" s="13">
        <f t="shared" si="70"/>
        <v>457.76575400000002</v>
      </c>
      <c r="AA169" s="13"/>
      <c r="AB169" s="13"/>
      <c r="AC169" s="13"/>
    </row>
    <row r="170" spans="1:29" x14ac:dyDescent="0.25">
      <c r="A170" s="15">
        <v>43831</v>
      </c>
      <c r="B170" s="1" t="s">
        <v>31</v>
      </c>
      <c r="C170" s="1">
        <v>5</v>
      </c>
      <c r="D170" s="4">
        <v>290</v>
      </c>
      <c r="E170" s="4">
        <f t="shared" si="71"/>
        <v>237</v>
      </c>
      <c r="F170" s="4"/>
      <c r="G170" s="4">
        <v>3371175320</v>
      </c>
      <c r="H170" s="4"/>
      <c r="I170" s="4">
        <v>7114598</v>
      </c>
      <c r="J170" s="4">
        <v>688266651</v>
      </c>
      <c r="K170" s="4">
        <v>429844099</v>
      </c>
      <c r="L170" s="4">
        <f t="shared" si="57"/>
        <v>0</v>
      </c>
      <c r="M170" s="4">
        <f t="shared" si="60"/>
        <v>0</v>
      </c>
      <c r="N170">
        <f t="shared" si="61"/>
        <v>0</v>
      </c>
      <c r="O170">
        <f t="shared" si="62"/>
        <v>0</v>
      </c>
      <c r="P170">
        <f t="shared" si="63"/>
        <v>0</v>
      </c>
      <c r="Q170">
        <f t="shared" si="64"/>
        <v>1</v>
      </c>
      <c r="T170" s="16">
        <f t="shared" si="74"/>
        <v>290</v>
      </c>
      <c r="V170" s="13">
        <f t="shared" si="68"/>
        <v>3371.1753199999998</v>
      </c>
      <c r="W170" s="13"/>
      <c r="X170" s="13">
        <f t="shared" si="67"/>
        <v>7114598</v>
      </c>
      <c r="Y170" s="13">
        <f t="shared" si="69"/>
        <v>688.26665100000002</v>
      </c>
      <c r="Z170" s="13">
        <f t="shared" si="70"/>
        <v>429.84409900000003</v>
      </c>
      <c r="AA170" s="13"/>
      <c r="AB170" s="13"/>
      <c r="AC170" s="13"/>
    </row>
    <row r="171" spans="1:29" x14ac:dyDescent="0.25">
      <c r="A171" s="15">
        <v>32143</v>
      </c>
      <c r="B171" s="1" t="s">
        <v>32</v>
      </c>
      <c r="C171" s="1">
        <v>6</v>
      </c>
      <c r="D171" s="4">
        <v>620</v>
      </c>
      <c r="E171" s="4"/>
      <c r="F171" s="4">
        <v>3325.1041430047499</v>
      </c>
      <c r="G171" s="4"/>
      <c r="H171" s="4">
        <f t="shared" si="59"/>
        <v>8610.9801267515995</v>
      </c>
      <c r="I171" s="4">
        <v>386147</v>
      </c>
      <c r="J171" s="4"/>
      <c r="K171" s="4"/>
      <c r="L171" s="4">
        <f t="shared" si="57"/>
        <v>0</v>
      </c>
      <c r="M171" s="4">
        <f t="shared" si="60"/>
        <v>1</v>
      </c>
      <c r="N171">
        <f t="shared" si="61"/>
        <v>0</v>
      </c>
      <c r="O171">
        <f t="shared" si="62"/>
        <v>0</v>
      </c>
      <c r="P171">
        <f t="shared" si="63"/>
        <v>0</v>
      </c>
      <c r="Q171">
        <f t="shared" si="64"/>
        <v>0</v>
      </c>
      <c r="T171" s="16">
        <f t="shared" si="74"/>
        <v>620</v>
      </c>
      <c r="U171" s="3">
        <f t="shared" si="65"/>
        <v>3.3251041430047499</v>
      </c>
      <c r="V171" s="13"/>
      <c r="W171" s="13">
        <f t="shared" si="66"/>
        <v>8610.9801267515995</v>
      </c>
      <c r="X171" s="13">
        <f t="shared" si="67"/>
        <v>386147</v>
      </c>
      <c r="Y171" s="13"/>
      <c r="Z171" s="13"/>
      <c r="AA171" s="13"/>
      <c r="AB171" s="13"/>
      <c r="AC171" s="13"/>
    </row>
    <row r="172" spans="1:29" x14ac:dyDescent="0.25">
      <c r="A172" s="15">
        <v>32509</v>
      </c>
      <c r="B172" s="1" t="s">
        <v>32</v>
      </c>
      <c r="C172" s="1">
        <v>6</v>
      </c>
      <c r="D172" s="4">
        <v>540</v>
      </c>
      <c r="E172" s="4">
        <f>D171</f>
        <v>620</v>
      </c>
      <c r="F172" s="4">
        <v>3452.8151324720898</v>
      </c>
      <c r="G172" s="4">
        <v>2583675</v>
      </c>
      <c r="H172" s="4">
        <f t="shared" si="59"/>
        <v>8402.1139820611224</v>
      </c>
      <c r="I172" s="4">
        <v>410946</v>
      </c>
      <c r="J172" s="4">
        <v>727248</v>
      </c>
      <c r="K172" s="4">
        <v>304413</v>
      </c>
      <c r="L172" s="4">
        <f t="shared" si="57"/>
        <v>0</v>
      </c>
      <c r="M172" s="4">
        <f t="shared" si="60"/>
        <v>1</v>
      </c>
      <c r="N172">
        <f t="shared" si="61"/>
        <v>0</v>
      </c>
      <c r="O172">
        <f t="shared" si="62"/>
        <v>0</v>
      </c>
      <c r="P172">
        <f t="shared" si="63"/>
        <v>0</v>
      </c>
      <c r="Q172">
        <f t="shared" si="64"/>
        <v>0</v>
      </c>
      <c r="T172" s="16">
        <f t="shared" si="74"/>
        <v>540</v>
      </c>
      <c r="U172" s="3">
        <f t="shared" si="65"/>
        <v>3.4528151324720899</v>
      </c>
      <c r="V172" s="13">
        <f t="shared" si="68"/>
        <v>2.5836749999999999</v>
      </c>
      <c r="W172" s="13">
        <f t="shared" si="66"/>
        <v>8402.1139820611224</v>
      </c>
      <c r="X172" s="13">
        <f t="shared" si="67"/>
        <v>410946</v>
      </c>
      <c r="Y172" s="13">
        <f t="shared" ref="Y172:Z179" si="75">J172/1000000</f>
        <v>0.72724800000000001</v>
      </c>
      <c r="Z172" s="13">
        <f t="shared" si="75"/>
        <v>0.30441299999999999</v>
      </c>
      <c r="AA172" s="6">
        <f>(U172-U171)/U171</f>
        <v>3.8408117152064075E-2</v>
      </c>
      <c r="AB172" s="6"/>
      <c r="AC172" s="13"/>
    </row>
    <row r="173" spans="1:29" x14ac:dyDescent="0.25">
      <c r="A173" s="15">
        <v>32874</v>
      </c>
      <c r="B173" s="1" t="s">
        <v>32</v>
      </c>
      <c r="C173" s="1">
        <v>6</v>
      </c>
      <c r="D173" s="4">
        <v>550</v>
      </c>
      <c r="E173" s="4">
        <f t="shared" ref="E173:E203" si="76">D172</f>
        <v>540</v>
      </c>
      <c r="F173" s="4">
        <v>3579.88810663203</v>
      </c>
      <c r="G173" s="4">
        <v>2660456</v>
      </c>
      <c r="H173" s="4">
        <f t="shared" si="59"/>
        <v>8504.6506371133419</v>
      </c>
      <c r="I173" s="4">
        <v>420933</v>
      </c>
      <c r="J173" s="4">
        <v>753267</v>
      </c>
      <c r="K173" s="4">
        <v>740727</v>
      </c>
      <c r="L173" s="4">
        <f t="shared" si="57"/>
        <v>0</v>
      </c>
      <c r="M173" s="4">
        <f t="shared" si="60"/>
        <v>1</v>
      </c>
      <c r="N173">
        <f t="shared" si="61"/>
        <v>0</v>
      </c>
      <c r="O173">
        <f t="shared" si="62"/>
        <v>0</v>
      </c>
      <c r="P173">
        <f t="shared" si="63"/>
        <v>0</v>
      </c>
      <c r="Q173">
        <f t="shared" si="64"/>
        <v>0</v>
      </c>
      <c r="T173" s="16">
        <f t="shared" si="74"/>
        <v>550</v>
      </c>
      <c r="U173" s="3">
        <f t="shared" si="65"/>
        <v>3.5798881066320298</v>
      </c>
      <c r="V173" s="13">
        <f t="shared" si="68"/>
        <v>2.6604559999999999</v>
      </c>
      <c r="W173" s="13">
        <f t="shared" si="66"/>
        <v>8504.6506371133419</v>
      </c>
      <c r="X173" s="13">
        <f t="shared" si="67"/>
        <v>420933</v>
      </c>
      <c r="Y173" s="13">
        <f t="shared" si="75"/>
        <v>0.75326700000000002</v>
      </c>
      <c r="Z173" s="13">
        <f t="shared" si="75"/>
        <v>0.74072700000000002</v>
      </c>
      <c r="AA173" s="6">
        <f>(U173-U172)/U172</f>
        <v>3.680271583754334E-2</v>
      </c>
      <c r="AB173" s="6">
        <f>(Y173-Y172)/Y172</f>
        <v>3.5777341429608624E-2</v>
      </c>
      <c r="AC173" s="13"/>
    </row>
    <row r="174" spans="1:29" x14ac:dyDescent="0.25">
      <c r="A174" s="15">
        <v>33239</v>
      </c>
      <c r="B174" s="1" t="s">
        <v>32</v>
      </c>
      <c r="C174" s="1">
        <v>6</v>
      </c>
      <c r="D174" s="4">
        <v>380</v>
      </c>
      <c r="E174" s="4">
        <f t="shared" si="76"/>
        <v>550</v>
      </c>
      <c r="F174" s="4">
        <v>3757.0433345579004</v>
      </c>
      <c r="G174" s="4">
        <v>2211313</v>
      </c>
      <c r="H174" s="4">
        <f t="shared" si="59"/>
        <v>8723.2716989354358</v>
      </c>
      <c r="I174" s="4">
        <v>430692</v>
      </c>
      <c r="J174" s="4">
        <v>965940</v>
      </c>
      <c r="K174" s="4">
        <v>957390</v>
      </c>
      <c r="L174" s="4">
        <f t="shared" si="57"/>
        <v>0</v>
      </c>
      <c r="M174" s="4">
        <f t="shared" si="60"/>
        <v>1</v>
      </c>
      <c r="N174">
        <f t="shared" si="61"/>
        <v>0</v>
      </c>
      <c r="O174">
        <f t="shared" si="62"/>
        <v>0</v>
      </c>
      <c r="P174">
        <f t="shared" si="63"/>
        <v>0</v>
      </c>
      <c r="Q174">
        <f t="shared" si="64"/>
        <v>0</v>
      </c>
      <c r="T174" s="16">
        <f t="shared" si="74"/>
        <v>380</v>
      </c>
      <c r="U174" s="3">
        <f t="shared" si="65"/>
        <v>3.7570433345579004</v>
      </c>
      <c r="V174" s="13">
        <f t="shared" si="68"/>
        <v>2.2113130000000001</v>
      </c>
      <c r="W174" s="13">
        <f t="shared" si="66"/>
        <v>8723.2716989354358</v>
      </c>
      <c r="X174" s="13">
        <f t="shared" si="67"/>
        <v>430692</v>
      </c>
      <c r="Y174" s="13">
        <f t="shared" si="75"/>
        <v>0.96594000000000002</v>
      </c>
      <c r="Z174" s="13">
        <f t="shared" si="75"/>
        <v>0.95738999999999996</v>
      </c>
      <c r="AA174" s="6">
        <f t="shared" ref="AA174:AA201" si="77">(U174-U173)/U173</f>
        <v>4.9486247237078805E-2</v>
      </c>
      <c r="AB174" s="6">
        <f t="shared" ref="AB174:AB201" si="78">(Y174-Y173)/Y173</f>
        <v>0.28233415243200616</v>
      </c>
      <c r="AC174" s="13"/>
    </row>
    <row r="175" spans="1:29" x14ac:dyDescent="0.25">
      <c r="A175" s="15">
        <v>33604</v>
      </c>
      <c r="B175" s="1" t="s">
        <v>32</v>
      </c>
      <c r="C175" s="1">
        <v>6</v>
      </c>
      <c r="D175" s="4">
        <v>400</v>
      </c>
      <c r="E175" s="4">
        <f t="shared" si="76"/>
        <v>380</v>
      </c>
      <c r="F175" s="4">
        <v>3866.1373673123803</v>
      </c>
      <c r="G175" s="4">
        <v>1927232</v>
      </c>
      <c r="H175" s="4">
        <f t="shared" si="59"/>
        <v>8575.8084005163491</v>
      </c>
      <c r="I175" s="4">
        <v>450819</v>
      </c>
      <c r="J175" s="4">
        <v>574527</v>
      </c>
      <c r="K175" s="4">
        <v>552812</v>
      </c>
      <c r="L175" s="4">
        <f t="shared" si="57"/>
        <v>0</v>
      </c>
      <c r="M175" s="4">
        <f t="shared" si="60"/>
        <v>1</v>
      </c>
      <c r="N175">
        <f t="shared" si="61"/>
        <v>0</v>
      </c>
      <c r="O175">
        <f t="shared" si="62"/>
        <v>0</v>
      </c>
      <c r="P175">
        <f t="shared" si="63"/>
        <v>0</v>
      </c>
      <c r="Q175">
        <f t="shared" si="64"/>
        <v>0</v>
      </c>
      <c r="T175" s="16">
        <f t="shared" si="74"/>
        <v>400</v>
      </c>
      <c r="U175" s="3">
        <f t="shared" si="65"/>
        <v>3.8661373673123802</v>
      </c>
      <c r="V175" s="13">
        <f t="shared" si="68"/>
        <v>1.9272320000000001</v>
      </c>
      <c r="W175" s="13">
        <f t="shared" si="66"/>
        <v>8575.8084005163491</v>
      </c>
      <c r="X175" s="13">
        <f t="shared" si="67"/>
        <v>450819</v>
      </c>
      <c r="Y175" s="13">
        <f t="shared" si="75"/>
        <v>0.57452700000000001</v>
      </c>
      <c r="Z175" s="13">
        <f t="shared" si="75"/>
        <v>0.55281199999999997</v>
      </c>
      <c r="AA175" s="6">
        <f t="shared" si="77"/>
        <v>2.903720373704903E-2</v>
      </c>
      <c r="AB175" s="6">
        <f t="shared" si="78"/>
        <v>-0.40521460960308092</v>
      </c>
      <c r="AC175" s="13"/>
    </row>
    <row r="176" spans="1:29" x14ac:dyDescent="0.25">
      <c r="A176" s="15">
        <v>33970</v>
      </c>
      <c r="B176" s="1" t="s">
        <v>32</v>
      </c>
      <c r="C176" s="1">
        <v>6</v>
      </c>
      <c r="D176" s="4">
        <v>482</v>
      </c>
      <c r="E176" s="4">
        <f t="shared" si="76"/>
        <v>400</v>
      </c>
      <c r="F176" s="4">
        <v>3993.7587670982298</v>
      </c>
      <c r="G176" s="4">
        <v>4094338</v>
      </c>
      <c r="H176" s="4">
        <f t="shared" si="59"/>
        <v>8591.9435812502525</v>
      </c>
      <c r="I176" s="4">
        <v>464826</v>
      </c>
      <c r="J176" s="4">
        <v>495569</v>
      </c>
      <c r="K176" s="4">
        <v>383256</v>
      </c>
      <c r="L176" s="4">
        <f t="shared" si="57"/>
        <v>0</v>
      </c>
      <c r="M176" s="4">
        <f t="shared" si="60"/>
        <v>1</v>
      </c>
      <c r="N176">
        <f t="shared" si="61"/>
        <v>0</v>
      </c>
      <c r="O176">
        <f t="shared" si="62"/>
        <v>0</v>
      </c>
      <c r="P176">
        <f t="shared" si="63"/>
        <v>0</v>
      </c>
      <c r="Q176">
        <f t="shared" si="64"/>
        <v>0</v>
      </c>
      <c r="T176" s="16">
        <f t="shared" si="74"/>
        <v>482</v>
      </c>
      <c r="U176" s="3">
        <f t="shared" si="65"/>
        <v>3.99375876709823</v>
      </c>
      <c r="V176" s="13">
        <f t="shared" si="68"/>
        <v>4.0943379999999996</v>
      </c>
      <c r="W176" s="13">
        <f t="shared" si="66"/>
        <v>8591.9435812502525</v>
      </c>
      <c r="X176" s="13">
        <f t="shared" si="67"/>
        <v>464826</v>
      </c>
      <c r="Y176" s="13">
        <f t="shared" si="75"/>
        <v>0.49556899999999998</v>
      </c>
      <c r="Z176" s="13">
        <f t="shared" si="75"/>
        <v>0.38325599999999999</v>
      </c>
      <c r="AA176" s="6">
        <f t="shared" si="77"/>
        <v>3.3010053099734586E-2</v>
      </c>
      <c r="AB176" s="6">
        <f t="shared" si="78"/>
        <v>-0.13743131306274559</v>
      </c>
      <c r="AC176" s="13"/>
    </row>
    <row r="177" spans="1:29" x14ac:dyDescent="0.25">
      <c r="A177" s="15">
        <v>34335</v>
      </c>
      <c r="B177" s="1" t="s">
        <v>32</v>
      </c>
      <c r="C177" s="1">
        <v>6</v>
      </c>
      <c r="D177" s="4">
        <v>482</v>
      </c>
      <c r="E177" s="4">
        <f t="shared" si="76"/>
        <v>482</v>
      </c>
      <c r="F177" s="4">
        <v>4056.30389187842</v>
      </c>
      <c r="G177" s="4">
        <v>4146391</v>
      </c>
      <c r="H177" s="4">
        <f t="shared" si="59"/>
        <v>8473.741707862524</v>
      </c>
      <c r="I177" s="4">
        <v>478691</v>
      </c>
      <c r="J177" s="4">
        <v>634686</v>
      </c>
      <c r="K177" s="4">
        <v>634686</v>
      </c>
      <c r="L177" s="4">
        <f t="shared" si="57"/>
        <v>0</v>
      </c>
      <c r="M177" s="4">
        <f t="shared" si="60"/>
        <v>1</v>
      </c>
      <c r="N177">
        <f t="shared" si="61"/>
        <v>0</v>
      </c>
      <c r="O177">
        <f t="shared" si="62"/>
        <v>0</v>
      </c>
      <c r="P177">
        <f t="shared" si="63"/>
        <v>0</v>
      </c>
      <c r="Q177">
        <f t="shared" si="64"/>
        <v>0</v>
      </c>
      <c r="T177" s="16">
        <f t="shared" si="74"/>
        <v>482</v>
      </c>
      <c r="U177" s="3">
        <f t="shared" si="65"/>
        <v>4.0563038918784198</v>
      </c>
      <c r="V177" s="13">
        <f t="shared" si="68"/>
        <v>4.1463910000000004</v>
      </c>
      <c r="W177" s="13">
        <f t="shared" si="66"/>
        <v>8473.741707862524</v>
      </c>
      <c r="X177" s="13">
        <f t="shared" si="67"/>
        <v>478691</v>
      </c>
      <c r="Y177" s="13">
        <f t="shared" si="75"/>
        <v>0.63468599999999997</v>
      </c>
      <c r="Z177" s="13">
        <f t="shared" si="75"/>
        <v>0.63468599999999997</v>
      </c>
      <c r="AA177" s="6">
        <f t="shared" si="77"/>
        <v>1.5660716740193502E-2</v>
      </c>
      <c r="AB177" s="6">
        <f t="shared" si="78"/>
        <v>0.28072175620347517</v>
      </c>
      <c r="AC177" s="13"/>
    </row>
    <row r="178" spans="1:29" x14ac:dyDescent="0.25">
      <c r="A178" s="15">
        <v>34700</v>
      </c>
      <c r="B178" s="1" t="s">
        <v>32</v>
      </c>
      <c r="C178" s="1">
        <v>6</v>
      </c>
      <c r="D178" s="4">
        <v>1208</v>
      </c>
      <c r="E178" s="4">
        <f t="shared" si="76"/>
        <v>482</v>
      </c>
      <c r="F178" s="4">
        <v>4223.89790406262</v>
      </c>
      <c r="G178" s="4">
        <v>5205917</v>
      </c>
      <c r="H178" s="4">
        <f t="shared" si="59"/>
        <v>8577.7487009445504</v>
      </c>
      <c r="I178" s="4">
        <v>492425</v>
      </c>
      <c r="J178" s="4">
        <v>72435</v>
      </c>
      <c r="K178" s="4">
        <v>72435</v>
      </c>
      <c r="L178" s="4">
        <f t="shared" si="57"/>
        <v>1</v>
      </c>
      <c r="M178" s="4">
        <f t="shared" si="60"/>
        <v>1</v>
      </c>
      <c r="N178">
        <f t="shared" si="61"/>
        <v>0</v>
      </c>
      <c r="O178">
        <f t="shared" si="62"/>
        <v>0</v>
      </c>
      <c r="P178">
        <f t="shared" si="63"/>
        <v>0</v>
      </c>
      <c r="Q178">
        <f t="shared" si="64"/>
        <v>0</v>
      </c>
      <c r="T178" s="16">
        <f t="shared" si="74"/>
        <v>1208</v>
      </c>
      <c r="U178" s="3">
        <f t="shared" si="65"/>
        <v>4.2238979040626203</v>
      </c>
      <c r="V178" s="13">
        <f t="shared" si="68"/>
        <v>5.2059170000000003</v>
      </c>
      <c r="W178" s="13">
        <f t="shared" si="66"/>
        <v>8577.7487009445504</v>
      </c>
      <c r="X178" s="13">
        <f t="shared" si="67"/>
        <v>492425</v>
      </c>
      <c r="Y178" s="13">
        <f t="shared" si="75"/>
        <v>7.2434999999999999E-2</v>
      </c>
      <c r="Z178" s="13">
        <f t="shared" si="75"/>
        <v>7.2434999999999999E-2</v>
      </c>
      <c r="AA178" s="6">
        <f t="shared" si="77"/>
        <v>4.1316927097044993E-2</v>
      </c>
      <c r="AB178" s="6">
        <f t="shared" si="78"/>
        <v>-0.88587269925600998</v>
      </c>
      <c r="AC178" s="13"/>
    </row>
    <row r="179" spans="1:29" x14ac:dyDescent="0.25">
      <c r="A179" s="15">
        <v>35065</v>
      </c>
      <c r="B179" s="1" t="s">
        <v>32</v>
      </c>
      <c r="C179" s="1">
        <v>6</v>
      </c>
      <c r="D179" s="4">
        <v>433</v>
      </c>
      <c r="E179" s="4">
        <f t="shared" si="76"/>
        <v>1208</v>
      </c>
      <c r="F179" s="4">
        <v>4308.7416956607804</v>
      </c>
      <c r="G179" s="4">
        <v>2444736</v>
      </c>
      <c r="H179" s="4">
        <f t="shared" si="59"/>
        <v>8513.7013716017354</v>
      </c>
      <c r="I179" s="4">
        <v>506095</v>
      </c>
      <c r="J179" s="4">
        <v>347895</v>
      </c>
      <c r="K179" s="4">
        <v>292913</v>
      </c>
      <c r="L179" s="4">
        <f t="shared" si="57"/>
        <v>0</v>
      </c>
      <c r="M179" s="4">
        <f t="shared" si="60"/>
        <v>1</v>
      </c>
      <c r="N179">
        <f t="shared" si="61"/>
        <v>0</v>
      </c>
      <c r="O179">
        <f t="shared" si="62"/>
        <v>0</v>
      </c>
      <c r="P179">
        <f t="shared" si="63"/>
        <v>0</v>
      </c>
      <c r="Q179">
        <f t="shared" si="64"/>
        <v>0</v>
      </c>
      <c r="T179" s="16">
        <f t="shared" si="74"/>
        <v>433</v>
      </c>
      <c r="U179" s="3">
        <f t="shared" si="65"/>
        <v>4.30874169566078</v>
      </c>
      <c r="V179" s="13">
        <f t="shared" si="68"/>
        <v>2.4447359999999998</v>
      </c>
      <c r="W179" s="13">
        <f t="shared" si="66"/>
        <v>8513.7013716017354</v>
      </c>
      <c r="X179" s="13">
        <f t="shared" si="67"/>
        <v>506095</v>
      </c>
      <c r="Y179" s="13">
        <f t="shared" si="75"/>
        <v>0.34789500000000001</v>
      </c>
      <c r="Z179" s="13">
        <f t="shared" si="75"/>
        <v>0.29291299999999998</v>
      </c>
      <c r="AA179" s="6">
        <f t="shared" si="77"/>
        <v>2.0086610407073387E-2</v>
      </c>
      <c r="AB179" s="6">
        <f t="shared" si="78"/>
        <v>3.8028577345206052</v>
      </c>
      <c r="AC179" s="13"/>
    </row>
    <row r="180" spans="1:29" x14ac:dyDescent="0.25">
      <c r="A180" s="15">
        <v>35431</v>
      </c>
      <c r="B180" s="1" t="s">
        <v>32</v>
      </c>
      <c r="C180" s="1">
        <v>6</v>
      </c>
      <c r="D180" s="4">
        <v>358</v>
      </c>
      <c r="E180" s="4">
        <f t="shared" si="76"/>
        <v>433</v>
      </c>
      <c r="F180" s="4">
        <v>4273.1095591359099</v>
      </c>
      <c r="G180" s="4">
        <v>206754</v>
      </c>
      <c r="H180" s="4">
        <f t="shared" si="59"/>
        <v>8221.9297645003953</v>
      </c>
      <c r="I180" s="4">
        <v>519721</v>
      </c>
      <c r="J180" s="4"/>
      <c r="K180" s="4"/>
      <c r="L180" s="4">
        <f t="shared" si="57"/>
        <v>0</v>
      </c>
      <c r="M180" s="4">
        <f t="shared" si="60"/>
        <v>1</v>
      </c>
      <c r="N180">
        <f t="shared" si="61"/>
        <v>0</v>
      </c>
      <c r="O180">
        <f t="shared" si="62"/>
        <v>0</v>
      </c>
      <c r="P180">
        <f t="shared" si="63"/>
        <v>0</v>
      </c>
      <c r="Q180">
        <f t="shared" si="64"/>
        <v>0</v>
      </c>
      <c r="T180" s="16">
        <f t="shared" si="74"/>
        <v>358</v>
      </c>
      <c r="U180" s="3">
        <f t="shared" si="65"/>
        <v>4.2731095591359098</v>
      </c>
      <c r="V180" s="13">
        <f t="shared" si="68"/>
        <v>0.20675399999999999</v>
      </c>
      <c r="W180" s="13">
        <f t="shared" si="66"/>
        <v>8221.9297645003953</v>
      </c>
      <c r="X180" s="13">
        <f t="shared" si="67"/>
        <v>519721</v>
      </c>
      <c r="Y180" s="13"/>
      <c r="Z180" s="13"/>
      <c r="AA180" s="6">
        <f t="shared" si="77"/>
        <v>-8.2697314069103672E-3</v>
      </c>
      <c r="AB180" s="6">
        <f t="shared" si="78"/>
        <v>-1</v>
      </c>
      <c r="AC180" s="13"/>
    </row>
    <row r="181" spans="1:29" x14ac:dyDescent="0.25">
      <c r="A181" s="15">
        <v>35796</v>
      </c>
      <c r="B181" s="1" t="s">
        <v>32</v>
      </c>
      <c r="C181" s="1">
        <v>6</v>
      </c>
      <c r="D181" s="4">
        <v>536</v>
      </c>
      <c r="E181" s="4">
        <f t="shared" si="76"/>
        <v>358</v>
      </c>
      <c r="F181" s="4">
        <v>4466.66373660516</v>
      </c>
      <c r="G181" s="4">
        <v>834242</v>
      </c>
      <c r="H181" s="4">
        <f t="shared" si="59"/>
        <v>8388.0379050770698</v>
      </c>
      <c r="I181" s="4">
        <v>532504</v>
      </c>
      <c r="J181" s="4"/>
      <c r="K181" s="4"/>
      <c r="L181" s="4">
        <f t="shared" si="57"/>
        <v>0</v>
      </c>
      <c r="M181" s="4">
        <f t="shared" si="60"/>
        <v>1</v>
      </c>
      <c r="N181">
        <f t="shared" si="61"/>
        <v>0</v>
      </c>
      <c r="O181">
        <f t="shared" si="62"/>
        <v>0</v>
      </c>
      <c r="P181">
        <f t="shared" si="63"/>
        <v>0</v>
      </c>
      <c r="Q181">
        <f t="shared" si="64"/>
        <v>0</v>
      </c>
      <c r="T181" s="16">
        <f t="shared" si="74"/>
        <v>536</v>
      </c>
      <c r="U181" s="3">
        <f t="shared" si="65"/>
        <v>4.4666637366051596</v>
      </c>
      <c r="V181" s="13">
        <f t="shared" si="68"/>
        <v>0.83424200000000004</v>
      </c>
      <c r="W181" s="13">
        <f t="shared" si="66"/>
        <v>8388.0379050770698</v>
      </c>
      <c r="X181" s="13">
        <f t="shared" si="67"/>
        <v>532504</v>
      </c>
      <c r="Y181" s="13"/>
      <c r="Z181" s="13"/>
      <c r="AA181" s="6">
        <f t="shared" si="77"/>
        <v>4.5295861196779016E-2</v>
      </c>
      <c r="AB181" s="6" t="e">
        <f t="shared" si="78"/>
        <v>#DIV/0!</v>
      </c>
      <c r="AC181" s="13"/>
    </row>
    <row r="182" spans="1:29" x14ac:dyDescent="0.25">
      <c r="A182" s="15">
        <v>36161</v>
      </c>
      <c r="B182" s="1" t="s">
        <v>32</v>
      </c>
      <c r="C182" s="1">
        <v>6</v>
      </c>
      <c r="D182" s="4">
        <v>441</v>
      </c>
      <c r="E182" s="4">
        <f t="shared" si="76"/>
        <v>536</v>
      </c>
      <c r="F182" s="4">
        <v>4649.46636685464</v>
      </c>
      <c r="G182" s="4">
        <v>1294459</v>
      </c>
      <c r="H182" s="4">
        <f t="shared" si="59"/>
        <v>8304.8726919711062</v>
      </c>
      <c r="I182" s="4">
        <v>559848</v>
      </c>
      <c r="J182" s="4">
        <v>300169</v>
      </c>
      <c r="K182" s="4">
        <v>299509</v>
      </c>
      <c r="L182" s="4">
        <f t="shared" si="57"/>
        <v>0</v>
      </c>
      <c r="M182" s="4">
        <f t="shared" si="60"/>
        <v>1</v>
      </c>
      <c r="N182">
        <f t="shared" si="61"/>
        <v>0</v>
      </c>
      <c r="O182">
        <f t="shared" si="62"/>
        <v>0</v>
      </c>
      <c r="P182">
        <f t="shared" si="63"/>
        <v>0</v>
      </c>
      <c r="Q182">
        <f t="shared" si="64"/>
        <v>0</v>
      </c>
      <c r="T182" s="16">
        <f t="shared" si="74"/>
        <v>441</v>
      </c>
      <c r="U182" s="3">
        <f t="shared" si="65"/>
        <v>4.6494663668546403</v>
      </c>
      <c r="V182" s="13">
        <f t="shared" si="68"/>
        <v>1.294459</v>
      </c>
      <c r="W182" s="13">
        <f t="shared" si="66"/>
        <v>8304.8726919711062</v>
      </c>
      <c r="X182" s="13">
        <f t="shared" si="67"/>
        <v>559848</v>
      </c>
      <c r="Y182" s="13">
        <f t="shared" ref="Y182:Y203" si="79">J182/1000000</f>
        <v>0.30016900000000002</v>
      </c>
      <c r="Z182" s="13">
        <f t="shared" ref="Z182:Z203" si="80">K182/1000000</f>
        <v>0.29950900000000003</v>
      </c>
      <c r="AA182" s="6">
        <f t="shared" si="77"/>
        <v>4.0925988842942976E-2</v>
      </c>
      <c r="AB182" s="6" t="e">
        <f t="shared" si="78"/>
        <v>#DIV/0!</v>
      </c>
      <c r="AC182" s="13"/>
    </row>
    <row r="183" spans="1:29" x14ac:dyDescent="0.25">
      <c r="A183" s="15">
        <v>36526</v>
      </c>
      <c r="B183" s="1" t="s">
        <v>32</v>
      </c>
      <c r="C183" s="1">
        <v>6</v>
      </c>
      <c r="D183" s="4">
        <v>547</v>
      </c>
      <c r="E183" s="4">
        <f t="shared" si="76"/>
        <v>441</v>
      </c>
      <c r="F183" s="4">
        <v>4840.5055887245899</v>
      </c>
      <c r="G183" s="4">
        <v>1545989</v>
      </c>
      <c r="H183" s="4">
        <f t="shared" si="59"/>
        <v>8400.4032965094939</v>
      </c>
      <c r="I183" s="4">
        <v>576223</v>
      </c>
      <c r="J183" s="4">
        <v>117715</v>
      </c>
      <c r="K183" s="4">
        <v>75995</v>
      </c>
      <c r="L183" s="4">
        <f t="shared" si="57"/>
        <v>0</v>
      </c>
      <c r="M183" s="4">
        <f t="shared" si="60"/>
        <v>1</v>
      </c>
      <c r="N183">
        <f t="shared" si="61"/>
        <v>0</v>
      </c>
      <c r="O183">
        <f t="shared" si="62"/>
        <v>0</v>
      </c>
      <c r="P183">
        <f t="shared" si="63"/>
        <v>0</v>
      </c>
      <c r="Q183">
        <f t="shared" si="64"/>
        <v>0</v>
      </c>
      <c r="T183" s="16">
        <f t="shared" si="74"/>
        <v>547</v>
      </c>
      <c r="U183" s="3">
        <f t="shared" si="65"/>
        <v>4.8405055887245902</v>
      </c>
      <c r="V183" s="13">
        <f t="shared" si="68"/>
        <v>1.5459890000000001</v>
      </c>
      <c r="W183" s="13">
        <f t="shared" si="66"/>
        <v>8400.4032965094939</v>
      </c>
      <c r="X183" s="13">
        <f t="shared" si="67"/>
        <v>576223</v>
      </c>
      <c r="Y183" s="13">
        <f t="shared" si="79"/>
        <v>0.117715</v>
      </c>
      <c r="Z183" s="13">
        <f t="shared" si="80"/>
        <v>7.5994999999999993E-2</v>
      </c>
      <c r="AA183" s="6">
        <f t="shared" si="77"/>
        <v>4.1088418927350531E-2</v>
      </c>
      <c r="AB183" s="6">
        <f t="shared" si="78"/>
        <v>-0.60783758482721395</v>
      </c>
      <c r="AC183" s="13"/>
    </row>
    <row r="184" spans="1:29" x14ac:dyDescent="0.25">
      <c r="A184" s="15">
        <v>36892</v>
      </c>
      <c r="B184" s="1" t="s">
        <v>32</v>
      </c>
      <c r="C184" s="1">
        <v>6</v>
      </c>
      <c r="D184" s="4">
        <v>419</v>
      </c>
      <c r="E184" s="4">
        <f t="shared" si="76"/>
        <v>547</v>
      </c>
      <c r="F184" s="4">
        <v>5024.46534693373</v>
      </c>
      <c r="G184" s="4">
        <v>5815524</v>
      </c>
      <c r="H184" s="4">
        <f t="shared" si="59"/>
        <v>8477.2487716108153</v>
      </c>
      <c r="I184" s="4">
        <v>592700</v>
      </c>
      <c r="J184" s="4">
        <v>4411338</v>
      </c>
      <c r="K184" s="4">
        <v>4289463</v>
      </c>
      <c r="L184" s="4">
        <f t="shared" si="57"/>
        <v>0</v>
      </c>
      <c r="M184" s="4">
        <f t="shared" si="60"/>
        <v>1</v>
      </c>
      <c r="N184">
        <f t="shared" si="61"/>
        <v>0</v>
      </c>
      <c r="O184">
        <f t="shared" si="62"/>
        <v>0</v>
      </c>
      <c r="P184">
        <f t="shared" si="63"/>
        <v>0</v>
      </c>
      <c r="Q184">
        <f t="shared" si="64"/>
        <v>0</v>
      </c>
      <c r="T184" s="16">
        <f t="shared" si="74"/>
        <v>419</v>
      </c>
      <c r="U184" s="3">
        <f t="shared" si="65"/>
        <v>5.0244653469337299</v>
      </c>
      <c r="V184" s="13">
        <f t="shared" si="68"/>
        <v>5.8155239999999999</v>
      </c>
      <c r="W184" s="13">
        <f t="shared" si="66"/>
        <v>8477.2487716108153</v>
      </c>
      <c r="X184" s="13">
        <f t="shared" si="67"/>
        <v>592700</v>
      </c>
      <c r="Y184" s="13">
        <f t="shared" si="79"/>
        <v>4.4113379999999998</v>
      </c>
      <c r="Z184" s="13">
        <f t="shared" si="80"/>
        <v>4.2894629999999996</v>
      </c>
      <c r="AA184" s="6">
        <f t="shared" si="77"/>
        <v>3.8004244564380445E-2</v>
      </c>
      <c r="AB184" s="6">
        <f t="shared" si="78"/>
        <v>36.474731342649619</v>
      </c>
      <c r="AC184" s="13"/>
    </row>
    <row r="185" spans="1:29" x14ac:dyDescent="0.25">
      <c r="A185" s="15">
        <v>37257</v>
      </c>
      <c r="B185" s="1" t="s">
        <v>32</v>
      </c>
      <c r="C185" s="1">
        <v>6</v>
      </c>
      <c r="D185" s="4">
        <v>883</v>
      </c>
      <c r="E185" s="4">
        <f t="shared" si="76"/>
        <v>419</v>
      </c>
      <c r="F185" s="4">
        <v>5244.9389349597195</v>
      </c>
      <c r="G185" s="4">
        <v>3818162</v>
      </c>
      <c r="H185" s="4">
        <f t="shared" si="59"/>
        <v>8607.4182777409405</v>
      </c>
      <c r="I185" s="4">
        <v>609351</v>
      </c>
      <c r="J185" s="4">
        <v>374733</v>
      </c>
      <c r="K185" s="4">
        <v>226189</v>
      </c>
      <c r="L185" s="4">
        <f t="shared" si="57"/>
        <v>0</v>
      </c>
      <c r="M185" s="4">
        <f t="shared" si="60"/>
        <v>1</v>
      </c>
      <c r="N185">
        <f t="shared" si="61"/>
        <v>0</v>
      </c>
      <c r="O185">
        <f t="shared" si="62"/>
        <v>0</v>
      </c>
      <c r="P185">
        <f t="shared" si="63"/>
        <v>0</v>
      </c>
      <c r="Q185">
        <f t="shared" si="64"/>
        <v>0</v>
      </c>
      <c r="T185" s="16">
        <f t="shared" si="74"/>
        <v>883</v>
      </c>
      <c r="U185" s="3">
        <f t="shared" si="65"/>
        <v>5.2449389349597197</v>
      </c>
      <c r="V185" s="13">
        <f t="shared" si="68"/>
        <v>3.8181620000000001</v>
      </c>
      <c r="W185" s="13">
        <f t="shared" si="66"/>
        <v>8607.4182777409405</v>
      </c>
      <c r="X185" s="13">
        <f t="shared" si="67"/>
        <v>609351</v>
      </c>
      <c r="Y185" s="13">
        <f t="shared" si="79"/>
        <v>0.37473299999999998</v>
      </c>
      <c r="Z185" s="13">
        <f t="shared" si="80"/>
        <v>0.226189</v>
      </c>
      <c r="AA185" s="6">
        <f t="shared" si="77"/>
        <v>4.3880009673176026E-2</v>
      </c>
      <c r="AB185" s="6">
        <f t="shared" si="78"/>
        <v>-0.91505230385882919</v>
      </c>
      <c r="AC185" s="13"/>
    </row>
    <row r="186" spans="1:29" x14ac:dyDescent="0.25">
      <c r="A186" s="15">
        <v>37622</v>
      </c>
      <c r="B186" s="1" t="s">
        <v>32</v>
      </c>
      <c r="C186" s="1">
        <v>6</v>
      </c>
      <c r="D186" s="4">
        <v>1078</v>
      </c>
      <c r="E186" s="4">
        <f t="shared" si="76"/>
        <v>883</v>
      </c>
      <c r="F186" s="4">
        <v>5448.8950702577504</v>
      </c>
      <c r="G186" s="4">
        <v>5337060</v>
      </c>
      <c r="H186" s="4">
        <f t="shared" si="59"/>
        <v>8701.9837683201931</v>
      </c>
      <c r="I186" s="4">
        <v>626167</v>
      </c>
      <c r="J186" s="4">
        <v>681125</v>
      </c>
      <c r="K186" s="4">
        <v>429583</v>
      </c>
      <c r="L186" s="4">
        <f t="shared" si="57"/>
        <v>0</v>
      </c>
      <c r="M186" s="4">
        <f t="shared" si="60"/>
        <v>1</v>
      </c>
      <c r="N186">
        <f t="shared" si="61"/>
        <v>0</v>
      </c>
      <c r="O186">
        <f t="shared" si="62"/>
        <v>0</v>
      </c>
      <c r="P186">
        <f t="shared" si="63"/>
        <v>0</v>
      </c>
      <c r="Q186">
        <f t="shared" si="64"/>
        <v>0</v>
      </c>
      <c r="T186" s="16">
        <f t="shared" si="74"/>
        <v>1078</v>
      </c>
      <c r="U186" s="3">
        <f t="shared" si="65"/>
        <v>5.4488950702577501</v>
      </c>
      <c r="V186" s="13">
        <f t="shared" si="68"/>
        <v>5.3370600000000001</v>
      </c>
      <c r="W186" s="13">
        <f t="shared" si="66"/>
        <v>8701.9837683201931</v>
      </c>
      <c r="X186" s="13">
        <f t="shared" si="67"/>
        <v>626167</v>
      </c>
      <c r="Y186" s="13">
        <f t="shared" si="79"/>
        <v>0.68112499999999998</v>
      </c>
      <c r="Z186" s="13">
        <f t="shared" si="80"/>
        <v>0.42958299999999999</v>
      </c>
      <c r="AA186" s="6">
        <f t="shared" si="77"/>
        <v>3.8886274526206036E-2</v>
      </c>
      <c r="AB186" s="6">
        <f t="shared" si="78"/>
        <v>0.81762748410201402</v>
      </c>
      <c r="AC186" s="13"/>
    </row>
    <row r="187" spans="1:29" x14ac:dyDescent="0.25">
      <c r="A187" s="15">
        <v>37987</v>
      </c>
      <c r="B187" s="1" t="s">
        <v>32</v>
      </c>
      <c r="C187" s="1">
        <v>6</v>
      </c>
      <c r="D187" s="4">
        <v>728</v>
      </c>
      <c r="E187" s="4">
        <f t="shared" si="76"/>
        <v>1078</v>
      </c>
      <c r="F187" s="4">
        <v>5861.9387852064601</v>
      </c>
      <c r="G187" s="4">
        <v>7663456</v>
      </c>
      <c r="H187" s="4">
        <f t="shared" si="59"/>
        <v>9299.8229258520332</v>
      </c>
      <c r="I187" s="4">
        <v>630328</v>
      </c>
      <c r="J187" s="4">
        <v>443029</v>
      </c>
      <c r="K187" s="4">
        <v>208604</v>
      </c>
      <c r="L187" s="4">
        <f t="shared" si="57"/>
        <v>0</v>
      </c>
      <c r="M187" s="4">
        <f t="shared" si="60"/>
        <v>1</v>
      </c>
      <c r="N187">
        <f t="shared" si="61"/>
        <v>0</v>
      </c>
      <c r="O187">
        <f t="shared" si="62"/>
        <v>0</v>
      </c>
      <c r="P187">
        <f t="shared" si="63"/>
        <v>0</v>
      </c>
      <c r="Q187">
        <f t="shared" si="64"/>
        <v>0</v>
      </c>
      <c r="T187" s="16">
        <f t="shared" si="74"/>
        <v>728</v>
      </c>
      <c r="U187" s="3">
        <f t="shared" si="65"/>
        <v>5.8619387852064602</v>
      </c>
      <c r="V187" s="13">
        <f t="shared" si="68"/>
        <v>7.663456</v>
      </c>
      <c r="W187" s="13">
        <f t="shared" si="66"/>
        <v>9299.8229258520332</v>
      </c>
      <c r="X187" s="13">
        <f t="shared" si="67"/>
        <v>630328</v>
      </c>
      <c r="Y187" s="13">
        <f t="shared" si="79"/>
        <v>0.44302900000000001</v>
      </c>
      <c r="Z187" s="13">
        <f t="shared" si="80"/>
        <v>0.20860400000000001</v>
      </c>
      <c r="AA187" s="6">
        <f t="shared" si="77"/>
        <v>7.5803205901920911E-2</v>
      </c>
      <c r="AB187" s="6">
        <f t="shared" si="78"/>
        <v>-0.3495628555698293</v>
      </c>
      <c r="AC187" s="13"/>
    </row>
    <row r="188" spans="1:29" x14ac:dyDescent="0.25">
      <c r="A188" s="15">
        <v>38353</v>
      </c>
      <c r="B188" s="1" t="s">
        <v>32</v>
      </c>
      <c r="C188" s="1">
        <v>6</v>
      </c>
      <c r="D188" s="4">
        <v>592</v>
      </c>
      <c r="E188" s="4">
        <f t="shared" si="76"/>
        <v>728</v>
      </c>
      <c r="F188" s="4">
        <v>6293.45093570473</v>
      </c>
      <c r="G188" s="4">
        <v>11339833</v>
      </c>
      <c r="H188" s="4">
        <f t="shared" si="59"/>
        <v>9323.7829589885605</v>
      </c>
      <c r="I188" s="4">
        <v>674989</v>
      </c>
      <c r="J188" s="4">
        <v>2495791</v>
      </c>
      <c r="K188" s="4">
        <v>2479503</v>
      </c>
      <c r="L188" s="4">
        <f t="shared" si="57"/>
        <v>0</v>
      </c>
      <c r="M188" s="4">
        <f t="shared" si="60"/>
        <v>0</v>
      </c>
      <c r="N188">
        <f t="shared" si="61"/>
        <v>1</v>
      </c>
      <c r="O188">
        <f t="shared" si="62"/>
        <v>0</v>
      </c>
      <c r="P188">
        <f t="shared" si="63"/>
        <v>0</v>
      </c>
      <c r="Q188">
        <f t="shared" si="64"/>
        <v>0</v>
      </c>
      <c r="T188" s="16">
        <f t="shared" si="74"/>
        <v>592</v>
      </c>
      <c r="U188" s="3">
        <f t="shared" si="65"/>
        <v>6.2934509357047297</v>
      </c>
      <c r="V188" s="13">
        <f t="shared" si="68"/>
        <v>11.339833</v>
      </c>
      <c r="W188" s="13">
        <f t="shared" si="66"/>
        <v>9323.7829589885605</v>
      </c>
      <c r="X188" s="13">
        <f t="shared" si="67"/>
        <v>674989</v>
      </c>
      <c r="Y188" s="13">
        <f t="shared" si="79"/>
        <v>2.4957910000000001</v>
      </c>
      <c r="Z188" s="13">
        <f t="shared" si="80"/>
        <v>2.4795029999999998</v>
      </c>
      <c r="AA188" s="6">
        <f t="shared" si="77"/>
        <v>7.3612530991838301E-2</v>
      </c>
      <c r="AB188" s="6">
        <f t="shared" si="78"/>
        <v>4.6334709465971748</v>
      </c>
      <c r="AC188" s="13"/>
    </row>
    <row r="189" spans="1:29" x14ac:dyDescent="0.25">
      <c r="A189" s="15">
        <v>38718</v>
      </c>
      <c r="B189" s="1" t="s">
        <v>32</v>
      </c>
      <c r="C189" s="1">
        <v>6</v>
      </c>
      <c r="D189" s="4">
        <v>398</v>
      </c>
      <c r="E189" s="4">
        <f t="shared" si="76"/>
        <v>592</v>
      </c>
      <c r="F189" s="4">
        <v>6633.8666873892307</v>
      </c>
      <c r="G189" s="4">
        <v>17795969</v>
      </c>
      <c r="H189" s="4">
        <f t="shared" si="59"/>
        <v>9562.7576690118494</v>
      </c>
      <c r="I189" s="4">
        <v>693719</v>
      </c>
      <c r="J189" s="4">
        <v>4298823</v>
      </c>
      <c r="K189" s="4">
        <v>4081471</v>
      </c>
      <c r="L189" s="4">
        <f t="shared" si="57"/>
        <v>0</v>
      </c>
      <c r="M189" s="4">
        <f t="shared" si="60"/>
        <v>0</v>
      </c>
      <c r="N189">
        <f t="shared" si="61"/>
        <v>1</v>
      </c>
      <c r="O189">
        <f t="shared" si="62"/>
        <v>0</v>
      </c>
      <c r="P189">
        <f t="shared" si="63"/>
        <v>0</v>
      </c>
      <c r="Q189">
        <f t="shared" si="64"/>
        <v>0</v>
      </c>
      <c r="T189" s="16">
        <f t="shared" si="74"/>
        <v>398</v>
      </c>
      <c r="U189" s="3">
        <f t="shared" si="65"/>
        <v>6.6338666873892311</v>
      </c>
      <c r="V189" s="13">
        <f t="shared" si="68"/>
        <v>17.795968999999999</v>
      </c>
      <c r="W189" s="13">
        <f t="shared" si="66"/>
        <v>9562.7576690118494</v>
      </c>
      <c r="X189" s="13">
        <f t="shared" si="67"/>
        <v>693719</v>
      </c>
      <c r="Y189" s="13">
        <f t="shared" si="79"/>
        <v>4.2988229999999996</v>
      </c>
      <c r="Z189" s="13">
        <f t="shared" si="80"/>
        <v>4.0814709999999996</v>
      </c>
      <c r="AA189" s="6">
        <f t="shared" si="77"/>
        <v>5.4090475187979242E-2</v>
      </c>
      <c r="AB189" s="6">
        <f t="shared" si="78"/>
        <v>0.72242908160178454</v>
      </c>
      <c r="AC189" s="13"/>
    </row>
    <row r="190" spans="1:29" x14ac:dyDescent="0.25">
      <c r="A190" s="15">
        <v>39083</v>
      </c>
      <c r="B190" s="1" t="s">
        <v>32</v>
      </c>
      <c r="C190" s="1">
        <v>6</v>
      </c>
      <c r="D190" s="4">
        <v>184</v>
      </c>
      <c r="E190" s="4">
        <f t="shared" si="76"/>
        <v>398</v>
      </c>
      <c r="F190" s="4">
        <v>7067.4554657462604</v>
      </c>
      <c r="G190" s="4">
        <v>17744754</v>
      </c>
      <c r="H190" s="4">
        <f t="shared" si="59"/>
        <v>9925.3790286286112</v>
      </c>
      <c r="I190" s="4">
        <v>712059</v>
      </c>
      <c r="J190" s="4">
        <v>10324132</v>
      </c>
      <c r="K190" s="4">
        <v>10121535</v>
      </c>
      <c r="L190" s="4">
        <f t="shared" si="57"/>
        <v>0</v>
      </c>
      <c r="M190" s="4">
        <f t="shared" si="60"/>
        <v>0</v>
      </c>
      <c r="N190">
        <f t="shared" si="61"/>
        <v>1</v>
      </c>
      <c r="O190">
        <f t="shared" si="62"/>
        <v>0</v>
      </c>
      <c r="P190">
        <f t="shared" si="63"/>
        <v>0</v>
      </c>
      <c r="Q190">
        <f t="shared" si="64"/>
        <v>0</v>
      </c>
      <c r="T190" s="16">
        <f t="shared" si="74"/>
        <v>184</v>
      </c>
      <c r="U190" s="3">
        <f t="shared" si="65"/>
        <v>7.06745546574626</v>
      </c>
      <c r="V190" s="13">
        <f t="shared" si="68"/>
        <v>17.744754</v>
      </c>
      <c r="W190" s="13">
        <f t="shared" si="66"/>
        <v>9925.3790286286112</v>
      </c>
      <c r="X190" s="13">
        <f t="shared" si="67"/>
        <v>712059</v>
      </c>
      <c r="Y190" s="13">
        <f t="shared" si="79"/>
        <v>10.324132000000001</v>
      </c>
      <c r="Z190" s="13">
        <f t="shared" si="80"/>
        <v>10.121535</v>
      </c>
      <c r="AA190" s="6">
        <f t="shared" si="77"/>
        <v>6.5359887195392E-2</v>
      </c>
      <c r="AB190" s="6">
        <f t="shared" si="78"/>
        <v>1.4016183034286365</v>
      </c>
      <c r="AC190" s="13"/>
    </row>
    <row r="191" spans="1:29" x14ac:dyDescent="0.25">
      <c r="A191" s="15">
        <v>39448</v>
      </c>
      <c r="B191" s="1" t="s">
        <v>32</v>
      </c>
      <c r="C191" s="1">
        <v>6</v>
      </c>
      <c r="D191" s="4">
        <v>254</v>
      </c>
      <c r="E191" s="4">
        <f t="shared" si="76"/>
        <v>184</v>
      </c>
      <c r="F191" s="4">
        <v>7555.5196328191805</v>
      </c>
      <c r="G191" s="4">
        <v>21951663</v>
      </c>
      <c r="H191" s="4">
        <f t="shared" si="59"/>
        <v>10342.617046717462</v>
      </c>
      <c r="I191" s="4">
        <v>730523</v>
      </c>
      <c r="J191" s="4">
        <v>11867978</v>
      </c>
      <c r="K191" s="4">
        <v>11776213</v>
      </c>
      <c r="L191" s="4">
        <f t="shared" si="57"/>
        <v>0</v>
      </c>
      <c r="M191" s="4">
        <f t="shared" si="60"/>
        <v>0</v>
      </c>
      <c r="N191">
        <f t="shared" si="61"/>
        <v>1</v>
      </c>
      <c r="O191">
        <f t="shared" si="62"/>
        <v>0</v>
      </c>
      <c r="P191">
        <f t="shared" si="63"/>
        <v>0</v>
      </c>
      <c r="Q191">
        <f t="shared" si="64"/>
        <v>0</v>
      </c>
      <c r="T191" s="16">
        <f t="shared" si="74"/>
        <v>254</v>
      </c>
      <c r="U191" s="3">
        <f t="shared" si="65"/>
        <v>7.5555196328191805</v>
      </c>
      <c r="V191" s="13">
        <f t="shared" si="68"/>
        <v>21.951663</v>
      </c>
      <c r="W191" s="13">
        <f t="shared" si="66"/>
        <v>10342.617046717462</v>
      </c>
      <c r="X191" s="13">
        <f t="shared" si="67"/>
        <v>730523</v>
      </c>
      <c r="Y191" s="13">
        <f t="shared" si="79"/>
        <v>11.867978000000001</v>
      </c>
      <c r="Z191" s="13">
        <f t="shared" si="80"/>
        <v>11.776213</v>
      </c>
      <c r="AA191" s="6">
        <f t="shared" si="77"/>
        <v>6.9057975595094218E-2</v>
      </c>
      <c r="AB191" s="6">
        <f t="shared" si="78"/>
        <v>0.1495376076167953</v>
      </c>
      <c r="AC191" s="13"/>
    </row>
    <row r="192" spans="1:29" x14ac:dyDescent="0.25">
      <c r="A192" s="15">
        <v>39814</v>
      </c>
      <c r="B192" s="1" t="s">
        <v>32</v>
      </c>
      <c r="C192" s="1">
        <v>6</v>
      </c>
      <c r="D192" s="4">
        <v>167</v>
      </c>
      <c r="E192" s="4">
        <f t="shared" si="76"/>
        <v>254</v>
      </c>
      <c r="F192" s="4">
        <v>7643.7309207287399</v>
      </c>
      <c r="G192" s="4">
        <v>15693038</v>
      </c>
      <c r="H192" s="4">
        <f t="shared" si="59"/>
        <v>10210.892162996288</v>
      </c>
      <c r="I192" s="4">
        <v>748586</v>
      </c>
      <c r="J192" s="4">
        <v>7802105</v>
      </c>
      <c r="K192" s="4">
        <v>7802105</v>
      </c>
      <c r="L192" s="4">
        <f t="shared" si="57"/>
        <v>0</v>
      </c>
      <c r="M192" s="4">
        <f t="shared" si="60"/>
        <v>0</v>
      </c>
      <c r="N192">
        <f t="shared" si="61"/>
        <v>0</v>
      </c>
      <c r="O192">
        <f t="shared" si="62"/>
        <v>1</v>
      </c>
      <c r="P192">
        <f t="shared" si="63"/>
        <v>0</v>
      </c>
      <c r="Q192">
        <f t="shared" si="64"/>
        <v>0</v>
      </c>
      <c r="T192" s="16">
        <f t="shared" si="74"/>
        <v>167</v>
      </c>
      <c r="U192" s="3">
        <f t="shared" si="65"/>
        <v>7.6437309207287401</v>
      </c>
      <c r="V192" s="13">
        <f t="shared" si="68"/>
        <v>15.693038</v>
      </c>
      <c r="W192" s="13">
        <f t="shared" si="66"/>
        <v>10210.892162996288</v>
      </c>
      <c r="X192" s="13">
        <f t="shared" si="67"/>
        <v>748586</v>
      </c>
      <c r="Y192" s="13">
        <f t="shared" si="79"/>
        <v>7.8021050000000001</v>
      </c>
      <c r="Z192" s="13">
        <f t="shared" si="80"/>
        <v>7.8021050000000001</v>
      </c>
      <c r="AA192" s="6">
        <f t="shared" si="77"/>
        <v>1.167507890872165E-2</v>
      </c>
      <c r="AB192" s="6">
        <f t="shared" si="78"/>
        <v>-0.34259188886261843</v>
      </c>
      <c r="AC192" s="13"/>
    </row>
    <row r="193" spans="1:29" x14ac:dyDescent="0.25">
      <c r="A193" s="15">
        <v>40179</v>
      </c>
      <c r="B193" s="1" t="s">
        <v>32</v>
      </c>
      <c r="C193" s="1">
        <v>6</v>
      </c>
      <c r="D193" s="4">
        <v>259</v>
      </c>
      <c r="E193" s="4">
        <f t="shared" si="76"/>
        <v>167</v>
      </c>
      <c r="F193" s="4">
        <v>8476.5147123589995</v>
      </c>
      <c r="G193" s="4">
        <v>20734285</v>
      </c>
      <c r="H193" s="4">
        <f t="shared" si="59"/>
        <v>11075.706023400515</v>
      </c>
      <c r="I193" s="4">
        <v>765325</v>
      </c>
      <c r="J193" s="4">
        <v>12934719</v>
      </c>
      <c r="K193" s="4">
        <v>12797492</v>
      </c>
      <c r="L193" s="4">
        <f t="shared" si="57"/>
        <v>0</v>
      </c>
      <c r="M193" s="4">
        <f t="shared" si="60"/>
        <v>0</v>
      </c>
      <c r="N193">
        <f t="shared" si="61"/>
        <v>0</v>
      </c>
      <c r="O193">
        <f t="shared" si="62"/>
        <v>1</v>
      </c>
      <c r="P193">
        <f t="shared" si="63"/>
        <v>0</v>
      </c>
      <c r="Q193">
        <f t="shared" si="64"/>
        <v>0</v>
      </c>
      <c r="T193" s="16">
        <f t="shared" si="74"/>
        <v>259</v>
      </c>
      <c r="U193" s="3">
        <f t="shared" si="65"/>
        <v>8.4765147123590001</v>
      </c>
      <c r="V193" s="13">
        <f t="shared" si="68"/>
        <v>20.734285</v>
      </c>
      <c r="W193" s="13">
        <f t="shared" si="66"/>
        <v>11075.706023400515</v>
      </c>
      <c r="X193" s="13">
        <f t="shared" si="67"/>
        <v>765325</v>
      </c>
      <c r="Y193" s="13">
        <f t="shared" si="79"/>
        <v>12.934718999999999</v>
      </c>
      <c r="Z193" s="13">
        <f t="shared" si="80"/>
        <v>12.797492</v>
      </c>
      <c r="AA193" s="6">
        <f t="shared" si="77"/>
        <v>0.10894990944433505</v>
      </c>
      <c r="AB193" s="6">
        <f t="shared" si="78"/>
        <v>0.65784990076396044</v>
      </c>
      <c r="AC193" s="13"/>
    </row>
    <row r="194" spans="1:29" x14ac:dyDescent="0.25">
      <c r="A194" s="15">
        <v>40544</v>
      </c>
      <c r="B194" s="1" t="s">
        <v>32</v>
      </c>
      <c r="C194" s="1">
        <v>6</v>
      </c>
      <c r="D194" s="4">
        <v>280</v>
      </c>
      <c r="E194" s="4">
        <f t="shared" si="76"/>
        <v>259</v>
      </c>
      <c r="F194" s="4">
        <v>8839.4531302139148</v>
      </c>
      <c r="G194" s="4">
        <v>16976285</v>
      </c>
      <c r="H194" s="4">
        <f t="shared" si="59"/>
        <v>11354.48231817114</v>
      </c>
      <c r="I194" s="4">
        <v>778499</v>
      </c>
      <c r="J194" s="4">
        <v>7514052</v>
      </c>
      <c r="K194" s="4">
        <v>7514052</v>
      </c>
      <c r="L194" s="4">
        <f t="shared" si="57"/>
        <v>0</v>
      </c>
      <c r="M194" s="4">
        <f t="shared" si="60"/>
        <v>0</v>
      </c>
      <c r="N194">
        <f t="shared" si="61"/>
        <v>0</v>
      </c>
      <c r="O194">
        <f t="shared" si="62"/>
        <v>1</v>
      </c>
      <c r="P194">
        <f t="shared" si="63"/>
        <v>0</v>
      </c>
      <c r="Q194">
        <f t="shared" si="64"/>
        <v>0</v>
      </c>
      <c r="T194" s="16">
        <f t="shared" si="74"/>
        <v>280</v>
      </c>
      <c r="U194" s="3">
        <f t="shared" si="65"/>
        <v>8.839453130213915</v>
      </c>
      <c r="V194" s="13">
        <f t="shared" si="68"/>
        <v>16.976285000000001</v>
      </c>
      <c r="W194" s="13">
        <f t="shared" si="66"/>
        <v>11354.48231817114</v>
      </c>
      <c r="X194" s="13">
        <f t="shared" si="67"/>
        <v>778499</v>
      </c>
      <c r="Y194" s="13">
        <f t="shared" si="79"/>
        <v>7.5140520000000004</v>
      </c>
      <c r="Z194" s="13">
        <f t="shared" si="80"/>
        <v>7.5140520000000004</v>
      </c>
      <c r="AA194" s="6">
        <f t="shared" si="77"/>
        <v>4.2816939528900991E-2</v>
      </c>
      <c r="AB194" s="6">
        <f t="shared" si="78"/>
        <v>-0.41907883735240009</v>
      </c>
      <c r="AC194" s="13"/>
    </row>
    <row r="195" spans="1:29" x14ac:dyDescent="0.25">
      <c r="A195" s="15">
        <v>40909</v>
      </c>
      <c r="B195" s="1" t="s">
        <v>32</v>
      </c>
      <c r="C195" s="1">
        <v>6</v>
      </c>
      <c r="D195" s="4">
        <v>305</v>
      </c>
      <c r="E195" s="4">
        <f t="shared" si="76"/>
        <v>280</v>
      </c>
      <c r="F195" s="4">
        <v>9385.857009016001</v>
      </c>
      <c r="G195" s="4">
        <v>9413168</v>
      </c>
      <c r="H195" s="4">
        <f t="shared" si="59"/>
        <v>11850.156252505856</v>
      </c>
      <c r="I195" s="4">
        <v>792045</v>
      </c>
      <c r="J195" s="4">
        <v>1493079</v>
      </c>
      <c r="K195" s="4">
        <v>1452828</v>
      </c>
      <c r="L195" s="4">
        <f t="shared" si="57"/>
        <v>0</v>
      </c>
      <c r="M195" s="4">
        <f t="shared" si="60"/>
        <v>0</v>
      </c>
      <c r="N195">
        <f t="shared" si="61"/>
        <v>0</v>
      </c>
      <c r="O195">
        <f t="shared" si="62"/>
        <v>0</v>
      </c>
      <c r="P195">
        <f t="shared" si="63"/>
        <v>1</v>
      </c>
      <c r="Q195">
        <f t="shared" si="64"/>
        <v>0</v>
      </c>
      <c r="T195" s="16">
        <f t="shared" si="74"/>
        <v>305</v>
      </c>
      <c r="U195" s="3">
        <f t="shared" si="65"/>
        <v>9.3858570090160018</v>
      </c>
      <c r="V195" s="13">
        <f t="shared" si="68"/>
        <v>9.4131680000000006</v>
      </c>
      <c r="W195" s="13">
        <f t="shared" si="66"/>
        <v>11850.156252505856</v>
      </c>
      <c r="X195" s="13">
        <f t="shared" si="67"/>
        <v>792045</v>
      </c>
      <c r="Y195" s="13">
        <f t="shared" si="79"/>
        <v>1.493079</v>
      </c>
      <c r="Z195" s="13">
        <f t="shared" si="80"/>
        <v>1.452828</v>
      </c>
      <c r="AA195" s="6">
        <f t="shared" si="77"/>
        <v>6.1814217548644197E-2</v>
      </c>
      <c r="AB195" s="6">
        <f t="shared" si="78"/>
        <v>-0.80129509351279449</v>
      </c>
      <c r="AC195" s="13"/>
    </row>
    <row r="196" spans="1:29" x14ac:dyDescent="0.25">
      <c r="A196" s="15">
        <v>41275</v>
      </c>
      <c r="B196" s="1" t="s">
        <v>32</v>
      </c>
      <c r="C196" s="1">
        <v>6</v>
      </c>
      <c r="D196" s="4">
        <v>221</v>
      </c>
      <c r="E196" s="4">
        <f t="shared" si="76"/>
        <v>305</v>
      </c>
      <c r="F196" s="4">
        <v>9599.8957458446057</v>
      </c>
      <c r="G196" s="4">
        <v>11374026</v>
      </c>
      <c r="H196" s="4">
        <f t="shared" si="59"/>
        <v>11925.128936695022</v>
      </c>
      <c r="I196" s="4">
        <v>805014</v>
      </c>
      <c r="J196" s="4">
        <v>660053</v>
      </c>
      <c r="K196" s="4">
        <v>656903</v>
      </c>
      <c r="L196" s="4">
        <f t="shared" si="57"/>
        <v>0</v>
      </c>
      <c r="M196" s="4">
        <f t="shared" si="60"/>
        <v>0</v>
      </c>
      <c r="N196">
        <f t="shared" si="61"/>
        <v>0</v>
      </c>
      <c r="O196">
        <f t="shared" si="62"/>
        <v>0</v>
      </c>
      <c r="P196">
        <f t="shared" si="63"/>
        <v>1</v>
      </c>
      <c r="Q196">
        <f t="shared" si="64"/>
        <v>0</v>
      </c>
      <c r="T196" s="16">
        <f t="shared" si="74"/>
        <v>221</v>
      </c>
      <c r="U196" s="3">
        <f t="shared" si="65"/>
        <v>9.5998957458446057</v>
      </c>
      <c r="V196" s="13">
        <f t="shared" si="68"/>
        <v>11.374026000000001</v>
      </c>
      <c r="W196" s="13">
        <f t="shared" si="66"/>
        <v>11925.128936695022</v>
      </c>
      <c r="X196" s="13">
        <f t="shared" si="67"/>
        <v>805014</v>
      </c>
      <c r="Y196" s="13">
        <f t="shared" si="79"/>
        <v>0.660053</v>
      </c>
      <c r="Z196" s="13">
        <f t="shared" si="80"/>
        <v>0.65690300000000001</v>
      </c>
      <c r="AA196" s="6">
        <f t="shared" si="77"/>
        <v>2.2804389265998773E-2</v>
      </c>
      <c r="AB196" s="6">
        <f t="shared" si="78"/>
        <v>-0.55792493230431883</v>
      </c>
      <c r="AC196" s="13"/>
    </row>
    <row r="197" spans="1:29" x14ac:dyDescent="0.25">
      <c r="A197" s="15">
        <v>41640</v>
      </c>
      <c r="B197" s="1" t="s">
        <v>32</v>
      </c>
      <c r="C197" s="1">
        <v>6</v>
      </c>
      <c r="D197" s="4">
        <v>309</v>
      </c>
      <c r="E197" s="4">
        <f t="shared" si="76"/>
        <v>221</v>
      </c>
      <c r="F197" s="4">
        <v>10022.855650365093</v>
      </c>
      <c r="G197" s="4">
        <v>7216960</v>
      </c>
      <c r="H197" s="4">
        <f t="shared" si="59"/>
        <v>12248.791846199365</v>
      </c>
      <c r="I197" s="4">
        <v>818273</v>
      </c>
      <c r="J197" s="4">
        <v>652477</v>
      </c>
      <c r="K197" s="4">
        <v>651455</v>
      </c>
      <c r="L197" s="4">
        <f t="shared" si="57"/>
        <v>0</v>
      </c>
      <c r="M197" s="4">
        <f t="shared" si="60"/>
        <v>0</v>
      </c>
      <c r="N197">
        <f t="shared" si="61"/>
        <v>0</v>
      </c>
      <c r="O197">
        <f t="shared" si="62"/>
        <v>0</v>
      </c>
      <c r="P197">
        <f t="shared" si="63"/>
        <v>1</v>
      </c>
      <c r="Q197">
        <f t="shared" si="64"/>
        <v>0</v>
      </c>
      <c r="T197" s="16">
        <f t="shared" si="74"/>
        <v>309</v>
      </c>
      <c r="U197" s="3">
        <f t="shared" si="65"/>
        <v>10.022855650365093</v>
      </c>
      <c r="V197" s="13">
        <f t="shared" si="68"/>
        <v>7.2169600000000003</v>
      </c>
      <c r="W197" s="13">
        <f t="shared" si="66"/>
        <v>12248.791846199365</v>
      </c>
      <c r="X197" s="13">
        <f t="shared" si="67"/>
        <v>818273</v>
      </c>
      <c r="Y197" s="13">
        <f t="shared" si="79"/>
        <v>0.65247699999999997</v>
      </c>
      <c r="Z197" s="13">
        <f t="shared" si="80"/>
        <v>0.65145500000000001</v>
      </c>
      <c r="AA197" s="6">
        <f t="shared" si="77"/>
        <v>4.4058801857673212E-2</v>
      </c>
      <c r="AB197" s="6">
        <f t="shared" si="78"/>
        <v>-1.1477866171352947E-2</v>
      </c>
      <c r="AC197" s="13"/>
    </row>
    <row r="198" spans="1:29" x14ac:dyDescent="0.25">
      <c r="A198" s="15">
        <v>42005</v>
      </c>
      <c r="B198" s="1" t="s">
        <v>32</v>
      </c>
      <c r="C198" s="1">
        <v>6</v>
      </c>
      <c r="D198" s="4">
        <v>264</v>
      </c>
      <c r="E198" s="4">
        <f t="shared" si="76"/>
        <v>309</v>
      </c>
      <c r="F198" s="4">
        <v>9872.4421519770076</v>
      </c>
      <c r="G198" s="4">
        <v>15982885</v>
      </c>
      <c r="H198" s="4">
        <f t="shared" si="59"/>
        <v>11870.695715194228</v>
      </c>
      <c r="I198" s="4">
        <v>831665</v>
      </c>
      <c r="J198" s="4">
        <v>839412</v>
      </c>
      <c r="K198" s="4">
        <v>839412</v>
      </c>
      <c r="L198" s="4">
        <f t="shared" ref="L198:L261" si="81">IF(A198=DATE(1995,1,1), 1,0)</f>
        <v>0</v>
      </c>
      <c r="M198" s="4">
        <f t="shared" si="60"/>
        <v>0</v>
      </c>
      <c r="N198">
        <f t="shared" si="61"/>
        <v>0</v>
      </c>
      <c r="O198">
        <f t="shared" si="62"/>
        <v>0</v>
      </c>
      <c r="P198">
        <f t="shared" si="63"/>
        <v>1</v>
      </c>
      <c r="Q198">
        <f t="shared" si="64"/>
        <v>0</v>
      </c>
      <c r="T198" s="16">
        <f t="shared" ref="T198:T203" si="82">D198</f>
        <v>264</v>
      </c>
      <c r="U198" s="3">
        <f t="shared" si="65"/>
        <v>9.8724421519770083</v>
      </c>
      <c r="V198" s="13">
        <f t="shared" si="68"/>
        <v>15.982885</v>
      </c>
      <c r="W198" s="13">
        <f t="shared" si="66"/>
        <v>11870.695715194228</v>
      </c>
      <c r="X198" s="13">
        <f t="shared" si="67"/>
        <v>831665</v>
      </c>
      <c r="Y198" s="13">
        <f t="shared" si="79"/>
        <v>0.83941200000000005</v>
      </c>
      <c r="Z198" s="13">
        <f t="shared" si="80"/>
        <v>0.83941200000000005</v>
      </c>
      <c r="AA198" s="6">
        <f t="shared" si="77"/>
        <v>-1.5007050249457195E-2</v>
      </c>
      <c r="AB198" s="6">
        <f t="shared" si="78"/>
        <v>0.28650052032485451</v>
      </c>
      <c r="AC198" s="13"/>
    </row>
    <row r="199" spans="1:29" x14ac:dyDescent="0.25">
      <c r="A199" s="15">
        <v>42370</v>
      </c>
      <c r="B199" s="1" t="s">
        <v>32</v>
      </c>
      <c r="C199" s="1">
        <v>6</v>
      </c>
      <c r="D199" s="4">
        <v>372</v>
      </c>
      <c r="E199" s="4">
        <f t="shared" si="76"/>
        <v>264</v>
      </c>
      <c r="F199" s="4">
        <v>9633.922093126479</v>
      </c>
      <c r="G199" s="4">
        <v>12629928</v>
      </c>
      <c r="H199" s="4">
        <f t="shared" ref="H199:H262" si="83">F199*1000000/I199</f>
        <v>11412.747093334943</v>
      </c>
      <c r="I199" s="4">
        <v>844137</v>
      </c>
      <c r="J199" s="4">
        <v>1714558</v>
      </c>
      <c r="K199" s="4">
        <v>1696242</v>
      </c>
      <c r="L199" s="4">
        <f t="shared" si="81"/>
        <v>0</v>
      </c>
      <c r="M199" s="4">
        <f t="shared" ref="M199:M262" si="84">IF(A199&lt;DATE(2005,1,1), 1,0)</f>
        <v>0</v>
      </c>
      <c r="N199">
        <f t="shared" ref="N199:N262" si="85">IF(AND(A199&gt;=DATE(2005,1,1),A199&lt;DATE(2009,1,1)), 1,0)</f>
        <v>0</v>
      </c>
      <c r="O199">
        <f t="shared" ref="O199:O262" si="86">IF(AND(A199&gt;=DATE(2009,1,1),A199&lt;DATE(2012,1,1)), 1,0)</f>
        <v>0</v>
      </c>
      <c r="P199">
        <f t="shared" ref="P199:P262" si="87">IF(AND(A199&gt;=DATE(2012,1,1),A199&lt;DATE(2016,1,1)), 1,0)</f>
        <v>0</v>
      </c>
      <c r="Q199">
        <f t="shared" ref="Q199:Q262" si="88">IF(AND(A199&gt;=DATE(2016,1,1),A199&lt;DATE(2021,1,1)), 1,0)</f>
        <v>1</v>
      </c>
      <c r="T199" s="16">
        <f t="shared" si="82"/>
        <v>372</v>
      </c>
      <c r="U199" s="3">
        <f t="shared" ref="U199:U262" si="89">F199/1000</f>
        <v>9.6339220931264791</v>
      </c>
      <c r="V199" s="13">
        <f t="shared" si="68"/>
        <v>12.629928</v>
      </c>
      <c r="W199" s="13">
        <f t="shared" ref="W199:W262" si="90">H199</f>
        <v>11412.747093334943</v>
      </c>
      <c r="X199" s="13">
        <f t="shared" ref="X199:X262" si="91">I199</f>
        <v>844137</v>
      </c>
      <c r="Y199" s="13">
        <f t="shared" si="79"/>
        <v>1.714558</v>
      </c>
      <c r="Z199" s="13">
        <f t="shared" si="80"/>
        <v>1.696242</v>
      </c>
      <c r="AA199" s="6">
        <f t="shared" si="77"/>
        <v>-2.4160188044532051E-2</v>
      </c>
      <c r="AB199" s="6">
        <f t="shared" si="78"/>
        <v>1.0425702753832444</v>
      </c>
      <c r="AC199" s="13"/>
    </row>
    <row r="200" spans="1:29" x14ac:dyDescent="0.25">
      <c r="A200" s="15">
        <v>42736</v>
      </c>
      <c r="B200" s="1" t="s">
        <v>32</v>
      </c>
      <c r="C200" s="1">
        <v>6</v>
      </c>
      <c r="D200" s="4">
        <v>257</v>
      </c>
      <c r="E200" s="4">
        <f t="shared" si="76"/>
        <v>372</v>
      </c>
      <c r="F200" s="4">
        <v>9652.8642835449118</v>
      </c>
      <c r="G200" s="4">
        <v>21656426</v>
      </c>
      <c r="H200" s="4">
        <f t="shared" si="83"/>
        <v>11270.693430662499</v>
      </c>
      <c r="I200" s="4">
        <v>856457</v>
      </c>
      <c r="J200" s="4">
        <v>4651144</v>
      </c>
      <c r="K200" s="4">
        <v>4651002</v>
      </c>
      <c r="L200" s="4">
        <f t="shared" si="81"/>
        <v>0</v>
      </c>
      <c r="M200" s="4">
        <f t="shared" si="84"/>
        <v>0</v>
      </c>
      <c r="N200">
        <f t="shared" si="85"/>
        <v>0</v>
      </c>
      <c r="O200">
        <f t="shared" si="86"/>
        <v>0</v>
      </c>
      <c r="P200">
        <f t="shared" si="87"/>
        <v>0</v>
      </c>
      <c r="Q200">
        <f t="shared" si="88"/>
        <v>1</v>
      </c>
      <c r="T200" s="16">
        <f t="shared" si="82"/>
        <v>257</v>
      </c>
      <c r="U200" s="3">
        <f t="shared" si="89"/>
        <v>9.6528642835449112</v>
      </c>
      <c r="V200" s="13">
        <f t="shared" ref="V200:V263" si="92">G200/1000000</f>
        <v>21.656426</v>
      </c>
      <c r="W200" s="13">
        <f t="shared" si="90"/>
        <v>11270.693430662499</v>
      </c>
      <c r="X200" s="13">
        <f t="shared" si="91"/>
        <v>856457</v>
      </c>
      <c r="Y200" s="13">
        <f t="shared" si="79"/>
        <v>4.6511440000000004</v>
      </c>
      <c r="Z200" s="13">
        <f t="shared" si="80"/>
        <v>4.6510020000000001</v>
      </c>
      <c r="AA200" s="6">
        <f t="shared" si="77"/>
        <v>1.9661971765317517E-3</v>
      </c>
      <c r="AB200" s="6">
        <f t="shared" si="78"/>
        <v>1.7127364603588797</v>
      </c>
      <c r="AC200" s="13"/>
    </row>
    <row r="201" spans="1:29" x14ac:dyDescent="0.25">
      <c r="A201" s="15">
        <v>43101</v>
      </c>
      <c r="B201" s="1" t="s">
        <v>32</v>
      </c>
      <c r="C201" s="1">
        <v>6</v>
      </c>
      <c r="D201" s="4">
        <v>444</v>
      </c>
      <c r="E201" s="4">
        <f t="shared" si="76"/>
        <v>257</v>
      </c>
      <c r="F201" s="4">
        <v>9703.9764128161805</v>
      </c>
      <c r="G201" s="4">
        <v>39801419</v>
      </c>
      <c r="H201" s="4">
        <f t="shared" si="83"/>
        <v>11163.427047926905</v>
      </c>
      <c r="I201" s="4">
        <v>869265</v>
      </c>
      <c r="J201" s="4">
        <v>5770765</v>
      </c>
      <c r="K201" s="4">
        <v>5526479</v>
      </c>
      <c r="L201" s="4">
        <f t="shared" si="81"/>
        <v>0</v>
      </c>
      <c r="M201" s="4">
        <f t="shared" si="84"/>
        <v>0</v>
      </c>
      <c r="N201">
        <f t="shared" si="85"/>
        <v>0</v>
      </c>
      <c r="O201">
        <f t="shared" si="86"/>
        <v>0</v>
      </c>
      <c r="P201">
        <f t="shared" si="87"/>
        <v>0</v>
      </c>
      <c r="Q201">
        <f t="shared" si="88"/>
        <v>1</v>
      </c>
      <c r="T201" s="16">
        <f t="shared" si="82"/>
        <v>444</v>
      </c>
      <c r="U201" s="3">
        <f t="shared" si="89"/>
        <v>9.7039764128161803</v>
      </c>
      <c r="V201" s="13">
        <f t="shared" si="92"/>
        <v>39.801419000000003</v>
      </c>
      <c r="W201" s="13">
        <f t="shared" si="90"/>
        <v>11163.427047926905</v>
      </c>
      <c r="X201" s="13">
        <f t="shared" si="91"/>
        <v>869265</v>
      </c>
      <c r="Y201" s="13">
        <f t="shared" si="79"/>
        <v>5.7707649999999999</v>
      </c>
      <c r="Z201" s="13">
        <f t="shared" si="80"/>
        <v>5.5264790000000001</v>
      </c>
      <c r="AA201" s="6">
        <f t="shared" si="77"/>
        <v>5.2950220545832311E-3</v>
      </c>
      <c r="AB201" s="6">
        <f t="shared" si="78"/>
        <v>0.24071948750672942</v>
      </c>
      <c r="AC201" s="13"/>
    </row>
    <row r="202" spans="1:29" x14ac:dyDescent="0.25">
      <c r="A202" s="15">
        <v>43466</v>
      </c>
      <c r="B202" s="1" t="s">
        <v>32</v>
      </c>
      <c r="C202" s="1">
        <v>6</v>
      </c>
      <c r="D202" s="4">
        <v>682</v>
      </c>
      <c r="E202" s="4">
        <f t="shared" si="76"/>
        <v>444</v>
      </c>
      <c r="F202" s="4"/>
      <c r="G202" s="4">
        <v>32853264</v>
      </c>
      <c r="H202" s="4"/>
      <c r="I202" s="4">
        <v>881935</v>
      </c>
      <c r="J202" s="4">
        <v>7715042</v>
      </c>
      <c r="K202" s="4">
        <v>7326591</v>
      </c>
      <c r="L202" s="4">
        <f t="shared" si="81"/>
        <v>0</v>
      </c>
      <c r="M202" s="4">
        <f t="shared" si="84"/>
        <v>0</v>
      </c>
      <c r="N202">
        <f t="shared" si="85"/>
        <v>0</v>
      </c>
      <c r="O202">
        <f t="shared" si="86"/>
        <v>0</v>
      </c>
      <c r="P202">
        <f t="shared" si="87"/>
        <v>0</v>
      </c>
      <c r="Q202">
        <f t="shared" si="88"/>
        <v>1</v>
      </c>
      <c r="T202" s="16">
        <f t="shared" si="82"/>
        <v>682</v>
      </c>
      <c r="V202" s="13">
        <f t="shared" si="92"/>
        <v>32.853264000000003</v>
      </c>
      <c r="W202" s="13"/>
      <c r="X202" s="13">
        <f t="shared" si="91"/>
        <v>881935</v>
      </c>
      <c r="Y202" s="13">
        <f t="shared" si="79"/>
        <v>7.7150420000000004</v>
      </c>
      <c r="Z202" s="13">
        <f t="shared" si="80"/>
        <v>7.3265909999999996</v>
      </c>
      <c r="AA202" s="13"/>
      <c r="AB202" s="13"/>
      <c r="AC202" s="13"/>
    </row>
    <row r="203" spans="1:29" x14ac:dyDescent="0.25">
      <c r="A203" s="15">
        <v>43831</v>
      </c>
      <c r="B203" s="1" t="s">
        <v>32</v>
      </c>
      <c r="C203" s="1">
        <v>6</v>
      </c>
      <c r="D203" s="4">
        <v>652</v>
      </c>
      <c r="E203" s="4">
        <f t="shared" si="76"/>
        <v>682</v>
      </c>
      <c r="F203" s="4"/>
      <c r="G203" s="4">
        <v>33955033</v>
      </c>
      <c r="H203" s="4"/>
      <c r="I203" s="4">
        <v>894470</v>
      </c>
      <c r="J203" s="4">
        <v>8415682</v>
      </c>
      <c r="K203" s="4">
        <v>8298594</v>
      </c>
      <c r="L203" s="4">
        <f t="shared" si="81"/>
        <v>0</v>
      </c>
      <c r="M203" s="4">
        <f t="shared" si="84"/>
        <v>0</v>
      </c>
      <c r="N203">
        <f t="shared" si="85"/>
        <v>0</v>
      </c>
      <c r="O203">
        <f t="shared" si="86"/>
        <v>0</v>
      </c>
      <c r="P203">
        <f t="shared" si="87"/>
        <v>0</v>
      </c>
      <c r="Q203">
        <f t="shared" si="88"/>
        <v>1</v>
      </c>
      <c r="T203" s="16">
        <f t="shared" si="82"/>
        <v>652</v>
      </c>
      <c r="V203" s="13">
        <f t="shared" si="92"/>
        <v>33.955033</v>
      </c>
      <c r="W203" s="13"/>
      <c r="X203" s="13">
        <f t="shared" si="91"/>
        <v>894470</v>
      </c>
      <c r="Y203" s="13">
        <f t="shared" si="79"/>
        <v>8.4156820000000003</v>
      </c>
      <c r="Z203" s="13">
        <f t="shared" si="80"/>
        <v>8.2985939999999996</v>
      </c>
      <c r="AA203" s="13"/>
      <c r="AB203" s="13"/>
      <c r="AC203" s="13"/>
    </row>
    <row r="204" spans="1:29" x14ac:dyDescent="0.25">
      <c r="A204" s="15">
        <v>32143</v>
      </c>
      <c r="B204" s="2" t="s">
        <v>33</v>
      </c>
      <c r="C204" s="2">
        <v>7</v>
      </c>
      <c r="D204" s="21"/>
      <c r="E204" s="4"/>
      <c r="F204" s="4"/>
      <c r="G204" s="4"/>
      <c r="H204" s="4"/>
      <c r="I204" s="4"/>
      <c r="J204" s="4"/>
      <c r="K204" s="4"/>
      <c r="L204" s="4">
        <f t="shared" si="81"/>
        <v>0</v>
      </c>
      <c r="M204" s="4">
        <f t="shared" si="84"/>
        <v>1</v>
      </c>
      <c r="N204">
        <f t="shared" si="85"/>
        <v>0</v>
      </c>
      <c r="O204">
        <f t="shared" si="86"/>
        <v>0</v>
      </c>
      <c r="P204">
        <f t="shared" si="87"/>
        <v>0</v>
      </c>
      <c r="Q204">
        <f t="shared" si="88"/>
        <v>0</v>
      </c>
      <c r="T204" s="16"/>
      <c r="V204" s="13"/>
      <c r="W204" s="13"/>
      <c r="X204" s="13"/>
      <c r="Y204" s="13"/>
      <c r="Z204" s="13"/>
      <c r="AA204" s="13"/>
      <c r="AB204" s="13"/>
      <c r="AC204" s="13"/>
    </row>
    <row r="205" spans="1:29" x14ac:dyDescent="0.25">
      <c r="A205" s="15">
        <v>32509</v>
      </c>
      <c r="B205" s="1" t="s">
        <v>33</v>
      </c>
      <c r="C205" s="1">
        <v>7</v>
      </c>
      <c r="D205" s="4">
        <v>730</v>
      </c>
      <c r="E205" s="4">
        <f>D204</f>
        <v>0</v>
      </c>
      <c r="F205" s="4">
        <v>7189.6581503221296</v>
      </c>
      <c r="G205" s="4"/>
      <c r="H205" s="4">
        <f t="shared" si="83"/>
        <v>7906.5010698170963</v>
      </c>
      <c r="I205" s="4">
        <v>909335</v>
      </c>
      <c r="J205" s="4"/>
      <c r="K205" s="4"/>
      <c r="L205" s="4">
        <f t="shared" si="81"/>
        <v>0</v>
      </c>
      <c r="M205" s="4">
        <f t="shared" si="84"/>
        <v>1</v>
      </c>
      <c r="N205">
        <f t="shared" si="85"/>
        <v>0</v>
      </c>
      <c r="O205">
        <f t="shared" si="86"/>
        <v>0</v>
      </c>
      <c r="P205">
        <f t="shared" si="87"/>
        <v>0</v>
      </c>
      <c r="Q205">
        <f t="shared" si="88"/>
        <v>0</v>
      </c>
      <c r="T205" s="16">
        <f t="shared" ref="T205:T236" si="93">D205</f>
        <v>730</v>
      </c>
      <c r="U205" s="3">
        <f t="shared" si="89"/>
        <v>7.1896581503221295</v>
      </c>
      <c r="V205" s="13"/>
      <c r="W205" s="13">
        <f t="shared" si="90"/>
        <v>7906.5010698170963</v>
      </c>
      <c r="X205" s="13">
        <f t="shared" si="91"/>
        <v>909335</v>
      </c>
      <c r="Y205" s="13"/>
      <c r="Z205" s="13"/>
      <c r="AA205" s="6"/>
      <c r="AB205" s="6"/>
      <c r="AC205" s="13"/>
    </row>
    <row r="206" spans="1:29" x14ac:dyDescent="0.25">
      <c r="A206" s="15">
        <v>32874</v>
      </c>
      <c r="B206" s="1" t="s">
        <v>33</v>
      </c>
      <c r="C206" s="1">
        <v>7</v>
      </c>
      <c r="D206" s="4">
        <v>580</v>
      </c>
      <c r="E206" s="4">
        <f t="shared" ref="E206:E236" si="94">D205</f>
        <v>730</v>
      </c>
      <c r="F206" s="4">
        <v>6918.2185367397706</v>
      </c>
      <c r="G206" s="4"/>
      <c r="H206" s="4">
        <f t="shared" si="83"/>
        <v>7480.279238436663</v>
      </c>
      <c r="I206" s="4">
        <v>924861</v>
      </c>
      <c r="J206" s="4"/>
      <c r="K206" s="4"/>
      <c r="L206" s="4">
        <f t="shared" si="81"/>
        <v>0</v>
      </c>
      <c r="M206" s="4">
        <f t="shared" si="84"/>
        <v>1</v>
      </c>
      <c r="N206">
        <f t="shared" si="85"/>
        <v>0</v>
      </c>
      <c r="O206">
        <f t="shared" si="86"/>
        <v>0</v>
      </c>
      <c r="P206">
        <f t="shared" si="87"/>
        <v>0</v>
      </c>
      <c r="Q206">
        <f t="shared" si="88"/>
        <v>0</v>
      </c>
      <c r="T206" s="16">
        <f t="shared" si="93"/>
        <v>580</v>
      </c>
      <c r="U206" s="3">
        <f t="shared" si="89"/>
        <v>6.9182185367397704</v>
      </c>
      <c r="V206" s="13"/>
      <c r="W206" s="13">
        <f t="shared" si="90"/>
        <v>7480.279238436663</v>
      </c>
      <c r="X206" s="13">
        <f t="shared" si="91"/>
        <v>924861</v>
      </c>
      <c r="Y206" s="13"/>
      <c r="Z206" s="13"/>
      <c r="AA206" s="6">
        <f>(U206-U205)/U205</f>
        <v>-3.7754175220444573E-2</v>
      </c>
      <c r="AB206" s="6"/>
      <c r="AC206" s="13"/>
    </row>
    <row r="207" spans="1:29" x14ac:dyDescent="0.25">
      <c r="A207" s="15">
        <v>33239</v>
      </c>
      <c r="B207" s="1" t="s">
        <v>33</v>
      </c>
      <c r="C207" s="1">
        <v>7</v>
      </c>
      <c r="D207" s="4">
        <v>440</v>
      </c>
      <c r="E207" s="4">
        <f t="shared" si="94"/>
        <v>580</v>
      </c>
      <c r="F207" s="4">
        <v>7155.7286893152104</v>
      </c>
      <c r="G207" s="4"/>
      <c r="H207" s="4">
        <f t="shared" si="83"/>
        <v>7612.2181897161054</v>
      </c>
      <c r="I207" s="4">
        <v>940032</v>
      </c>
      <c r="J207" s="4"/>
      <c r="K207" s="4"/>
      <c r="L207" s="4">
        <f t="shared" si="81"/>
        <v>0</v>
      </c>
      <c r="M207" s="4">
        <f t="shared" si="84"/>
        <v>1</v>
      </c>
      <c r="N207">
        <f t="shared" si="85"/>
        <v>0</v>
      </c>
      <c r="O207">
        <f t="shared" si="86"/>
        <v>0</v>
      </c>
      <c r="P207">
        <f t="shared" si="87"/>
        <v>0</v>
      </c>
      <c r="Q207">
        <f t="shared" si="88"/>
        <v>0</v>
      </c>
      <c r="T207" s="16">
        <f t="shared" si="93"/>
        <v>440</v>
      </c>
      <c r="U207" s="3">
        <f t="shared" si="89"/>
        <v>7.1557286893152101</v>
      </c>
      <c r="V207" s="13"/>
      <c r="W207" s="13">
        <f t="shared" si="90"/>
        <v>7612.2181897161054</v>
      </c>
      <c r="X207" s="13">
        <f t="shared" si="91"/>
        <v>940032</v>
      </c>
      <c r="Y207" s="13"/>
      <c r="Z207" s="13"/>
      <c r="AA207" s="6">
        <f t="shared" ref="AA207:AA234" si="95">(U207-U206)/U206</f>
        <v>3.433111447898364E-2</v>
      </c>
      <c r="AB207" s="6"/>
      <c r="AC207" s="13"/>
    </row>
    <row r="208" spans="1:29" x14ac:dyDescent="0.25">
      <c r="A208" s="15">
        <v>33604</v>
      </c>
      <c r="B208" s="1" t="s">
        <v>33</v>
      </c>
      <c r="C208" s="1">
        <v>7</v>
      </c>
      <c r="D208" s="4">
        <v>409</v>
      </c>
      <c r="E208" s="4">
        <f t="shared" si="94"/>
        <v>440</v>
      </c>
      <c r="F208" s="4">
        <v>7422.7023607324099</v>
      </c>
      <c r="G208" s="4">
        <v>346828</v>
      </c>
      <c r="H208" s="4">
        <f t="shared" si="83"/>
        <v>7606.2331606661228</v>
      </c>
      <c r="I208" s="4">
        <v>975871</v>
      </c>
      <c r="J208" s="4">
        <v>20225</v>
      </c>
      <c r="K208" s="4">
        <v>20225</v>
      </c>
      <c r="L208" s="4">
        <f t="shared" si="81"/>
        <v>0</v>
      </c>
      <c r="M208" s="4">
        <f t="shared" si="84"/>
        <v>1</v>
      </c>
      <c r="N208">
        <f t="shared" si="85"/>
        <v>0</v>
      </c>
      <c r="O208">
        <f t="shared" si="86"/>
        <v>0</v>
      </c>
      <c r="P208">
        <f t="shared" si="87"/>
        <v>0</v>
      </c>
      <c r="Q208">
        <f t="shared" si="88"/>
        <v>0</v>
      </c>
      <c r="T208" s="16">
        <f t="shared" si="93"/>
        <v>409</v>
      </c>
      <c r="U208" s="3">
        <f t="shared" si="89"/>
        <v>7.4227023607324103</v>
      </c>
      <c r="V208" s="13">
        <f t="shared" si="92"/>
        <v>0.34682800000000003</v>
      </c>
      <c r="W208" s="13">
        <f t="shared" si="90"/>
        <v>7606.2331606661228</v>
      </c>
      <c r="X208" s="13">
        <f t="shared" si="91"/>
        <v>975871</v>
      </c>
      <c r="Y208" s="13">
        <f>J208/1000000</f>
        <v>2.0225E-2</v>
      </c>
      <c r="Z208" s="13">
        <f>K208/1000000</f>
        <v>2.0225E-2</v>
      </c>
      <c r="AA208" s="6">
        <f t="shared" si="95"/>
        <v>3.730908241614022E-2</v>
      </c>
      <c r="AB208" s="6"/>
      <c r="AC208" s="13"/>
    </row>
    <row r="209" spans="1:29" x14ac:dyDescent="0.25">
      <c r="A209" s="15">
        <v>33970</v>
      </c>
      <c r="B209" s="1" t="s">
        <v>33</v>
      </c>
      <c r="C209" s="1">
        <v>7</v>
      </c>
      <c r="D209" s="4">
        <v>333</v>
      </c>
      <c r="E209" s="4">
        <f t="shared" si="94"/>
        <v>409</v>
      </c>
      <c r="F209" s="4">
        <v>7589.3076180422295</v>
      </c>
      <c r="G209" s="4">
        <v>203711</v>
      </c>
      <c r="H209" s="4">
        <f t="shared" si="83"/>
        <v>7592.5648283535929</v>
      </c>
      <c r="I209" s="4">
        <v>999571</v>
      </c>
      <c r="J209" s="4"/>
      <c r="K209" s="4"/>
      <c r="L209" s="4">
        <f t="shared" si="81"/>
        <v>0</v>
      </c>
      <c r="M209" s="4">
        <f t="shared" si="84"/>
        <v>1</v>
      </c>
      <c r="N209">
        <f t="shared" si="85"/>
        <v>0</v>
      </c>
      <c r="O209">
        <f t="shared" si="86"/>
        <v>0</v>
      </c>
      <c r="P209">
        <f t="shared" si="87"/>
        <v>0</v>
      </c>
      <c r="Q209">
        <f t="shared" si="88"/>
        <v>0</v>
      </c>
      <c r="T209" s="16">
        <f t="shared" si="93"/>
        <v>333</v>
      </c>
      <c r="U209" s="3">
        <f t="shared" si="89"/>
        <v>7.5893076180422296</v>
      </c>
      <c r="V209" s="13">
        <f t="shared" si="92"/>
        <v>0.203711</v>
      </c>
      <c r="W209" s="13">
        <f t="shared" si="90"/>
        <v>7592.5648283535929</v>
      </c>
      <c r="X209" s="13">
        <f t="shared" si="91"/>
        <v>999571</v>
      </c>
      <c r="Y209" s="13"/>
      <c r="Z209" s="13"/>
      <c r="AA209" s="6">
        <f t="shared" si="95"/>
        <v>2.2445364129268432E-2</v>
      </c>
      <c r="AB209" s="6"/>
      <c r="AC209" s="13"/>
    </row>
    <row r="210" spans="1:29" x14ac:dyDescent="0.25">
      <c r="A210" s="15">
        <v>34335</v>
      </c>
      <c r="B210" s="1" t="s">
        <v>33</v>
      </c>
      <c r="C210" s="1">
        <v>7</v>
      </c>
      <c r="D210" s="4">
        <v>333</v>
      </c>
      <c r="E210" s="4">
        <f t="shared" si="94"/>
        <v>333</v>
      </c>
      <c r="F210" s="4">
        <v>7792.3606816752408</v>
      </c>
      <c r="G210" s="4">
        <v>3722631</v>
      </c>
      <c r="H210" s="4">
        <f t="shared" si="83"/>
        <v>7616.9350505265629</v>
      </c>
      <c r="I210" s="4">
        <v>1023031</v>
      </c>
      <c r="J210" s="4">
        <v>3636510</v>
      </c>
      <c r="K210" s="4">
        <v>3636510</v>
      </c>
      <c r="L210" s="4">
        <f t="shared" si="81"/>
        <v>0</v>
      </c>
      <c r="M210" s="4">
        <f t="shared" si="84"/>
        <v>1</v>
      </c>
      <c r="N210">
        <f t="shared" si="85"/>
        <v>0</v>
      </c>
      <c r="O210">
        <f t="shared" si="86"/>
        <v>0</v>
      </c>
      <c r="P210">
        <f t="shared" si="87"/>
        <v>0</v>
      </c>
      <c r="Q210">
        <f t="shared" si="88"/>
        <v>0</v>
      </c>
      <c r="T210" s="16">
        <f t="shared" si="93"/>
        <v>333</v>
      </c>
      <c r="U210" s="3">
        <f t="shared" si="89"/>
        <v>7.7923606816752411</v>
      </c>
      <c r="V210" s="13">
        <f t="shared" si="92"/>
        <v>3.7226309999999998</v>
      </c>
      <c r="W210" s="13">
        <f t="shared" si="90"/>
        <v>7616.9350505265629</v>
      </c>
      <c r="X210" s="13">
        <f t="shared" si="91"/>
        <v>1023031</v>
      </c>
      <c r="Y210" s="13">
        <f t="shared" ref="Y210:Y236" si="96">J210/1000000</f>
        <v>3.6365099999999999</v>
      </c>
      <c r="Z210" s="13">
        <f t="shared" ref="Z210:Z236" si="97">K210/1000000</f>
        <v>3.6365099999999999</v>
      </c>
      <c r="AA210" s="6">
        <f t="shared" si="95"/>
        <v>2.6755149988951416E-2</v>
      </c>
      <c r="AB210" s="6"/>
      <c r="AC210" s="13"/>
    </row>
    <row r="211" spans="1:29" x14ac:dyDescent="0.25">
      <c r="A211" s="15">
        <v>34700</v>
      </c>
      <c r="B211" s="1" t="s">
        <v>33</v>
      </c>
      <c r="C211" s="1">
        <v>7</v>
      </c>
      <c r="D211" s="4">
        <v>797</v>
      </c>
      <c r="E211" s="4">
        <f t="shared" si="94"/>
        <v>333</v>
      </c>
      <c r="F211" s="4">
        <v>8130.8886258243801</v>
      </c>
      <c r="G211" s="4">
        <v>234762</v>
      </c>
      <c r="H211" s="4">
        <f t="shared" si="83"/>
        <v>7771.3175348064215</v>
      </c>
      <c r="I211" s="4">
        <v>1046269</v>
      </c>
      <c r="J211" s="4">
        <v>18807</v>
      </c>
      <c r="K211" s="4">
        <v>18807</v>
      </c>
      <c r="L211" s="4">
        <f t="shared" si="81"/>
        <v>1</v>
      </c>
      <c r="M211" s="4">
        <f t="shared" si="84"/>
        <v>1</v>
      </c>
      <c r="N211">
        <f t="shared" si="85"/>
        <v>0</v>
      </c>
      <c r="O211">
        <f t="shared" si="86"/>
        <v>0</v>
      </c>
      <c r="P211">
        <f t="shared" si="87"/>
        <v>0</v>
      </c>
      <c r="Q211">
        <f t="shared" si="88"/>
        <v>0</v>
      </c>
      <c r="T211" s="16">
        <f t="shared" si="93"/>
        <v>797</v>
      </c>
      <c r="U211" s="3">
        <f t="shared" si="89"/>
        <v>8.1308886258243795</v>
      </c>
      <c r="V211" s="13">
        <f t="shared" si="92"/>
        <v>0.234762</v>
      </c>
      <c r="W211" s="13">
        <f t="shared" si="90"/>
        <v>7771.3175348064215</v>
      </c>
      <c r="X211" s="13">
        <f t="shared" si="91"/>
        <v>1046269</v>
      </c>
      <c r="Y211" s="13">
        <f t="shared" si="96"/>
        <v>1.8807000000000001E-2</v>
      </c>
      <c r="Z211" s="13">
        <f t="shared" si="97"/>
        <v>1.8807000000000001E-2</v>
      </c>
      <c r="AA211" s="6">
        <f t="shared" si="95"/>
        <v>4.3443567100946871E-2</v>
      </c>
      <c r="AB211" s="6">
        <f t="shared" ref="AB211:AB234" si="98">(Y211-Y210)/Y210</f>
        <v>-0.99482828316160277</v>
      </c>
      <c r="AC211" s="13"/>
    </row>
    <row r="212" spans="1:29" x14ac:dyDescent="0.25">
      <c r="A212" s="15">
        <v>35065</v>
      </c>
      <c r="B212" s="1" t="s">
        <v>33</v>
      </c>
      <c r="C212" s="1">
        <v>7</v>
      </c>
      <c r="D212" s="4">
        <v>320</v>
      </c>
      <c r="E212" s="4">
        <f t="shared" si="94"/>
        <v>797</v>
      </c>
      <c r="F212" s="4">
        <v>8315.3761416620091</v>
      </c>
      <c r="G212" s="4">
        <v>1415967</v>
      </c>
      <c r="H212" s="4">
        <f t="shared" si="83"/>
        <v>7775.7470707023376</v>
      </c>
      <c r="I212" s="4">
        <v>1069399</v>
      </c>
      <c r="J212" s="4">
        <v>1384147</v>
      </c>
      <c r="K212" s="4">
        <v>1384147</v>
      </c>
      <c r="L212" s="4">
        <f t="shared" si="81"/>
        <v>0</v>
      </c>
      <c r="M212" s="4">
        <f t="shared" si="84"/>
        <v>1</v>
      </c>
      <c r="N212">
        <f t="shared" si="85"/>
        <v>0</v>
      </c>
      <c r="O212">
        <f t="shared" si="86"/>
        <v>0</v>
      </c>
      <c r="P212">
        <f t="shared" si="87"/>
        <v>0</v>
      </c>
      <c r="Q212">
        <f t="shared" si="88"/>
        <v>0</v>
      </c>
      <c r="T212" s="16">
        <f t="shared" si="93"/>
        <v>320</v>
      </c>
      <c r="U212" s="3">
        <f t="shared" si="89"/>
        <v>8.3153761416620089</v>
      </c>
      <c r="V212" s="13">
        <f t="shared" si="92"/>
        <v>1.415967</v>
      </c>
      <c r="W212" s="13">
        <f t="shared" si="90"/>
        <v>7775.7470707023376</v>
      </c>
      <c r="X212" s="13">
        <f t="shared" si="91"/>
        <v>1069399</v>
      </c>
      <c r="Y212" s="13">
        <f t="shared" si="96"/>
        <v>1.384147</v>
      </c>
      <c r="Z212" s="13">
        <f t="shared" si="97"/>
        <v>1.384147</v>
      </c>
      <c r="AA212" s="6">
        <f t="shared" si="95"/>
        <v>2.2689711337538387E-2</v>
      </c>
      <c r="AB212" s="6">
        <f t="shared" si="98"/>
        <v>72.597437124474922</v>
      </c>
      <c r="AC212" s="13"/>
    </row>
    <row r="213" spans="1:29" x14ac:dyDescent="0.25">
      <c r="A213" s="15">
        <v>35431</v>
      </c>
      <c r="B213" s="1" t="s">
        <v>33</v>
      </c>
      <c r="C213" s="1">
        <v>7</v>
      </c>
      <c r="D213" s="4">
        <v>273</v>
      </c>
      <c r="E213" s="4">
        <f t="shared" si="94"/>
        <v>320</v>
      </c>
      <c r="F213" s="4">
        <v>8639.1490479867407</v>
      </c>
      <c r="G213" s="4">
        <v>9797289</v>
      </c>
      <c r="H213" s="4">
        <f t="shared" si="83"/>
        <v>7908.0208850777608</v>
      </c>
      <c r="I213" s="4">
        <v>1092454</v>
      </c>
      <c r="J213" s="4">
        <v>4419211</v>
      </c>
      <c r="K213" s="4">
        <v>4419211</v>
      </c>
      <c r="L213" s="4">
        <f t="shared" si="81"/>
        <v>0</v>
      </c>
      <c r="M213" s="4">
        <f t="shared" si="84"/>
        <v>1</v>
      </c>
      <c r="N213">
        <f t="shared" si="85"/>
        <v>0</v>
      </c>
      <c r="O213">
        <f t="shared" si="86"/>
        <v>0</v>
      </c>
      <c r="P213">
        <f t="shared" si="87"/>
        <v>0</v>
      </c>
      <c r="Q213">
        <f t="shared" si="88"/>
        <v>0</v>
      </c>
      <c r="T213" s="16">
        <f t="shared" si="93"/>
        <v>273</v>
      </c>
      <c r="U213" s="3">
        <f t="shared" si="89"/>
        <v>8.6391490479867414</v>
      </c>
      <c r="V213" s="13">
        <f t="shared" si="92"/>
        <v>9.7972889999999992</v>
      </c>
      <c r="W213" s="13">
        <f t="shared" si="90"/>
        <v>7908.0208850777608</v>
      </c>
      <c r="X213" s="13">
        <f t="shared" si="91"/>
        <v>1092454</v>
      </c>
      <c r="Y213" s="13">
        <f t="shared" si="96"/>
        <v>4.4192109999999998</v>
      </c>
      <c r="Z213" s="13">
        <f t="shared" si="97"/>
        <v>4.4192109999999998</v>
      </c>
      <c r="AA213" s="6">
        <f t="shared" si="95"/>
        <v>3.8936651909533403E-2</v>
      </c>
      <c r="AB213" s="6">
        <f t="shared" si="98"/>
        <v>2.1927324193167341</v>
      </c>
      <c r="AC213" s="13"/>
    </row>
    <row r="214" spans="1:29" x14ac:dyDescent="0.25">
      <c r="A214" s="15">
        <v>35796</v>
      </c>
      <c r="B214" s="1" t="s">
        <v>33</v>
      </c>
      <c r="C214" s="1">
        <v>7</v>
      </c>
      <c r="D214" s="4">
        <v>576</v>
      </c>
      <c r="E214" s="4">
        <f t="shared" si="94"/>
        <v>273</v>
      </c>
      <c r="F214" s="4">
        <v>9005.0675070482393</v>
      </c>
      <c r="G214" s="4">
        <v>13418859</v>
      </c>
      <c r="H214" s="4">
        <f t="shared" si="83"/>
        <v>8078.9021630734933</v>
      </c>
      <c r="I214" s="4">
        <v>1114640</v>
      </c>
      <c r="J214" s="4">
        <v>9222157</v>
      </c>
      <c r="K214" s="4">
        <v>9222157</v>
      </c>
      <c r="L214" s="4">
        <f t="shared" si="81"/>
        <v>0</v>
      </c>
      <c r="M214" s="4">
        <f t="shared" si="84"/>
        <v>1</v>
      </c>
      <c r="N214">
        <f t="shared" si="85"/>
        <v>0</v>
      </c>
      <c r="O214">
        <f t="shared" si="86"/>
        <v>0</v>
      </c>
      <c r="P214">
        <f t="shared" si="87"/>
        <v>0</v>
      </c>
      <c r="Q214">
        <f t="shared" si="88"/>
        <v>0</v>
      </c>
      <c r="T214" s="16">
        <f t="shared" si="93"/>
        <v>576</v>
      </c>
      <c r="U214" s="3">
        <f t="shared" si="89"/>
        <v>9.0050675070482402</v>
      </c>
      <c r="V214" s="13">
        <f t="shared" si="92"/>
        <v>13.418858999999999</v>
      </c>
      <c r="W214" s="13">
        <f t="shared" si="90"/>
        <v>8078.9021630734933</v>
      </c>
      <c r="X214" s="13">
        <f t="shared" si="91"/>
        <v>1114640</v>
      </c>
      <c r="Y214" s="13">
        <f t="shared" si="96"/>
        <v>9.2221569999999993</v>
      </c>
      <c r="Z214" s="13">
        <f t="shared" si="97"/>
        <v>9.2221569999999993</v>
      </c>
      <c r="AA214" s="6">
        <f t="shared" si="95"/>
        <v>4.2355845121895663E-2</v>
      </c>
      <c r="AB214" s="6">
        <f t="shared" si="98"/>
        <v>1.0868333736497306</v>
      </c>
      <c r="AC214" s="13"/>
    </row>
    <row r="215" spans="1:29" x14ac:dyDescent="0.25">
      <c r="A215" s="15">
        <v>36161</v>
      </c>
      <c r="B215" s="1" t="s">
        <v>33</v>
      </c>
      <c r="C215" s="1">
        <v>7</v>
      </c>
      <c r="D215" s="4">
        <v>216</v>
      </c>
      <c r="E215" s="4">
        <f t="shared" si="94"/>
        <v>576</v>
      </c>
      <c r="F215" s="4">
        <v>9269.0559386955301</v>
      </c>
      <c r="G215" s="4">
        <v>8024348</v>
      </c>
      <c r="H215" s="4">
        <f t="shared" si="83"/>
        <v>8085.7119890919266</v>
      </c>
      <c r="I215" s="4">
        <v>1146350</v>
      </c>
      <c r="J215" s="4">
        <v>2535040</v>
      </c>
      <c r="K215" s="4">
        <v>2535040</v>
      </c>
      <c r="L215" s="4">
        <f t="shared" si="81"/>
        <v>0</v>
      </c>
      <c r="M215" s="4">
        <f t="shared" si="84"/>
        <v>1</v>
      </c>
      <c r="N215">
        <f t="shared" si="85"/>
        <v>0</v>
      </c>
      <c r="O215">
        <f t="shared" si="86"/>
        <v>0</v>
      </c>
      <c r="P215">
        <f t="shared" si="87"/>
        <v>0</v>
      </c>
      <c r="Q215">
        <f t="shared" si="88"/>
        <v>0</v>
      </c>
      <c r="T215" s="16">
        <f t="shared" si="93"/>
        <v>216</v>
      </c>
      <c r="U215" s="3">
        <f t="shared" si="89"/>
        <v>9.26905593869553</v>
      </c>
      <c r="V215" s="13">
        <f t="shared" si="92"/>
        <v>8.0243479999999998</v>
      </c>
      <c r="W215" s="13">
        <f t="shared" si="90"/>
        <v>8085.7119890919266</v>
      </c>
      <c r="X215" s="13">
        <f t="shared" si="91"/>
        <v>1146350</v>
      </c>
      <c r="Y215" s="13">
        <f t="shared" si="96"/>
        <v>2.53504</v>
      </c>
      <c r="Z215" s="13">
        <f t="shared" si="97"/>
        <v>2.53504</v>
      </c>
      <c r="AA215" s="6">
        <f t="shared" si="95"/>
        <v>2.9315541659256504E-2</v>
      </c>
      <c r="AB215" s="6">
        <f t="shared" si="98"/>
        <v>-0.72511420050645414</v>
      </c>
      <c r="AC215" s="13"/>
    </row>
    <row r="216" spans="1:29" x14ac:dyDescent="0.25">
      <c r="A216" s="15">
        <v>36526</v>
      </c>
      <c r="B216" s="1" t="s">
        <v>33</v>
      </c>
      <c r="C216" s="1">
        <v>7</v>
      </c>
      <c r="D216" s="4">
        <v>244</v>
      </c>
      <c r="E216" s="4">
        <f t="shared" si="94"/>
        <v>216</v>
      </c>
      <c r="F216" s="4">
        <v>9534.3791179126401</v>
      </c>
      <c r="G216" s="4">
        <v>8310978</v>
      </c>
      <c r="H216" s="4">
        <f t="shared" si="83"/>
        <v>8132.0619577349516</v>
      </c>
      <c r="I216" s="4">
        <v>1172443</v>
      </c>
      <c r="J216" s="4">
        <v>1076446</v>
      </c>
      <c r="K216" s="4">
        <v>1053660</v>
      </c>
      <c r="L216" s="4">
        <f t="shared" si="81"/>
        <v>0</v>
      </c>
      <c r="M216" s="4">
        <f t="shared" si="84"/>
        <v>1</v>
      </c>
      <c r="N216">
        <f t="shared" si="85"/>
        <v>0</v>
      </c>
      <c r="O216">
        <f t="shared" si="86"/>
        <v>0</v>
      </c>
      <c r="P216">
        <f t="shared" si="87"/>
        <v>0</v>
      </c>
      <c r="Q216">
        <f t="shared" si="88"/>
        <v>0</v>
      </c>
      <c r="T216" s="16">
        <f t="shared" si="93"/>
        <v>244</v>
      </c>
      <c r="U216" s="3">
        <f t="shared" si="89"/>
        <v>9.5343791179126409</v>
      </c>
      <c r="V216" s="13">
        <f t="shared" si="92"/>
        <v>8.3109780000000004</v>
      </c>
      <c r="W216" s="13">
        <f t="shared" si="90"/>
        <v>8132.0619577349516</v>
      </c>
      <c r="X216" s="13">
        <f t="shared" si="91"/>
        <v>1172443</v>
      </c>
      <c r="Y216" s="13">
        <f t="shared" si="96"/>
        <v>1.076446</v>
      </c>
      <c r="Z216" s="13">
        <f t="shared" si="97"/>
        <v>1.05366</v>
      </c>
      <c r="AA216" s="6">
        <f t="shared" si="95"/>
        <v>2.8624617325855826E-2</v>
      </c>
      <c r="AB216" s="6">
        <f t="shared" si="98"/>
        <v>-0.57537316965412777</v>
      </c>
      <c r="AC216" s="13"/>
    </row>
    <row r="217" spans="1:29" x14ac:dyDescent="0.25">
      <c r="A217" s="15">
        <v>36892</v>
      </c>
      <c r="B217" s="1" t="s">
        <v>33</v>
      </c>
      <c r="C217" s="1">
        <v>7</v>
      </c>
      <c r="D217" s="4">
        <v>189</v>
      </c>
      <c r="E217" s="4">
        <f t="shared" si="94"/>
        <v>244</v>
      </c>
      <c r="F217" s="4">
        <v>9606.2012233125188</v>
      </c>
      <c r="G217" s="4">
        <v>3919041</v>
      </c>
      <c r="H217" s="4">
        <f t="shared" si="83"/>
        <v>8013.8560416856271</v>
      </c>
      <c r="I217" s="4">
        <v>1198699</v>
      </c>
      <c r="J217" s="4">
        <v>1098222</v>
      </c>
      <c r="K217" s="4">
        <v>943313</v>
      </c>
      <c r="L217" s="4">
        <f t="shared" si="81"/>
        <v>0</v>
      </c>
      <c r="M217" s="4">
        <f t="shared" si="84"/>
        <v>1</v>
      </c>
      <c r="N217">
        <f t="shared" si="85"/>
        <v>0</v>
      </c>
      <c r="O217">
        <f t="shared" si="86"/>
        <v>0</v>
      </c>
      <c r="P217">
        <f t="shared" si="87"/>
        <v>0</v>
      </c>
      <c r="Q217">
        <f t="shared" si="88"/>
        <v>0</v>
      </c>
      <c r="T217" s="16">
        <f t="shared" si="93"/>
        <v>189</v>
      </c>
      <c r="U217" s="3">
        <f t="shared" si="89"/>
        <v>9.6062012233125191</v>
      </c>
      <c r="V217" s="13">
        <f t="shared" si="92"/>
        <v>3.919041</v>
      </c>
      <c r="W217" s="13">
        <f t="shared" si="90"/>
        <v>8013.8560416856271</v>
      </c>
      <c r="X217" s="13">
        <f t="shared" si="91"/>
        <v>1198699</v>
      </c>
      <c r="Y217" s="13">
        <f t="shared" si="96"/>
        <v>1.098222</v>
      </c>
      <c r="Z217" s="13">
        <f t="shared" si="97"/>
        <v>0.94331299999999996</v>
      </c>
      <c r="AA217" s="6">
        <f t="shared" si="95"/>
        <v>7.5329609313461209E-3</v>
      </c>
      <c r="AB217" s="6">
        <f t="shared" si="98"/>
        <v>2.0229533111739945E-2</v>
      </c>
      <c r="AC217" s="13"/>
    </row>
    <row r="218" spans="1:29" x14ac:dyDescent="0.25">
      <c r="A218" s="15">
        <v>37257</v>
      </c>
      <c r="B218" s="1" t="s">
        <v>33</v>
      </c>
      <c r="C218" s="1">
        <v>7</v>
      </c>
      <c r="D218" s="4">
        <v>212</v>
      </c>
      <c r="E218" s="4">
        <f t="shared" si="94"/>
        <v>189</v>
      </c>
      <c r="F218" s="4">
        <v>9894.8637591088991</v>
      </c>
      <c r="G218" s="4">
        <v>16208440</v>
      </c>
      <c r="H218" s="4">
        <f t="shared" si="83"/>
        <v>8075.8971421858178</v>
      </c>
      <c r="I218" s="4">
        <v>1225234</v>
      </c>
      <c r="J218" s="4">
        <v>10340329</v>
      </c>
      <c r="K218" s="4">
        <v>10318209</v>
      </c>
      <c r="L218" s="4">
        <f t="shared" si="81"/>
        <v>0</v>
      </c>
      <c r="M218" s="4">
        <f t="shared" si="84"/>
        <v>1</v>
      </c>
      <c r="N218">
        <f t="shared" si="85"/>
        <v>0</v>
      </c>
      <c r="O218">
        <f t="shared" si="86"/>
        <v>0</v>
      </c>
      <c r="P218">
        <f t="shared" si="87"/>
        <v>0</v>
      </c>
      <c r="Q218">
        <f t="shared" si="88"/>
        <v>0</v>
      </c>
      <c r="T218" s="16">
        <f t="shared" si="93"/>
        <v>212</v>
      </c>
      <c r="U218" s="3">
        <f t="shared" si="89"/>
        <v>9.8948637591088993</v>
      </c>
      <c r="V218" s="13">
        <f t="shared" si="92"/>
        <v>16.20844</v>
      </c>
      <c r="W218" s="13">
        <f t="shared" si="90"/>
        <v>8075.8971421858178</v>
      </c>
      <c r="X218" s="13">
        <f t="shared" si="91"/>
        <v>1225234</v>
      </c>
      <c r="Y218" s="13">
        <f t="shared" si="96"/>
        <v>10.340329000000001</v>
      </c>
      <c r="Z218" s="13">
        <f t="shared" si="97"/>
        <v>10.318209</v>
      </c>
      <c r="AA218" s="6">
        <f t="shared" si="95"/>
        <v>3.0049603280831571E-2</v>
      </c>
      <c r="AB218" s="6">
        <f t="shared" si="98"/>
        <v>8.4155179918085778</v>
      </c>
      <c r="AC218" s="13"/>
    </row>
    <row r="219" spans="1:29" x14ac:dyDescent="0.25">
      <c r="A219" s="15">
        <v>37622</v>
      </c>
      <c r="B219" s="1" t="s">
        <v>33</v>
      </c>
      <c r="C219" s="1">
        <v>7</v>
      </c>
      <c r="D219" s="4">
        <v>156</v>
      </c>
      <c r="E219" s="4">
        <f t="shared" si="94"/>
        <v>212</v>
      </c>
      <c r="F219" s="4">
        <v>10933.532637614699</v>
      </c>
      <c r="G219" s="4">
        <v>45580963</v>
      </c>
      <c r="H219" s="4">
        <f t="shared" si="83"/>
        <v>8732.6442957554518</v>
      </c>
      <c r="I219" s="4">
        <v>1252030</v>
      </c>
      <c r="J219" s="4">
        <v>27997509</v>
      </c>
      <c r="K219" s="4">
        <v>27761632</v>
      </c>
      <c r="L219" s="4">
        <f t="shared" si="81"/>
        <v>0</v>
      </c>
      <c r="M219" s="4">
        <f t="shared" si="84"/>
        <v>1</v>
      </c>
      <c r="N219">
        <f t="shared" si="85"/>
        <v>0</v>
      </c>
      <c r="O219">
        <f t="shared" si="86"/>
        <v>0</v>
      </c>
      <c r="P219">
        <f t="shared" si="87"/>
        <v>0</v>
      </c>
      <c r="Q219">
        <f t="shared" si="88"/>
        <v>0</v>
      </c>
      <c r="T219" s="16">
        <f t="shared" si="93"/>
        <v>156</v>
      </c>
      <c r="U219" s="3">
        <f t="shared" si="89"/>
        <v>10.933532637614698</v>
      </c>
      <c r="V219" s="13">
        <f t="shared" si="92"/>
        <v>45.580962999999997</v>
      </c>
      <c r="W219" s="13">
        <f t="shared" si="90"/>
        <v>8732.6442957554518</v>
      </c>
      <c r="X219" s="13">
        <f t="shared" si="91"/>
        <v>1252030</v>
      </c>
      <c r="Y219" s="13">
        <f t="shared" si="96"/>
        <v>27.997509000000001</v>
      </c>
      <c r="Z219" s="13">
        <f t="shared" si="97"/>
        <v>27.761631999999999</v>
      </c>
      <c r="AA219" s="6">
        <f t="shared" si="95"/>
        <v>0.10497050831545138</v>
      </c>
      <c r="AB219" s="6">
        <f t="shared" si="98"/>
        <v>1.7076033073996</v>
      </c>
      <c r="AC219" s="13"/>
    </row>
    <row r="220" spans="1:29" x14ac:dyDescent="0.25">
      <c r="A220" s="15">
        <v>37987</v>
      </c>
      <c r="B220" s="1" t="s">
        <v>33</v>
      </c>
      <c r="C220" s="1">
        <v>7</v>
      </c>
      <c r="D220" s="4">
        <v>158</v>
      </c>
      <c r="E220" s="4">
        <f t="shared" si="94"/>
        <v>156</v>
      </c>
      <c r="F220" s="4">
        <v>11828.257815643699</v>
      </c>
      <c r="G220" s="4">
        <v>116335511</v>
      </c>
      <c r="H220" s="4">
        <f t="shared" si="83"/>
        <v>9367.8485904528115</v>
      </c>
      <c r="I220" s="4">
        <v>1262644</v>
      </c>
      <c r="J220" s="4">
        <v>90431296</v>
      </c>
      <c r="K220" s="4">
        <v>86731571</v>
      </c>
      <c r="L220" s="4">
        <f t="shared" si="81"/>
        <v>0</v>
      </c>
      <c r="M220" s="4">
        <f t="shared" si="84"/>
        <v>1</v>
      </c>
      <c r="N220">
        <f t="shared" si="85"/>
        <v>0</v>
      </c>
      <c r="O220">
        <f t="shared" si="86"/>
        <v>0</v>
      </c>
      <c r="P220">
        <f t="shared" si="87"/>
        <v>0</v>
      </c>
      <c r="Q220">
        <f t="shared" si="88"/>
        <v>0</v>
      </c>
      <c r="T220" s="16">
        <f t="shared" si="93"/>
        <v>158</v>
      </c>
      <c r="U220" s="3">
        <f t="shared" si="89"/>
        <v>11.828257815643699</v>
      </c>
      <c r="V220" s="13">
        <f t="shared" si="92"/>
        <v>116.335511</v>
      </c>
      <c r="W220" s="13">
        <f t="shared" si="90"/>
        <v>9367.8485904528115</v>
      </c>
      <c r="X220" s="13">
        <f t="shared" si="91"/>
        <v>1262644</v>
      </c>
      <c r="Y220" s="13">
        <f t="shared" si="96"/>
        <v>90.431296000000003</v>
      </c>
      <c r="Z220" s="13">
        <f t="shared" si="97"/>
        <v>86.731571000000002</v>
      </c>
      <c r="AA220" s="6">
        <f t="shared" si="95"/>
        <v>8.1833128201481031E-2</v>
      </c>
      <c r="AB220" s="6">
        <f t="shared" si="98"/>
        <v>2.2299764954089309</v>
      </c>
      <c r="AC220" s="13"/>
    </row>
    <row r="221" spans="1:29" x14ac:dyDescent="0.25">
      <c r="A221" s="15">
        <v>38353</v>
      </c>
      <c r="B221" s="1" t="s">
        <v>33</v>
      </c>
      <c r="C221" s="1">
        <v>7</v>
      </c>
      <c r="D221" s="4">
        <v>271</v>
      </c>
      <c r="E221" s="4">
        <f t="shared" si="94"/>
        <v>158</v>
      </c>
      <c r="F221" s="4">
        <v>12700.0872903905</v>
      </c>
      <c r="G221" s="4">
        <v>152424796</v>
      </c>
      <c r="H221" s="4">
        <f t="shared" si="83"/>
        <v>9735.3291058203849</v>
      </c>
      <c r="I221" s="4">
        <v>1304536</v>
      </c>
      <c r="J221" s="4">
        <v>117989094</v>
      </c>
      <c r="K221" s="4">
        <v>116235104</v>
      </c>
      <c r="L221" s="4">
        <f t="shared" si="81"/>
        <v>0</v>
      </c>
      <c r="M221" s="4">
        <f t="shared" si="84"/>
        <v>0</v>
      </c>
      <c r="N221">
        <f t="shared" si="85"/>
        <v>1</v>
      </c>
      <c r="O221">
        <f t="shared" si="86"/>
        <v>0</v>
      </c>
      <c r="P221">
        <f t="shared" si="87"/>
        <v>0</v>
      </c>
      <c r="Q221">
        <f t="shared" si="88"/>
        <v>0</v>
      </c>
      <c r="T221" s="16">
        <f t="shared" si="93"/>
        <v>271</v>
      </c>
      <c r="U221" s="3">
        <f t="shared" si="89"/>
        <v>12.700087290390501</v>
      </c>
      <c r="V221" s="13">
        <f t="shared" si="92"/>
        <v>152.42479599999999</v>
      </c>
      <c r="W221" s="13">
        <f t="shared" si="90"/>
        <v>9735.3291058203849</v>
      </c>
      <c r="X221" s="13">
        <f t="shared" si="91"/>
        <v>1304536</v>
      </c>
      <c r="Y221" s="13">
        <f t="shared" si="96"/>
        <v>117.98909399999999</v>
      </c>
      <c r="Z221" s="13">
        <f t="shared" si="97"/>
        <v>116.23510400000001</v>
      </c>
      <c r="AA221" s="6">
        <f t="shared" si="95"/>
        <v>7.3707344592518625E-2</v>
      </c>
      <c r="AB221" s="6">
        <f t="shared" si="98"/>
        <v>0.30473739976036601</v>
      </c>
      <c r="AC221" s="13"/>
    </row>
    <row r="222" spans="1:29" x14ac:dyDescent="0.25">
      <c r="A222" s="15">
        <v>38718</v>
      </c>
      <c r="B222" s="1" t="s">
        <v>33</v>
      </c>
      <c r="C222" s="1">
        <v>7</v>
      </c>
      <c r="D222" s="4">
        <v>124</v>
      </c>
      <c r="E222" s="4">
        <f t="shared" si="94"/>
        <v>271</v>
      </c>
      <c r="F222" s="4">
        <v>13097.0354269625</v>
      </c>
      <c r="G222" s="4">
        <v>203460645</v>
      </c>
      <c r="H222" s="4">
        <f t="shared" si="83"/>
        <v>9865.6204936205449</v>
      </c>
      <c r="I222" s="4">
        <v>1327543</v>
      </c>
      <c r="J222" s="4">
        <v>130679511</v>
      </c>
      <c r="K222" s="4">
        <v>128950096</v>
      </c>
      <c r="L222" s="4">
        <f t="shared" si="81"/>
        <v>0</v>
      </c>
      <c r="M222" s="4">
        <f t="shared" si="84"/>
        <v>0</v>
      </c>
      <c r="N222">
        <f t="shared" si="85"/>
        <v>1</v>
      </c>
      <c r="O222">
        <f t="shared" si="86"/>
        <v>0</v>
      </c>
      <c r="P222">
        <f t="shared" si="87"/>
        <v>0</v>
      </c>
      <c r="Q222">
        <f t="shared" si="88"/>
        <v>0</v>
      </c>
      <c r="T222" s="16">
        <f t="shared" si="93"/>
        <v>124</v>
      </c>
      <c r="U222" s="3">
        <f t="shared" si="89"/>
        <v>13.097035426962501</v>
      </c>
      <c r="V222" s="13">
        <f t="shared" si="92"/>
        <v>203.460645</v>
      </c>
      <c r="W222" s="13">
        <f t="shared" si="90"/>
        <v>9865.6204936205449</v>
      </c>
      <c r="X222" s="13">
        <f t="shared" si="91"/>
        <v>1327543</v>
      </c>
      <c r="Y222" s="13">
        <f t="shared" si="96"/>
        <v>130.67951099999999</v>
      </c>
      <c r="Z222" s="13">
        <f t="shared" si="97"/>
        <v>128.950096</v>
      </c>
      <c r="AA222" s="6">
        <f t="shared" si="95"/>
        <v>3.1255543957745088E-2</v>
      </c>
      <c r="AB222" s="6">
        <f t="shared" si="98"/>
        <v>0.10755584749214192</v>
      </c>
      <c r="AC222" s="13"/>
    </row>
    <row r="223" spans="1:29" x14ac:dyDescent="0.25">
      <c r="A223" s="15">
        <v>39083</v>
      </c>
      <c r="B223" s="1" t="s">
        <v>33</v>
      </c>
      <c r="C223" s="1">
        <v>7</v>
      </c>
      <c r="D223" s="4">
        <v>63</v>
      </c>
      <c r="E223" s="4">
        <f t="shared" si="94"/>
        <v>124</v>
      </c>
      <c r="F223" s="4">
        <v>13709.473253657499</v>
      </c>
      <c r="G223" s="4">
        <v>154970414</v>
      </c>
      <c r="H223" s="4">
        <f t="shared" si="83"/>
        <v>10159.07097147533</v>
      </c>
      <c r="I223" s="4">
        <v>1349481</v>
      </c>
      <c r="J223" s="4">
        <v>92395920</v>
      </c>
      <c r="K223" s="4">
        <v>90724574</v>
      </c>
      <c r="L223" s="4">
        <f t="shared" si="81"/>
        <v>0</v>
      </c>
      <c r="M223" s="4">
        <f t="shared" si="84"/>
        <v>0</v>
      </c>
      <c r="N223">
        <f t="shared" si="85"/>
        <v>1</v>
      </c>
      <c r="O223">
        <f t="shared" si="86"/>
        <v>0</v>
      </c>
      <c r="P223">
        <f t="shared" si="87"/>
        <v>0</v>
      </c>
      <c r="Q223">
        <f t="shared" si="88"/>
        <v>0</v>
      </c>
      <c r="T223" s="16">
        <f t="shared" si="93"/>
        <v>63</v>
      </c>
      <c r="U223" s="3">
        <f t="shared" si="89"/>
        <v>13.709473253657499</v>
      </c>
      <c r="V223" s="13">
        <f t="shared" si="92"/>
        <v>154.97041400000001</v>
      </c>
      <c r="W223" s="13">
        <f t="shared" si="90"/>
        <v>10159.07097147533</v>
      </c>
      <c r="X223" s="13">
        <f t="shared" si="91"/>
        <v>1349481</v>
      </c>
      <c r="Y223" s="13">
        <f t="shared" si="96"/>
        <v>92.395920000000004</v>
      </c>
      <c r="Z223" s="13">
        <f t="shared" si="97"/>
        <v>90.724574000000004</v>
      </c>
      <c r="AA223" s="6">
        <f t="shared" si="95"/>
        <v>4.6761561432000859E-2</v>
      </c>
      <c r="AB223" s="6">
        <f t="shared" si="98"/>
        <v>-0.29295786850625721</v>
      </c>
      <c r="AC223" s="13"/>
    </row>
    <row r="224" spans="1:29" x14ac:dyDescent="0.25">
      <c r="A224" s="15">
        <v>39448</v>
      </c>
      <c r="B224" s="1" t="s">
        <v>33</v>
      </c>
      <c r="C224" s="1">
        <v>7</v>
      </c>
      <c r="D224" s="4">
        <v>107</v>
      </c>
      <c r="E224" s="4">
        <f t="shared" si="94"/>
        <v>63</v>
      </c>
      <c r="F224" s="4">
        <v>14543.4162401058</v>
      </c>
      <c r="G224" s="4">
        <v>297684013</v>
      </c>
      <c r="H224" s="4">
        <f t="shared" si="83"/>
        <v>10608.477377378907</v>
      </c>
      <c r="I224" s="4">
        <v>1370924</v>
      </c>
      <c r="J224" s="4">
        <v>176083766</v>
      </c>
      <c r="K224" s="4">
        <v>175298414</v>
      </c>
      <c r="L224" s="4">
        <f t="shared" si="81"/>
        <v>0</v>
      </c>
      <c r="M224" s="4">
        <f t="shared" si="84"/>
        <v>0</v>
      </c>
      <c r="N224">
        <f t="shared" si="85"/>
        <v>1</v>
      </c>
      <c r="O224">
        <f t="shared" si="86"/>
        <v>0</v>
      </c>
      <c r="P224">
        <f t="shared" si="87"/>
        <v>0</v>
      </c>
      <c r="Q224">
        <f t="shared" si="88"/>
        <v>0</v>
      </c>
      <c r="T224" s="16">
        <f t="shared" si="93"/>
        <v>107</v>
      </c>
      <c r="U224" s="3">
        <f t="shared" si="89"/>
        <v>14.543416240105801</v>
      </c>
      <c r="V224" s="13">
        <f t="shared" si="92"/>
        <v>297.68401299999999</v>
      </c>
      <c r="W224" s="13">
        <f t="shared" si="90"/>
        <v>10608.477377378907</v>
      </c>
      <c r="X224" s="13">
        <f t="shared" si="91"/>
        <v>1370924</v>
      </c>
      <c r="Y224" s="13">
        <f t="shared" si="96"/>
        <v>176.083766</v>
      </c>
      <c r="Z224" s="13">
        <f t="shared" si="97"/>
        <v>175.29841400000001</v>
      </c>
      <c r="AA224" s="6">
        <f t="shared" si="95"/>
        <v>6.0829688421895907E-2</v>
      </c>
      <c r="AB224" s="6">
        <f t="shared" si="98"/>
        <v>0.90575261331885637</v>
      </c>
      <c r="AC224" s="13"/>
    </row>
    <row r="225" spans="1:29" x14ac:dyDescent="0.25">
      <c r="A225" s="15">
        <v>39814</v>
      </c>
      <c r="B225" s="1" t="s">
        <v>33</v>
      </c>
      <c r="C225" s="1">
        <v>7</v>
      </c>
      <c r="D225" s="4">
        <v>61</v>
      </c>
      <c r="E225" s="4">
        <f t="shared" si="94"/>
        <v>107</v>
      </c>
      <c r="F225" s="4">
        <v>15096.330506643601</v>
      </c>
      <c r="G225" s="4">
        <v>280106798</v>
      </c>
      <c r="H225" s="4">
        <f t="shared" si="83"/>
        <v>10842.603623490357</v>
      </c>
      <c r="I225" s="4">
        <v>1392316</v>
      </c>
      <c r="J225" s="4">
        <v>126631941</v>
      </c>
      <c r="K225" s="4">
        <v>124839289</v>
      </c>
      <c r="L225" s="4">
        <f t="shared" si="81"/>
        <v>0</v>
      </c>
      <c r="M225" s="4">
        <f t="shared" si="84"/>
        <v>0</v>
      </c>
      <c r="N225">
        <f t="shared" si="85"/>
        <v>0</v>
      </c>
      <c r="O225">
        <f t="shared" si="86"/>
        <v>1</v>
      </c>
      <c r="P225">
        <f t="shared" si="87"/>
        <v>0</v>
      </c>
      <c r="Q225">
        <f t="shared" si="88"/>
        <v>0</v>
      </c>
      <c r="T225" s="16">
        <f t="shared" si="93"/>
        <v>61</v>
      </c>
      <c r="U225" s="3">
        <f t="shared" si="89"/>
        <v>15.0963305066436</v>
      </c>
      <c r="V225" s="13">
        <f t="shared" si="92"/>
        <v>280.10679800000003</v>
      </c>
      <c r="W225" s="13">
        <f t="shared" si="90"/>
        <v>10842.603623490357</v>
      </c>
      <c r="X225" s="13">
        <f t="shared" si="91"/>
        <v>1392316</v>
      </c>
      <c r="Y225" s="13">
        <f t="shared" si="96"/>
        <v>126.631941</v>
      </c>
      <c r="Z225" s="13">
        <f t="shared" si="97"/>
        <v>124.83928899999999</v>
      </c>
      <c r="AA225" s="6">
        <f t="shared" si="95"/>
        <v>3.8018183445306997E-2</v>
      </c>
      <c r="AB225" s="6">
        <f t="shared" si="98"/>
        <v>-0.28084261328213528</v>
      </c>
      <c r="AC225" s="13"/>
    </row>
    <row r="226" spans="1:29" x14ac:dyDescent="0.25">
      <c r="A226" s="15">
        <v>40179</v>
      </c>
      <c r="B226" s="1" t="s">
        <v>33</v>
      </c>
      <c r="C226" s="1">
        <v>7</v>
      </c>
      <c r="D226" s="4">
        <v>49</v>
      </c>
      <c r="E226" s="4">
        <f t="shared" si="94"/>
        <v>61</v>
      </c>
      <c r="F226" s="4">
        <v>17240.135042775899</v>
      </c>
      <c r="G226" s="4">
        <v>343922876</v>
      </c>
      <c r="H226" s="4">
        <f t="shared" si="83"/>
        <v>12201.181355817984</v>
      </c>
      <c r="I226" s="4">
        <v>1412989</v>
      </c>
      <c r="J226" s="4">
        <v>201000628</v>
      </c>
      <c r="K226" s="4">
        <v>200633912</v>
      </c>
      <c r="L226" s="4">
        <f t="shared" si="81"/>
        <v>0</v>
      </c>
      <c r="M226" s="4">
        <f t="shared" si="84"/>
        <v>0</v>
      </c>
      <c r="N226">
        <f t="shared" si="85"/>
        <v>0</v>
      </c>
      <c r="O226">
        <f t="shared" si="86"/>
        <v>1</v>
      </c>
      <c r="P226">
        <f t="shared" si="87"/>
        <v>0</v>
      </c>
      <c r="Q226">
        <f t="shared" si="88"/>
        <v>0</v>
      </c>
      <c r="T226" s="16">
        <f t="shared" si="93"/>
        <v>49</v>
      </c>
      <c r="U226" s="3">
        <f t="shared" si="89"/>
        <v>17.240135042775901</v>
      </c>
      <c r="V226" s="13">
        <f t="shared" si="92"/>
        <v>343.92287599999997</v>
      </c>
      <c r="W226" s="13">
        <f t="shared" si="90"/>
        <v>12201.181355817984</v>
      </c>
      <c r="X226" s="13">
        <f t="shared" si="91"/>
        <v>1412989</v>
      </c>
      <c r="Y226" s="13">
        <f t="shared" si="96"/>
        <v>201.00062800000001</v>
      </c>
      <c r="Z226" s="13">
        <f t="shared" si="97"/>
        <v>200.63391200000001</v>
      </c>
      <c r="AA226" s="6">
        <f t="shared" si="95"/>
        <v>0.14200832018011622</v>
      </c>
      <c r="AB226" s="6">
        <f t="shared" si="98"/>
        <v>0.58728221657756952</v>
      </c>
      <c r="AC226" s="13"/>
    </row>
    <row r="227" spans="1:29" x14ac:dyDescent="0.25">
      <c r="A227" s="15">
        <v>40544</v>
      </c>
      <c r="B227" s="1" t="s">
        <v>33</v>
      </c>
      <c r="C227" s="1">
        <v>7</v>
      </c>
      <c r="D227" s="4">
        <v>40</v>
      </c>
      <c r="E227" s="4">
        <f t="shared" si="94"/>
        <v>49</v>
      </c>
      <c r="F227" s="4">
        <v>18759.292070291816</v>
      </c>
      <c r="G227" s="4">
        <v>486074172</v>
      </c>
      <c r="H227" s="4">
        <f t="shared" si="83"/>
        <v>13104.841339015909</v>
      </c>
      <c r="I227" s="4">
        <v>1431478</v>
      </c>
      <c r="J227" s="4">
        <v>277105515</v>
      </c>
      <c r="K227" s="4">
        <v>276386675</v>
      </c>
      <c r="L227" s="4">
        <f t="shared" si="81"/>
        <v>0</v>
      </c>
      <c r="M227" s="4">
        <f t="shared" si="84"/>
        <v>0</v>
      </c>
      <c r="N227">
        <f t="shared" si="85"/>
        <v>0</v>
      </c>
      <c r="O227">
        <f t="shared" si="86"/>
        <v>1</v>
      </c>
      <c r="P227">
        <f t="shared" si="87"/>
        <v>0</v>
      </c>
      <c r="Q227">
        <f t="shared" si="88"/>
        <v>0</v>
      </c>
      <c r="T227" s="16">
        <f t="shared" si="93"/>
        <v>40</v>
      </c>
      <c r="U227" s="3">
        <f t="shared" si="89"/>
        <v>18.759292070291817</v>
      </c>
      <c r="V227" s="13">
        <f t="shared" si="92"/>
        <v>486.07417199999998</v>
      </c>
      <c r="W227" s="13">
        <f t="shared" si="90"/>
        <v>13104.841339015909</v>
      </c>
      <c r="X227" s="13">
        <f t="shared" si="91"/>
        <v>1431478</v>
      </c>
      <c r="Y227" s="13">
        <f t="shared" si="96"/>
        <v>277.10551500000003</v>
      </c>
      <c r="Z227" s="13">
        <f t="shared" si="97"/>
        <v>276.38667500000003</v>
      </c>
      <c r="AA227" s="6">
        <f t="shared" si="95"/>
        <v>8.8117466814883555E-2</v>
      </c>
      <c r="AB227" s="6">
        <f t="shared" si="98"/>
        <v>0.3786300956233829</v>
      </c>
      <c r="AC227" s="13"/>
    </row>
    <row r="228" spans="1:29" x14ac:dyDescent="0.25">
      <c r="A228" s="15">
        <v>40909</v>
      </c>
      <c r="B228" s="1" t="s">
        <v>33</v>
      </c>
      <c r="C228" s="1">
        <v>7</v>
      </c>
      <c r="D228" s="4">
        <v>52</v>
      </c>
      <c r="E228" s="4">
        <f t="shared" si="94"/>
        <v>40</v>
      </c>
      <c r="F228" s="4">
        <v>19733.478348832276</v>
      </c>
      <c r="G228" s="4">
        <v>640252091</v>
      </c>
      <c r="H228" s="4">
        <f t="shared" si="83"/>
        <v>13611.369973514775</v>
      </c>
      <c r="I228" s="4">
        <v>1449779</v>
      </c>
      <c r="J228" s="4">
        <v>270925973</v>
      </c>
      <c r="K228" s="4">
        <v>266766217</v>
      </c>
      <c r="L228" s="4">
        <f t="shared" si="81"/>
        <v>0</v>
      </c>
      <c r="M228" s="4">
        <f t="shared" si="84"/>
        <v>0</v>
      </c>
      <c r="N228">
        <f t="shared" si="85"/>
        <v>0</v>
      </c>
      <c r="O228">
        <f t="shared" si="86"/>
        <v>0</v>
      </c>
      <c r="P228">
        <f t="shared" si="87"/>
        <v>1</v>
      </c>
      <c r="Q228">
        <f t="shared" si="88"/>
        <v>0</v>
      </c>
      <c r="T228" s="16">
        <f t="shared" si="93"/>
        <v>52</v>
      </c>
      <c r="U228" s="3">
        <f t="shared" si="89"/>
        <v>19.733478348832275</v>
      </c>
      <c r="V228" s="13">
        <f t="shared" si="92"/>
        <v>640.25209099999995</v>
      </c>
      <c r="W228" s="13">
        <f t="shared" si="90"/>
        <v>13611.369973514775</v>
      </c>
      <c r="X228" s="13">
        <f t="shared" si="91"/>
        <v>1449779</v>
      </c>
      <c r="Y228" s="13">
        <f t="shared" si="96"/>
        <v>270.925973</v>
      </c>
      <c r="Z228" s="13">
        <f t="shared" si="97"/>
        <v>266.76621699999998</v>
      </c>
      <c r="AA228" s="6">
        <f t="shared" si="95"/>
        <v>5.1930865775219173E-2</v>
      </c>
      <c r="AB228" s="6">
        <f t="shared" si="98"/>
        <v>-2.2300321233231411E-2</v>
      </c>
      <c r="AC228" s="13"/>
    </row>
    <row r="229" spans="1:29" x14ac:dyDescent="0.25">
      <c r="A229" s="15">
        <v>41275</v>
      </c>
      <c r="B229" s="1" t="s">
        <v>33</v>
      </c>
      <c r="C229" s="1">
        <v>7</v>
      </c>
      <c r="D229" s="4">
        <v>74</v>
      </c>
      <c r="E229" s="4">
        <f t="shared" si="94"/>
        <v>52</v>
      </c>
      <c r="F229" s="4">
        <v>20175.042116165587</v>
      </c>
      <c r="G229" s="4">
        <v>702121807</v>
      </c>
      <c r="H229" s="4">
        <f t="shared" si="83"/>
        <v>13748.142806050117</v>
      </c>
      <c r="I229" s="4">
        <v>1467474</v>
      </c>
      <c r="J229" s="4">
        <v>295470521</v>
      </c>
      <c r="K229" s="4">
        <v>295338518</v>
      </c>
      <c r="L229" s="4">
        <f t="shared" si="81"/>
        <v>0</v>
      </c>
      <c r="M229" s="4">
        <f t="shared" si="84"/>
        <v>0</v>
      </c>
      <c r="N229">
        <f t="shared" si="85"/>
        <v>0</v>
      </c>
      <c r="O229">
        <f t="shared" si="86"/>
        <v>0</v>
      </c>
      <c r="P229">
        <f t="shared" si="87"/>
        <v>1</v>
      </c>
      <c r="Q229">
        <f t="shared" si="88"/>
        <v>0</v>
      </c>
      <c r="T229" s="16">
        <f t="shared" si="93"/>
        <v>74</v>
      </c>
      <c r="U229" s="3">
        <f t="shared" si="89"/>
        <v>20.175042116165585</v>
      </c>
      <c r="V229" s="13">
        <f t="shared" si="92"/>
        <v>702.12180699999999</v>
      </c>
      <c r="W229" s="13">
        <f t="shared" si="90"/>
        <v>13748.142806050117</v>
      </c>
      <c r="X229" s="13">
        <f t="shared" si="91"/>
        <v>1467474</v>
      </c>
      <c r="Y229" s="13">
        <f t="shared" si="96"/>
        <v>295.47052100000002</v>
      </c>
      <c r="Z229" s="13">
        <f t="shared" si="97"/>
        <v>295.33851800000002</v>
      </c>
      <c r="AA229" s="6">
        <f t="shared" si="95"/>
        <v>2.2376377824918008E-2</v>
      </c>
      <c r="AB229" s="6">
        <f t="shared" si="98"/>
        <v>9.0595034976583888E-2</v>
      </c>
      <c r="AC229" s="13"/>
    </row>
    <row r="230" spans="1:29" x14ac:dyDescent="0.25">
      <c r="A230" s="15">
        <v>41640</v>
      </c>
      <c r="B230" s="1" t="s">
        <v>33</v>
      </c>
      <c r="C230" s="1">
        <v>7</v>
      </c>
      <c r="D230" s="4">
        <v>50</v>
      </c>
      <c r="E230" s="4">
        <f t="shared" si="94"/>
        <v>74</v>
      </c>
      <c r="F230" s="4">
        <v>21424.983088228768</v>
      </c>
      <c r="G230" s="4">
        <v>859340535</v>
      </c>
      <c r="H230" s="4">
        <f t="shared" si="83"/>
        <v>14424.509154422667</v>
      </c>
      <c r="I230" s="4">
        <v>1485318</v>
      </c>
      <c r="J230" s="4">
        <v>340505927</v>
      </c>
      <c r="K230" s="4">
        <v>340200690</v>
      </c>
      <c r="L230" s="4">
        <f t="shared" si="81"/>
        <v>0</v>
      </c>
      <c r="M230" s="4">
        <f t="shared" si="84"/>
        <v>0</v>
      </c>
      <c r="N230">
        <f t="shared" si="85"/>
        <v>0</v>
      </c>
      <c r="O230">
        <f t="shared" si="86"/>
        <v>0</v>
      </c>
      <c r="P230">
        <f t="shared" si="87"/>
        <v>1</v>
      </c>
      <c r="Q230">
        <f t="shared" si="88"/>
        <v>0</v>
      </c>
      <c r="T230" s="16">
        <f t="shared" si="93"/>
        <v>50</v>
      </c>
      <c r="U230" s="3">
        <f t="shared" si="89"/>
        <v>21.424983088228768</v>
      </c>
      <c r="V230" s="13">
        <f t="shared" si="92"/>
        <v>859.34053500000005</v>
      </c>
      <c r="W230" s="13">
        <f t="shared" si="90"/>
        <v>14424.509154422667</v>
      </c>
      <c r="X230" s="13">
        <f t="shared" si="91"/>
        <v>1485318</v>
      </c>
      <c r="Y230" s="13">
        <f t="shared" si="96"/>
        <v>340.50592699999999</v>
      </c>
      <c r="Z230" s="13">
        <f t="shared" si="97"/>
        <v>340.20069000000001</v>
      </c>
      <c r="AA230" s="6">
        <f t="shared" si="95"/>
        <v>6.1954813519900738E-2</v>
      </c>
      <c r="AB230" s="6">
        <f t="shared" si="98"/>
        <v>0.15241928652503361</v>
      </c>
      <c r="AC230" s="13"/>
    </row>
    <row r="231" spans="1:29" x14ac:dyDescent="0.25">
      <c r="A231" s="15">
        <v>42005</v>
      </c>
      <c r="B231" s="1" t="s">
        <v>33</v>
      </c>
      <c r="C231" s="1">
        <v>7</v>
      </c>
      <c r="D231" s="4">
        <v>57</v>
      </c>
      <c r="E231" s="4">
        <f t="shared" si="94"/>
        <v>50</v>
      </c>
      <c r="F231" s="4">
        <v>21337.095755889502</v>
      </c>
      <c r="G231" s="4">
        <v>901268282</v>
      </c>
      <c r="H231" s="4">
        <f t="shared" si="83"/>
        <v>14191.786636547364</v>
      </c>
      <c r="I231" s="4">
        <v>1503482</v>
      </c>
      <c r="J231" s="4">
        <v>313560437</v>
      </c>
      <c r="K231" s="4">
        <v>290368380</v>
      </c>
      <c r="L231" s="4">
        <f t="shared" si="81"/>
        <v>0</v>
      </c>
      <c r="M231" s="4">
        <f t="shared" si="84"/>
        <v>0</v>
      </c>
      <c r="N231">
        <f t="shared" si="85"/>
        <v>0</v>
      </c>
      <c r="O231">
        <f t="shared" si="86"/>
        <v>0</v>
      </c>
      <c r="P231">
        <f t="shared" si="87"/>
        <v>1</v>
      </c>
      <c r="Q231">
        <f t="shared" si="88"/>
        <v>0</v>
      </c>
      <c r="T231" s="16">
        <f t="shared" si="93"/>
        <v>57</v>
      </c>
      <c r="U231" s="3">
        <f t="shared" si="89"/>
        <v>21.337095755889504</v>
      </c>
      <c r="V231" s="13">
        <f t="shared" si="92"/>
        <v>901.268282</v>
      </c>
      <c r="W231" s="13">
        <f t="shared" si="90"/>
        <v>14191.786636547364</v>
      </c>
      <c r="X231" s="13">
        <f t="shared" si="91"/>
        <v>1503482</v>
      </c>
      <c r="Y231" s="13">
        <f t="shared" si="96"/>
        <v>313.56043699999998</v>
      </c>
      <c r="Z231" s="13">
        <f t="shared" si="97"/>
        <v>290.36838</v>
      </c>
      <c r="AA231" s="6">
        <f t="shared" si="95"/>
        <v>-4.1020957625656496E-3</v>
      </c>
      <c r="AB231" s="6">
        <f t="shared" si="98"/>
        <v>-7.9133688618583164E-2</v>
      </c>
      <c r="AC231" s="13"/>
    </row>
    <row r="232" spans="1:29" x14ac:dyDescent="0.25">
      <c r="A232" s="15">
        <v>42370</v>
      </c>
      <c r="B232" s="1" t="s">
        <v>33</v>
      </c>
      <c r="C232" s="1">
        <v>7</v>
      </c>
      <c r="D232" s="4">
        <v>58</v>
      </c>
      <c r="E232" s="4">
        <f t="shared" si="94"/>
        <v>57</v>
      </c>
      <c r="F232" s="4">
        <v>20464.573032549961</v>
      </c>
      <c r="G232" s="4">
        <v>632845232</v>
      </c>
      <c r="H232" s="4">
        <f t="shared" si="83"/>
        <v>13459.567859308547</v>
      </c>
      <c r="I232" s="4">
        <v>1520448</v>
      </c>
      <c r="J232" s="4">
        <v>243705946</v>
      </c>
      <c r="K232" s="4">
        <v>241734751</v>
      </c>
      <c r="L232" s="4">
        <f t="shared" si="81"/>
        <v>0</v>
      </c>
      <c r="M232" s="4">
        <f t="shared" si="84"/>
        <v>0</v>
      </c>
      <c r="N232">
        <f t="shared" si="85"/>
        <v>0</v>
      </c>
      <c r="O232">
        <f t="shared" si="86"/>
        <v>0</v>
      </c>
      <c r="P232">
        <f t="shared" si="87"/>
        <v>0</v>
      </c>
      <c r="Q232">
        <f t="shared" si="88"/>
        <v>1</v>
      </c>
      <c r="T232" s="16">
        <f t="shared" si="93"/>
        <v>58</v>
      </c>
      <c r="U232" s="3">
        <f t="shared" si="89"/>
        <v>20.464573032549961</v>
      </c>
      <c r="V232" s="13">
        <f t="shared" si="92"/>
        <v>632.84523200000001</v>
      </c>
      <c r="W232" s="13">
        <f t="shared" si="90"/>
        <v>13459.567859308547</v>
      </c>
      <c r="X232" s="13">
        <f t="shared" si="91"/>
        <v>1520448</v>
      </c>
      <c r="Y232" s="13">
        <f t="shared" si="96"/>
        <v>243.70594600000001</v>
      </c>
      <c r="Z232" s="13">
        <f t="shared" si="97"/>
        <v>241.73475099999999</v>
      </c>
      <c r="AA232" s="6">
        <f t="shared" si="95"/>
        <v>-4.0892290746678009E-2</v>
      </c>
      <c r="AB232" s="6">
        <f t="shared" si="98"/>
        <v>-0.22277839534966579</v>
      </c>
      <c r="AC232" s="13"/>
    </row>
    <row r="233" spans="1:29" x14ac:dyDescent="0.25">
      <c r="A233" s="15">
        <v>42736</v>
      </c>
      <c r="B233" s="1" t="s">
        <v>33</v>
      </c>
      <c r="C233" s="1">
        <v>7</v>
      </c>
      <c r="D233" s="4">
        <v>31</v>
      </c>
      <c r="E233" s="4">
        <f t="shared" si="94"/>
        <v>58</v>
      </c>
      <c r="F233" s="4">
        <v>21106.003366912504</v>
      </c>
      <c r="G233" s="4">
        <v>951261824</v>
      </c>
      <c r="H233" s="4">
        <f t="shared" si="83"/>
        <v>13728.821261854817</v>
      </c>
      <c r="I233" s="4">
        <v>1537350</v>
      </c>
      <c r="J233" s="4">
        <v>169993084</v>
      </c>
      <c r="K233" s="4">
        <v>149333742</v>
      </c>
      <c r="L233" s="4">
        <f t="shared" si="81"/>
        <v>0</v>
      </c>
      <c r="M233" s="4">
        <f t="shared" si="84"/>
        <v>0</v>
      </c>
      <c r="N233">
        <f t="shared" si="85"/>
        <v>0</v>
      </c>
      <c r="O233">
        <f t="shared" si="86"/>
        <v>0</v>
      </c>
      <c r="P233">
        <f t="shared" si="87"/>
        <v>0</v>
      </c>
      <c r="Q233">
        <f t="shared" si="88"/>
        <v>1</v>
      </c>
      <c r="T233" s="16">
        <f t="shared" si="93"/>
        <v>31</v>
      </c>
      <c r="U233" s="3">
        <f t="shared" si="89"/>
        <v>21.106003366912503</v>
      </c>
      <c r="V233" s="13">
        <f t="shared" si="92"/>
        <v>951.26182400000005</v>
      </c>
      <c r="W233" s="13">
        <f t="shared" si="90"/>
        <v>13728.821261854817</v>
      </c>
      <c r="X233" s="13">
        <f t="shared" si="91"/>
        <v>1537350</v>
      </c>
      <c r="Y233" s="13">
        <f t="shared" si="96"/>
        <v>169.99308400000001</v>
      </c>
      <c r="Z233" s="13">
        <f t="shared" si="97"/>
        <v>149.333742</v>
      </c>
      <c r="AA233" s="6">
        <f t="shared" si="95"/>
        <v>3.1343450622806281E-2</v>
      </c>
      <c r="AB233" s="6">
        <f t="shared" si="98"/>
        <v>-0.30246640761075233</v>
      </c>
      <c r="AC233" s="13"/>
    </row>
    <row r="234" spans="1:29" x14ac:dyDescent="0.25">
      <c r="A234" s="15">
        <v>43101</v>
      </c>
      <c r="B234" s="1" t="s">
        <v>33</v>
      </c>
      <c r="C234" s="1">
        <v>7</v>
      </c>
      <c r="D234" s="4">
        <v>25</v>
      </c>
      <c r="E234" s="4">
        <f t="shared" si="94"/>
        <v>31</v>
      </c>
      <c r="F234" s="4">
        <v>21542.418010647172</v>
      </c>
      <c r="G234" s="4">
        <v>1204396939</v>
      </c>
      <c r="H234" s="4">
        <f t="shared" si="83"/>
        <v>13851.605140237978</v>
      </c>
      <c r="I234" s="4">
        <v>1555229</v>
      </c>
      <c r="J234" s="4">
        <v>145337350</v>
      </c>
      <c r="K234" s="4">
        <v>140250302</v>
      </c>
      <c r="L234" s="4">
        <f t="shared" si="81"/>
        <v>0</v>
      </c>
      <c r="M234" s="4">
        <f t="shared" si="84"/>
        <v>0</v>
      </c>
      <c r="N234">
        <f t="shared" si="85"/>
        <v>0</v>
      </c>
      <c r="O234">
        <f t="shared" si="86"/>
        <v>0</v>
      </c>
      <c r="P234">
        <f t="shared" si="87"/>
        <v>0</v>
      </c>
      <c r="Q234">
        <f t="shared" si="88"/>
        <v>1</v>
      </c>
      <c r="T234" s="16">
        <f t="shared" si="93"/>
        <v>25</v>
      </c>
      <c r="U234" s="3">
        <f t="shared" si="89"/>
        <v>21.542418010647172</v>
      </c>
      <c r="V234" s="13">
        <f t="shared" si="92"/>
        <v>1204.396939</v>
      </c>
      <c r="W234" s="13">
        <f t="shared" si="90"/>
        <v>13851.605140237978</v>
      </c>
      <c r="X234" s="13">
        <f t="shared" si="91"/>
        <v>1555229</v>
      </c>
      <c r="Y234" s="13">
        <f t="shared" si="96"/>
        <v>145.33734999999999</v>
      </c>
      <c r="Z234" s="13">
        <f t="shared" si="97"/>
        <v>140.250302</v>
      </c>
      <c r="AA234" s="6">
        <f t="shared" si="95"/>
        <v>2.0677275377432545E-2</v>
      </c>
      <c r="AB234" s="6">
        <f t="shared" si="98"/>
        <v>-0.14503962996518155</v>
      </c>
      <c r="AC234" s="13"/>
    </row>
    <row r="235" spans="1:29" x14ac:dyDescent="0.25">
      <c r="A235" s="15">
        <v>43466</v>
      </c>
      <c r="B235" s="1" t="s">
        <v>33</v>
      </c>
      <c r="C235" s="1">
        <v>7</v>
      </c>
      <c r="D235" s="4">
        <v>23</v>
      </c>
      <c r="E235" s="4">
        <f t="shared" si="94"/>
        <v>25</v>
      </c>
      <c r="F235" s="4"/>
      <c r="G235" s="4">
        <v>1110498457</v>
      </c>
      <c r="H235" s="4"/>
      <c r="I235" s="4">
        <v>1572866</v>
      </c>
      <c r="J235" s="4">
        <v>138618252</v>
      </c>
      <c r="K235" s="4">
        <v>113734883</v>
      </c>
      <c r="L235" s="4">
        <f t="shared" si="81"/>
        <v>0</v>
      </c>
      <c r="M235" s="4">
        <f t="shared" si="84"/>
        <v>0</v>
      </c>
      <c r="N235">
        <f t="shared" si="85"/>
        <v>0</v>
      </c>
      <c r="O235">
        <f t="shared" si="86"/>
        <v>0</v>
      </c>
      <c r="P235">
        <f t="shared" si="87"/>
        <v>0</v>
      </c>
      <c r="Q235">
        <f t="shared" si="88"/>
        <v>1</v>
      </c>
      <c r="T235" s="16">
        <f t="shared" si="93"/>
        <v>23</v>
      </c>
      <c r="V235" s="13">
        <f t="shared" si="92"/>
        <v>1110.4984569999999</v>
      </c>
      <c r="W235" s="13"/>
      <c r="X235" s="13">
        <f t="shared" si="91"/>
        <v>1572866</v>
      </c>
      <c r="Y235" s="13">
        <f t="shared" si="96"/>
        <v>138.61825200000001</v>
      </c>
      <c r="Z235" s="13">
        <f t="shared" si="97"/>
        <v>113.734883</v>
      </c>
      <c r="AA235" s="13"/>
      <c r="AB235" s="13"/>
      <c r="AC235" s="13"/>
    </row>
    <row r="236" spans="1:29" x14ac:dyDescent="0.25">
      <c r="A236" s="15">
        <v>43831</v>
      </c>
      <c r="B236" s="1" t="s">
        <v>33</v>
      </c>
      <c r="C236" s="1">
        <v>7</v>
      </c>
      <c r="D236" s="4">
        <v>26</v>
      </c>
      <c r="E236" s="4">
        <f t="shared" si="94"/>
        <v>23</v>
      </c>
      <c r="F236" s="4"/>
      <c r="G236" s="4">
        <v>1368260149</v>
      </c>
      <c r="H236" s="4"/>
      <c r="I236" s="4">
        <v>1590248</v>
      </c>
      <c r="J236" s="4">
        <v>225714844</v>
      </c>
      <c r="K236" s="4">
        <v>199068514</v>
      </c>
      <c r="L236" s="4">
        <f t="shared" si="81"/>
        <v>0</v>
      </c>
      <c r="M236" s="4">
        <f t="shared" si="84"/>
        <v>0</v>
      </c>
      <c r="N236">
        <f t="shared" si="85"/>
        <v>0</v>
      </c>
      <c r="O236">
        <f t="shared" si="86"/>
        <v>0</v>
      </c>
      <c r="P236">
        <f t="shared" si="87"/>
        <v>0</v>
      </c>
      <c r="Q236">
        <f t="shared" si="88"/>
        <v>1</v>
      </c>
      <c r="T236" s="16">
        <f t="shared" si="93"/>
        <v>26</v>
      </c>
      <c r="V236" s="13">
        <f t="shared" si="92"/>
        <v>1368.260149</v>
      </c>
      <c r="W236" s="13"/>
      <c r="X236" s="13">
        <f t="shared" si="91"/>
        <v>1590248</v>
      </c>
      <c r="Y236" s="13">
        <f t="shared" si="96"/>
        <v>225.714844</v>
      </c>
      <c r="Z236" s="13">
        <f t="shared" si="97"/>
        <v>199.06851399999999</v>
      </c>
      <c r="AA236" s="13"/>
      <c r="AB236" s="13"/>
      <c r="AC236" s="13"/>
    </row>
    <row r="237" spans="1:29" x14ac:dyDescent="0.25">
      <c r="A237" s="15">
        <v>32143</v>
      </c>
      <c r="B237" s="1" t="s">
        <v>34</v>
      </c>
      <c r="C237" s="1">
        <v>8</v>
      </c>
      <c r="D237" s="4">
        <v>290</v>
      </c>
      <c r="E237" s="4"/>
      <c r="F237" s="4">
        <v>2317.34637376521</v>
      </c>
      <c r="G237" s="4"/>
      <c r="H237" s="4">
        <f t="shared" si="83"/>
        <v>12871.071764885111</v>
      </c>
      <c r="I237" s="4">
        <v>180043</v>
      </c>
      <c r="J237" s="4"/>
      <c r="K237" s="4"/>
      <c r="L237" s="4">
        <f t="shared" si="81"/>
        <v>0</v>
      </c>
      <c r="M237" s="4">
        <f t="shared" si="84"/>
        <v>1</v>
      </c>
      <c r="N237">
        <f t="shared" si="85"/>
        <v>0</v>
      </c>
      <c r="O237">
        <f t="shared" si="86"/>
        <v>0</v>
      </c>
      <c r="P237">
        <f t="shared" si="87"/>
        <v>0</v>
      </c>
      <c r="Q237">
        <f t="shared" si="88"/>
        <v>0</v>
      </c>
      <c r="T237" s="16">
        <f t="shared" ref="T237:T268" si="99">D237</f>
        <v>290</v>
      </c>
      <c r="U237" s="3">
        <f t="shared" si="89"/>
        <v>2.31734637376521</v>
      </c>
      <c r="V237" s="13"/>
      <c r="W237" s="13">
        <f t="shared" si="90"/>
        <v>12871.071764885111</v>
      </c>
      <c r="X237" s="13">
        <f t="shared" si="91"/>
        <v>180043</v>
      </c>
      <c r="Y237" s="13"/>
      <c r="Z237" s="13"/>
      <c r="AA237" s="13"/>
      <c r="AB237" s="13"/>
      <c r="AC237" s="13"/>
    </row>
    <row r="238" spans="1:29" x14ac:dyDescent="0.25">
      <c r="A238" s="15">
        <v>32509</v>
      </c>
      <c r="B238" s="1" t="s">
        <v>34</v>
      </c>
      <c r="C238" s="1">
        <v>8</v>
      </c>
      <c r="D238" s="4">
        <v>630</v>
      </c>
      <c r="E238" s="4">
        <f>D237</f>
        <v>290</v>
      </c>
      <c r="F238" s="4">
        <v>2396.2143702414501</v>
      </c>
      <c r="G238" s="4">
        <v>198360</v>
      </c>
      <c r="H238" s="4">
        <f t="shared" si="83"/>
        <v>11436.139790204028</v>
      </c>
      <c r="I238" s="4">
        <v>209530</v>
      </c>
      <c r="J238" s="4">
        <v>198360</v>
      </c>
      <c r="K238" s="4">
        <v>198360</v>
      </c>
      <c r="L238" s="4">
        <f t="shared" si="81"/>
        <v>0</v>
      </c>
      <c r="M238" s="4">
        <f t="shared" si="84"/>
        <v>1</v>
      </c>
      <c r="N238">
        <f t="shared" si="85"/>
        <v>0</v>
      </c>
      <c r="O238">
        <f t="shared" si="86"/>
        <v>0</v>
      </c>
      <c r="P238">
        <f t="shared" si="87"/>
        <v>0</v>
      </c>
      <c r="Q238">
        <f t="shared" si="88"/>
        <v>0</v>
      </c>
      <c r="T238" s="16">
        <f t="shared" si="99"/>
        <v>630</v>
      </c>
      <c r="U238" s="3">
        <f t="shared" si="89"/>
        <v>2.39621437024145</v>
      </c>
      <c r="V238" s="14">
        <f t="shared" si="92"/>
        <v>0.19836000000000001</v>
      </c>
      <c r="W238" s="13">
        <f t="shared" si="90"/>
        <v>11436.139790204028</v>
      </c>
      <c r="X238" s="13">
        <f t="shared" si="91"/>
        <v>209530</v>
      </c>
      <c r="Y238" s="14">
        <f>J238/1000000</f>
        <v>0.19836000000000001</v>
      </c>
      <c r="Z238" s="14">
        <f>K238/1000000</f>
        <v>0.19836000000000001</v>
      </c>
      <c r="AA238" s="6">
        <f>(U238-U237)/U237</f>
        <v>3.4033754025340528E-2</v>
      </c>
      <c r="AB238" s="14"/>
      <c r="AC238" s="14"/>
    </row>
    <row r="239" spans="1:29" x14ac:dyDescent="0.25">
      <c r="A239" s="15">
        <v>32874</v>
      </c>
      <c r="B239" s="1" t="s">
        <v>34</v>
      </c>
      <c r="C239" s="1">
        <v>8</v>
      </c>
      <c r="D239" s="4">
        <v>150</v>
      </c>
      <c r="E239" s="4">
        <f t="shared" ref="E239:E269" si="100">D238</f>
        <v>630</v>
      </c>
      <c r="F239" s="4">
        <v>2499.5889248390004</v>
      </c>
      <c r="G239" s="4">
        <v>181680</v>
      </c>
      <c r="H239" s="4">
        <f t="shared" si="83"/>
        <v>11289.616924740072</v>
      </c>
      <c r="I239" s="4">
        <v>221406</v>
      </c>
      <c r="J239" s="4">
        <v>181680</v>
      </c>
      <c r="K239" s="4">
        <v>181680</v>
      </c>
      <c r="L239" s="4">
        <f t="shared" si="81"/>
        <v>0</v>
      </c>
      <c r="M239" s="4">
        <f t="shared" si="84"/>
        <v>1</v>
      </c>
      <c r="N239">
        <f t="shared" si="85"/>
        <v>0</v>
      </c>
      <c r="O239">
        <f t="shared" si="86"/>
        <v>0</v>
      </c>
      <c r="P239">
        <f t="shared" si="87"/>
        <v>0</v>
      </c>
      <c r="Q239">
        <f t="shared" si="88"/>
        <v>0</v>
      </c>
      <c r="T239" s="16">
        <f t="shared" si="99"/>
        <v>150</v>
      </c>
      <c r="U239" s="3">
        <f t="shared" si="89"/>
        <v>2.4995889248390002</v>
      </c>
      <c r="V239" s="14">
        <f t="shared" si="92"/>
        <v>0.18168000000000001</v>
      </c>
      <c r="W239" s="13">
        <f t="shared" si="90"/>
        <v>11289.616924740072</v>
      </c>
      <c r="X239" s="13">
        <f t="shared" si="91"/>
        <v>221406</v>
      </c>
      <c r="Y239" s="14">
        <f>J239/1000000</f>
        <v>0.18168000000000001</v>
      </c>
      <c r="Z239" s="14">
        <f>K239/1000000</f>
        <v>0.18168000000000001</v>
      </c>
      <c r="AA239" s="6">
        <f>(U239-U238)/U238</f>
        <v>4.314077900598428E-2</v>
      </c>
      <c r="AB239" s="14"/>
      <c r="AC239" s="14"/>
    </row>
    <row r="240" spans="1:29" x14ac:dyDescent="0.25">
      <c r="A240" s="15">
        <v>33239</v>
      </c>
      <c r="B240" s="1" t="s">
        <v>34</v>
      </c>
      <c r="C240" s="1">
        <v>8</v>
      </c>
      <c r="D240" s="4">
        <v>420</v>
      </c>
      <c r="E240" s="4">
        <f t="shared" si="100"/>
        <v>150</v>
      </c>
      <c r="F240" s="4">
        <v>2668.3189499610803</v>
      </c>
      <c r="G240" s="4">
        <v>269724</v>
      </c>
      <c r="H240" s="4">
        <f t="shared" si="83"/>
        <v>11451.570325442708</v>
      </c>
      <c r="I240" s="4">
        <v>233009</v>
      </c>
      <c r="J240" s="4">
        <v>249770</v>
      </c>
      <c r="K240" s="4"/>
      <c r="L240" s="4">
        <f t="shared" si="81"/>
        <v>0</v>
      </c>
      <c r="M240" s="4">
        <f t="shared" si="84"/>
        <v>1</v>
      </c>
      <c r="N240">
        <f t="shared" si="85"/>
        <v>0</v>
      </c>
      <c r="O240">
        <f t="shared" si="86"/>
        <v>0</v>
      </c>
      <c r="P240">
        <f t="shared" si="87"/>
        <v>0</v>
      </c>
      <c r="Q240">
        <f t="shared" si="88"/>
        <v>0</v>
      </c>
      <c r="T240" s="16">
        <f t="shared" si="99"/>
        <v>420</v>
      </c>
      <c r="U240" s="3">
        <f t="shared" si="89"/>
        <v>2.6683189499610802</v>
      </c>
      <c r="V240" s="14">
        <f t="shared" si="92"/>
        <v>0.26972400000000002</v>
      </c>
      <c r="W240" s="13">
        <f t="shared" si="90"/>
        <v>11451.570325442708</v>
      </c>
      <c r="X240" s="13">
        <f t="shared" si="91"/>
        <v>233009</v>
      </c>
      <c r="Y240" s="14">
        <f t="shared" ref="Y240:Y269" si="101">J240/1000000</f>
        <v>0.24976999999999999</v>
      </c>
      <c r="Z240" s="14"/>
      <c r="AA240" s="6">
        <f t="shared" ref="AA240:AA267" si="102">(U240-U239)/U239</f>
        <v>6.7503109589489005E-2</v>
      </c>
      <c r="AB240" s="14"/>
      <c r="AC240" s="14"/>
    </row>
    <row r="241" spans="1:29" x14ac:dyDescent="0.25">
      <c r="A241" s="15">
        <v>33604</v>
      </c>
      <c r="B241" s="1" t="s">
        <v>34</v>
      </c>
      <c r="C241" s="1">
        <v>8</v>
      </c>
      <c r="D241" s="4">
        <v>281</v>
      </c>
      <c r="E241" s="4">
        <f t="shared" si="100"/>
        <v>420</v>
      </c>
      <c r="F241" s="4">
        <v>2760.4403684752701</v>
      </c>
      <c r="G241" s="4">
        <v>3464876</v>
      </c>
      <c r="H241" s="4">
        <f t="shared" si="83"/>
        <v>11365.964237820677</v>
      </c>
      <c r="I241" s="4">
        <v>242869</v>
      </c>
      <c r="J241" s="4">
        <v>2798078</v>
      </c>
      <c r="K241" s="4"/>
      <c r="L241" s="4">
        <f t="shared" si="81"/>
        <v>0</v>
      </c>
      <c r="M241" s="4">
        <f t="shared" si="84"/>
        <v>1</v>
      </c>
      <c r="N241">
        <f t="shared" si="85"/>
        <v>0</v>
      </c>
      <c r="O241">
        <f t="shared" si="86"/>
        <v>0</v>
      </c>
      <c r="P241">
        <f t="shared" si="87"/>
        <v>0</v>
      </c>
      <c r="Q241">
        <f t="shared" si="88"/>
        <v>0</v>
      </c>
      <c r="T241" s="16">
        <f t="shared" si="99"/>
        <v>281</v>
      </c>
      <c r="U241" s="3">
        <f t="shared" si="89"/>
        <v>2.7604403684752703</v>
      </c>
      <c r="V241" s="13">
        <f t="shared" si="92"/>
        <v>3.4648759999999998</v>
      </c>
      <c r="W241" s="13">
        <f t="shared" si="90"/>
        <v>11365.964237820677</v>
      </c>
      <c r="X241" s="13">
        <f t="shared" si="91"/>
        <v>242869</v>
      </c>
      <c r="Y241" s="13">
        <f t="shared" si="101"/>
        <v>2.7980779999999998</v>
      </c>
      <c r="Z241" s="13"/>
      <c r="AA241" s="6">
        <f t="shared" si="102"/>
        <v>3.4524140570052077E-2</v>
      </c>
      <c r="AB241" s="13"/>
      <c r="AC241" s="13"/>
    </row>
    <row r="242" spans="1:29" x14ac:dyDescent="0.25">
      <c r="A242" s="15">
        <v>33970</v>
      </c>
      <c r="B242" s="1" t="s">
        <v>34</v>
      </c>
      <c r="C242" s="1">
        <v>8</v>
      </c>
      <c r="D242" s="4">
        <v>240</v>
      </c>
      <c r="E242" s="4">
        <f t="shared" si="100"/>
        <v>281</v>
      </c>
      <c r="F242" s="4">
        <v>2870.3620198868298</v>
      </c>
      <c r="G242" s="4">
        <v>6553926</v>
      </c>
      <c r="H242" s="4">
        <f t="shared" si="83"/>
        <v>11319.84595864175</v>
      </c>
      <c r="I242" s="4">
        <v>253569</v>
      </c>
      <c r="J242" s="4">
        <v>5481408</v>
      </c>
      <c r="K242" s="4"/>
      <c r="L242" s="4">
        <f t="shared" si="81"/>
        <v>0</v>
      </c>
      <c r="M242" s="4">
        <f t="shared" si="84"/>
        <v>1</v>
      </c>
      <c r="N242">
        <f t="shared" si="85"/>
        <v>0</v>
      </c>
      <c r="O242">
        <f t="shared" si="86"/>
        <v>0</v>
      </c>
      <c r="P242">
        <f t="shared" si="87"/>
        <v>0</v>
      </c>
      <c r="Q242">
        <f t="shared" si="88"/>
        <v>0</v>
      </c>
      <c r="T242" s="16">
        <f t="shared" si="99"/>
        <v>240</v>
      </c>
      <c r="U242" s="3">
        <f t="shared" si="89"/>
        <v>2.8703620198868296</v>
      </c>
      <c r="V242" s="13">
        <f t="shared" si="92"/>
        <v>6.5539259999999997</v>
      </c>
      <c r="W242" s="13">
        <f t="shared" si="90"/>
        <v>11319.84595864175</v>
      </c>
      <c r="X242" s="13">
        <f t="shared" si="91"/>
        <v>253569</v>
      </c>
      <c r="Y242" s="13">
        <f t="shared" si="101"/>
        <v>5.4814080000000001</v>
      </c>
      <c r="Z242" s="13"/>
      <c r="AA242" s="6">
        <f t="shared" si="102"/>
        <v>3.9820331808969503E-2</v>
      </c>
      <c r="AB242" s="13"/>
      <c r="AC242" s="13"/>
    </row>
    <row r="243" spans="1:29" x14ac:dyDescent="0.25">
      <c r="A243" s="15">
        <v>34335</v>
      </c>
      <c r="B243" s="1" t="s">
        <v>34</v>
      </c>
      <c r="C243" s="1">
        <v>8</v>
      </c>
      <c r="D243" s="4">
        <v>240</v>
      </c>
      <c r="E243" s="4">
        <f t="shared" si="100"/>
        <v>240</v>
      </c>
      <c r="F243" s="4">
        <v>2971.9548651315499</v>
      </c>
      <c r="G243" s="4">
        <v>5633551</v>
      </c>
      <c r="H243" s="4">
        <f t="shared" si="83"/>
        <v>11250.586255040695</v>
      </c>
      <c r="I243" s="4">
        <v>264160</v>
      </c>
      <c r="J243" s="4">
        <v>4839967</v>
      </c>
      <c r="K243" s="4"/>
      <c r="L243" s="4">
        <f t="shared" si="81"/>
        <v>0</v>
      </c>
      <c r="M243" s="4">
        <f t="shared" si="84"/>
        <v>1</v>
      </c>
      <c r="N243">
        <f t="shared" si="85"/>
        <v>0</v>
      </c>
      <c r="O243">
        <f t="shared" si="86"/>
        <v>0</v>
      </c>
      <c r="P243">
        <f t="shared" si="87"/>
        <v>0</v>
      </c>
      <c r="Q243">
        <f t="shared" si="88"/>
        <v>0</v>
      </c>
      <c r="T243" s="16">
        <f t="shared" si="99"/>
        <v>240</v>
      </c>
      <c r="U243" s="3">
        <f t="shared" si="89"/>
        <v>2.9719548651315497</v>
      </c>
      <c r="V243" s="13">
        <f t="shared" si="92"/>
        <v>5.6335509999999998</v>
      </c>
      <c r="W243" s="13">
        <f t="shared" si="90"/>
        <v>11250.586255040695</v>
      </c>
      <c r="X243" s="13">
        <f t="shared" si="91"/>
        <v>264160</v>
      </c>
      <c r="Y243" s="13">
        <f t="shared" si="101"/>
        <v>4.8399669999999997</v>
      </c>
      <c r="Z243" s="13"/>
      <c r="AA243" s="6">
        <f t="shared" si="102"/>
        <v>3.5393739375329962E-2</v>
      </c>
      <c r="AB243" s="13"/>
      <c r="AC243" s="13"/>
    </row>
    <row r="244" spans="1:29" x14ac:dyDescent="0.25">
      <c r="A244" s="15">
        <v>34700</v>
      </c>
      <c r="B244" s="1" t="s">
        <v>34</v>
      </c>
      <c r="C244" s="1">
        <v>8</v>
      </c>
      <c r="D244" s="4">
        <v>220</v>
      </c>
      <c r="E244" s="4">
        <f t="shared" si="100"/>
        <v>240</v>
      </c>
      <c r="F244" s="4">
        <v>3112.6789953340704</v>
      </c>
      <c r="G244" s="4">
        <v>4356632</v>
      </c>
      <c r="H244" s="4">
        <f t="shared" si="83"/>
        <v>11333.215591183247</v>
      </c>
      <c r="I244" s="4">
        <v>274651</v>
      </c>
      <c r="J244" s="4">
        <v>3374291</v>
      </c>
      <c r="K244" s="4"/>
      <c r="L244" s="4">
        <f t="shared" si="81"/>
        <v>1</v>
      </c>
      <c r="M244" s="4">
        <f t="shared" si="84"/>
        <v>1</v>
      </c>
      <c r="N244">
        <f t="shared" si="85"/>
        <v>0</v>
      </c>
      <c r="O244">
        <f t="shared" si="86"/>
        <v>0</v>
      </c>
      <c r="P244">
        <f t="shared" si="87"/>
        <v>0</v>
      </c>
      <c r="Q244">
        <f t="shared" si="88"/>
        <v>0</v>
      </c>
      <c r="T244" s="16">
        <f t="shared" si="99"/>
        <v>220</v>
      </c>
      <c r="U244" s="3">
        <f t="shared" si="89"/>
        <v>3.1126789953340706</v>
      </c>
      <c r="V244" s="13">
        <f t="shared" si="92"/>
        <v>4.3566320000000003</v>
      </c>
      <c r="W244" s="13">
        <f t="shared" si="90"/>
        <v>11333.215591183247</v>
      </c>
      <c r="X244" s="13">
        <f t="shared" si="91"/>
        <v>274651</v>
      </c>
      <c r="Y244" s="13">
        <f t="shared" si="101"/>
        <v>3.3742909999999999</v>
      </c>
      <c r="Z244" s="13"/>
      <c r="AA244" s="6">
        <f t="shared" si="102"/>
        <v>4.7350695615726274E-2</v>
      </c>
      <c r="AB244" s="13"/>
      <c r="AC244" s="13"/>
    </row>
    <row r="245" spans="1:29" x14ac:dyDescent="0.25">
      <c r="A245" s="15">
        <v>35065</v>
      </c>
      <c r="B245" s="1" t="s">
        <v>34</v>
      </c>
      <c r="C245" s="1">
        <v>8</v>
      </c>
      <c r="D245" s="4">
        <v>214</v>
      </c>
      <c r="E245" s="4">
        <f t="shared" si="100"/>
        <v>220</v>
      </c>
      <c r="F245" s="4">
        <v>3223.4991062101899</v>
      </c>
      <c r="G245" s="4">
        <v>7116140</v>
      </c>
      <c r="H245" s="4">
        <f t="shared" si="83"/>
        <v>11306.793921338891</v>
      </c>
      <c r="I245" s="4">
        <v>285094</v>
      </c>
      <c r="J245" s="4">
        <v>5672893</v>
      </c>
      <c r="K245" s="4">
        <v>138696</v>
      </c>
      <c r="L245" s="4">
        <f t="shared" si="81"/>
        <v>0</v>
      </c>
      <c r="M245" s="4">
        <f t="shared" si="84"/>
        <v>1</v>
      </c>
      <c r="N245">
        <f t="shared" si="85"/>
        <v>0</v>
      </c>
      <c r="O245">
        <f t="shared" si="86"/>
        <v>0</v>
      </c>
      <c r="P245">
        <f t="shared" si="87"/>
        <v>0</v>
      </c>
      <c r="Q245">
        <f t="shared" si="88"/>
        <v>0</v>
      </c>
      <c r="T245" s="16">
        <f t="shared" si="99"/>
        <v>214</v>
      </c>
      <c r="U245" s="3">
        <f t="shared" si="89"/>
        <v>3.2234991062101899</v>
      </c>
      <c r="V245" s="13">
        <f t="shared" si="92"/>
        <v>7.1161399999999997</v>
      </c>
      <c r="W245" s="13">
        <f t="shared" si="90"/>
        <v>11306.793921338891</v>
      </c>
      <c r="X245" s="13">
        <f t="shared" si="91"/>
        <v>285094</v>
      </c>
      <c r="Y245" s="13">
        <f t="shared" si="101"/>
        <v>5.6728930000000002</v>
      </c>
      <c r="Z245" s="13">
        <f>K245/1000000</f>
        <v>0.13869600000000001</v>
      </c>
      <c r="AA245" s="6">
        <f t="shared" si="102"/>
        <v>3.5602807434444578E-2</v>
      </c>
      <c r="AB245" s="13"/>
      <c r="AC245" s="13"/>
    </row>
    <row r="246" spans="1:29" x14ac:dyDescent="0.25">
      <c r="A246" s="15">
        <v>35431</v>
      </c>
      <c r="B246" s="1" t="s">
        <v>34</v>
      </c>
      <c r="C246" s="1">
        <v>8</v>
      </c>
      <c r="D246" s="4">
        <v>184</v>
      </c>
      <c r="E246" s="4">
        <f t="shared" si="100"/>
        <v>214</v>
      </c>
      <c r="F246" s="4">
        <v>3304.2210265096596</v>
      </c>
      <c r="G246" s="4">
        <v>2582893</v>
      </c>
      <c r="H246" s="4">
        <f t="shared" si="83"/>
        <v>11181.72136401669</v>
      </c>
      <c r="I246" s="4">
        <v>295502</v>
      </c>
      <c r="J246" s="4">
        <v>1848288</v>
      </c>
      <c r="K246" s="4">
        <v>37784</v>
      </c>
      <c r="L246" s="4">
        <f t="shared" si="81"/>
        <v>0</v>
      </c>
      <c r="M246" s="4">
        <f t="shared" si="84"/>
        <v>1</v>
      </c>
      <c r="N246">
        <f t="shared" si="85"/>
        <v>0</v>
      </c>
      <c r="O246">
        <f t="shared" si="86"/>
        <v>0</v>
      </c>
      <c r="P246">
        <f t="shared" si="87"/>
        <v>0</v>
      </c>
      <c r="Q246">
        <f t="shared" si="88"/>
        <v>0</v>
      </c>
      <c r="T246" s="16">
        <f t="shared" si="99"/>
        <v>184</v>
      </c>
      <c r="U246" s="3">
        <f t="shared" si="89"/>
        <v>3.3042210265096594</v>
      </c>
      <c r="V246" s="13">
        <f t="shared" si="92"/>
        <v>2.5828929999999999</v>
      </c>
      <c r="W246" s="13">
        <f t="shared" si="90"/>
        <v>11181.72136401669</v>
      </c>
      <c r="X246" s="13">
        <f t="shared" si="91"/>
        <v>295502</v>
      </c>
      <c r="Y246" s="13">
        <f t="shared" si="101"/>
        <v>1.8482879999999999</v>
      </c>
      <c r="Z246" s="13">
        <f>K246/1000000</f>
        <v>3.7783999999999998E-2</v>
      </c>
      <c r="AA246" s="6">
        <f t="shared" si="102"/>
        <v>2.5041707051804609E-2</v>
      </c>
      <c r="AB246" s="13"/>
      <c r="AC246" s="13"/>
    </row>
    <row r="247" spans="1:29" x14ac:dyDescent="0.25">
      <c r="A247" s="15">
        <v>35796</v>
      </c>
      <c r="B247" s="1" t="s">
        <v>34</v>
      </c>
      <c r="C247" s="1">
        <v>8</v>
      </c>
      <c r="D247" s="4">
        <v>223</v>
      </c>
      <c r="E247" s="4">
        <f t="shared" si="100"/>
        <v>184</v>
      </c>
      <c r="F247" s="4">
        <v>3253.2986502346002</v>
      </c>
      <c r="G247" s="4">
        <v>2482126</v>
      </c>
      <c r="H247" s="4">
        <f t="shared" si="83"/>
        <v>10656.76968761334</v>
      </c>
      <c r="I247" s="4">
        <v>305280</v>
      </c>
      <c r="J247" s="4">
        <v>1241001</v>
      </c>
      <c r="K247" s="4">
        <v>6799</v>
      </c>
      <c r="L247" s="4">
        <f t="shared" si="81"/>
        <v>0</v>
      </c>
      <c r="M247" s="4">
        <f t="shared" si="84"/>
        <v>1</v>
      </c>
      <c r="N247">
        <f t="shared" si="85"/>
        <v>0</v>
      </c>
      <c r="O247">
        <f t="shared" si="86"/>
        <v>0</v>
      </c>
      <c r="P247">
        <f t="shared" si="87"/>
        <v>0</v>
      </c>
      <c r="Q247">
        <f t="shared" si="88"/>
        <v>0</v>
      </c>
      <c r="T247" s="16">
        <f t="shared" si="99"/>
        <v>223</v>
      </c>
      <c r="U247" s="3">
        <f t="shared" si="89"/>
        <v>3.2532986502346004</v>
      </c>
      <c r="V247" s="13">
        <f t="shared" si="92"/>
        <v>2.4821260000000001</v>
      </c>
      <c r="W247" s="13">
        <f t="shared" si="90"/>
        <v>10656.76968761334</v>
      </c>
      <c r="X247" s="13">
        <f t="shared" si="91"/>
        <v>305280</v>
      </c>
      <c r="Y247" s="13">
        <f t="shared" si="101"/>
        <v>1.241001</v>
      </c>
      <c r="Z247" s="13">
        <f>K247/1000000</f>
        <v>6.7990000000000004E-3</v>
      </c>
      <c r="AA247" s="6">
        <f t="shared" si="102"/>
        <v>-1.5411310522664928E-2</v>
      </c>
      <c r="AB247" s="13"/>
      <c r="AC247" s="13"/>
    </row>
    <row r="248" spans="1:29" x14ac:dyDescent="0.25">
      <c r="A248" s="15">
        <v>36161</v>
      </c>
      <c r="B248" s="1" t="s">
        <v>34</v>
      </c>
      <c r="C248" s="1">
        <v>8</v>
      </c>
      <c r="D248" s="4">
        <v>220</v>
      </c>
      <c r="E248" s="4">
        <f t="shared" si="100"/>
        <v>223</v>
      </c>
      <c r="F248" s="4">
        <v>3430.4785779076296</v>
      </c>
      <c r="G248" s="4">
        <v>1712543</v>
      </c>
      <c r="H248" s="4">
        <f t="shared" si="83"/>
        <v>10735.073376062028</v>
      </c>
      <c r="I248" s="4">
        <v>319558</v>
      </c>
      <c r="J248" s="4">
        <v>117670</v>
      </c>
      <c r="K248" s="4"/>
      <c r="L248" s="4">
        <f t="shared" si="81"/>
        <v>0</v>
      </c>
      <c r="M248" s="4">
        <f t="shared" si="84"/>
        <v>1</v>
      </c>
      <c r="N248">
        <f t="shared" si="85"/>
        <v>0</v>
      </c>
      <c r="O248">
        <f t="shared" si="86"/>
        <v>0</v>
      </c>
      <c r="P248">
        <f t="shared" si="87"/>
        <v>0</v>
      </c>
      <c r="Q248">
        <f t="shared" si="88"/>
        <v>0</v>
      </c>
      <c r="T248" s="16">
        <f t="shared" si="99"/>
        <v>220</v>
      </c>
      <c r="U248" s="3">
        <f t="shared" si="89"/>
        <v>3.4304785779076297</v>
      </c>
      <c r="V248" s="13">
        <f t="shared" si="92"/>
        <v>1.7125429999999999</v>
      </c>
      <c r="W248" s="13">
        <f t="shared" si="90"/>
        <v>10735.073376062028</v>
      </c>
      <c r="X248" s="13">
        <f t="shared" si="91"/>
        <v>319558</v>
      </c>
      <c r="Y248" s="13">
        <f t="shared" si="101"/>
        <v>0.11767</v>
      </c>
      <c r="Z248" s="13"/>
      <c r="AA248" s="6">
        <f t="shared" si="102"/>
        <v>5.4461623945976353E-2</v>
      </c>
      <c r="AB248" s="13"/>
      <c r="AC248" s="13"/>
    </row>
    <row r="249" spans="1:29" x14ac:dyDescent="0.25">
      <c r="A249" s="15">
        <v>36526</v>
      </c>
      <c r="B249" s="1" t="s">
        <v>34</v>
      </c>
      <c r="C249" s="1">
        <v>8</v>
      </c>
      <c r="D249" s="4">
        <v>253</v>
      </c>
      <c r="E249" s="4">
        <f t="shared" si="100"/>
        <v>220</v>
      </c>
      <c r="F249" s="4">
        <v>3566.4507594177003</v>
      </c>
      <c r="G249" s="4">
        <v>2586176</v>
      </c>
      <c r="H249" s="4">
        <f t="shared" si="83"/>
        <v>10764.823937440615</v>
      </c>
      <c r="I249" s="4">
        <v>331306</v>
      </c>
      <c r="J249" s="4">
        <v>79232</v>
      </c>
      <c r="K249" s="4"/>
      <c r="L249" s="4">
        <f t="shared" si="81"/>
        <v>0</v>
      </c>
      <c r="M249" s="4">
        <f t="shared" si="84"/>
        <v>1</v>
      </c>
      <c r="N249">
        <f t="shared" si="85"/>
        <v>0</v>
      </c>
      <c r="O249">
        <f t="shared" si="86"/>
        <v>0</v>
      </c>
      <c r="P249">
        <f t="shared" si="87"/>
        <v>0</v>
      </c>
      <c r="Q249">
        <f t="shared" si="88"/>
        <v>0</v>
      </c>
      <c r="T249" s="16">
        <f t="shared" si="99"/>
        <v>253</v>
      </c>
      <c r="U249" s="3">
        <f t="shared" si="89"/>
        <v>3.5664507594177004</v>
      </c>
      <c r="V249" s="13">
        <f t="shared" si="92"/>
        <v>2.586176</v>
      </c>
      <c r="W249" s="13">
        <f t="shared" si="90"/>
        <v>10764.823937440615</v>
      </c>
      <c r="X249" s="13">
        <f t="shared" si="91"/>
        <v>331306</v>
      </c>
      <c r="Y249" s="13">
        <f t="shared" si="101"/>
        <v>7.9231999999999997E-2</v>
      </c>
      <c r="Z249" s="13"/>
      <c r="AA249" s="6">
        <f t="shared" si="102"/>
        <v>3.9636505059595789E-2</v>
      </c>
      <c r="AB249" s="13"/>
      <c r="AC249" s="13"/>
    </row>
    <row r="250" spans="1:29" x14ac:dyDescent="0.25">
      <c r="A250" s="15">
        <v>36892</v>
      </c>
      <c r="B250" s="1" t="s">
        <v>34</v>
      </c>
      <c r="C250" s="1">
        <v>8</v>
      </c>
      <c r="D250" s="4">
        <v>345</v>
      </c>
      <c r="E250" s="4">
        <f t="shared" si="100"/>
        <v>253</v>
      </c>
      <c r="F250" s="4">
        <v>3826.7627827530901</v>
      </c>
      <c r="G250" s="4">
        <v>4376571</v>
      </c>
      <c r="H250" s="4">
        <f t="shared" si="83"/>
        <v>11152.580910776998</v>
      </c>
      <c r="I250" s="4">
        <v>343128</v>
      </c>
      <c r="J250" s="4">
        <v>687203</v>
      </c>
      <c r="K250" s="4">
        <v>194163</v>
      </c>
      <c r="L250" s="4">
        <f t="shared" si="81"/>
        <v>0</v>
      </c>
      <c r="M250" s="4">
        <f t="shared" si="84"/>
        <v>1</v>
      </c>
      <c r="N250">
        <f t="shared" si="85"/>
        <v>0</v>
      </c>
      <c r="O250">
        <f t="shared" si="86"/>
        <v>0</v>
      </c>
      <c r="P250">
        <f t="shared" si="87"/>
        <v>0</v>
      </c>
      <c r="Q250">
        <f t="shared" si="88"/>
        <v>0</v>
      </c>
      <c r="T250" s="16">
        <f t="shared" si="99"/>
        <v>345</v>
      </c>
      <c r="U250" s="3">
        <f t="shared" si="89"/>
        <v>3.8267627827530899</v>
      </c>
      <c r="V250" s="13">
        <f t="shared" si="92"/>
        <v>4.3765710000000002</v>
      </c>
      <c r="W250" s="13">
        <f t="shared" si="90"/>
        <v>11152.580910776998</v>
      </c>
      <c r="X250" s="13">
        <f t="shared" si="91"/>
        <v>343128</v>
      </c>
      <c r="Y250" s="13">
        <f t="shared" si="101"/>
        <v>0.68720300000000001</v>
      </c>
      <c r="Z250" s="13">
        <f t="shared" ref="Z250:Z269" si="103">K250/1000000</f>
        <v>0.194163</v>
      </c>
      <c r="AA250" s="6">
        <f t="shared" si="102"/>
        <v>7.2989097816085091E-2</v>
      </c>
      <c r="AB250" s="13"/>
      <c r="AC250" s="13"/>
    </row>
    <row r="251" spans="1:29" x14ac:dyDescent="0.25">
      <c r="A251" s="15">
        <v>37257</v>
      </c>
      <c r="B251" s="1" t="s">
        <v>34</v>
      </c>
      <c r="C251" s="1">
        <v>8</v>
      </c>
      <c r="D251" s="4">
        <v>84</v>
      </c>
      <c r="E251" s="4">
        <f t="shared" si="100"/>
        <v>345</v>
      </c>
      <c r="F251" s="4">
        <v>4135.1165520005598</v>
      </c>
      <c r="G251" s="4">
        <v>6022253</v>
      </c>
      <c r="H251" s="4">
        <f t="shared" si="83"/>
        <v>11645.755268606801</v>
      </c>
      <c r="I251" s="4">
        <v>355075</v>
      </c>
      <c r="J251" s="4">
        <v>1293884</v>
      </c>
      <c r="K251" s="4">
        <v>1293884</v>
      </c>
      <c r="L251" s="4">
        <f t="shared" si="81"/>
        <v>0</v>
      </c>
      <c r="M251" s="4">
        <f t="shared" si="84"/>
        <v>1</v>
      </c>
      <c r="N251">
        <f t="shared" si="85"/>
        <v>0</v>
      </c>
      <c r="O251">
        <f t="shared" si="86"/>
        <v>0</v>
      </c>
      <c r="P251">
        <f t="shared" si="87"/>
        <v>0</v>
      </c>
      <c r="Q251">
        <f t="shared" si="88"/>
        <v>0</v>
      </c>
      <c r="T251" s="16">
        <f t="shared" si="99"/>
        <v>84</v>
      </c>
      <c r="U251" s="3">
        <f t="shared" si="89"/>
        <v>4.1351165520005599</v>
      </c>
      <c r="V251" s="13">
        <f t="shared" si="92"/>
        <v>6.0222530000000001</v>
      </c>
      <c r="W251" s="13">
        <f t="shared" si="90"/>
        <v>11645.755268606801</v>
      </c>
      <c r="X251" s="13">
        <f t="shared" si="91"/>
        <v>355075</v>
      </c>
      <c r="Y251" s="13">
        <f t="shared" si="101"/>
        <v>1.293884</v>
      </c>
      <c r="Z251" s="13">
        <f t="shared" si="103"/>
        <v>1.293884</v>
      </c>
      <c r="AA251" s="6">
        <f t="shared" si="102"/>
        <v>8.0578229368487519E-2</v>
      </c>
      <c r="AB251" s="13"/>
      <c r="AC251" s="13"/>
    </row>
    <row r="252" spans="1:29" x14ac:dyDescent="0.25">
      <c r="A252" s="15">
        <v>37622</v>
      </c>
      <c r="B252" s="1" t="s">
        <v>34</v>
      </c>
      <c r="C252" s="1">
        <v>8</v>
      </c>
      <c r="D252" s="4">
        <v>439</v>
      </c>
      <c r="E252" s="4">
        <f t="shared" si="100"/>
        <v>84</v>
      </c>
      <c r="F252" s="4">
        <v>4274.3203675063505</v>
      </c>
      <c r="G252" s="4">
        <v>3825238</v>
      </c>
      <c r="H252" s="4">
        <f t="shared" si="83"/>
        <v>11642.208333350631</v>
      </c>
      <c r="I252" s="4">
        <v>367140</v>
      </c>
      <c r="J252" s="4">
        <v>1381418</v>
      </c>
      <c r="K252" s="4">
        <v>1375226</v>
      </c>
      <c r="L252" s="4">
        <f t="shared" si="81"/>
        <v>0</v>
      </c>
      <c r="M252" s="4">
        <f t="shared" si="84"/>
        <v>1</v>
      </c>
      <c r="N252">
        <f t="shared" si="85"/>
        <v>0</v>
      </c>
      <c r="O252">
        <f t="shared" si="86"/>
        <v>0</v>
      </c>
      <c r="P252">
        <f t="shared" si="87"/>
        <v>0</v>
      </c>
      <c r="Q252">
        <f t="shared" si="88"/>
        <v>0</v>
      </c>
      <c r="T252" s="16">
        <f t="shared" si="99"/>
        <v>439</v>
      </c>
      <c r="U252" s="3">
        <f t="shared" si="89"/>
        <v>4.2743203675063501</v>
      </c>
      <c r="V252" s="13">
        <f t="shared" si="92"/>
        <v>3.8252380000000001</v>
      </c>
      <c r="W252" s="13">
        <f t="shared" si="90"/>
        <v>11642.208333350631</v>
      </c>
      <c r="X252" s="13">
        <f t="shared" si="91"/>
        <v>367140</v>
      </c>
      <c r="Y252" s="13">
        <f t="shared" si="101"/>
        <v>1.381418</v>
      </c>
      <c r="Z252" s="13">
        <f t="shared" si="103"/>
        <v>1.3752260000000001</v>
      </c>
      <c r="AA252" s="6">
        <f t="shared" si="102"/>
        <v>3.3663819085932099E-2</v>
      </c>
      <c r="AB252" s="13"/>
      <c r="AC252" s="13"/>
    </row>
    <row r="253" spans="1:29" x14ac:dyDescent="0.25">
      <c r="A253" s="15">
        <v>37987</v>
      </c>
      <c r="B253" s="1" t="s">
        <v>34</v>
      </c>
      <c r="C253" s="1">
        <v>8</v>
      </c>
      <c r="D253" s="4">
        <v>311</v>
      </c>
      <c r="E253" s="4">
        <f t="shared" si="100"/>
        <v>439</v>
      </c>
      <c r="F253" s="4">
        <v>4510.2791956762903</v>
      </c>
      <c r="G253" s="4">
        <v>5272946</v>
      </c>
      <c r="H253" s="4">
        <f t="shared" si="83"/>
        <v>11810.228951537305</v>
      </c>
      <c r="I253" s="4">
        <v>381896</v>
      </c>
      <c r="J253" s="4">
        <v>2164528</v>
      </c>
      <c r="K253" s="4">
        <v>2164510</v>
      </c>
      <c r="L253" s="4">
        <f t="shared" si="81"/>
        <v>0</v>
      </c>
      <c r="M253" s="4">
        <f t="shared" si="84"/>
        <v>1</v>
      </c>
      <c r="N253">
        <f t="shared" si="85"/>
        <v>0</v>
      </c>
      <c r="O253">
        <f t="shared" si="86"/>
        <v>0</v>
      </c>
      <c r="P253">
        <f t="shared" si="87"/>
        <v>0</v>
      </c>
      <c r="Q253">
        <f t="shared" si="88"/>
        <v>0</v>
      </c>
      <c r="T253" s="16">
        <f t="shared" si="99"/>
        <v>311</v>
      </c>
      <c r="U253" s="3">
        <f t="shared" si="89"/>
        <v>4.51027919567629</v>
      </c>
      <c r="V253" s="13">
        <f t="shared" si="92"/>
        <v>5.2729460000000001</v>
      </c>
      <c r="W253" s="13">
        <f t="shared" si="90"/>
        <v>11810.228951537305</v>
      </c>
      <c r="X253" s="13">
        <f t="shared" si="91"/>
        <v>381896</v>
      </c>
      <c r="Y253" s="13">
        <f t="shared" si="101"/>
        <v>2.1645279999999998</v>
      </c>
      <c r="Z253" s="13">
        <f t="shared" si="103"/>
        <v>2.1645099999999999</v>
      </c>
      <c r="AA253" s="6">
        <f t="shared" si="102"/>
        <v>5.5203823738555854E-2</v>
      </c>
      <c r="AB253" s="13"/>
      <c r="AC253" s="13"/>
    </row>
    <row r="254" spans="1:29" x14ac:dyDescent="0.25">
      <c r="A254" s="15">
        <v>38353</v>
      </c>
      <c r="B254" s="1" t="s">
        <v>34</v>
      </c>
      <c r="C254" s="1">
        <v>8</v>
      </c>
      <c r="D254" s="4">
        <v>133</v>
      </c>
      <c r="E254" s="4">
        <f t="shared" si="100"/>
        <v>311</v>
      </c>
      <c r="F254" s="4">
        <v>4710.3868701960691</v>
      </c>
      <c r="G254" s="4">
        <v>8483257</v>
      </c>
      <c r="H254" s="4">
        <f t="shared" si="83"/>
        <v>11912.24323813443</v>
      </c>
      <c r="I254" s="4">
        <v>395424</v>
      </c>
      <c r="J254" s="4">
        <v>3284371</v>
      </c>
      <c r="K254" s="4">
        <v>3284371</v>
      </c>
      <c r="L254" s="4">
        <f t="shared" si="81"/>
        <v>0</v>
      </c>
      <c r="M254" s="4">
        <f t="shared" si="84"/>
        <v>0</v>
      </c>
      <c r="N254">
        <f t="shared" si="85"/>
        <v>1</v>
      </c>
      <c r="O254">
        <f t="shared" si="86"/>
        <v>0</v>
      </c>
      <c r="P254">
        <f t="shared" si="87"/>
        <v>0</v>
      </c>
      <c r="Q254">
        <f t="shared" si="88"/>
        <v>0</v>
      </c>
      <c r="T254" s="16">
        <f t="shared" si="99"/>
        <v>133</v>
      </c>
      <c r="U254" s="3">
        <f t="shared" si="89"/>
        <v>4.7103868701960687</v>
      </c>
      <c r="V254" s="13">
        <f t="shared" si="92"/>
        <v>8.483257</v>
      </c>
      <c r="W254" s="13">
        <f t="shared" si="90"/>
        <v>11912.24323813443</v>
      </c>
      <c r="X254" s="13">
        <f t="shared" si="91"/>
        <v>395424</v>
      </c>
      <c r="Y254" s="13">
        <f t="shared" si="101"/>
        <v>3.2843710000000002</v>
      </c>
      <c r="Z254" s="13">
        <f t="shared" si="103"/>
        <v>3.2843710000000002</v>
      </c>
      <c r="AA254" s="6">
        <f t="shared" si="102"/>
        <v>4.4367026039454249E-2</v>
      </c>
      <c r="AB254" s="13"/>
      <c r="AC254" s="13"/>
    </row>
    <row r="255" spans="1:29" x14ac:dyDescent="0.25">
      <c r="A255" s="15">
        <v>38718</v>
      </c>
      <c r="B255" s="1" t="s">
        <v>34</v>
      </c>
      <c r="C255" s="1">
        <v>8</v>
      </c>
      <c r="D255" s="4">
        <v>231</v>
      </c>
      <c r="E255" s="4">
        <f t="shared" si="100"/>
        <v>133</v>
      </c>
      <c r="F255" s="4">
        <v>5007.05310043383</v>
      </c>
      <c r="G255" s="4">
        <v>15358447</v>
      </c>
      <c r="H255" s="4">
        <f t="shared" si="83"/>
        <v>12281.430145805374</v>
      </c>
      <c r="I255" s="4">
        <v>407693</v>
      </c>
      <c r="J255" s="4">
        <v>8294364</v>
      </c>
      <c r="K255" s="4">
        <v>8264668</v>
      </c>
      <c r="L255" s="4">
        <f t="shared" si="81"/>
        <v>0</v>
      </c>
      <c r="M255" s="4">
        <f t="shared" si="84"/>
        <v>0</v>
      </c>
      <c r="N255">
        <f t="shared" si="85"/>
        <v>1</v>
      </c>
      <c r="O255">
        <f t="shared" si="86"/>
        <v>0</v>
      </c>
      <c r="P255">
        <f t="shared" si="87"/>
        <v>0</v>
      </c>
      <c r="Q255">
        <f t="shared" si="88"/>
        <v>0</v>
      </c>
      <c r="T255" s="16">
        <f t="shared" si="99"/>
        <v>231</v>
      </c>
      <c r="U255" s="3">
        <f t="shared" si="89"/>
        <v>5.0070531004338301</v>
      </c>
      <c r="V255" s="13">
        <f t="shared" si="92"/>
        <v>15.358447</v>
      </c>
      <c r="W255" s="13">
        <f t="shared" si="90"/>
        <v>12281.430145805374</v>
      </c>
      <c r="X255" s="13">
        <f t="shared" si="91"/>
        <v>407693</v>
      </c>
      <c r="Y255" s="13">
        <f t="shared" si="101"/>
        <v>8.2943639999999998</v>
      </c>
      <c r="Z255" s="13">
        <f t="shared" si="103"/>
        <v>8.2646680000000003</v>
      </c>
      <c r="AA255" s="6">
        <f t="shared" si="102"/>
        <v>6.2981287612457346E-2</v>
      </c>
      <c r="AB255" s="13"/>
      <c r="AC255" s="13"/>
    </row>
    <row r="256" spans="1:29" x14ac:dyDescent="0.25">
      <c r="A256" s="15">
        <v>39083</v>
      </c>
      <c r="B256" s="1" t="s">
        <v>34</v>
      </c>
      <c r="C256" s="1">
        <v>8</v>
      </c>
      <c r="D256" s="4">
        <v>309</v>
      </c>
      <c r="E256" s="4">
        <f t="shared" si="100"/>
        <v>231</v>
      </c>
      <c r="F256" s="4">
        <v>5136.68132186614</v>
      </c>
      <c r="G256" s="4">
        <v>16272558</v>
      </c>
      <c r="H256" s="4">
        <f t="shared" si="83"/>
        <v>12220.562656254571</v>
      </c>
      <c r="I256" s="4">
        <v>420331</v>
      </c>
      <c r="J256" s="4">
        <v>10379991</v>
      </c>
      <c r="K256" s="4">
        <v>10379991</v>
      </c>
      <c r="L256" s="4">
        <f t="shared" si="81"/>
        <v>0</v>
      </c>
      <c r="M256" s="4">
        <f t="shared" si="84"/>
        <v>0</v>
      </c>
      <c r="N256">
        <f t="shared" si="85"/>
        <v>1</v>
      </c>
      <c r="O256">
        <f t="shared" si="86"/>
        <v>0</v>
      </c>
      <c r="P256">
        <f t="shared" si="87"/>
        <v>0</v>
      </c>
      <c r="Q256">
        <f t="shared" si="88"/>
        <v>0</v>
      </c>
      <c r="T256" s="16">
        <f t="shared" si="99"/>
        <v>309</v>
      </c>
      <c r="U256" s="3">
        <f t="shared" si="89"/>
        <v>5.1366813218661402</v>
      </c>
      <c r="V256" s="13">
        <f t="shared" si="92"/>
        <v>16.272558</v>
      </c>
      <c r="W256" s="13">
        <f t="shared" si="90"/>
        <v>12220.562656254571</v>
      </c>
      <c r="X256" s="13">
        <f t="shared" si="91"/>
        <v>420331</v>
      </c>
      <c r="Y256" s="13">
        <f t="shared" si="101"/>
        <v>10.379991</v>
      </c>
      <c r="Z256" s="13">
        <f t="shared" si="103"/>
        <v>10.379991</v>
      </c>
      <c r="AA256" s="6">
        <f t="shared" si="102"/>
        <v>2.5889124567318577E-2</v>
      </c>
      <c r="AB256" s="13"/>
      <c r="AC256" s="13"/>
    </row>
    <row r="257" spans="1:29" x14ac:dyDescent="0.25">
      <c r="A257" s="15">
        <v>39448</v>
      </c>
      <c r="B257" s="1" t="s">
        <v>34</v>
      </c>
      <c r="C257" s="1">
        <v>8</v>
      </c>
      <c r="D257" s="4">
        <v>574</v>
      </c>
      <c r="E257" s="4">
        <f t="shared" si="100"/>
        <v>309</v>
      </c>
      <c r="F257" s="4">
        <v>5529.4991828555694</v>
      </c>
      <c r="G257" s="4">
        <v>15605883</v>
      </c>
      <c r="H257" s="4">
        <f t="shared" si="83"/>
        <v>12764.634334795135</v>
      </c>
      <c r="I257" s="4">
        <v>433189</v>
      </c>
      <c r="J257" s="4">
        <v>6856123</v>
      </c>
      <c r="K257" s="4">
        <v>6856123</v>
      </c>
      <c r="L257" s="4">
        <f t="shared" si="81"/>
        <v>0</v>
      </c>
      <c r="M257" s="4">
        <f t="shared" si="84"/>
        <v>0</v>
      </c>
      <c r="N257">
        <f t="shared" si="85"/>
        <v>1</v>
      </c>
      <c r="O257">
        <f t="shared" si="86"/>
        <v>0</v>
      </c>
      <c r="P257">
        <f t="shared" si="87"/>
        <v>0</v>
      </c>
      <c r="Q257">
        <f t="shared" si="88"/>
        <v>0</v>
      </c>
      <c r="T257" s="16">
        <f t="shared" si="99"/>
        <v>574</v>
      </c>
      <c r="U257" s="3">
        <f t="shared" si="89"/>
        <v>5.5294991828555693</v>
      </c>
      <c r="V257" s="13">
        <f t="shared" si="92"/>
        <v>15.605883</v>
      </c>
      <c r="W257" s="13">
        <f t="shared" si="90"/>
        <v>12764.634334795135</v>
      </c>
      <c r="X257" s="13">
        <f t="shared" si="91"/>
        <v>433189</v>
      </c>
      <c r="Y257" s="13">
        <f t="shared" si="101"/>
        <v>6.8561230000000002</v>
      </c>
      <c r="Z257" s="13">
        <f t="shared" si="103"/>
        <v>6.8561230000000002</v>
      </c>
      <c r="AA257" s="6">
        <f t="shared" si="102"/>
        <v>7.6473083762712293E-2</v>
      </c>
      <c r="AB257" s="13"/>
      <c r="AC257" s="13"/>
    </row>
    <row r="258" spans="1:29" x14ac:dyDescent="0.25">
      <c r="A258" s="15">
        <v>39814</v>
      </c>
      <c r="B258" s="1" t="s">
        <v>34</v>
      </c>
      <c r="C258" s="1">
        <v>8</v>
      </c>
      <c r="D258" s="4">
        <v>121</v>
      </c>
      <c r="E258" s="4">
        <f t="shared" si="100"/>
        <v>574</v>
      </c>
      <c r="F258" s="4">
        <v>5783.1363312605799</v>
      </c>
      <c r="G258" s="4">
        <v>12583156</v>
      </c>
      <c r="H258" s="4">
        <f t="shared" si="83"/>
        <v>12964.115446415461</v>
      </c>
      <c r="I258" s="4">
        <v>446088</v>
      </c>
      <c r="J258" s="4">
        <v>4595031</v>
      </c>
      <c r="K258" s="4">
        <v>4595031</v>
      </c>
      <c r="L258" s="4">
        <f t="shared" si="81"/>
        <v>0</v>
      </c>
      <c r="M258" s="4">
        <f t="shared" si="84"/>
        <v>0</v>
      </c>
      <c r="N258">
        <f t="shared" si="85"/>
        <v>0</v>
      </c>
      <c r="O258">
        <f t="shared" si="86"/>
        <v>1</v>
      </c>
      <c r="P258">
        <f t="shared" si="87"/>
        <v>0</v>
      </c>
      <c r="Q258">
        <f t="shared" si="88"/>
        <v>0</v>
      </c>
      <c r="T258" s="16">
        <f t="shared" si="99"/>
        <v>121</v>
      </c>
      <c r="U258" s="3">
        <f t="shared" si="89"/>
        <v>5.7831363312605797</v>
      </c>
      <c r="V258" s="13">
        <f t="shared" si="92"/>
        <v>12.583156000000001</v>
      </c>
      <c r="W258" s="13">
        <f t="shared" si="90"/>
        <v>12964.115446415461</v>
      </c>
      <c r="X258" s="13">
        <f t="shared" si="91"/>
        <v>446088</v>
      </c>
      <c r="Y258" s="13">
        <f t="shared" si="101"/>
        <v>4.5950309999999996</v>
      </c>
      <c r="Z258" s="13">
        <f t="shared" si="103"/>
        <v>4.5950309999999996</v>
      </c>
      <c r="AA258" s="6">
        <f t="shared" si="102"/>
        <v>4.586982292924871E-2</v>
      </c>
      <c r="AB258" s="13"/>
      <c r="AC258" s="13"/>
    </row>
    <row r="259" spans="1:29" x14ac:dyDescent="0.25">
      <c r="A259" s="15">
        <v>40179</v>
      </c>
      <c r="B259" s="1" t="s">
        <v>34</v>
      </c>
      <c r="C259" s="1">
        <v>8</v>
      </c>
      <c r="D259" s="4">
        <v>256</v>
      </c>
      <c r="E259" s="4">
        <f t="shared" si="100"/>
        <v>121</v>
      </c>
      <c r="F259" s="4">
        <v>6340.6012612326504</v>
      </c>
      <c r="G259" s="4">
        <v>11305053</v>
      </c>
      <c r="H259" s="4">
        <f t="shared" si="83"/>
        <v>13819.365461908048</v>
      </c>
      <c r="I259" s="4">
        <v>458820</v>
      </c>
      <c r="J259" s="4">
        <v>3336630</v>
      </c>
      <c r="K259" s="4">
        <v>3296779</v>
      </c>
      <c r="L259" s="4">
        <f t="shared" si="81"/>
        <v>0</v>
      </c>
      <c r="M259" s="4">
        <f t="shared" si="84"/>
        <v>0</v>
      </c>
      <c r="N259">
        <f t="shared" si="85"/>
        <v>0</v>
      </c>
      <c r="O259">
        <f t="shared" si="86"/>
        <v>1</v>
      </c>
      <c r="P259">
        <f t="shared" si="87"/>
        <v>0</v>
      </c>
      <c r="Q259">
        <f t="shared" si="88"/>
        <v>0</v>
      </c>
      <c r="T259" s="16">
        <f t="shared" si="99"/>
        <v>256</v>
      </c>
      <c r="U259" s="3">
        <f t="shared" si="89"/>
        <v>6.3406012612326501</v>
      </c>
      <c r="V259" s="13">
        <f t="shared" si="92"/>
        <v>11.305052999999999</v>
      </c>
      <c r="W259" s="13">
        <f t="shared" si="90"/>
        <v>13819.365461908048</v>
      </c>
      <c r="X259" s="13">
        <f t="shared" si="91"/>
        <v>458820</v>
      </c>
      <c r="Y259" s="13">
        <f t="shared" si="101"/>
        <v>3.33663</v>
      </c>
      <c r="Z259" s="13">
        <f t="shared" si="103"/>
        <v>3.2967789999999999</v>
      </c>
      <c r="AA259" s="6">
        <f t="shared" si="102"/>
        <v>9.6394914115842223E-2</v>
      </c>
      <c r="AB259" s="13"/>
      <c r="AC259" s="13"/>
    </row>
    <row r="260" spans="1:29" x14ac:dyDescent="0.25">
      <c r="A260" s="15">
        <v>40544</v>
      </c>
      <c r="B260" s="1" t="s">
        <v>34</v>
      </c>
      <c r="C260" s="1">
        <v>8</v>
      </c>
      <c r="D260" s="4">
        <v>141</v>
      </c>
      <c r="E260" s="4">
        <f t="shared" si="100"/>
        <v>256</v>
      </c>
      <c r="F260" s="4">
        <v>6544.2263643661545</v>
      </c>
      <c r="G260" s="4">
        <v>15098185</v>
      </c>
      <c r="H260" s="4">
        <f t="shared" si="83"/>
        <v>13937.437815846801</v>
      </c>
      <c r="I260" s="4">
        <v>469543</v>
      </c>
      <c r="J260" s="4">
        <v>8138130</v>
      </c>
      <c r="K260" s="4">
        <v>8134730</v>
      </c>
      <c r="L260" s="4">
        <f t="shared" si="81"/>
        <v>0</v>
      </c>
      <c r="M260" s="4">
        <f t="shared" si="84"/>
        <v>0</v>
      </c>
      <c r="N260">
        <f t="shared" si="85"/>
        <v>0</v>
      </c>
      <c r="O260">
        <f t="shared" si="86"/>
        <v>1</v>
      </c>
      <c r="P260">
        <f t="shared" si="87"/>
        <v>0</v>
      </c>
      <c r="Q260">
        <f t="shared" si="88"/>
        <v>0</v>
      </c>
      <c r="T260" s="16">
        <f t="shared" si="99"/>
        <v>141</v>
      </c>
      <c r="U260" s="3">
        <f t="shared" si="89"/>
        <v>6.5442263643661542</v>
      </c>
      <c r="V260" s="13">
        <f t="shared" si="92"/>
        <v>15.098185000000001</v>
      </c>
      <c r="W260" s="13">
        <f t="shared" si="90"/>
        <v>13937.437815846801</v>
      </c>
      <c r="X260" s="13">
        <f t="shared" si="91"/>
        <v>469543</v>
      </c>
      <c r="Y260" s="13">
        <f t="shared" si="101"/>
        <v>8.1381300000000003</v>
      </c>
      <c r="Z260" s="13">
        <f t="shared" si="103"/>
        <v>8.1347299999999994</v>
      </c>
      <c r="AA260" s="6">
        <f t="shared" si="102"/>
        <v>3.2114478539834596E-2</v>
      </c>
      <c r="AB260" s="13"/>
      <c r="AC260" s="13"/>
    </row>
    <row r="261" spans="1:29" x14ac:dyDescent="0.25">
      <c r="A261" s="15">
        <v>40909</v>
      </c>
      <c r="B261" s="1" t="s">
        <v>34</v>
      </c>
      <c r="C261" s="1">
        <v>8</v>
      </c>
      <c r="D261" s="4">
        <v>124</v>
      </c>
      <c r="E261" s="4">
        <f t="shared" si="100"/>
        <v>141</v>
      </c>
      <c r="F261" s="4">
        <v>6859.7901032289965</v>
      </c>
      <c r="G261" s="4">
        <v>14943863</v>
      </c>
      <c r="H261" s="4">
        <f t="shared" si="83"/>
        <v>14282.600310706024</v>
      </c>
      <c r="I261" s="4">
        <v>480290</v>
      </c>
      <c r="J261" s="4">
        <v>6599244</v>
      </c>
      <c r="K261" s="4">
        <v>6599244</v>
      </c>
      <c r="L261" s="4">
        <f t="shared" si="81"/>
        <v>0</v>
      </c>
      <c r="M261" s="4">
        <f t="shared" si="84"/>
        <v>0</v>
      </c>
      <c r="N261">
        <f t="shared" si="85"/>
        <v>0</v>
      </c>
      <c r="O261">
        <f t="shared" si="86"/>
        <v>0</v>
      </c>
      <c r="P261">
        <f t="shared" si="87"/>
        <v>1</v>
      </c>
      <c r="Q261">
        <f t="shared" si="88"/>
        <v>0</v>
      </c>
      <c r="T261" s="16">
        <f t="shared" si="99"/>
        <v>124</v>
      </c>
      <c r="U261" s="3">
        <f t="shared" si="89"/>
        <v>6.8597901032289963</v>
      </c>
      <c r="V261" s="13">
        <f t="shared" si="92"/>
        <v>14.943863</v>
      </c>
      <c r="W261" s="13">
        <f t="shared" si="90"/>
        <v>14282.600310706024</v>
      </c>
      <c r="X261" s="13">
        <f t="shared" si="91"/>
        <v>480290</v>
      </c>
      <c r="Y261" s="13">
        <f t="shared" si="101"/>
        <v>6.5992439999999997</v>
      </c>
      <c r="Z261" s="13">
        <f t="shared" si="103"/>
        <v>6.5992439999999997</v>
      </c>
      <c r="AA261" s="6">
        <f t="shared" si="102"/>
        <v>4.8220174745346879E-2</v>
      </c>
      <c r="AB261" s="13"/>
      <c r="AC261" s="13"/>
    </row>
    <row r="262" spans="1:29" x14ac:dyDescent="0.25">
      <c r="A262" s="15">
        <v>41275</v>
      </c>
      <c r="B262" s="1" t="s">
        <v>34</v>
      </c>
      <c r="C262" s="1">
        <v>8</v>
      </c>
      <c r="D262" s="4">
        <v>170</v>
      </c>
      <c r="E262" s="4">
        <f t="shared" si="100"/>
        <v>124</v>
      </c>
      <c r="F262" s="4">
        <v>7237.1320651251499</v>
      </c>
      <c r="G262" s="4">
        <v>7988664</v>
      </c>
      <c r="H262" s="4">
        <f t="shared" si="83"/>
        <v>14737.595486401318</v>
      </c>
      <c r="I262" s="4">
        <v>491066</v>
      </c>
      <c r="J262" s="4">
        <v>2792753</v>
      </c>
      <c r="K262" s="4">
        <v>2792753</v>
      </c>
      <c r="L262" s="4">
        <f t="shared" ref="L262:L302" si="104">IF(A262=DATE(1995,1,1), 1,0)</f>
        <v>0</v>
      </c>
      <c r="M262" s="4">
        <f t="shared" si="84"/>
        <v>0</v>
      </c>
      <c r="N262">
        <f t="shared" si="85"/>
        <v>0</v>
      </c>
      <c r="O262">
        <f t="shared" si="86"/>
        <v>0</v>
      </c>
      <c r="P262">
        <f t="shared" si="87"/>
        <v>1</v>
      </c>
      <c r="Q262">
        <f t="shared" si="88"/>
        <v>0</v>
      </c>
      <c r="T262" s="16">
        <f t="shared" si="99"/>
        <v>170</v>
      </c>
      <c r="U262" s="3">
        <f t="shared" si="89"/>
        <v>7.2371320651251496</v>
      </c>
      <c r="V262" s="13">
        <f t="shared" si="92"/>
        <v>7.988664</v>
      </c>
      <c r="W262" s="13">
        <f t="shared" si="90"/>
        <v>14737.595486401318</v>
      </c>
      <c r="X262" s="13">
        <f t="shared" si="91"/>
        <v>491066</v>
      </c>
      <c r="Y262" s="13">
        <f t="shared" si="101"/>
        <v>2.7927529999999998</v>
      </c>
      <c r="Z262" s="13">
        <f t="shared" si="103"/>
        <v>2.7927529999999998</v>
      </c>
      <c r="AA262" s="6">
        <f t="shared" si="102"/>
        <v>5.5007799978972149E-2</v>
      </c>
      <c r="AB262" s="13"/>
      <c r="AC262" s="13"/>
    </row>
    <row r="263" spans="1:29" x14ac:dyDescent="0.25">
      <c r="A263" s="15">
        <v>41640</v>
      </c>
      <c r="B263" s="1" t="s">
        <v>34</v>
      </c>
      <c r="C263" s="1">
        <v>8</v>
      </c>
      <c r="D263" s="4">
        <v>219</v>
      </c>
      <c r="E263" s="4">
        <f t="shared" si="100"/>
        <v>170</v>
      </c>
      <c r="F263" s="4">
        <v>7417.5787613468046</v>
      </c>
      <c r="G263" s="4">
        <v>19208559</v>
      </c>
      <c r="H263" s="4">
        <f t="shared" ref="H263:H300" si="105">F263*1000000/I263</f>
        <v>14776.936393303991</v>
      </c>
      <c r="I263" s="4">
        <v>501970</v>
      </c>
      <c r="J263" s="4">
        <v>16588614</v>
      </c>
      <c r="K263" s="4">
        <v>16584430</v>
      </c>
      <c r="L263" s="4">
        <f t="shared" si="104"/>
        <v>0</v>
      </c>
      <c r="M263" s="4">
        <f t="shared" ref="M263:M302" si="106">IF(A263&lt;DATE(2005,1,1), 1,0)</f>
        <v>0</v>
      </c>
      <c r="N263">
        <f t="shared" ref="N263:N302" si="107">IF(AND(A263&gt;=DATE(2005,1,1),A263&lt;DATE(2009,1,1)), 1,0)</f>
        <v>0</v>
      </c>
      <c r="O263">
        <f t="shared" ref="O263:O302" si="108">IF(AND(A263&gt;=DATE(2009,1,1),A263&lt;DATE(2012,1,1)), 1,0)</f>
        <v>0</v>
      </c>
      <c r="P263">
        <f t="shared" ref="P263:P302" si="109">IF(AND(A263&gt;=DATE(2012,1,1),A263&lt;DATE(2016,1,1)), 1,0)</f>
        <v>1</v>
      </c>
      <c r="Q263">
        <f t="shared" ref="Q263:Q302" si="110">IF(AND(A263&gt;=DATE(2016,1,1),A263&lt;DATE(2021,1,1)), 1,0)</f>
        <v>0</v>
      </c>
      <c r="T263" s="16">
        <f t="shared" si="99"/>
        <v>219</v>
      </c>
      <c r="U263" s="3">
        <f t="shared" ref="U263:U300" si="111">F263/1000</f>
        <v>7.4175787613468049</v>
      </c>
      <c r="V263" s="13">
        <f t="shared" si="92"/>
        <v>19.208559000000001</v>
      </c>
      <c r="W263" s="13">
        <f t="shared" ref="W263:W300" si="112">H263</f>
        <v>14776.936393303991</v>
      </c>
      <c r="X263" s="13">
        <f t="shared" ref="X263:X302" si="113">I263</f>
        <v>501970</v>
      </c>
      <c r="Y263" s="13">
        <f t="shared" si="101"/>
        <v>16.588614</v>
      </c>
      <c r="Z263" s="13">
        <f t="shared" si="103"/>
        <v>16.584430000000001</v>
      </c>
      <c r="AA263" s="6">
        <f t="shared" si="102"/>
        <v>2.4933453555615735E-2</v>
      </c>
      <c r="AB263" s="13"/>
      <c r="AC263" s="13"/>
    </row>
    <row r="264" spans="1:29" x14ac:dyDescent="0.25">
      <c r="A264" s="15">
        <v>42005</v>
      </c>
      <c r="B264" s="1" t="s">
        <v>34</v>
      </c>
      <c r="C264" s="1">
        <v>8</v>
      </c>
      <c r="D264" s="4">
        <v>156</v>
      </c>
      <c r="E264" s="4">
        <f t="shared" si="100"/>
        <v>219</v>
      </c>
      <c r="F264" s="4">
        <v>7395.7804771088922</v>
      </c>
      <c r="G264" s="4">
        <v>11627883</v>
      </c>
      <c r="H264" s="4">
        <f t="shared" si="105"/>
        <v>14407.514254256328</v>
      </c>
      <c r="I264" s="4">
        <v>513328</v>
      </c>
      <c r="J264" s="4">
        <v>9638252</v>
      </c>
      <c r="K264" s="4">
        <v>9638252</v>
      </c>
      <c r="L264" s="4">
        <f t="shared" si="104"/>
        <v>0</v>
      </c>
      <c r="M264" s="4">
        <f t="shared" si="106"/>
        <v>0</v>
      </c>
      <c r="N264">
        <f t="shared" si="107"/>
        <v>0</v>
      </c>
      <c r="O264">
        <f t="shared" si="108"/>
        <v>0</v>
      </c>
      <c r="P264">
        <f t="shared" si="109"/>
        <v>1</v>
      </c>
      <c r="Q264">
        <f t="shared" si="110"/>
        <v>0</v>
      </c>
      <c r="T264" s="16">
        <f t="shared" si="99"/>
        <v>156</v>
      </c>
      <c r="U264" s="3">
        <f t="shared" si="111"/>
        <v>7.3957804771088922</v>
      </c>
      <c r="V264" s="13">
        <f t="shared" ref="V264:V302" si="114">G264/1000000</f>
        <v>11.627883000000001</v>
      </c>
      <c r="W264" s="13">
        <f t="shared" si="112"/>
        <v>14407.514254256328</v>
      </c>
      <c r="X264" s="13">
        <f t="shared" si="113"/>
        <v>513328</v>
      </c>
      <c r="Y264" s="13">
        <f t="shared" si="101"/>
        <v>9.6382519999999996</v>
      </c>
      <c r="Z264" s="13">
        <f t="shared" si="103"/>
        <v>9.6382519999999996</v>
      </c>
      <c r="AA264" s="6">
        <f t="shared" si="102"/>
        <v>-2.9387331013597281E-3</v>
      </c>
      <c r="AB264" s="13"/>
      <c r="AC264" s="13"/>
    </row>
    <row r="265" spans="1:29" x14ac:dyDescent="0.25">
      <c r="A265" s="15">
        <v>42370</v>
      </c>
      <c r="B265" s="1" t="s">
        <v>34</v>
      </c>
      <c r="C265" s="1">
        <v>8</v>
      </c>
      <c r="D265" s="4">
        <v>202</v>
      </c>
      <c r="E265" s="4">
        <f t="shared" si="100"/>
        <v>156</v>
      </c>
      <c r="F265" s="4">
        <v>7410.4754495325697</v>
      </c>
      <c r="G265" s="4">
        <v>14951466</v>
      </c>
      <c r="H265" s="4">
        <f t="shared" si="105"/>
        <v>14089.240293654488</v>
      </c>
      <c r="I265" s="4">
        <v>525967</v>
      </c>
      <c r="J265" s="4">
        <v>9952475</v>
      </c>
      <c r="K265" s="4">
        <v>9945392</v>
      </c>
      <c r="L265" s="4">
        <f t="shared" si="104"/>
        <v>0</v>
      </c>
      <c r="M265" s="4">
        <f t="shared" si="106"/>
        <v>0</v>
      </c>
      <c r="N265">
        <f t="shared" si="107"/>
        <v>0</v>
      </c>
      <c r="O265">
        <f t="shared" si="108"/>
        <v>0</v>
      </c>
      <c r="P265">
        <f t="shared" si="109"/>
        <v>0</v>
      </c>
      <c r="Q265">
        <f t="shared" si="110"/>
        <v>1</v>
      </c>
      <c r="T265" s="16">
        <f t="shared" si="99"/>
        <v>202</v>
      </c>
      <c r="U265" s="3">
        <f t="shared" si="111"/>
        <v>7.4104754495325693</v>
      </c>
      <c r="V265" s="13">
        <f t="shared" si="114"/>
        <v>14.951466</v>
      </c>
      <c r="W265" s="13">
        <f t="shared" si="112"/>
        <v>14089.240293654488</v>
      </c>
      <c r="X265" s="13">
        <f t="shared" si="113"/>
        <v>525967</v>
      </c>
      <c r="Y265" s="13">
        <f t="shared" si="101"/>
        <v>9.9524749999999997</v>
      </c>
      <c r="Z265" s="13">
        <f t="shared" si="103"/>
        <v>9.945392</v>
      </c>
      <c r="AA265" s="6">
        <f t="shared" si="102"/>
        <v>1.9869400490131338E-3</v>
      </c>
      <c r="AB265" s="13"/>
      <c r="AC265" s="13"/>
    </row>
    <row r="266" spans="1:29" x14ac:dyDescent="0.25">
      <c r="A266" s="15">
        <v>42736</v>
      </c>
      <c r="B266" s="1" t="s">
        <v>34</v>
      </c>
      <c r="C266" s="1">
        <v>8</v>
      </c>
      <c r="D266" s="4">
        <v>132</v>
      </c>
      <c r="E266" s="4">
        <f t="shared" si="100"/>
        <v>202</v>
      </c>
      <c r="F266" s="4">
        <v>7591.9192559389203</v>
      </c>
      <c r="G266" s="4">
        <v>41410091</v>
      </c>
      <c r="H266" s="4">
        <f t="shared" si="105"/>
        <v>13882.112795082916</v>
      </c>
      <c r="I266" s="4">
        <v>546885</v>
      </c>
      <c r="J266" s="4">
        <v>23464057</v>
      </c>
      <c r="K266" s="4">
        <v>23464057</v>
      </c>
      <c r="L266" s="4">
        <f t="shared" si="104"/>
        <v>0</v>
      </c>
      <c r="M266" s="4">
        <f t="shared" si="106"/>
        <v>0</v>
      </c>
      <c r="N266">
        <f t="shared" si="107"/>
        <v>0</v>
      </c>
      <c r="O266">
        <f t="shared" si="108"/>
        <v>0</v>
      </c>
      <c r="P266">
        <f t="shared" si="109"/>
        <v>0</v>
      </c>
      <c r="Q266">
        <f t="shared" si="110"/>
        <v>1</v>
      </c>
      <c r="T266" s="16">
        <f t="shared" si="99"/>
        <v>132</v>
      </c>
      <c r="U266" s="3">
        <f t="shared" si="111"/>
        <v>7.5919192559389206</v>
      </c>
      <c r="V266" s="13">
        <f t="shared" si="114"/>
        <v>41.410091000000001</v>
      </c>
      <c r="W266" s="13">
        <f t="shared" si="112"/>
        <v>13882.112795082916</v>
      </c>
      <c r="X266" s="13">
        <f t="shared" si="113"/>
        <v>546885</v>
      </c>
      <c r="Y266" s="13">
        <f t="shared" si="101"/>
        <v>23.464057</v>
      </c>
      <c r="Z266" s="13">
        <f t="shared" si="103"/>
        <v>23.464057</v>
      </c>
      <c r="AA266" s="6">
        <f t="shared" si="102"/>
        <v>2.4484772622490263E-2</v>
      </c>
      <c r="AB266" s="13"/>
      <c r="AC266" s="13"/>
    </row>
    <row r="267" spans="1:29" x14ac:dyDescent="0.25">
      <c r="A267" s="15">
        <v>43101</v>
      </c>
      <c r="B267" s="1" t="s">
        <v>34</v>
      </c>
      <c r="C267" s="1">
        <v>8</v>
      </c>
      <c r="D267" s="4">
        <v>195</v>
      </c>
      <c r="E267" s="4">
        <f t="shared" si="100"/>
        <v>132</v>
      </c>
      <c r="F267" s="4">
        <v>7953.9257946277921</v>
      </c>
      <c r="G267" s="4">
        <v>15934127</v>
      </c>
      <c r="H267" s="4">
        <f t="shared" si="105"/>
        <v>13795.295255074496</v>
      </c>
      <c r="I267" s="4">
        <v>576568</v>
      </c>
      <c r="J267" s="4">
        <v>3882796</v>
      </c>
      <c r="K267" s="4">
        <v>3882796</v>
      </c>
      <c r="L267" s="4">
        <f t="shared" si="104"/>
        <v>0</v>
      </c>
      <c r="M267" s="4">
        <f t="shared" si="106"/>
        <v>0</v>
      </c>
      <c r="N267">
        <f t="shared" si="107"/>
        <v>0</v>
      </c>
      <c r="O267">
        <f t="shared" si="108"/>
        <v>0</v>
      </c>
      <c r="P267">
        <f t="shared" si="109"/>
        <v>0</v>
      </c>
      <c r="Q267">
        <f t="shared" si="110"/>
        <v>1</v>
      </c>
      <c r="T267" s="16">
        <f t="shared" si="99"/>
        <v>195</v>
      </c>
      <c r="U267" s="3">
        <f t="shared" si="111"/>
        <v>7.9539257946277919</v>
      </c>
      <c r="V267" s="13">
        <f t="shared" si="114"/>
        <v>15.934127</v>
      </c>
      <c r="W267" s="13">
        <f t="shared" si="112"/>
        <v>13795.295255074496</v>
      </c>
      <c r="X267" s="13">
        <f t="shared" si="113"/>
        <v>576568</v>
      </c>
      <c r="Y267" s="13">
        <f t="shared" si="101"/>
        <v>3.8827959999999999</v>
      </c>
      <c r="Z267" s="13">
        <f t="shared" si="103"/>
        <v>3.8827959999999999</v>
      </c>
      <c r="AA267" s="6">
        <f t="shared" si="102"/>
        <v>4.7683138674806766E-2</v>
      </c>
      <c r="AB267" s="13"/>
      <c r="AC267" s="13"/>
    </row>
    <row r="268" spans="1:29" x14ac:dyDescent="0.25">
      <c r="A268" s="15">
        <v>43466</v>
      </c>
      <c r="B268" s="1" t="s">
        <v>34</v>
      </c>
      <c r="C268" s="1">
        <v>8</v>
      </c>
      <c r="D268" s="4">
        <v>590</v>
      </c>
      <c r="E268" s="4">
        <f t="shared" si="100"/>
        <v>195</v>
      </c>
      <c r="F268" s="4"/>
      <c r="G268" s="4">
        <v>157707419</v>
      </c>
      <c r="H268" s="4"/>
      <c r="I268" s="4">
        <v>605761</v>
      </c>
      <c r="J268" s="4">
        <v>22438571</v>
      </c>
      <c r="K268" s="4">
        <v>22438571</v>
      </c>
      <c r="L268" s="4">
        <f t="shared" si="104"/>
        <v>0</v>
      </c>
      <c r="M268" s="4">
        <f t="shared" si="106"/>
        <v>0</v>
      </c>
      <c r="N268">
        <f t="shared" si="107"/>
        <v>0</v>
      </c>
      <c r="O268">
        <f t="shared" si="108"/>
        <v>0</v>
      </c>
      <c r="P268">
        <f t="shared" si="109"/>
        <v>0</v>
      </c>
      <c r="Q268">
        <f t="shared" si="110"/>
        <v>1</v>
      </c>
      <c r="T268" s="16">
        <f t="shared" si="99"/>
        <v>590</v>
      </c>
      <c r="V268" s="13">
        <f t="shared" si="114"/>
        <v>157.70741899999999</v>
      </c>
      <c r="W268" s="13"/>
      <c r="X268" s="13">
        <f t="shared" si="113"/>
        <v>605761</v>
      </c>
      <c r="Y268" s="13">
        <f t="shared" si="101"/>
        <v>22.438571</v>
      </c>
      <c r="Z268" s="13">
        <f t="shared" si="103"/>
        <v>22.438571</v>
      </c>
      <c r="AA268" s="13"/>
      <c r="AB268" s="13"/>
      <c r="AC268" s="13"/>
    </row>
    <row r="269" spans="1:29" x14ac:dyDescent="0.25">
      <c r="A269" s="15">
        <v>43831</v>
      </c>
      <c r="B269" s="1" t="s">
        <v>34</v>
      </c>
      <c r="C269" s="1">
        <v>8</v>
      </c>
      <c r="D269" s="4">
        <v>300</v>
      </c>
      <c r="E269" s="4">
        <f t="shared" si="100"/>
        <v>590</v>
      </c>
      <c r="F269" s="4"/>
      <c r="G269" s="4">
        <v>196840242</v>
      </c>
      <c r="H269" s="4"/>
      <c r="I269" s="4">
        <v>631181</v>
      </c>
      <c r="J269" s="4">
        <v>39781621</v>
      </c>
      <c r="K269" s="4">
        <v>39687070</v>
      </c>
      <c r="L269" s="4">
        <f t="shared" si="104"/>
        <v>0</v>
      </c>
      <c r="M269" s="4">
        <f t="shared" si="106"/>
        <v>0</v>
      </c>
      <c r="N269">
        <f t="shared" si="107"/>
        <v>0</v>
      </c>
      <c r="O269">
        <f t="shared" si="108"/>
        <v>0</v>
      </c>
      <c r="P269">
        <f t="shared" si="109"/>
        <v>0</v>
      </c>
      <c r="Q269">
        <f t="shared" si="110"/>
        <v>1</v>
      </c>
      <c r="T269" s="16">
        <f t="shared" ref="T269:T274" si="115">D269</f>
        <v>300</v>
      </c>
      <c r="V269" s="13">
        <f t="shared" si="114"/>
        <v>196.84024199999999</v>
      </c>
      <c r="W269" s="13"/>
      <c r="X269" s="13">
        <f t="shared" si="113"/>
        <v>631181</v>
      </c>
      <c r="Y269" s="13">
        <f t="shared" si="101"/>
        <v>39.781621000000001</v>
      </c>
      <c r="Z269" s="13">
        <f t="shared" si="103"/>
        <v>39.687069999999999</v>
      </c>
      <c r="AA269" s="13"/>
      <c r="AB269" s="13"/>
      <c r="AC269" s="13"/>
    </row>
    <row r="270" spans="1:29" x14ac:dyDescent="0.25">
      <c r="A270" s="15">
        <v>32143</v>
      </c>
      <c r="B270" s="1" t="s">
        <v>35</v>
      </c>
      <c r="C270" s="1">
        <v>9</v>
      </c>
      <c r="D270" s="4">
        <v>60</v>
      </c>
      <c r="E270" s="4"/>
      <c r="F270" s="4">
        <v>2623.0831230359099</v>
      </c>
      <c r="G270" s="4"/>
      <c r="H270" s="4">
        <f t="shared" si="105"/>
        <v>10149.56150112756</v>
      </c>
      <c r="I270" s="4">
        <v>258443</v>
      </c>
      <c r="J270" s="4"/>
      <c r="K270" s="4"/>
      <c r="L270" s="4">
        <f t="shared" si="104"/>
        <v>0</v>
      </c>
      <c r="M270" s="4">
        <f t="shared" si="106"/>
        <v>1</v>
      </c>
      <c r="N270">
        <f t="shared" si="107"/>
        <v>0</v>
      </c>
      <c r="O270">
        <f t="shared" si="108"/>
        <v>0</v>
      </c>
      <c r="P270">
        <f t="shared" si="109"/>
        <v>0</v>
      </c>
      <c r="Q270">
        <f t="shared" si="110"/>
        <v>0</v>
      </c>
      <c r="T270" s="16">
        <f t="shared" si="115"/>
        <v>60</v>
      </c>
      <c r="U270" s="3">
        <f t="shared" si="111"/>
        <v>2.6230831230359097</v>
      </c>
      <c r="V270" s="13"/>
      <c r="W270" s="13">
        <f t="shared" si="112"/>
        <v>10149.56150112756</v>
      </c>
      <c r="X270" s="13">
        <f t="shared" si="113"/>
        <v>258443</v>
      </c>
      <c r="Y270" s="13"/>
      <c r="Z270" s="13"/>
      <c r="AA270" s="13"/>
      <c r="AB270" s="13"/>
      <c r="AC270" s="13"/>
    </row>
    <row r="271" spans="1:29" x14ac:dyDescent="0.25">
      <c r="A271" s="15">
        <v>32509</v>
      </c>
      <c r="B271" s="1" t="s">
        <v>35</v>
      </c>
      <c r="C271" s="1">
        <v>9</v>
      </c>
      <c r="D271" s="4">
        <v>130</v>
      </c>
      <c r="E271" s="4">
        <f>D270</f>
        <v>60</v>
      </c>
      <c r="F271" s="4">
        <v>2747.93152013177</v>
      </c>
      <c r="G271" s="4">
        <v>42715910</v>
      </c>
      <c r="H271" s="4">
        <f t="shared" si="105"/>
        <v>9718.3501032044132</v>
      </c>
      <c r="I271" s="4">
        <v>282757</v>
      </c>
      <c r="J271" s="4">
        <v>22519230</v>
      </c>
      <c r="K271" s="4">
        <v>2911820</v>
      </c>
      <c r="L271" s="4">
        <f t="shared" si="104"/>
        <v>0</v>
      </c>
      <c r="M271" s="4">
        <f t="shared" si="106"/>
        <v>1</v>
      </c>
      <c r="N271">
        <f t="shared" si="107"/>
        <v>0</v>
      </c>
      <c r="O271">
        <f t="shared" si="108"/>
        <v>0</v>
      </c>
      <c r="P271">
        <f t="shared" si="109"/>
        <v>0</v>
      </c>
      <c r="Q271">
        <f t="shared" si="110"/>
        <v>0</v>
      </c>
      <c r="T271" s="16">
        <f t="shared" si="115"/>
        <v>130</v>
      </c>
      <c r="U271" s="3">
        <f t="shared" si="111"/>
        <v>2.74793152013177</v>
      </c>
      <c r="V271" s="13">
        <f t="shared" si="114"/>
        <v>42.715910000000001</v>
      </c>
      <c r="W271" s="13">
        <f t="shared" si="112"/>
        <v>9718.3501032044132</v>
      </c>
      <c r="X271" s="13">
        <f t="shared" si="113"/>
        <v>282757</v>
      </c>
      <c r="Y271" s="13">
        <f t="shared" ref="Y271:Y302" si="116">J271/1000000</f>
        <v>22.51923</v>
      </c>
      <c r="Z271" s="13">
        <f t="shared" ref="Z271:Z302" si="117">K271/1000000</f>
        <v>2.9118200000000001</v>
      </c>
      <c r="AA271" s="6">
        <f>(U271-U270)/U270</f>
        <v>4.7596050616712043E-2</v>
      </c>
      <c r="AB271" s="13"/>
      <c r="AC271" s="13"/>
    </row>
    <row r="272" spans="1:29" x14ac:dyDescent="0.25">
      <c r="A272" s="15">
        <v>32874</v>
      </c>
      <c r="B272" s="1" t="s">
        <v>35</v>
      </c>
      <c r="C272" s="1">
        <v>9</v>
      </c>
      <c r="D272" s="4">
        <v>250</v>
      </c>
      <c r="E272" s="4">
        <f t="shared" ref="E272:E302" si="118">D271</f>
        <v>130</v>
      </c>
      <c r="F272" s="4">
        <v>2785.5238975617403</v>
      </c>
      <c r="G272" s="4">
        <v>55027070</v>
      </c>
      <c r="H272" s="4">
        <f t="shared" si="105"/>
        <v>9521.5635587943907</v>
      </c>
      <c r="I272" s="4">
        <v>292549</v>
      </c>
      <c r="J272" s="4">
        <v>31343569</v>
      </c>
      <c r="K272" s="4">
        <v>2530564</v>
      </c>
      <c r="L272" s="4">
        <f t="shared" si="104"/>
        <v>0</v>
      </c>
      <c r="M272" s="4">
        <f t="shared" si="106"/>
        <v>1</v>
      </c>
      <c r="N272">
        <f t="shared" si="107"/>
        <v>0</v>
      </c>
      <c r="O272">
        <f t="shared" si="108"/>
        <v>0</v>
      </c>
      <c r="P272">
        <f t="shared" si="109"/>
        <v>0</v>
      </c>
      <c r="Q272">
        <f t="shared" si="110"/>
        <v>0</v>
      </c>
      <c r="T272" s="16">
        <f t="shared" si="115"/>
        <v>250</v>
      </c>
      <c r="U272" s="3">
        <f t="shared" si="111"/>
        <v>2.7855238975617405</v>
      </c>
      <c r="V272" s="13">
        <f t="shared" si="114"/>
        <v>55.027070000000002</v>
      </c>
      <c r="W272" s="13">
        <f t="shared" si="112"/>
        <v>9521.5635587943907</v>
      </c>
      <c r="X272" s="13">
        <f t="shared" si="113"/>
        <v>292549</v>
      </c>
      <c r="Y272" s="13">
        <f t="shared" si="116"/>
        <v>31.343568999999999</v>
      </c>
      <c r="Z272" s="13">
        <f t="shared" si="117"/>
        <v>2.530564</v>
      </c>
      <c r="AA272" s="6">
        <f>(U272-U271)/U271</f>
        <v>1.3680245360760596E-2</v>
      </c>
      <c r="AB272" s="13"/>
      <c r="AC272" s="13"/>
    </row>
    <row r="273" spans="1:29" x14ac:dyDescent="0.25">
      <c r="A273" s="15">
        <v>33239</v>
      </c>
      <c r="B273" s="1" t="s">
        <v>35</v>
      </c>
      <c r="C273" s="1">
        <v>9</v>
      </c>
      <c r="D273" s="4">
        <v>410</v>
      </c>
      <c r="E273" s="4">
        <f t="shared" si="118"/>
        <v>250</v>
      </c>
      <c r="F273" s="4">
        <v>2935.5181135253997</v>
      </c>
      <c r="G273" s="4">
        <v>53314335</v>
      </c>
      <c r="H273" s="4">
        <f t="shared" si="105"/>
        <v>9716.4943168553891</v>
      </c>
      <c r="I273" s="4">
        <v>302117</v>
      </c>
      <c r="J273" s="4">
        <v>18882622</v>
      </c>
      <c r="K273" s="4">
        <v>1046958</v>
      </c>
      <c r="L273" s="4">
        <f t="shared" si="104"/>
        <v>0</v>
      </c>
      <c r="M273" s="4">
        <f t="shared" si="106"/>
        <v>1</v>
      </c>
      <c r="N273">
        <f t="shared" si="107"/>
        <v>0</v>
      </c>
      <c r="O273">
        <f t="shared" si="108"/>
        <v>0</v>
      </c>
      <c r="P273">
        <f t="shared" si="109"/>
        <v>0</v>
      </c>
      <c r="Q273">
        <f t="shared" si="110"/>
        <v>0</v>
      </c>
      <c r="T273" s="16">
        <f t="shared" si="115"/>
        <v>410</v>
      </c>
      <c r="U273" s="3">
        <f t="shared" si="111"/>
        <v>2.9355181135253998</v>
      </c>
      <c r="V273" s="13">
        <f t="shared" si="114"/>
        <v>53.314335</v>
      </c>
      <c r="W273" s="13">
        <f t="shared" si="112"/>
        <v>9716.4943168553891</v>
      </c>
      <c r="X273" s="13">
        <f t="shared" si="113"/>
        <v>302117</v>
      </c>
      <c r="Y273" s="13">
        <f t="shared" si="116"/>
        <v>18.882622000000001</v>
      </c>
      <c r="Z273" s="13">
        <f t="shared" si="117"/>
        <v>1.0469580000000001</v>
      </c>
      <c r="AA273" s="6">
        <f t="shared" ref="AA273:AA300" si="119">(U273-U272)/U272</f>
        <v>5.384775772160999E-2</v>
      </c>
      <c r="AB273" s="13"/>
      <c r="AC273" s="13"/>
    </row>
    <row r="274" spans="1:29" x14ac:dyDescent="0.25">
      <c r="A274" s="15">
        <v>33604</v>
      </c>
      <c r="B274" s="1" t="s">
        <v>35</v>
      </c>
      <c r="C274" s="1">
        <v>9</v>
      </c>
      <c r="D274" s="4">
        <v>36</v>
      </c>
      <c r="E274" s="4">
        <f t="shared" si="118"/>
        <v>410</v>
      </c>
      <c r="F274" s="4">
        <v>3187.3268584626098</v>
      </c>
      <c r="G274" s="4">
        <v>9376094</v>
      </c>
      <c r="H274" s="4">
        <f t="shared" si="105"/>
        <v>9553.3348073871439</v>
      </c>
      <c r="I274" s="4">
        <v>333635</v>
      </c>
      <c r="J274" s="4">
        <v>3458848</v>
      </c>
      <c r="K274" s="4">
        <v>1105895</v>
      </c>
      <c r="L274" s="4">
        <f t="shared" si="104"/>
        <v>0</v>
      </c>
      <c r="M274" s="4">
        <f t="shared" si="106"/>
        <v>1</v>
      </c>
      <c r="N274">
        <f t="shared" si="107"/>
        <v>0</v>
      </c>
      <c r="O274">
        <f t="shared" si="108"/>
        <v>0</v>
      </c>
      <c r="P274">
        <f t="shared" si="109"/>
        <v>0</v>
      </c>
      <c r="Q274">
        <f t="shared" si="110"/>
        <v>0</v>
      </c>
      <c r="T274" s="16">
        <f t="shared" si="115"/>
        <v>36</v>
      </c>
      <c r="U274" s="3">
        <f t="shared" si="111"/>
        <v>3.18732685846261</v>
      </c>
      <c r="V274" s="13">
        <f t="shared" si="114"/>
        <v>9.3760940000000002</v>
      </c>
      <c r="W274" s="13">
        <f t="shared" si="112"/>
        <v>9553.3348073871439</v>
      </c>
      <c r="X274" s="13">
        <f t="shared" si="113"/>
        <v>333635</v>
      </c>
      <c r="Y274" s="13">
        <f t="shared" si="116"/>
        <v>3.4588480000000001</v>
      </c>
      <c r="Z274" s="13">
        <f t="shared" si="117"/>
        <v>1.1058950000000001</v>
      </c>
      <c r="AA274" s="6">
        <f t="shared" si="119"/>
        <v>8.5780000394820033E-2</v>
      </c>
      <c r="AB274" s="13"/>
      <c r="AC274" s="13"/>
    </row>
    <row r="275" spans="1:29" x14ac:dyDescent="0.25">
      <c r="A275" s="15">
        <v>33970</v>
      </c>
      <c r="B275" s="1" t="s">
        <v>35</v>
      </c>
      <c r="C275" s="1">
        <v>9</v>
      </c>
      <c r="D275" s="4"/>
      <c r="E275" s="4">
        <f t="shared" si="118"/>
        <v>36</v>
      </c>
      <c r="F275" s="4">
        <v>3510.3319333315503</v>
      </c>
      <c r="G275" s="4">
        <v>55890656</v>
      </c>
      <c r="H275" s="4">
        <f t="shared" si="105"/>
        <v>9962.4865074471763</v>
      </c>
      <c r="I275" s="4">
        <v>352355</v>
      </c>
      <c r="J275" s="4">
        <v>22071647</v>
      </c>
      <c r="K275" s="4">
        <v>2377472</v>
      </c>
      <c r="L275" s="4">
        <f t="shared" si="104"/>
        <v>0</v>
      </c>
      <c r="M275" s="4">
        <f t="shared" si="106"/>
        <v>1</v>
      </c>
      <c r="N275">
        <f t="shared" si="107"/>
        <v>0</v>
      </c>
      <c r="O275">
        <f t="shared" si="108"/>
        <v>0</v>
      </c>
      <c r="P275">
        <f t="shared" si="109"/>
        <v>0</v>
      </c>
      <c r="Q275">
        <f t="shared" si="110"/>
        <v>0</v>
      </c>
      <c r="T275" s="16"/>
      <c r="U275" s="3">
        <f t="shared" si="111"/>
        <v>3.5103319333315501</v>
      </c>
      <c r="V275" s="13">
        <f t="shared" si="114"/>
        <v>55.890656</v>
      </c>
      <c r="W275" s="13">
        <f t="shared" si="112"/>
        <v>9962.4865074471763</v>
      </c>
      <c r="X275" s="13">
        <f t="shared" si="113"/>
        <v>352355</v>
      </c>
      <c r="Y275" s="13">
        <f t="shared" si="116"/>
        <v>22.071646999999999</v>
      </c>
      <c r="Z275" s="13">
        <f t="shared" si="117"/>
        <v>2.377472</v>
      </c>
      <c r="AA275" s="6">
        <f t="shared" si="119"/>
        <v>0.10134043015115805</v>
      </c>
      <c r="AB275" s="13"/>
      <c r="AC275" s="13"/>
    </row>
    <row r="276" spans="1:29" x14ac:dyDescent="0.25">
      <c r="A276" s="15">
        <v>34335</v>
      </c>
      <c r="B276" s="1" t="s">
        <v>35</v>
      </c>
      <c r="C276" s="1">
        <v>9</v>
      </c>
      <c r="D276" s="4"/>
      <c r="E276" s="4">
        <f t="shared" si="118"/>
        <v>0</v>
      </c>
      <c r="F276" s="4">
        <v>3688.6586139249403</v>
      </c>
      <c r="G276" s="4">
        <v>73815187</v>
      </c>
      <c r="H276" s="4">
        <f t="shared" si="105"/>
        <v>9945.5589035009234</v>
      </c>
      <c r="I276" s="4">
        <v>370885</v>
      </c>
      <c r="J276" s="4">
        <v>36127253</v>
      </c>
      <c r="K276" s="4">
        <v>12711911</v>
      </c>
      <c r="L276" s="4">
        <f t="shared" si="104"/>
        <v>0</v>
      </c>
      <c r="M276" s="4">
        <f t="shared" si="106"/>
        <v>1</v>
      </c>
      <c r="N276">
        <f t="shared" si="107"/>
        <v>0</v>
      </c>
      <c r="O276">
        <f t="shared" si="108"/>
        <v>0</v>
      </c>
      <c r="P276">
        <f t="shared" si="109"/>
        <v>0</v>
      </c>
      <c r="Q276">
        <f t="shared" si="110"/>
        <v>0</v>
      </c>
      <c r="T276" s="16"/>
      <c r="U276" s="3">
        <f t="shared" si="111"/>
        <v>3.6886586139249404</v>
      </c>
      <c r="V276" s="13">
        <f t="shared" si="114"/>
        <v>73.815186999999995</v>
      </c>
      <c r="W276" s="13">
        <f t="shared" si="112"/>
        <v>9945.5589035009234</v>
      </c>
      <c r="X276" s="13">
        <f t="shared" si="113"/>
        <v>370885</v>
      </c>
      <c r="Y276" s="13">
        <f t="shared" si="116"/>
        <v>36.127253000000003</v>
      </c>
      <c r="Z276" s="13">
        <f t="shared" si="117"/>
        <v>12.711911000000001</v>
      </c>
      <c r="AA276" s="6">
        <f t="shared" si="119"/>
        <v>5.0800518008035159E-2</v>
      </c>
      <c r="AB276" s="13"/>
      <c r="AC276" s="13"/>
    </row>
    <row r="277" spans="1:29" x14ac:dyDescent="0.25">
      <c r="A277" s="15">
        <v>34700</v>
      </c>
      <c r="B277" s="1" t="s">
        <v>35</v>
      </c>
      <c r="C277" s="1">
        <v>9</v>
      </c>
      <c r="D277" s="4">
        <v>9</v>
      </c>
      <c r="E277" s="4">
        <f t="shared" si="118"/>
        <v>0</v>
      </c>
      <c r="F277" s="4">
        <v>3855.4893711140598</v>
      </c>
      <c r="G277" s="4">
        <v>65791814</v>
      </c>
      <c r="H277" s="4">
        <f t="shared" si="105"/>
        <v>9905.1725699158869</v>
      </c>
      <c r="I277" s="4">
        <v>389240</v>
      </c>
      <c r="J277" s="4">
        <v>28457365</v>
      </c>
      <c r="K277" s="4">
        <v>13218687</v>
      </c>
      <c r="L277" s="4">
        <f t="shared" si="104"/>
        <v>1</v>
      </c>
      <c r="M277" s="4">
        <f t="shared" si="106"/>
        <v>1</v>
      </c>
      <c r="N277">
        <f t="shared" si="107"/>
        <v>0</v>
      </c>
      <c r="O277">
        <f t="shared" si="108"/>
        <v>0</v>
      </c>
      <c r="P277">
        <f t="shared" si="109"/>
        <v>0</v>
      </c>
      <c r="Q277">
        <f t="shared" si="110"/>
        <v>0</v>
      </c>
      <c r="T277" s="16">
        <f>D277</f>
        <v>9</v>
      </c>
      <c r="U277" s="3">
        <f t="shared" si="111"/>
        <v>3.8554893711140599</v>
      </c>
      <c r="V277" s="13">
        <f t="shared" si="114"/>
        <v>65.791814000000002</v>
      </c>
      <c r="W277" s="13">
        <f t="shared" si="112"/>
        <v>9905.1725699158869</v>
      </c>
      <c r="X277" s="13">
        <f t="shared" si="113"/>
        <v>389240</v>
      </c>
      <c r="Y277" s="13">
        <f t="shared" si="116"/>
        <v>28.457364999999999</v>
      </c>
      <c r="Z277" s="13">
        <f t="shared" si="117"/>
        <v>13.218686999999999</v>
      </c>
      <c r="AA277" s="6">
        <f t="shared" si="119"/>
        <v>4.5228028573672238E-2</v>
      </c>
      <c r="AB277" s="13"/>
      <c r="AC277" s="13"/>
    </row>
    <row r="278" spans="1:29" x14ac:dyDescent="0.25">
      <c r="A278" s="15">
        <v>35065</v>
      </c>
      <c r="B278" s="1" t="s">
        <v>35</v>
      </c>
      <c r="C278" s="1">
        <v>9</v>
      </c>
      <c r="D278" s="4"/>
      <c r="E278" s="4">
        <f t="shared" si="118"/>
        <v>9</v>
      </c>
      <c r="F278" s="4">
        <v>4056.9263671666099</v>
      </c>
      <c r="G278" s="4">
        <v>101515275</v>
      </c>
      <c r="H278" s="4">
        <f t="shared" si="105"/>
        <v>9955.4276523134704</v>
      </c>
      <c r="I278" s="4">
        <v>407509</v>
      </c>
      <c r="J278" s="4">
        <v>39643468</v>
      </c>
      <c r="K278" s="4">
        <v>21233084</v>
      </c>
      <c r="L278" s="4">
        <f t="shared" si="104"/>
        <v>0</v>
      </c>
      <c r="M278" s="4">
        <f t="shared" si="106"/>
        <v>1</v>
      </c>
      <c r="N278">
        <f t="shared" si="107"/>
        <v>0</v>
      </c>
      <c r="O278">
        <f t="shared" si="108"/>
        <v>0</v>
      </c>
      <c r="P278">
        <f t="shared" si="109"/>
        <v>0</v>
      </c>
      <c r="Q278">
        <f t="shared" si="110"/>
        <v>0</v>
      </c>
      <c r="T278" s="16"/>
      <c r="U278" s="3">
        <f t="shared" si="111"/>
        <v>4.0569263671666098</v>
      </c>
      <c r="V278" s="13">
        <f t="shared" si="114"/>
        <v>101.515275</v>
      </c>
      <c r="W278" s="13">
        <f t="shared" si="112"/>
        <v>9955.4276523134704</v>
      </c>
      <c r="X278" s="13">
        <f t="shared" si="113"/>
        <v>407509</v>
      </c>
      <c r="Y278" s="13">
        <f t="shared" si="116"/>
        <v>39.643467999999999</v>
      </c>
      <c r="Z278" s="13">
        <f t="shared" si="117"/>
        <v>21.233084000000002</v>
      </c>
      <c r="AA278" s="6">
        <f t="shared" si="119"/>
        <v>5.2246803625435462E-2</v>
      </c>
      <c r="AB278" s="13"/>
      <c r="AC278" s="13"/>
    </row>
    <row r="279" spans="1:29" x14ac:dyDescent="0.25">
      <c r="A279" s="15">
        <v>35431</v>
      </c>
      <c r="B279" s="1" t="s">
        <v>35</v>
      </c>
      <c r="C279" s="1">
        <v>9</v>
      </c>
      <c r="D279" s="4">
        <v>18</v>
      </c>
      <c r="E279" s="4">
        <f t="shared" si="118"/>
        <v>0</v>
      </c>
      <c r="F279" s="4">
        <v>4267.7937756417305</v>
      </c>
      <c r="G279" s="4">
        <v>64117017</v>
      </c>
      <c r="H279" s="4">
        <f t="shared" si="105"/>
        <v>10024.907921990163</v>
      </c>
      <c r="I279" s="4">
        <v>425719</v>
      </c>
      <c r="J279" s="4">
        <v>26837370</v>
      </c>
      <c r="K279" s="4">
        <v>15760805</v>
      </c>
      <c r="L279" s="4">
        <f t="shared" si="104"/>
        <v>0</v>
      </c>
      <c r="M279" s="4">
        <f t="shared" si="106"/>
        <v>1</v>
      </c>
      <c r="N279">
        <f t="shared" si="107"/>
        <v>0</v>
      </c>
      <c r="O279">
        <f t="shared" si="108"/>
        <v>0</v>
      </c>
      <c r="P279">
        <f t="shared" si="109"/>
        <v>0</v>
      </c>
      <c r="Q279">
        <f t="shared" si="110"/>
        <v>0</v>
      </c>
      <c r="T279" s="16">
        <f>D279</f>
        <v>18</v>
      </c>
      <c r="U279" s="3">
        <f t="shared" si="111"/>
        <v>4.2677937756417306</v>
      </c>
      <c r="V279" s="13">
        <f t="shared" si="114"/>
        <v>64.117017000000004</v>
      </c>
      <c r="W279" s="13">
        <f t="shared" si="112"/>
        <v>10024.907921990163</v>
      </c>
      <c r="X279" s="13">
        <f t="shared" si="113"/>
        <v>425719</v>
      </c>
      <c r="Y279" s="13">
        <f t="shared" si="116"/>
        <v>26.83737</v>
      </c>
      <c r="Z279" s="13">
        <f t="shared" si="117"/>
        <v>15.760805</v>
      </c>
      <c r="AA279" s="6">
        <f t="shared" si="119"/>
        <v>5.1977134754455069E-2</v>
      </c>
      <c r="AB279" s="13"/>
      <c r="AC279" s="13"/>
    </row>
    <row r="280" spans="1:29" x14ac:dyDescent="0.25">
      <c r="A280" s="15">
        <v>35796</v>
      </c>
      <c r="B280" s="1" t="s">
        <v>35</v>
      </c>
      <c r="C280" s="1">
        <v>9</v>
      </c>
      <c r="D280" s="4">
        <v>30</v>
      </c>
      <c r="E280" s="4">
        <f t="shared" si="118"/>
        <v>18</v>
      </c>
      <c r="F280" s="4">
        <v>4252.6073061892994</v>
      </c>
      <c r="G280" s="4">
        <v>62351972</v>
      </c>
      <c r="H280" s="4">
        <f t="shared" si="105"/>
        <v>9589.8020439446518</v>
      </c>
      <c r="I280" s="4">
        <v>443451</v>
      </c>
      <c r="J280" s="4">
        <v>33053252</v>
      </c>
      <c r="K280" s="4">
        <v>19412245</v>
      </c>
      <c r="L280" s="4">
        <f t="shared" si="104"/>
        <v>0</v>
      </c>
      <c r="M280" s="4">
        <f t="shared" si="106"/>
        <v>1</v>
      </c>
      <c r="N280">
        <f t="shared" si="107"/>
        <v>0</v>
      </c>
      <c r="O280">
        <f t="shared" si="108"/>
        <v>0</v>
      </c>
      <c r="P280">
        <f t="shared" si="109"/>
        <v>0</v>
      </c>
      <c r="Q280">
        <f t="shared" si="110"/>
        <v>0</v>
      </c>
      <c r="T280" s="16">
        <f>D280</f>
        <v>30</v>
      </c>
      <c r="U280" s="3">
        <f t="shared" si="111"/>
        <v>4.2526073061892991</v>
      </c>
      <c r="V280" s="13">
        <f t="shared" si="114"/>
        <v>62.351972000000004</v>
      </c>
      <c r="W280" s="13">
        <f t="shared" si="112"/>
        <v>9589.8020439446518</v>
      </c>
      <c r="X280" s="13">
        <f t="shared" si="113"/>
        <v>443451</v>
      </c>
      <c r="Y280" s="13">
        <f t="shared" si="116"/>
        <v>33.053252000000001</v>
      </c>
      <c r="Z280" s="13">
        <f t="shared" si="117"/>
        <v>19.412244999999999</v>
      </c>
      <c r="AA280" s="6">
        <f t="shared" si="119"/>
        <v>-3.5583887719944926E-3</v>
      </c>
      <c r="AB280" s="13"/>
      <c r="AC280" s="13"/>
    </row>
    <row r="281" spans="1:29" x14ac:dyDescent="0.25">
      <c r="A281" s="15">
        <v>36161</v>
      </c>
      <c r="B281" s="1" t="s">
        <v>35</v>
      </c>
      <c r="C281" s="1">
        <v>9</v>
      </c>
      <c r="D281" s="4"/>
      <c r="E281" s="4">
        <f t="shared" si="118"/>
        <v>30</v>
      </c>
      <c r="F281" s="4">
        <v>4345.3016968447901</v>
      </c>
      <c r="G281" s="4">
        <v>44987342</v>
      </c>
      <c r="H281" s="4">
        <f t="shared" si="105"/>
        <v>9274.3099108592396</v>
      </c>
      <c r="I281" s="4">
        <v>468531</v>
      </c>
      <c r="J281" s="4">
        <v>26093942</v>
      </c>
      <c r="K281" s="4">
        <v>12829034</v>
      </c>
      <c r="L281" s="4">
        <f t="shared" si="104"/>
        <v>0</v>
      </c>
      <c r="M281" s="4">
        <f t="shared" si="106"/>
        <v>1</v>
      </c>
      <c r="N281">
        <f t="shared" si="107"/>
        <v>0</v>
      </c>
      <c r="O281">
        <f t="shared" si="108"/>
        <v>0</v>
      </c>
      <c r="P281">
        <f t="shared" si="109"/>
        <v>0</v>
      </c>
      <c r="Q281">
        <f t="shared" si="110"/>
        <v>0</v>
      </c>
      <c r="T281" s="16"/>
      <c r="U281" s="3">
        <f t="shared" si="111"/>
        <v>4.34530169684479</v>
      </c>
      <c r="V281" s="13">
        <f t="shared" si="114"/>
        <v>44.987341999999998</v>
      </c>
      <c r="W281" s="13">
        <f t="shared" si="112"/>
        <v>9274.3099108592396</v>
      </c>
      <c r="X281" s="13">
        <f t="shared" si="113"/>
        <v>468531</v>
      </c>
      <c r="Y281" s="13">
        <f t="shared" si="116"/>
        <v>26.093941999999998</v>
      </c>
      <c r="Z281" s="13">
        <f t="shared" si="117"/>
        <v>12.829034</v>
      </c>
      <c r="AA281" s="6">
        <f t="shared" si="119"/>
        <v>2.1797072708919608E-2</v>
      </c>
      <c r="AB281" s="13"/>
      <c r="AC281" s="13"/>
    </row>
    <row r="282" spans="1:29" x14ac:dyDescent="0.25">
      <c r="A282" s="15">
        <v>36526</v>
      </c>
      <c r="B282" s="1" t="s">
        <v>35</v>
      </c>
      <c r="C282" s="1">
        <v>9</v>
      </c>
      <c r="D282" s="4"/>
      <c r="E282" s="4">
        <f t="shared" si="118"/>
        <v>0</v>
      </c>
      <c r="F282" s="4">
        <v>4573.0420033543396</v>
      </c>
      <c r="G282" s="4">
        <v>35998815</v>
      </c>
      <c r="H282" s="4">
        <f t="shared" si="105"/>
        <v>9348.593233329053</v>
      </c>
      <c r="I282" s="4">
        <v>489169</v>
      </c>
      <c r="J282" s="4">
        <v>21746958</v>
      </c>
      <c r="K282" s="4">
        <v>11902192</v>
      </c>
      <c r="L282" s="4">
        <f t="shared" si="104"/>
        <v>0</v>
      </c>
      <c r="M282" s="4">
        <f t="shared" si="106"/>
        <v>1</v>
      </c>
      <c r="N282">
        <f t="shared" si="107"/>
        <v>0</v>
      </c>
      <c r="O282">
        <f t="shared" si="108"/>
        <v>0</v>
      </c>
      <c r="P282">
        <f t="shared" si="109"/>
        <v>0</v>
      </c>
      <c r="Q282">
        <f t="shared" si="110"/>
        <v>0</v>
      </c>
      <c r="T282" s="16"/>
      <c r="U282" s="3">
        <f t="shared" si="111"/>
        <v>4.57304200335434</v>
      </c>
      <c r="V282" s="13">
        <f t="shared" si="114"/>
        <v>35.998815</v>
      </c>
      <c r="W282" s="13">
        <f t="shared" si="112"/>
        <v>9348.593233329053</v>
      </c>
      <c r="X282" s="13">
        <f t="shared" si="113"/>
        <v>489169</v>
      </c>
      <c r="Y282" s="13">
        <f t="shared" si="116"/>
        <v>21.746957999999999</v>
      </c>
      <c r="Z282" s="13">
        <f t="shared" si="117"/>
        <v>11.902191999999999</v>
      </c>
      <c r="AA282" s="6">
        <f t="shared" si="119"/>
        <v>5.2410700659730206E-2</v>
      </c>
      <c r="AB282" s="13"/>
      <c r="AC282" s="13"/>
    </row>
    <row r="283" spans="1:29" x14ac:dyDescent="0.25">
      <c r="A283" s="15">
        <v>36892</v>
      </c>
      <c r="B283" s="1" t="s">
        <v>35</v>
      </c>
      <c r="C283" s="1">
        <v>9</v>
      </c>
      <c r="D283" s="4">
        <v>7</v>
      </c>
      <c r="E283" s="4">
        <f t="shared" si="118"/>
        <v>0</v>
      </c>
      <c r="F283" s="4">
        <v>4855.9953173593094</v>
      </c>
      <c r="G283" s="4">
        <v>30453426</v>
      </c>
      <c r="H283" s="4">
        <f t="shared" si="105"/>
        <v>9522.7544581267248</v>
      </c>
      <c r="I283" s="4">
        <v>509936</v>
      </c>
      <c r="J283" s="4">
        <v>15010198</v>
      </c>
      <c r="K283" s="4">
        <v>7011737</v>
      </c>
      <c r="L283" s="4">
        <f t="shared" si="104"/>
        <v>0</v>
      </c>
      <c r="M283" s="4">
        <f t="shared" si="106"/>
        <v>1</v>
      </c>
      <c r="N283">
        <f t="shared" si="107"/>
        <v>0</v>
      </c>
      <c r="O283">
        <f t="shared" si="108"/>
        <v>0</v>
      </c>
      <c r="P283">
        <f t="shared" si="109"/>
        <v>0</v>
      </c>
      <c r="Q283">
        <f t="shared" si="110"/>
        <v>0</v>
      </c>
      <c r="T283" s="16">
        <f>D283</f>
        <v>7</v>
      </c>
      <c r="U283" s="3">
        <f t="shared" si="111"/>
        <v>4.8559953173593096</v>
      </c>
      <c r="V283" s="13">
        <f t="shared" si="114"/>
        <v>30.453426</v>
      </c>
      <c r="W283" s="13">
        <f t="shared" si="112"/>
        <v>9522.7544581267248</v>
      </c>
      <c r="X283" s="13">
        <f t="shared" si="113"/>
        <v>509936</v>
      </c>
      <c r="Y283" s="13">
        <f t="shared" si="116"/>
        <v>15.010198000000001</v>
      </c>
      <c r="Z283" s="13">
        <f t="shared" si="117"/>
        <v>7.0117370000000001</v>
      </c>
      <c r="AA283" s="6">
        <f t="shared" si="119"/>
        <v>6.1874199667840898E-2</v>
      </c>
      <c r="AB283" s="13"/>
      <c r="AC283" s="13"/>
    </row>
    <row r="284" spans="1:29" x14ac:dyDescent="0.25">
      <c r="A284" s="15">
        <v>37257</v>
      </c>
      <c r="B284" s="1" t="s">
        <v>35</v>
      </c>
      <c r="C284" s="1">
        <v>9</v>
      </c>
      <c r="D284" s="4"/>
      <c r="E284" s="4">
        <f t="shared" si="118"/>
        <v>7</v>
      </c>
      <c r="F284" s="4">
        <v>5193.4180882503206</v>
      </c>
      <c r="G284" s="4">
        <v>16366660</v>
      </c>
      <c r="H284" s="4">
        <f t="shared" si="105"/>
        <v>9781.8668399190101</v>
      </c>
      <c r="I284" s="4">
        <v>530923</v>
      </c>
      <c r="J284" s="4">
        <v>6664691</v>
      </c>
      <c r="K284" s="4">
        <v>4685406</v>
      </c>
      <c r="L284" s="4">
        <f t="shared" si="104"/>
        <v>0</v>
      </c>
      <c r="M284" s="4">
        <f t="shared" si="106"/>
        <v>1</v>
      </c>
      <c r="N284">
        <f t="shared" si="107"/>
        <v>0</v>
      </c>
      <c r="O284">
        <f t="shared" si="108"/>
        <v>0</v>
      </c>
      <c r="P284">
        <f t="shared" si="109"/>
        <v>0</v>
      </c>
      <c r="Q284">
        <f t="shared" si="110"/>
        <v>0</v>
      </c>
      <c r="T284" s="16"/>
      <c r="U284" s="3">
        <f t="shared" si="111"/>
        <v>5.1934180882503203</v>
      </c>
      <c r="V284" s="13">
        <f t="shared" si="114"/>
        <v>16.36666</v>
      </c>
      <c r="W284" s="13">
        <f t="shared" si="112"/>
        <v>9781.8668399190101</v>
      </c>
      <c r="X284" s="13">
        <f t="shared" si="113"/>
        <v>530923</v>
      </c>
      <c r="Y284" s="13">
        <f t="shared" si="116"/>
        <v>6.6646910000000004</v>
      </c>
      <c r="Z284" s="13">
        <f t="shared" si="117"/>
        <v>4.6854060000000004</v>
      </c>
      <c r="AA284" s="6">
        <f t="shared" si="119"/>
        <v>6.9485810598866313E-2</v>
      </c>
      <c r="AB284" s="13"/>
      <c r="AC284" s="13"/>
    </row>
    <row r="285" spans="1:29" x14ac:dyDescent="0.25">
      <c r="A285" s="15">
        <v>37622</v>
      </c>
      <c r="B285" s="1" t="s">
        <v>35</v>
      </c>
      <c r="C285" s="1">
        <v>9</v>
      </c>
      <c r="D285" s="4">
        <v>25</v>
      </c>
      <c r="E285" s="4">
        <f t="shared" si="118"/>
        <v>0</v>
      </c>
      <c r="F285" s="4">
        <v>5605.0181317443703</v>
      </c>
      <c r="G285" s="4">
        <v>19563125</v>
      </c>
      <c r="H285" s="4">
        <f t="shared" si="105"/>
        <v>10151.884987474317</v>
      </c>
      <c r="I285" s="4">
        <v>552116</v>
      </c>
      <c r="J285" s="4">
        <v>4674958</v>
      </c>
      <c r="K285" s="4">
        <v>4674958</v>
      </c>
      <c r="L285" s="4">
        <f t="shared" si="104"/>
        <v>0</v>
      </c>
      <c r="M285" s="4">
        <f t="shared" si="106"/>
        <v>1</v>
      </c>
      <c r="N285">
        <f t="shared" si="107"/>
        <v>0</v>
      </c>
      <c r="O285">
        <f t="shared" si="108"/>
        <v>0</v>
      </c>
      <c r="P285">
        <f t="shared" si="109"/>
        <v>0</v>
      </c>
      <c r="Q285">
        <f t="shared" si="110"/>
        <v>0</v>
      </c>
      <c r="T285" s="16">
        <f t="shared" ref="T285:T302" si="120">D285</f>
        <v>25</v>
      </c>
      <c r="U285" s="3">
        <f t="shared" si="111"/>
        <v>5.6050181317443704</v>
      </c>
      <c r="V285" s="13">
        <f t="shared" si="114"/>
        <v>19.563124999999999</v>
      </c>
      <c r="W285" s="13">
        <f t="shared" si="112"/>
        <v>10151.884987474317</v>
      </c>
      <c r="X285" s="13">
        <f t="shared" si="113"/>
        <v>552116</v>
      </c>
      <c r="Y285" s="13">
        <f t="shared" si="116"/>
        <v>4.6749580000000002</v>
      </c>
      <c r="Z285" s="13">
        <f t="shared" si="117"/>
        <v>4.6749580000000002</v>
      </c>
      <c r="AA285" s="6">
        <f t="shared" si="119"/>
        <v>7.9254170663683177E-2</v>
      </c>
      <c r="AB285" s="13"/>
      <c r="AC285" s="13"/>
    </row>
    <row r="286" spans="1:29" x14ac:dyDescent="0.25">
      <c r="A286" s="15">
        <v>37987</v>
      </c>
      <c r="B286" s="1" t="s">
        <v>35</v>
      </c>
      <c r="C286" s="1">
        <v>9</v>
      </c>
      <c r="D286" s="4">
        <v>46</v>
      </c>
      <c r="E286" s="4">
        <f t="shared" si="118"/>
        <v>25</v>
      </c>
      <c r="F286" s="4">
        <v>6051.9000974608898</v>
      </c>
      <c r="G286" s="4">
        <v>46873576</v>
      </c>
      <c r="H286" s="4">
        <f t="shared" si="105"/>
        <v>11055.718117392929</v>
      </c>
      <c r="I286" s="4">
        <v>547400</v>
      </c>
      <c r="J286" s="4">
        <v>11258444</v>
      </c>
      <c r="K286" s="4">
        <v>7646531</v>
      </c>
      <c r="L286" s="4">
        <f t="shared" si="104"/>
        <v>0</v>
      </c>
      <c r="M286" s="4">
        <f t="shared" si="106"/>
        <v>1</v>
      </c>
      <c r="N286">
        <f t="shared" si="107"/>
        <v>0</v>
      </c>
      <c r="O286">
        <f t="shared" si="108"/>
        <v>0</v>
      </c>
      <c r="P286">
        <f t="shared" si="109"/>
        <v>0</v>
      </c>
      <c r="Q286">
        <f t="shared" si="110"/>
        <v>0</v>
      </c>
      <c r="T286" s="16">
        <f t="shared" si="120"/>
        <v>46</v>
      </c>
      <c r="U286" s="3">
        <f t="shared" si="111"/>
        <v>6.0519000974608899</v>
      </c>
      <c r="V286" s="13">
        <f t="shared" si="114"/>
        <v>46.873576</v>
      </c>
      <c r="W286" s="13">
        <f t="shared" si="112"/>
        <v>11055.718117392929</v>
      </c>
      <c r="X286" s="13">
        <f t="shared" si="113"/>
        <v>547400</v>
      </c>
      <c r="Y286" s="13">
        <f t="shared" si="116"/>
        <v>11.258444000000001</v>
      </c>
      <c r="Z286" s="13">
        <f t="shared" si="117"/>
        <v>7.6465310000000004</v>
      </c>
      <c r="AA286" s="6">
        <f t="shared" si="119"/>
        <v>7.9728906350110734E-2</v>
      </c>
      <c r="AB286" s="13"/>
      <c r="AC286" s="13"/>
    </row>
    <row r="287" spans="1:29" x14ac:dyDescent="0.25">
      <c r="A287" s="15">
        <v>38353</v>
      </c>
      <c r="B287" s="1" t="s">
        <v>35</v>
      </c>
      <c r="C287" s="1">
        <v>9</v>
      </c>
      <c r="D287" s="4">
        <v>33</v>
      </c>
      <c r="E287" s="4">
        <f t="shared" si="118"/>
        <v>46</v>
      </c>
      <c r="F287" s="4">
        <v>6432.1211547273897</v>
      </c>
      <c r="G287" s="4">
        <v>76511159</v>
      </c>
      <c r="H287" s="4">
        <f t="shared" si="105"/>
        <v>10800.902668987434</v>
      </c>
      <c r="I287" s="4">
        <v>595517</v>
      </c>
      <c r="J287" s="4">
        <v>9356286</v>
      </c>
      <c r="K287" s="4">
        <v>8155370</v>
      </c>
      <c r="L287" s="4">
        <f t="shared" si="104"/>
        <v>0</v>
      </c>
      <c r="M287" s="4">
        <f t="shared" si="106"/>
        <v>0</v>
      </c>
      <c r="N287">
        <f t="shared" si="107"/>
        <v>1</v>
      </c>
      <c r="O287">
        <f t="shared" si="108"/>
        <v>0</v>
      </c>
      <c r="P287">
        <f t="shared" si="109"/>
        <v>0</v>
      </c>
      <c r="Q287">
        <f t="shared" si="110"/>
        <v>0</v>
      </c>
      <c r="T287" s="16">
        <f t="shared" si="120"/>
        <v>33</v>
      </c>
      <c r="U287" s="3">
        <f t="shared" si="111"/>
        <v>6.4321211547273895</v>
      </c>
      <c r="V287" s="13">
        <f t="shared" si="114"/>
        <v>76.511159000000006</v>
      </c>
      <c r="W287" s="13">
        <f t="shared" si="112"/>
        <v>10800.902668987434</v>
      </c>
      <c r="X287" s="13">
        <f t="shared" si="113"/>
        <v>595517</v>
      </c>
      <c r="Y287" s="13">
        <f t="shared" si="116"/>
        <v>9.3562860000000008</v>
      </c>
      <c r="Z287" s="13">
        <f t="shared" si="117"/>
        <v>8.1553699999999996</v>
      </c>
      <c r="AA287" s="6">
        <f t="shared" si="119"/>
        <v>6.2826724027718772E-2</v>
      </c>
      <c r="AB287" s="13"/>
      <c r="AC287" s="13"/>
    </row>
    <row r="288" spans="1:29" x14ac:dyDescent="0.25">
      <c r="A288" s="15">
        <v>38718</v>
      </c>
      <c r="B288" s="1" t="s">
        <v>35</v>
      </c>
      <c r="C288" s="1">
        <v>9</v>
      </c>
      <c r="D288" s="4">
        <v>30</v>
      </c>
      <c r="E288" s="4">
        <f t="shared" si="118"/>
        <v>33</v>
      </c>
      <c r="F288" s="4">
        <v>6804.6896319540301</v>
      </c>
      <c r="G288" s="4">
        <v>127980007</v>
      </c>
      <c r="H288" s="4">
        <f t="shared" si="105"/>
        <v>11063.114871348282</v>
      </c>
      <c r="I288" s="4">
        <v>615079</v>
      </c>
      <c r="J288" s="4">
        <v>25375824</v>
      </c>
      <c r="K288" s="4">
        <v>22242099</v>
      </c>
      <c r="L288" s="4">
        <f t="shared" si="104"/>
        <v>0</v>
      </c>
      <c r="M288" s="4">
        <f t="shared" si="106"/>
        <v>0</v>
      </c>
      <c r="N288">
        <f t="shared" si="107"/>
        <v>1</v>
      </c>
      <c r="O288">
        <f t="shared" si="108"/>
        <v>0</v>
      </c>
      <c r="P288">
        <f t="shared" si="109"/>
        <v>0</v>
      </c>
      <c r="Q288">
        <f t="shared" si="110"/>
        <v>0</v>
      </c>
      <c r="T288" s="16">
        <f t="shared" si="120"/>
        <v>30</v>
      </c>
      <c r="U288" s="3">
        <f t="shared" si="111"/>
        <v>6.8046896319540302</v>
      </c>
      <c r="V288" s="13">
        <f t="shared" si="114"/>
        <v>127.980007</v>
      </c>
      <c r="W288" s="13">
        <f t="shared" si="112"/>
        <v>11063.114871348282</v>
      </c>
      <c r="X288" s="13">
        <f t="shared" si="113"/>
        <v>615079</v>
      </c>
      <c r="Y288" s="13">
        <f t="shared" si="116"/>
        <v>25.375824000000001</v>
      </c>
      <c r="Z288" s="13">
        <f t="shared" si="117"/>
        <v>22.242099</v>
      </c>
      <c r="AA288" s="6">
        <f t="shared" si="119"/>
        <v>5.7923112494983948E-2</v>
      </c>
      <c r="AB288" s="13"/>
      <c r="AC288" s="13"/>
    </row>
    <row r="289" spans="1:29" x14ac:dyDescent="0.25">
      <c r="A289" s="15">
        <v>39083</v>
      </c>
      <c r="B289" s="1" t="s">
        <v>35</v>
      </c>
      <c r="C289" s="1">
        <v>9</v>
      </c>
      <c r="D289" s="4">
        <v>39</v>
      </c>
      <c r="E289" s="4">
        <f t="shared" si="118"/>
        <v>30</v>
      </c>
      <c r="F289" s="4">
        <v>7153.0307266526906</v>
      </c>
      <c r="G289" s="4">
        <v>127958946</v>
      </c>
      <c r="H289" s="4">
        <f t="shared" si="105"/>
        <v>11272.710366267258</v>
      </c>
      <c r="I289" s="4">
        <v>634544</v>
      </c>
      <c r="J289" s="4">
        <v>27413496</v>
      </c>
      <c r="K289" s="4">
        <v>26197023</v>
      </c>
      <c r="L289" s="4">
        <f t="shared" si="104"/>
        <v>0</v>
      </c>
      <c r="M289" s="4">
        <f t="shared" si="106"/>
        <v>0</v>
      </c>
      <c r="N289">
        <f t="shared" si="107"/>
        <v>1</v>
      </c>
      <c r="O289">
        <f t="shared" si="108"/>
        <v>0</v>
      </c>
      <c r="P289">
        <f t="shared" si="109"/>
        <v>0</v>
      </c>
      <c r="Q289">
        <f t="shared" si="110"/>
        <v>0</v>
      </c>
      <c r="T289" s="16">
        <f t="shared" si="120"/>
        <v>39</v>
      </c>
      <c r="U289" s="3">
        <f t="shared" si="111"/>
        <v>7.1530307266526902</v>
      </c>
      <c r="V289" s="13">
        <f t="shared" si="114"/>
        <v>127.958946</v>
      </c>
      <c r="W289" s="13">
        <f t="shared" si="112"/>
        <v>11272.710366267258</v>
      </c>
      <c r="X289" s="13">
        <f t="shared" si="113"/>
        <v>634544</v>
      </c>
      <c r="Y289" s="13">
        <f t="shared" si="116"/>
        <v>27.413495999999999</v>
      </c>
      <c r="Z289" s="13">
        <f t="shared" si="117"/>
        <v>26.197023000000002</v>
      </c>
      <c r="AA289" s="6">
        <f t="shared" si="119"/>
        <v>5.119132738441013E-2</v>
      </c>
      <c r="AB289" s="13"/>
      <c r="AC289" s="13"/>
    </row>
    <row r="290" spans="1:29" x14ac:dyDescent="0.25">
      <c r="A290" s="15">
        <v>39448</v>
      </c>
      <c r="B290" s="1" t="s">
        <v>35</v>
      </c>
      <c r="C290" s="1">
        <v>9</v>
      </c>
      <c r="D290" s="4">
        <v>100</v>
      </c>
      <c r="E290" s="4">
        <f t="shared" si="118"/>
        <v>39</v>
      </c>
      <c r="F290" s="4">
        <v>7363.1338371880402</v>
      </c>
      <c r="G290" s="4">
        <v>192440032</v>
      </c>
      <c r="H290" s="4">
        <f t="shared" si="105"/>
        <v>11254.983235054195</v>
      </c>
      <c r="I290" s="4">
        <v>654211</v>
      </c>
      <c r="J290" s="4">
        <v>71056063</v>
      </c>
      <c r="K290" s="4">
        <v>51882729</v>
      </c>
      <c r="L290" s="4">
        <f t="shared" si="104"/>
        <v>0</v>
      </c>
      <c r="M290" s="4">
        <f t="shared" si="106"/>
        <v>0</v>
      </c>
      <c r="N290">
        <f t="shared" si="107"/>
        <v>1</v>
      </c>
      <c r="O290">
        <f t="shared" si="108"/>
        <v>0</v>
      </c>
      <c r="P290">
        <f t="shared" si="109"/>
        <v>0</v>
      </c>
      <c r="Q290">
        <f t="shared" si="110"/>
        <v>0</v>
      </c>
      <c r="T290" s="16">
        <f t="shared" si="120"/>
        <v>100</v>
      </c>
      <c r="U290" s="3">
        <f t="shared" si="111"/>
        <v>7.3631338371880402</v>
      </c>
      <c r="V290" s="13">
        <f t="shared" si="114"/>
        <v>192.440032</v>
      </c>
      <c r="W290" s="13">
        <f t="shared" si="112"/>
        <v>11254.983235054195</v>
      </c>
      <c r="X290" s="13">
        <f t="shared" si="113"/>
        <v>654211</v>
      </c>
      <c r="Y290" s="13">
        <f t="shared" si="116"/>
        <v>71.056062999999995</v>
      </c>
      <c r="Z290" s="13">
        <f t="shared" si="117"/>
        <v>51.882728999999998</v>
      </c>
      <c r="AA290" s="6">
        <f t="shared" si="119"/>
        <v>2.937260002987141E-2</v>
      </c>
      <c r="AB290" s="13"/>
      <c r="AC290" s="13"/>
    </row>
    <row r="291" spans="1:29" x14ac:dyDescent="0.25">
      <c r="A291" s="15">
        <v>39814</v>
      </c>
      <c r="B291" s="1" t="s">
        <v>35</v>
      </c>
      <c r="C291" s="1">
        <v>9</v>
      </c>
      <c r="D291" s="4">
        <v>70</v>
      </c>
      <c r="E291" s="4">
        <f t="shared" si="118"/>
        <v>100</v>
      </c>
      <c r="F291" s="4">
        <v>7654.6549035602502</v>
      </c>
      <c r="G291" s="4">
        <v>182676846</v>
      </c>
      <c r="H291" s="4">
        <f t="shared" si="105"/>
        <v>11351.278064071623</v>
      </c>
      <c r="I291" s="4">
        <v>674343</v>
      </c>
      <c r="J291" s="4">
        <v>52792299</v>
      </c>
      <c r="K291" s="4">
        <v>24041103</v>
      </c>
      <c r="L291" s="4">
        <f t="shared" si="104"/>
        <v>0</v>
      </c>
      <c r="M291" s="4">
        <f t="shared" si="106"/>
        <v>0</v>
      </c>
      <c r="N291">
        <f t="shared" si="107"/>
        <v>0</v>
      </c>
      <c r="O291">
        <f t="shared" si="108"/>
        <v>1</v>
      </c>
      <c r="P291">
        <f t="shared" si="109"/>
        <v>0</v>
      </c>
      <c r="Q291">
        <f t="shared" si="110"/>
        <v>0</v>
      </c>
      <c r="T291" s="16">
        <f t="shared" si="120"/>
        <v>70</v>
      </c>
      <c r="U291" s="3">
        <f t="shared" si="111"/>
        <v>7.6546549035602505</v>
      </c>
      <c r="V291" s="13">
        <f t="shared" si="114"/>
        <v>182.67684600000001</v>
      </c>
      <c r="W291" s="13">
        <f t="shared" si="112"/>
        <v>11351.278064071623</v>
      </c>
      <c r="X291" s="13">
        <f t="shared" si="113"/>
        <v>674343</v>
      </c>
      <c r="Y291" s="13">
        <f t="shared" si="116"/>
        <v>52.792299</v>
      </c>
      <c r="Z291" s="13">
        <f t="shared" si="117"/>
        <v>24.041103</v>
      </c>
      <c r="AA291" s="6">
        <f t="shared" si="119"/>
        <v>3.9591982546869117E-2</v>
      </c>
      <c r="AB291" s="13"/>
      <c r="AC291" s="13"/>
    </row>
    <row r="292" spans="1:29" x14ac:dyDescent="0.25">
      <c r="A292" s="15">
        <v>40179</v>
      </c>
      <c r="B292" s="1" t="s">
        <v>35</v>
      </c>
      <c r="C292" s="1">
        <v>9</v>
      </c>
      <c r="D292" s="4">
        <v>53</v>
      </c>
      <c r="E292" s="4">
        <f t="shared" si="118"/>
        <v>70</v>
      </c>
      <c r="F292" s="4">
        <v>8265.9646639327493</v>
      </c>
      <c r="G292" s="4">
        <v>350543514</v>
      </c>
      <c r="H292" s="4">
        <f t="shared" si="105"/>
        <v>11906.134240484125</v>
      </c>
      <c r="I292" s="4">
        <v>694261</v>
      </c>
      <c r="J292" s="4">
        <v>55508414</v>
      </c>
      <c r="K292" s="4">
        <v>36673643</v>
      </c>
      <c r="L292" s="4">
        <f t="shared" si="104"/>
        <v>0</v>
      </c>
      <c r="M292" s="4">
        <f t="shared" si="106"/>
        <v>0</v>
      </c>
      <c r="N292">
        <f t="shared" si="107"/>
        <v>0</v>
      </c>
      <c r="O292">
        <f t="shared" si="108"/>
        <v>1</v>
      </c>
      <c r="P292">
        <f t="shared" si="109"/>
        <v>0</v>
      </c>
      <c r="Q292">
        <f t="shared" si="110"/>
        <v>0</v>
      </c>
      <c r="T292" s="16">
        <f t="shared" si="120"/>
        <v>53</v>
      </c>
      <c r="U292" s="3">
        <f t="shared" si="111"/>
        <v>8.2659646639327491</v>
      </c>
      <c r="V292" s="13">
        <f t="shared" si="114"/>
        <v>350.54351400000002</v>
      </c>
      <c r="W292" s="13">
        <f t="shared" si="112"/>
        <v>11906.134240484125</v>
      </c>
      <c r="X292" s="13">
        <f t="shared" si="113"/>
        <v>694261</v>
      </c>
      <c r="Y292" s="13">
        <f t="shared" si="116"/>
        <v>55.508414000000002</v>
      </c>
      <c r="Z292" s="13">
        <f t="shared" si="117"/>
        <v>36.673642999999998</v>
      </c>
      <c r="AA292" s="6">
        <f t="shared" si="119"/>
        <v>7.9861178338447733E-2</v>
      </c>
      <c r="AB292" s="13"/>
      <c r="AC292" s="13"/>
    </row>
    <row r="293" spans="1:29" x14ac:dyDescent="0.25">
      <c r="A293" s="15">
        <v>40544</v>
      </c>
      <c r="B293" s="1" t="s">
        <v>35</v>
      </c>
      <c r="C293" s="1">
        <v>9</v>
      </c>
      <c r="D293" s="4">
        <v>66</v>
      </c>
      <c r="E293" s="4">
        <f t="shared" si="118"/>
        <v>53</v>
      </c>
      <c r="F293" s="4">
        <v>8563.2382274051452</v>
      </c>
      <c r="G293" s="4">
        <v>602731189</v>
      </c>
      <c r="H293" s="4">
        <f t="shared" si="105"/>
        <v>12036.266945820938</v>
      </c>
      <c r="I293" s="4">
        <v>711453</v>
      </c>
      <c r="J293" s="4">
        <v>37844075</v>
      </c>
      <c r="K293" s="4">
        <v>18130703</v>
      </c>
      <c r="L293" s="4">
        <f t="shared" si="104"/>
        <v>0</v>
      </c>
      <c r="M293" s="4">
        <f t="shared" si="106"/>
        <v>0</v>
      </c>
      <c r="N293">
        <f t="shared" si="107"/>
        <v>0</v>
      </c>
      <c r="O293">
        <f t="shared" si="108"/>
        <v>1</v>
      </c>
      <c r="P293">
        <f t="shared" si="109"/>
        <v>0</v>
      </c>
      <c r="Q293">
        <f t="shared" si="110"/>
        <v>0</v>
      </c>
      <c r="T293" s="16">
        <f t="shared" si="120"/>
        <v>66</v>
      </c>
      <c r="U293" s="3">
        <f t="shared" si="111"/>
        <v>8.5632382274051455</v>
      </c>
      <c r="V293" s="13">
        <f t="shared" si="114"/>
        <v>602.73118899999997</v>
      </c>
      <c r="W293" s="13">
        <f t="shared" si="112"/>
        <v>12036.266945820938</v>
      </c>
      <c r="X293" s="13">
        <f t="shared" si="113"/>
        <v>711453</v>
      </c>
      <c r="Y293" s="13">
        <f t="shared" si="116"/>
        <v>37.844074999999997</v>
      </c>
      <c r="Z293" s="13">
        <f t="shared" si="117"/>
        <v>18.130703</v>
      </c>
      <c r="AA293" s="6">
        <f t="shared" si="119"/>
        <v>3.5963565725063325E-2</v>
      </c>
      <c r="AB293" s="13"/>
      <c r="AC293" s="13"/>
    </row>
    <row r="294" spans="1:29" x14ac:dyDescent="0.25">
      <c r="A294" s="15">
        <v>40909</v>
      </c>
      <c r="B294" s="1" t="s">
        <v>35</v>
      </c>
      <c r="C294" s="1">
        <v>9</v>
      </c>
      <c r="D294" s="4">
        <v>27</v>
      </c>
      <c r="E294" s="4">
        <f t="shared" si="118"/>
        <v>66</v>
      </c>
      <c r="F294" s="4">
        <v>9353.218760115009</v>
      </c>
      <c r="G294" s="4">
        <v>447211058</v>
      </c>
      <c r="H294" s="4">
        <f t="shared" si="105"/>
        <v>12847.563250915173</v>
      </c>
      <c r="I294" s="4">
        <v>728015</v>
      </c>
      <c r="J294" s="4">
        <v>42762965</v>
      </c>
      <c r="K294" s="4">
        <v>11565116</v>
      </c>
      <c r="L294" s="4">
        <f t="shared" si="104"/>
        <v>0</v>
      </c>
      <c r="M294" s="4">
        <f t="shared" si="106"/>
        <v>0</v>
      </c>
      <c r="N294">
        <f t="shared" si="107"/>
        <v>0</v>
      </c>
      <c r="O294">
        <f t="shared" si="108"/>
        <v>0</v>
      </c>
      <c r="P294">
        <f t="shared" si="109"/>
        <v>1</v>
      </c>
      <c r="Q294">
        <f t="shared" si="110"/>
        <v>0</v>
      </c>
      <c r="T294" s="16">
        <f t="shared" si="120"/>
        <v>27</v>
      </c>
      <c r="U294" s="3">
        <f t="shared" si="111"/>
        <v>9.3532187601150092</v>
      </c>
      <c r="V294" s="13">
        <f t="shared" si="114"/>
        <v>447.21105799999998</v>
      </c>
      <c r="W294" s="13">
        <f t="shared" si="112"/>
        <v>12847.563250915173</v>
      </c>
      <c r="X294" s="13">
        <f t="shared" si="113"/>
        <v>728015</v>
      </c>
      <c r="Y294" s="13">
        <f t="shared" si="116"/>
        <v>42.762965000000001</v>
      </c>
      <c r="Z294" s="13">
        <f t="shared" si="117"/>
        <v>11.565116</v>
      </c>
      <c r="AA294" s="6">
        <f t="shared" si="119"/>
        <v>9.2252546493646434E-2</v>
      </c>
      <c r="AB294" s="13"/>
      <c r="AC294" s="13"/>
    </row>
    <row r="295" spans="1:29" x14ac:dyDescent="0.25">
      <c r="A295" s="15">
        <v>41275</v>
      </c>
      <c r="B295" s="1" t="s">
        <v>35</v>
      </c>
      <c r="C295" s="1">
        <v>9</v>
      </c>
      <c r="D295" s="4">
        <v>23</v>
      </c>
      <c r="E295" s="4">
        <f t="shared" si="118"/>
        <v>27</v>
      </c>
      <c r="F295" s="4">
        <v>9671.4422386462757</v>
      </c>
      <c r="G295" s="4">
        <v>416147027</v>
      </c>
      <c r="H295" s="4">
        <f t="shared" si="105"/>
        <v>12985.130736398562</v>
      </c>
      <c r="I295" s="4">
        <v>744809</v>
      </c>
      <c r="J295" s="4">
        <v>148718062</v>
      </c>
      <c r="K295" s="4">
        <v>18563506</v>
      </c>
      <c r="L295" s="4">
        <f t="shared" si="104"/>
        <v>0</v>
      </c>
      <c r="M295" s="4">
        <f t="shared" si="106"/>
        <v>0</v>
      </c>
      <c r="N295">
        <f t="shared" si="107"/>
        <v>0</v>
      </c>
      <c r="O295">
        <f t="shared" si="108"/>
        <v>0</v>
      </c>
      <c r="P295">
        <f t="shared" si="109"/>
        <v>1</v>
      </c>
      <c r="Q295">
        <f t="shared" si="110"/>
        <v>0</v>
      </c>
      <c r="T295" s="16">
        <f t="shared" si="120"/>
        <v>23</v>
      </c>
      <c r="U295" s="3">
        <f t="shared" si="111"/>
        <v>9.6714422386462751</v>
      </c>
      <c r="V295" s="13">
        <f t="shared" si="114"/>
        <v>416.14702699999998</v>
      </c>
      <c r="W295" s="13">
        <f t="shared" si="112"/>
        <v>12985.130736398562</v>
      </c>
      <c r="X295" s="13">
        <f t="shared" si="113"/>
        <v>744809</v>
      </c>
      <c r="Y295" s="13">
        <f t="shared" si="116"/>
        <v>148.718062</v>
      </c>
      <c r="Z295" s="13">
        <f t="shared" si="117"/>
        <v>18.563506</v>
      </c>
      <c r="AA295" s="6">
        <f t="shared" si="119"/>
        <v>3.4022884174191276E-2</v>
      </c>
      <c r="AB295" s="13"/>
      <c r="AC295" s="13"/>
    </row>
    <row r="296" spans="1:29" x14ac:dyDescent="0.25">
      <c r="A296" s="15">
        <v>41640</v>
      </c>
      <c r="B296" s="1" t="s">
        <v>35</v>
      </c>
      <c r="C296" s="1">
        <v>9</v>
      </c>
      <c r="D296" s="4">
        <v>31</v>
      </c>
      <c r="E296" s="4">
        <f t="shared" si="118"/>
        <v>23</v>
      </c>
      <c r="F296" s="4">
        <v>9832.6193722381759</v>
      </c>
      <c r="G296" s="4">
        <v>425346691</v>
      </c>
      <c r="H296" s="4">
        <f t="shared" si="105"/>
        <v>12901.058801922673</v>
      </c>
      <c r="I296" s="4">
        <v>762156</v>
      </c>
      <c r="J296" s="4">
        <v>136014097</v>
      </c>
      <c r="K296" s="4">
        <v>22974943</v>
      </c>
      <c r="L296" s="4">
        <f t="shared" si="104"/>
        <v>0</v>
      </c>
      <c r="M296" s="4">
        <f t="shared" si="106"/>
        <v>0</v>
      </c>
      <c r="N296">
        <f t="shared" si="107"/>
        <v>0</v>
      </c>
      <c r="O296">
        <f t="shared" si="108"/>
        <v>0</v>
      </c>
      <c r="P296">
        <f t="shared" si="109"/>
        <v>1</v>
      </c>
      <c r="Q296">
        <f t="shared" si="110"/>
        <v>0</v>
      </c>
      <c r="T296" s="16">
        <f t="shared" si="120"/>
        <v>31</v>
      </c>
      <c r="U296" s="3">
        <f t="shared" si="111"/>
        <v>9.8326193722381756</v>
      </c>
      <c r="V296" s="13">
        <f t="shared" si="114"/>
        <v>425.34669100000002</v>
      </c>
      <c r="W296" s="13">
        <f t="shared" si="112"/>
        <v>12901.058801922673</v>
      </c>
      <c r="X296" s="13">
        <f t="shared" si="113"/>
        <v>762156</v>
      </c>
      <c r="Y296" s="13">
        <f t="shared" si="116"/>
        <v>136.01409699999999</v>
      </c>
      <c r="Z296" s="13">
        <f t="shared" si="117"/>
        <v>22.974943</v>
      </c>
      <c r="AA296" s="6">
        <f t="shared" si="119"/>
        <v>1.6665263526865745E-2</v>
      </c>
      <c r="AB296" s="13"/>
      <c r="AC296" s="13"/>
    </row>
    <row r="297" spans="1:29" x14ac:dyDescent="0.25">
      <c r="A297" s="15">
        <v>42005</v>
      </c>
      <c r="B297" s="1" t="s">
        <v>35</v>
      </c>
      <c r="C297" s="1">
        <v>9</v>
      </c>
      <c r="D297" s="4">
        <v>25</v>
      </c>
      <c r="E297" s="4">
        <f t="shared" si="118"/>
        <v>31</v>
      </c>
      <c r="F297" s="4">
        <v>9295.5023175027927</v>
      </c>
      <c r="G297" s="4">
        <v>250152100</v>
      </c>
      <c r="H297" s="4">
        <f t="shared" si="105"/>
        <v>11926.240053453857</v>
      </c>
      <c r="I297" s="4">
        <v>779416</v>
      </c>
      <c r="J297" s="4">
        <v>128236397</v>
      </c>
      <c r="K297" s="4">
        <v>32179071</v>
      </c>
      <c r="L297" s="4">
        <f t="shared" si="104"/>
        <v>0</v>
      </c>
      <c r="M297" s="4">
        <f t="shared" si="106"/>
        <v>0</v>
      </c>
      <c r="N297">
        <f t="shared" si="107"/>
        <v>0</v>
      </c>
      <c r="O297">
        <f t="shared" si="108"/>
        <v>0</v>
      </c>
      <c r="P297">
        <f t="shared" si="109"/>
        <v>1</v>
      </c>
      <c r="Q297">
        <f t="shared" si="110"/>
        <v>0</v>
      </c>
      <c r="T297" s="16">
        <f t="shared" si="120"/>
        <v>25</v>
      </c>
      <c r="U297" s="3">
        <f t="shared" si="111"/>
        <v>9.2955023175027929</v>
      </c>
      <c r="V297" s="13">
        <f t="shared" si="114"/>
        <v>250.15209999999999</v>
      </c>
      <c r="W297" s="13">
        <f t="shared" si="112"/>
        <v>11926.240053453857</v>
      </c>
      <c r="X297" s="13">
        <f t="shared" si="113"/>
        <v>779416</v>
      </c>
      <c r="Y297" s="13">
        <f t="shared" si="116"/>
        <v>128.23639700000001</v>
      </c>
      <c r="Z297" s="13">
        <f t="shared" si="117"/>
        <v>32.179071</v>
      </c>
      <c r="AA297" s="6">
        <f t="shared" si="119"/>
        <v>-5.4626039552787047E-2</v>
      </c>
      <c r="AB297" s="13"/>
      <c r="AC297" s="13"/>
    </row>
    <row r="298" spans="1:29" x14ac:dyDescent="0.25">
      <c r="A298" s="15">
        <v>42370</v>
      </c>
      <c r="B298" s="1" t="s">
        <v>35</v>
      </c>
      <c r="C298" s="1">
        <v>9</v>
      </c>
      <c r="D298" s="4">
        <v>17</v>
      </c>
      <c r="E298" s="4">
        <f t="shared" si="118"/>
        <v>25</v>
      </c>
      <c r="F298" s="4">
        <v>8845.6050961429155</v>
      </c>
      <c r="G298" s="4">
        <v>264084842</v>
      </c>
      <c r="H298" s="4">
        <f t="shared" si="105"/>
        <v>11106.722838283511</v>
      </c>
      <c r="I298" s="4">
        <v>796419</v>
      </c>
      <c r="J298" s="4">
        <v>123295672</v>
      </c>
      <c r="K298" s="4">
        <v>31426227</v>
      </c>
      <c r="L298" s="4">
        <f t="shared" si="104"/>
        <v>0</v>
      </c>
      <c r="M298" s="4">
        <f t="shared" si="106"/>
        <v>0</v>
      </c>
      <c r="N298">
        <f t="shared" si="107"/>
        <v>0</v>
      </c>
      <c r="O298">
        <f t="shared" si="108"/>
        <v>0</v>
      </c>
      <c r="P298">
        <f t="shared" si="109"/>
        <v>0</v>
      </c>
      <c r="Q298">
        <f t="shared" si="110"/>
        <v>1</v>
      </c>
      <c r="T298" s="16">
        <f t="shared" si="120"/>
        <v>17</v>
      </c>
      <c r="U298" s="3">
        <f t="shared" si="111"/>
        <v>8.8456050961429149</v>
      </c>
      <c r="V298" s="13">
        <f t="shared" si="114"/>
        <v>264.08484199999998</v>
      </c>
      <c r="W298" s="13">
        <f t="shared" si="112"/>
        <v>11106.722838283511</v>
      </c>
      <c r="X298" s="13">
        <f t="shared" si="113"/>
        <v>796419</v>
      </c>
      <c r="Y298" s="13">
        <f t="shared" si="116"/>
        <v>123.295672</v>
      </c>
      <c r="Z298" s="13">
        <f t="shared" si="117"/>
        <v>31.426227000000001</v>
      </c>
      <c r="AA298" s="6">
        <f t="shared" si="119"/>
        <v>-4.8399452336508206E-2</v>
      </c>
      <c r="AB298" s="13"/>
      <c r="AC298" s="13"/>
    </row>
    <row r="299" spans="1:29" x14ac:dyDescent="0.25">
      <c r="A299" s="15">
        <v>42736</v>
      </c>
      <c r="B299" s="1" t="s">
        <v>35</v>
      </c>
      <c r="C299" s="1">
        <v>9</v>
      </c>
      <c r="D299" s="4">
        <v>24</v>
      </c>
      <c r="E299" s="4">
        <f t="shared" si="118"/>
        <v>17</v>
      </c>
      <c r="F299" s="4">
        <v>8998.8072184923185</v>
      </c>
      <c r="G299" s="4">
        <v>282027956</v>
      </c>
      <c r="H299" s="4">
        <f t="shared" si="105"/>
        <v>11067.500059639988</v>
      </c>
      <c r="I299" s="4">
        <v>813084</v>
      </c>
      <c r="J299" s="4">
        <v>84270165</v>
      </c>
      <c r="K299" s="4">
        <v>12304758</v>
      </c>
      <c r="L299" s="4">
        <f t="shared" si="104"/>
        <v>0</v>
      </c>
      <c r="M299" s="4">
        <f t="shared" si="106"/>
        <v>0</v>
      </c>
      <c r="N299">
        <f t="shared" si="107"/>
        <v>0</v>
      </c>
      <c r="O299">
        <f t="shared" si="108"/>
        <v>0</v>
      </c>
      <c r="P299">
        <f t="shared" si="109"/>
        <v>0</v>
      </c>
      <c r="Q299">
        <f t="shared" si="110"/>
        <v>1</v>
      </c>
      <c r="T299" s="16">
        <f t="shared" si="120"/>
        <v>24</v>
      </c>
      <c r="U299" s="3">
        <f t="shared" si="111"/>
        <v>8.9988072184923187</v>
      </c>
      <c r="V299" s="13">
        <f t="shared" si="114"/>
        <v>282.02795600000002</v>
      </c>
      <c r="W299" s="13">
        <f t="shared" si="112"/>
        <v>11067.500059639988</v>
      </c>
      <c r="X299" s="13">
        <f t="shared" si="113"/>
        <v>813084</v>
      </c>
      <c r="Y299" s="13">
        <f t="shared" si="116"/>
        <v>84.270165000000006</v>
      </c>
      <c r="Z299" s="13">
        <f t="shared" si="117"/>
        <v>12.304758</v>
      </c>
      <c r="AA299" s="6">
        <f t="shared" si="119"/>
        <v>1.7319575165774342E-2</v>
      </c>
      <c r="AB299" s="13"/>
      <c r="AC299" s="13"/>
    </row>
    <row r="300" spans="1:29" x14ac:dyDescent="0.25">
      <c r="A300" s="15">
        <v>43101</v>
      </c>
      <c r="B300" s="1" t="s">
        <v>35</v>
      </c>
      <c r="C300" s="1">
        <v>9</v>
      </c>
      <c r="D300" s="4">
        <v>24</v>
      </c>
      <c r="E300" s="4">
        <f t="shared" si="118"/>
        <v>24</v>
      </c>
      <c r="F300" s="4">
        <v>9206.6518891825417</v>
      </c>
      <c r="G300" s="4">
        <v>284962120</v>
      </c>
      <c r="H300" s="4">
        <f t="shared" si="105"/>
        <v>11099.118124040127</v>
      </c>
      <c r="I300" s="4">
        <v>829494</v>
      </c>
      <c r="J300" s="4">
        <v>146028451</v>
      </c>
      <c r="K300" s="4">
        <v>28668029</v>
      </c>
      <c r="L300" s="4">
        <f t="shared" si="104"/>
        <v>0</v>
      </c>
      <c r="M300" s="4">
        <f t="shared" si="106"/>
        <v>0</v>
      </c>
      <c r="N300">
        <f t="shared" si="107"/>
        <v>0</v>
      </c>
      <c r="O300">
        <f t="shared" si="108"/>
        <v>0</v>
      </c>
      <c r="P300">
        <f t="shared" si="109"/>
        <v>0</v>
      </c>
      <c r="Q300">
        <f t="shared" si="110"/>
        <v>1</v>
      </c>
      <c r="T300" s="16">
        <f t="shared" si="120"/>
        <v>24</v>
      </c>
      <c r="U300" s="3">
        <f t="shared" si="111"/>
        <v>9.2066518891825417</v>
      </c>
      <c r="V300" s="13">
        <f t="shared" si="114"/>
        <v>284.96212000000003</v>
      </c>
      <c r="W300" s="13">
        <f t="shared" si="112"/>
        <v>11099.118124040127</v>
      </c>
      <c r="X300" s="13">
        <f t="shared" si="113"/>
        <v>829494</v>
      </c>
      <c r="Y300" s="13">
        <f t="shared" si="116"/>
        <v>146.02845099999999</v>
      </c>
      <c r="Z300" s="13">
        <f t="shared" si="117"/>
        <v>28.668029000000001</v>
      </c>
      <c r="AA300" s="6">
        <f t="shared" si="119"/>
        <v>2.3096913362374023E-2</v>
      </c>
      <c r="AB300" s="13"/>
      <c r="AC300" s="13"/>
    </row>
    <row r="301" spans="1:29" x14ac:dyDescent="0.25">
      <c r="A301" s="15">
        <v>43466</v>
      </c>
      <c r="B301" s="1" t="s">
        <v>35</v>
      </c>
      <c r="C301" s="1">
        <v>9</v>
      </c>
      <c r="D301" s="4">
        <v>32</v>
      </c>
      <c r="E301" s="4">
        <f t="shared" si="118"/>
        <v>24</v>
      </c>
      <c r="F301" s="4"/>
      <c r="G301" s="4">
        <v>261368366</v>
      </c>
      <c r="H301" s="4"/>
      <c r="I301" s="4">
        <v>845731</v>
      </c>
      <c r="J301" s="4">
        <v>137484766</v>
      </c>
      <c r="K301" s="4">
        <v>26457736</v>
      </c>
      <c r="L301" s="4">
        <f t="shared" si="104"/>
        <v>0</v>
      </c>
      <c r="M301" s="4">
        <f t="shared" si="106"/>
        <v>0</v>
      </c>
      <c r="N301">
        <f t="shared" si="107"/>
        <v>0</v>
      </c>
      <c r="O301">
        <f t="shared" si="108"/>
        <v>0</v>
      </c>
      <c r="P301">
        <f t="shared" si="109"/>
        <v>0</v>
      </c>
      <c r="Q301">
        <f t="shared" si="110"/>
        <v>1</v>
      </c>
      <c r="T301" s="16">
        <f t="shared" si="120"/>
        <v>32</v>
      </c>
      <c r="V301" s="13">
        <f t="shared" si="114"/>
        <v>261.36836599999998</v>
      </c>
      <c r="W301" s="13"/>
      <c r="X301" s="13">
        <f t="shared" si="113"/>
        <v>845731</v>
      </c>
      <c r="Y301" s="13">
        <f t="shared" si="116"/>
        <v>137.48476600000001</v>
      </c>
      <c r="Z301" s="13">
        <f t="shared" si="117"/>
        <v>26.457736000000001</v>
      </c>
      <c r="AA301" s="13"/>
      <c r="AB301" s="13"/>
      <c r="AC301" s="13"/>
    </row>
    <row r="302" spans="1:29" x14ac:dyDescent="0.25">
      <c r="A302" s="15">
        <v>43831</v>
      </c>
      <c r="B302" s="1" t="s">
        <v>35</v>
      </c>
      <c r="C302" s="1">
        <v>9</v>
      </c>
      <c r="D302" s="4">
        <v>81</v>
      </c>
      <c r="E302" s="4">
        <f t="shared" si="118"/>
        <v>32</v>
      </c>
      <c r="F302" s="4"/>
      <c r="G302" s="4">
        <v>312166656</v>
      </c>
      <c r="H302" s="4"/>
      <c r="I302" s="4">
        <v>861773</v>
      </c>
      <c r="J302" s="4">
        <v>96308152</v>
      </c>
      <c r="K302" s="4">
        <v>27513767</v>
      </c>
      <c r="L302" s="4">
        <f t="shared" si="104"/>
        <v>0</v>
      </c>
      <c r="M302" s="4">
        <f t="shared" si="106"/>
        <v>0</v>
      </c>
      <c r="N302">
        <f t="shared" si="107"/>
        <v>0</v>
      </c>
      <c r="O302">
        <f t="shared" si="108"/>
        <v>0</v>
      </c>
      <c r="P302">
        <f t="shared" si="109"/>
        <v>0</v>
      </c>
      <c r="Q302">
        <f t="shared" si="110"/>
        <v>1</v>
      </c>
      <c r="T302" s="16">
        <f t="shared" si="120"/>
        <v>81</v>
      </c>
      <c r="V302" s="13">
        <f t="shared" si="114"/>
        <v>312.16665599999999</v>
      </c>
      <c r="W302" s="13"/>
      <c r="X302" s="13">
        <f t="shared" si="113"/>
        <v>861773</v>
      </c>
      <c r="Y302" s="13">
        <f t="shared" si="116"/>
        <v>96.308152000000007</v>
      </c>
      <c r="Z302" s="13">
        <f t="shared" si="117"/>
        <v>27.513767000000001</v>
      </c>
      <c r="AA302" s="13"/>
      <c r="AB302" s="13"/>
      <c r="AC302" s="13"/>
    </row>
  </sheetData>
  <sortState xmlns:xlrd2="http://schemas.microsoft.com/office/spreadsheetml/2017/richdata2" ref="G15:H40">
    <sortCondition descending="1" ref="H15:H4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29FD-3FFE-4949-8F2F-D80E2183CA90}">
  <dimension ref="AF75"/>
  <sheetViews>
    <sheetView topLeftCell="A13" zoomScale="70" zoomScaleNormal="70" workbookViewId="0">
      <selection activeCell="B3" sqref="B3:B11"/>
    </sheetView>
  </sheetViews>
  <sheetFormatPr defaultRowHeight="15" x14ac:dyDescent="0.25"/>
  <cols>
    <col min="1" max="3" width="9.140625" style="22"/>
    <col min="4" max="4" width="9.140625" style="22" customWidth="1"/>
    <col min="5" max="5" width="9.140625" style="22"/>
    <col min="6" max="7" width="9.140625" style="22" customWidth="1"/>
    <col min="8" max="10" width="9.140625" style="22"/>
    <col min="11" max="11" width="9.140625" style="22" customWidth="1"/>
    <col min="12" max="16384" width="9.140625" style="22"/>
  </cols>
  <sheetData>
    <row r="75" spans="32:32" ht="18.75" x14ac:dyDescent="0.3">
      <c r="AF75" s="2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C742-FCB3-4386-8EA6-7FAFD5F9F9C4}">
  <dimension ref="A1:O15"/>
  <sheetViews>
    <sheetView workbookViewId="0">
      <selection activeCell="B5" sqref="B5"/>
    </sheetView>
  </sheetViews>
  <sheetFormatPr defaultRowHeight="15" x14ac:dyDescent="0.25"/>
  <cols>
    <col min="1" max="1" width="29.140625" customWidth="1"/>
    <col min="2" max="2" width="119.7109375" customWidth="1"/>
  </cols>
  <sheetData>
    <row r="1" spans="1:15" x14ac:dyDescent="0.25">
      <c r="A1" s="11" t="s">
        <v>0</v>
      </c>
      <c r="B1" s="11"/>
      <c r="C1" s="22"/>
      <c r="D1" s="22"/>
      <c r="E1" s="22"/>
      <c r="F1" s="22"/>
      <c r="G1" s="22"/>
      <c r="H1" s="22"/>
      <c r="I1" s="22"/>
      <c r="J1" s="22"/>
    </row>
    <row r="2" spans="1:15" ht="37.5" customHeight="1" x14ac:dyDescent="0.25">
      <c r="A2" s="28" t="s">
        <v>1</v>
      </c>
      <c r="B2" s="28"/>
      <c r="C2" s="22"/>
      <c r="D2" s="22"/>
      <c r="E2" s="22"/>
      <c r="F2" s="22"/>
      <c r="G2" s="22"/>
      <c r="H2" s="22"/>
      <c r="I2" s="22"/>
      <c r="J2" s="22"/>
    </row>
    <row r="3" spans="1:15" x14ac:dyDescent="0.25">
      <c r="A3" t="s">
        <v>2</v>
      </c>
      <c r="C3" s="22"/>
      <c r="D3" s="22"/>
      <c r="E3" s="22"/>
      <c r="F3" s="22"/>
      <c r="G3" s="25"/>
      <c r="H3" s="26"/>
      <c r="I3" s="22"/>
      <c r="J3" s="27"/>
    </row>
    <row r="4" spans="1:15" x14ac:dyDescent="0.25">
      <c r="C4" s="22"/>
      <c r="D4" s="22"/>
      <c r="E4" s="22"/>
      <c r="F4" s="22"/>
      <c r="G4" s="22"/>
      <c r="H4" s="22"/>
      <c r="I4" s="22"/>
      <c r="J4" s="22"/>
    </row>
    <row r="5" spans="1:15" x14ac:dyDescent="0.25">
      <c r="C5" s="22"/>
      <c r="D5" s="22"/>
      <c r="E5" s="22"/>
      <c r="F5" s="22"/>
      <c r="G5" s="22"/>
      <c r="H5" s="22"/>
      <c r="I5" s="22"/>
      <c r="J5" s="22"/>
    </row>
    <row r="7" spans="1:15" x14ac:dyDescent="0.25">
      <c r="O7" s="6"/>
    </row>
    <row r="8" spans="1:15" x14ac:dyDescent="0.25">
      <c r="A8" t="s">
        <v>43</v>
      </c>
      <c r="B8" t="s">
        <v>44</v>
      </c>
    </row>
    <row r="9" spans="1:15" ht="159.75" customHeight="1" x14ac:dyDescent="0.25">
      <c r="A9" s="28" t="s">
        <v>45</v>
      </c>
      <c r="B9" s="28" t="s">
        <v>46</v>
      </c>
    </row>
    <row r="15" spans="1:15" x14ac:dyDescent="0.25">
      <c r="C1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all_data_base</vt:lpstr>
      <vt:lpstr>Graphs</vt:lpstr>
      <vt:lpstr>Information_data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Daniel Funari Fouto</cp:lastModifiedBy>
  <cp:revision/>
  <dcterms:created xsi:type="dcterms:W3CDTF">2021-05-11T09:44:18Z</dcterms:created>
  <dcterms:modified xsi:type="dcterms:W3CDTF">2021-06-01T19:48:29Z</dcterms:modified>
  <cp:category/>
  <cp:contentStatus/>
</cp:coreProperties>
</file>